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Rozpočty 2024\Freikeit - Kontrola  rozpočtu\Kontrola rozpočtu\"/>
    </mc:Choice>
  </mc:AlternateContent>
  <bookViews>
    <workbookView xWindow="0" yWindow="0" windowWidth="0" windowHeight="0"/>
  </bookViews>
  <sheets>
    <sheet name="Rekapitulace stavby" sheetId="1" r:id="rId1"/>
    <sheet name="SO 101 - Stavební úpravy ..." sheetId="2" r:id="rId2"/>
    <sheet name="SO 102 - Chodník podél ul..." sheetId="3" r:id="rId3"/>
    <sheet name="SO 103 - Novostavba sjezd..." sheetId="4" r:id="rId4"/>
    <sheet name="SO 301 - Odvodnění komuni..." sheetId="5" r:id="rId5"/>
    <sheet name="SO 302 - Akumulační nádrž..." sheetId="6" r:id="rId6"/>
    <sheet name="SO 401 - Veřejné osvětlení" sheetId="7" r:id="rId7"/>
    <sheet name="SO 701 - Demolice garáží" sheetId="8" r:id="rId8"/>
    <sheet name="SO 800 - Ochranna stávají..." sheetId="9" r:id="rId9"/>
    <sheet name="01 - Výsadba" sheetId="10" r:id="rId10"/>
    <sheet name="02 - Následná péče po dob..." sheetId="11" r:id="rId11"/>
    <sheet name="SO 803 - Terénní úpravy" sheetId="12" r:id="rId12"/>
    <sheet name="SO 900 - Mobiliář a herní..." sheetId="13" r:id="rId13"/>
    <sheet name="VRN - Vedlejší rozpočtové..." sheetId="14" r:id="rId14"/>
    <sheet name="Pokyny pro vyplnění" sheetId="15" r:id="rId15"/>
  </sheets>
  <definedNames>
    <definedName name="_xlnm.Print_Area" localSheetId="0">'Rekapitulace stavby'!$D$4:$AO$36,'Rekapitulace stavby'!$C$42:$AQ$69</definedName>
    <definedName name="_xlnm.Print_Titles" localSheetId="0">'Rekapitulace stavby'!$52:$52</definedName>
    <definedName name="_xlnm._FilterDatabase" localSheetId="1" hidden="1">'SO 101 - Stavební úpravy ...'!$C$87:$K$296</definedName>
    <definedName name="_xlnm.Print_Area" localSheetId="1">'SO 101 - Stavební úpravy ...'!$C$4:$J$39,'SO 101 - Stavební úpravy ...'!$C$45:$J$69,'SO 101 - Stavební úpravy ...'!$C$75:$K$296</definedName>
    <definedName name="_xlnm.Print_Titles" localSheetId="1">'SO 101 - Stavební úpravy ...'!$87:$87</definedName>
    <definedName name="_xlnm._FilterDatabase" localSheetId="2" hidden="1">'SO 102 - Chodník podél ul...'!$C$84:$K$176</definedName>
    <definedName name="_xlnm.Print_Area" localSheetId="2">'SO 102 - Chodník podél ul...'!$C$4:$J$39,'SO 102 - Chodník podél ul...'!$C$45:$J$66,'SO 102 - Chodník podél ul...'!$C$72:$K$176</definedName>
    <definedName name="_xlnm.Print_Titles" localSheetId="2">'SO 102 - Chodník podél ul...'!$84:$84</definedName>
    <definedName name="_xlnm._FilterDatabase" localSheetId="3" hidden="1">'SO 103 - Novostavba sjezd...'!$C$87:$K$237</definedName>
    <definedName name="_xlnm.Print_Area" localSheetId="3">'SO 103 - Novostavba sjezd...'!$C$4:$J$39,'SO 103 - Novostavba sjezd...'!$C$45:$J$69,'SO 103 - Novostavba sjezd...'!$C$75:$K$237</definedName>
    <definedName name="_xlnm.Print_Titles" localSheetId="3">'SO 103 - Novostavba sjezd...'!$87:$87</definedName>
    <definedName name="_xlnm._FilterDatabase" localSheetId="4" hidden="1">'SO 301 - Odvodnění komuni...'!$C$92:$K$353</definedName>
    <definedName name="_xlnm.Print_Area" localSheetId="4">'SO 301 - Odvodnění komuni...'!$C$4:$J$39,'SO 301 - Odvodnění komuni...'!$C$45:$J$74,'SO 301 - Odvodnění komuni...'!$C$80:$K$353</definedName>
    <definedName name="_xlnm.Print_Titles" localSheetId="4">'SO 301 - Odvodnění komuni...'!$92:$92</definedName>
    <definedName name="_xlnm._FilterDatabase" localSheetId="5" hidden="1">'SO 302 - Akumulační nádrž...'!$C$89:$K$238</definedName>
    <definedName name="_xlnm.Print_Area" localSheetId="5">'SO 302 - Akumulační nádrž...'!$C$4:$J$39,'SO 302 - Akumulační nádrž...'!$C$45:$J$71,'SO 302 - Akumulační nádrž...'!$C$77:$K$238</definedName>
    <definedName name="_xlnm.Print_Titles" localSheetId="5">'SO 302 - Akumulační nádrž...'!$89:$89</definedName>
    <definedName name="_xlnm._FilterDatabase" localSheetId="6" hidden="1">'SO 401 - Veřejné osvětlení'!$C$87:$K$193</definedName>
    <definedName name="_xlnm.Print_Area" localSheetId="6">'SO 401 - Veřejné osvětlení'!$C$4:$J$39,'SO 401 - Veřejné osvětlení'!$C$45:$J$69,'SO 401 - Veřejné osvětlení'!$C$75:$K$193</definedName>
    <definedName name="_xlnm.Print_Titles" localSheetId="6">'SO 401 - Veřejné osvětlení'!$87:$87</definedName>
    <definedName name="_xlnm._FilterDatabase" localSheetId="7" hidden="1">'SO 701 - Demolice garáží'!$C$81:$K$105</definedName>
    <definedName name="_xlnm.Print_Area" localSheetId="7">'SO 701 - Demolice garáží'!$C$4:$J$39,'SO 701 - Demolice garáží'!$C$45:$J$63,'SO 701 - Demolice garáží'!$C$69:$K$105</definedName>
    <definedName name="_xlnm.Print_Titles" localSheetId="7">'SO 701 - Demolice garáží'!$81:$81</definedName>
    <definedName name="_xlnm._FilterDatabase" localSheetId="8" hidden="1">'SO 800 - Ochranna stávají...'!$C$81:$K$112</definedName>
    <definedName name="_xlnm.Print_Area" localSheetId="8">'SO 800 - Ochranna stávají...'!$C$4:$J$39,'SO 800 - Ochranna stávají...'!$C$45:$J$63,'SO 800 - Ochranna stávají...'!$C$69:$K$112</definedName>
    <definedName name="_xlnm.Print_Titles" localSheetId="8">'SO 800 - Ochranna stávají...'!$81:$81</definedName>
    <definedName name="_xlnm._FilterDatabase" localSheetId="9" hidden="1">'01 - Výsadba'!$C$91:$K$401</definedName>
    <definedName name="_xlnm.Print_Area" localSheetId="9">'01 - Výsadba'!$C$4:$J$41,'01 - Výsadba'!$C$47:$J$71,'01 - Výsadba'!$C$77:$K$401</definedName>
    <definedName name="_xlnm.Print_Titles" localSheetId="9">'01 - Výsadba'!$91:$91</definedName>
    <definedName name="_xlnm._FilterDatabase" localSheetId="10" hidden="1">'02 - Následná péče po dob...'!$C$90:$K$146</definedName>
    <definedName name="_xlnm.Print_Area" localSheetId="10">'02 - Následná péče po dob...'!$C$4:$J$41,'02 - Následná péče po dob...'!$C$47:$J$70,'02 - Následná péče po dob...'!$C$76:$K$146</definedName>
    <definedName name="_xlnm.Print_Titles" localSheetId="10">'02 - Následná péče po dob...'!$90:$90</definedName>
    <definedName name="_xlnm._FilterDatabase" localSheetId="11" hidden="1">'SO 803 - Terénní úpravy'!$C$81:$K$124</definedName>
    <definedName name="_xlnm.Print_Area" localSheetId="11">'SO 803 - Terénní úpravy'!$C$4:$J$39,'SO 803 - Terénní úpravy'!$C$45:$J$63,'SO 803 - Terénní úpravy'!$C$69:$K$124</definedName>
    <definedName name="_xlnm.Print_Titles" localSheetId="11">'SO 803 - Terénní úpravy'!$81:$81</definedName>
    <definedName name="_xlnm._FilterDatabase" localSheetId="12" hidden="1">'SO 900 - Mobiliář a herní...'!$C$83:$K$128</definedName>
    <definedName name="_xlnm.Print_Area" localSheetId="12">'SO 900 - Mobiliář a herní...'!$C$4:$J$39,'SO 900 - Mobiliář a herní...'!$C$45:$J$65,'SO 900 - Mobiliář a herní...'!$C$71:$K$128</definedName>
    <definedName name="_xlnm.Print_Titles" localSheetId="12">'SO 900 - Mobiliář a herní...'!$83:$83</definedName>
    <definedName name="_xlnm._FilterDatabase" localSheetId="13" hidden="1">'VRN - Vedlejší rozpočtové...'!$C$81:$K$111</definedName>
    <definedName name="_xlnm.Print_Area" localSheetId="13">'VRN - Vedlejší rozpočtové...'!$C$4:$J$39,'VRN - Vedlejší rozpočtové...'!$C$45:$J$63,'VRN - Vedlejší rozpočtové...'!$C$69:$K$111</definedName>
    <definedName name="_xlnm.Print_Titles" localSheetId="13">'VRN - Vedlejší rozpočtové...'!$81:$81</definedName>
    <definedName name="_xlnm.Print_Area" localSheetId="14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14" l="1" r="J37"/>
  <c r="J36"/>
  <c i="1" r="AY68"/>
  <c i="14" r="J35"/>
  <c i="1" r="AX68"/>
  <c i="14" r="BI110"/>
  <c r="BH110"/>
  <c r="BG110"/>
  <c r="BF110"/>
  <c r="T110"/>
  <c r="R110"/>
  <c r="P110"/>
  <c r="BI107"/>
  <c r="BH107"/>
  <c r="BG107"/>
  <c r="BF107"/>
  <c r="T107"/>
  <c r="R107"/>
  <c r="P107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BI98"/>
  <c r="BH98"/>
  <c r="BG98"/>
  <c r="BF98"/>
  <c r="T98"/>
  <c r="R98"/>
  <c r="P98"/>
  <c r="BI96"/>
  <c r="BH96"/>
  <c r="BG96"/>
  <c r="BF96"/>
  <c r="T96"/>
  <c r="R96"/>
  <c r="P96"/>
  <c r="BI94"/>
  <c r="BH94"/>
  <c r="BG94"/>
  <c r="BF94"/>
  <c r="T94"/>
  <c r="R94"/>
  <c r="P94"/>
  <c r="BI91"/>
  <c r="BH91"/>
  <c r="BG91"/>
  <c r="BF91"/>
  <c r="T91"/>
  <c r="R91"/>
  <c r="P91"/>
  <c r="BI88"/>
  <c r="BH88"/>
  <c r="BG88"/>
  <c r="BF88"/>
  <c r="T88"/>
  <c r="R88"/>
  <c r="P88"/>
  <c r="BI85"/>
  <c r="BH85"/>
  <c r="BG85"/>
  <c r="BF85"/>
  <c r="T85"/>
  <c r="T84"/>
  <c r="T83"/>
  <c r="R85"/>
  <c r="R84"/>
  <c r="R83"/>
  <c r="P85"/>
  <c r="P84"/>
  <c r="P83"/>
  <c r="F76"/>
  <c r="E74"/>
  <c r="F52"/>
  <c r="E50"/>
  <c r="J24"/>
  <c r="E24"/>
  <c r="J79"/>
  <c r="J23"/>
  <c r="J21"/>
  <c r="E21"/>
  <c r="J54"/>
  <c r="J20"/>
  <c r="J18"/>
  <c r="E18"/>
  <c r="F55"/>
  <c r="J17"/>
  <c r="J15"/>
  <c r="E15"/>
  <c r="F78"/>
  <c r="J14"/>
  <c r="J12"/>
  <c r="J76"/>
  <c r="E7"/>
  <c r="E72"/>
  <c i="13" r="J37"/>
  <c r="J36"/>
  <c i="1" r="AY67"/>
  <c i="13" r="J35"/>
  <c i="1" r="AX67"/>
  <c i="13" r="BI127"/>
  <c r="BH127"/>
  <c r="BG127"/>
  <c r="BF127"/>
  <c r="T127"/>
  <c r="T126"/>
  <c r="R127"/>
  <c r="R126"/>
  <c r="P127"/>
  <c r="P126"/>
  <c r="BI124"/>
  <c r="BH124"/>
  <c r="BG124"/>
  <c r="BF124"/>
  <c r="T124"/>
  <c r="R124"/>
  <c r="P124"/>
  <c r="BI122"/>
  <c r="BH122"/>
  <c r="BG122"/>
  <c r="BF122"/>
  <c r="T122"/>
  <c r="R122"/>
  <c r="P122"/>
  <c r="BI121"/>
  <c r="BH121"/>
  <c r="BG121"/>
  <c r="BF121"/>
  <c r="T121"/>
  <c r="R121"/>
  <c r="P121"/>
  <c r="BI119"/>
  <c r="BH119"/>
  <c r="BG119"/>
  <c r="BF119"/>
  <c r="T119"/>
  <c r="R119"/>
  <c r="P119"/>
  <c r="BI117"/>
  <c r="BH117"/>
  <c r="BG117"/>
  <c r="BF117"/>
  <c r="T117"/>
  <c r="R117"/>
  <c r="P117"/>
  <c r="BI115"/>
  <c r="BH115"/>
  <c r="BG115"/>
  <c r="BF115"/>
  <c r="T115"/>
  <c r="R115"/>
  <c r="P115"/>
  <c r="BI114"/>
  <c r="BH114"/>
  <c r="BG114"/>
  <c r="BF114"/>
  <c r="T114"/>
  <c r="R114"/>
  <c r="P114"/>
  <c r="BI112"/>
  <c r="BH112"/>
  <c r="BG112"/>
  <c r="BF112"/>
  <c r="T112"/>
  <c r="R112"/>
  <c r="P112"/>
  <c r="BI110"/>
  <c r="BH110"/>
  <c r="BG110"/>
  <c r="BF110"/>
  <c r="T110"/>
  <c r="R110"/>
  <c r="P110"/>
  <c r="BI108"/>
  <c r="BH108"/>
  <c r="BG108"/>
  <c r="BF108"/>
  <c r="T108"/>
  <c r="R108"/>
  <c r="P108"/>
  <c r="BI107"/>
  <c r="BH107"/>
  <c r="BG107"/>
  <c r="BF107"/>
  <c r="T107"/>
  <c r="R107"/>
  <c r="P107"/>
  <c r="BI105"/>
  <c r="BH105"/>
  <c r="BG105"/>
  <c r="BF105"/>
  <c r="T105"/>
  <c r="R105"/>
  <c r="P105"/>
  <c r="BI102"/>
  <c r="BH102"/>
  <c r="BG102"/>
  <c r="BF102"/>
  <c r="T102"/>
  <c r="T101"/>
  <c r="R102"/>
  <c r="R101"/>
  <c r="P102"/>
  <c r="P101"/>
  <c r="BI98"/>
  <c r="BH98"/>
  <c r="BG98"/>
  <c r="BF98"/>
  <c r="T98"/>
  <c r="R98"/>
  <c r="P98"/>
  <c r="BI96"/>
  <c r="BH96"/>
  <c r="BG96"/>
  <c r="BF96"/>
  <c r="T96"/>
  <c r="R96"/>
  <c r="P96"/>
  <c r="BI93"/>
  <c r="BH93"/>
  <c r="BG93"/>
  <c r="BF93"/>
  <c r="T93"/>
  <c r="R93"/>
  <c r="P93"/>
  <c r="BI87"/>
  <c r="BH87"/>
  <c r="BG87"/>
  <c r="BF87"/>
  <c r="T87"/>
  <c r="R87"/>
  <c r="P87"/>
  <c r="F78"/>
  <c r="E76"/>
  <c r="F52"/>
  <c r="E50"/>
  <c r="J24"/>
  <c r="E24"/>
  <c r="J81"/>
  <c r="J23"/>
  <c r="J21"/>
  <c r="E21"/>
  <c r="J80"/>
  <c r="J20"/>
  <c r="J18"/>
  <c r="E18"/>
  <c r="F55"/>
  <c r="J17"/>
  <c r="J15"/>
  <c r="E15"/>
  <c r="F80"/>
  <c r="J14"/>
  <c r="J12"/>
  <c r="J78"/>
  <c r="E7"/>
  <c r="E74"/>
  <c i="12" r="J37"/>
  <c r="J36"/>
  <c i="1" r="AY66"/>
  <c i="12" r="J35"/>
  <c i="1" r="AX66"/>
  <c i="12" r="BI123"/>
  <c r="BH123"/>
  <c r="BG123"/>
  <c r="BF123"/>
  <c r="T123"/>
  <c r="T122"/>
  <c r="R123"/>
  <c r="R122"/>
  <c r="P123"/>
  <c r="P122"/>
  <c r="BI119"/>
  <c r="BH119"/>
  <c r="BG119"/>
  <c r="BF119"/>
  <c r="T119"/>
  <c r="R119"/>
  <c r="P119"/>
  <c r="BI114"/>
  <c r="BH114"/>
  <c r="BG114"/>
  <c r="BF114"/>
  <c r="T114"/>
  <c r="R114"/>
  <c r="P114"/>
  <c r="BI106"/>
  <c r="BH106"/>
  <c r="BG106"/>
  <c r="BF106"/>
  <c r="T106"/>
  <c r="R106"/>
  <c r="P106"/>
  <c r="BI102"/>
  <c r="BH102"/>
  <c r="BG102"/>
  <c r="BF102"/>
  <c r="T102"/>
  <c r="R102"/>
  <c r="P102"/>
  <c r="BI99"/>
  <c r="BH99"/>
  <c r="BG99"/>
  <c r="BF99"/>
  <c r="T99"/>
  <c r="R99"/>
  <c r="P99"/>
  <c r="BI97"/>
  <c r="BH97"/>
  <c r="BG97"/>
  <c r="BF97"/>
  <c r="T97"/>
  <c r="R97"/>
  <c r="P97"/>
  <c r="BI94"/>
  <c r="BH94"/>
  <c r="BG94"/>
  <c r="BF94"/>
  <c r="T94"/>
  <c r="R94"/>
  <c r="P94"/>
  <c r="BI91"/>
  <c r="BH91"/>
  <c r="BG91"/>
  <c r="BF91"/>
  <c r="T91"/>
  <c r="R91"/>
  <c r="P91"/>
  <c r="BI88"/>
  <c r="BH88"/>
  <c r="BG88"/>
  <c r="BF88"/>
  <c r="T88"/>
  <c r="R88"/>
  <c r="P88"/>
  <c r="BI85"/>
  <c r="BH85"/>
  <c r="BG85"/>
  <c r="BF85"/>
  <c r="T85"/>
  <c r="R85"/>
  <c r="P85"/>
  <c r="F76"/>
  <c r="E74"/>
  <c r="F52"/>
  <c r="E50"/>
  <c r="J24"/>
  <c r="E24"/>
  <c r="J79"/>
  <c r="J23"/>
  <c r="J21"/>
  <c r="E21"/>
  <c r="J78"/>
  <c r="J20"/>
  <c r="J18"/>
  <c r="E18"/>
  <c r="F79"/>
  <c r="J17"/>
  <c r="J15"/>
  <c r="E15"/>
  <c r="F54"/>
  <c r="J14"/>
  <c r="J12"/>
  <c r="J76"/>
  <c r="E7"/>
  <c r="E48"/>
  <c i="11" r="J39"/>
  <c r="J38"/>
  <c i="1" r="AY65"/>
  <c i="11" r="J37"/>
  <c i="1" r="AX65"/>
  <c i="11" r="BI145"/>
  <c r="BH145"/>
  <c r="BG145"/>
  <c r="BF145"/>
  <c r="T145"/>
  <c r="T144"/>
  <c r="R145"/>
  <c r="R144"/>
  <c r="P145"/>
  <c r="P144"/>
  <c r="BI141"/>
  <c r="BH141"/>
  <c r="BG141"/>
  <c r="BF141"/>
  <c r="T141"/>
  <c r="T140"/>
  <c r="R141"/>
  <c r="R140"/>
  <c r="P141"/>
  <c r="P140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0"/>
  <c r="BH130"/>
  <c r="BG130"/>
  <c r="BF130"/>
  <c r="T130"/>
  <c r="R130"/>
  <c r="P130"/>
  <c r="BI126"/>
  <c r="BH126"/>
  <c r="BG126"/>
  <c r="BF126"/>
  <c r="T126"/>
  <c r="R126"/>
  <c r="P126"/>
  <c r="BI124"/>
  <c r="BH124"/>
  <c r="BG124"/>
  <c r="BF124"/>
  <c r="T124"/>
  <c r="R124"/>
  <c r="P124"/>
  <c r="BI121"/>
  <c r="BH121"/>
  <c r="BG121"/>
  <c r="BF121"/>
  <c r="T121"/>
  <c r="R121"/>
  <c r="P121"/>
  <c r="BI118"/>
  <c r="BH118"/>
  <c r="BG118"/>
  <c r="BF118"/>
  <c r="T118"/>
  <c r="R118"/>
  <c r="P118"/>
  <c r="BI115"/>
  <c r="BH115"/>
  <c r="BG115"/>
  <c r="BF115"/>
  <c r="T115"/>
  <c r="R115"/>
  <c r="P115"/>
  <c r="BI113"/>
  <c r="BH113"/>
  <c r="BG113"/>
  <c r="BF113"/>
  <c r="T113"/>
  <c r="R113"/>
  <c r="P113"/>
  <c r="BI110"/>
  <c r="BH110"/>
  <c r="BG110"/>
  <c r="BF110"/>
  <c r="T110"/>
  <c r="R110"/>
  <c r="P110"/>
  <c r="BI107"/>
  <c r="BH107"/>
  <c r="BG107"/>
  <c r="BF107"/>
  <c r="T107"/>
  <c r="R107"/>
  <c r="P107"/>
  <c r="BI104"/>
  <c r="BH104"/>
  <c r="BG104"/>
  <c r="BF104"/>
  <c r="T104"/>
  <c r="R104"/>
  <c r="P104"/>
  <c r="BI101"/>
  <c r="BH101"/>
  <c r="BG101"/>
  <c r="BF101"/>
  <c r="T101"/>
  <c r="R101"/>
  <c r="P101"/>
  <c r="BI99"/>
  <c r="BH99"/>
  <c r="BG99"/>
  <c r="BF99"/>
  <c r="T99"/>
  <c r="R99"/>
  <c r="P99"/>
  <c r="BI95"/>
  <c r="BH95"/>
  <c r="BG95"/>
  <c r="BF95"/>
  <c r="T95"/>
  <c r="R95"/>
  <c r="P95"/>
  <c r="F85"/>
  <c r="E83"/>
  <c r="F56"/>
  <c r="E54"/>
  <c r="J26"/>
  <c r="E26"/>
  <c r="J88"/>
  <c r="J25"/>
  <c r="J23"/>
  <c r="E23"/>
  <c r="J87"/>
  <c r="J22"/>
  <c r="J20"/>
  <c r="E20"/>
  <c r="F59"/>
  <c r="J19"/>
  <c r="J17"/>
  <c r="E17"/>
  <c r="F87"/>
  <c r="J16"/>
  <c r="J14"/>
  <c r="J56"/>
  <c r="E7"/>
  <c r="E79"/>
  <c i="10" r="J39"/>
  <c r="J38"/>
  <c i="1" r="AY64"/>
  <c i="10" r="J37"/>
  <c i="1" r="AX64"/>
  <c i="10" r="BI400"/>
  <c r="BH400"/>
  <c r="BG400"/>
  <c r="BF400"/>
  <c r="T400"/>
  <c r="R400"/>
  <c r="P400"/>
  <c r="BI395"/>
  <c r="BH395"/>
  <c r="BG395"/>
  <c r="BF395"/>
  <c r="T395"/>
  <c r="R395"/>
  <c r="P395"/>
  <c r="BI391"/>
  <c r="BH391"/>
  <c r="BG391"/>
  <c r="BF391"/>
  <c r="T391"/>
  <c r="R391"/>
  <c r="P391"/>
  <c r="BI387"/>
  <c r="BH387"/>
  <c r="BG387"/>
  <c r="BF387"/>
  <c r="T387"/>
  <c r="T386"/>
  <c r="R387"/>
  <c r="R386"/>
  <c r="P387"/>
  <c r="P386"/>
  <c r="BI385"/>
  <c r="BH385"/>
  <c r="BG385"/>
  <c r="BF385"/>
  <c r="T385"/>
  <c r="R385"/>
  <c r="P385"/>
  <c r="BI383"/>
  <c r="BH383"/>
  <c r="BG383"/>
  <c r="BF383"/>
  <c r="T383"/>
  <c r="R383"/>
  <c r="P383"/>
  <c r="BI381"/>
  <c r="BH381"/>
  <c r="BG381"/>
  <c r="BF381"/>
  <c r="T381"/>
  <c r="R381"/>
  <c r="P381"/>
  <c r="BI378"/>
  <c r="BH378"/>
  <c r="BG378"/>
  <c r="BF378"/>
  <c r="T378"/>
  <c r="R378"/>
  <c r="P378"/>
  <c r="BI376"/>
  <c r="BH376"/>
  <c r="BG376"/>
  <c r="BF376"/>
  <c r="T376"/>
  <c r="R376"/>
  <c r="P376"/>
  <c r="BI373"/>
  <c r="BH373"/>
  <c r="BG373"/>
  <c r="BF373"/>
  <c r="T373"/>
  <c r="R373"/>
  <c r="P373"/>
  <c r="BI362"/>
  <c r="BH362"/>
  <c r="BG362"/>
  <c r="BF362"/>
  <c r="T362"/>
  <c r="R362"/>
  <c r="P362"/>
  <c r="BI357"/>
  <c r="BH357"/>
  <c r="BG357"/>
  <c r="BF357"/>
  <c r="T357"/>
  <c r="R357"/>
  <c r="P357"/>
  <c r="BI352"/>
  <c r="BH352"/>
  <c r="BG352"/>
  <c r="BF352"/>
  <c r="T352"/>
  <c r="R352"/>
  <c r="P352"/>
  <c r="BI346"/>
  <c r="BH346"/>
  <c r="BG346"/>
  <c r="BF346"/>
  <c r="T346"/>
  <c r="R346"/>
  <c r="P346"/>
  <c r="BI344"/>
  <c r="BH344"/>
  <c r="BG344"/>
  <c r="BF344"/>
  <c r="T344"/>
  <c r="R344"/>
  <c r="P344"/>
  <c r="BI336"/>
  <c r="BH336"/>
  <c r="BG336"/>
  <c r="BF336"/>
  <c r="T336"/>
  <c r="R336"/>
  <c r="P336"/>
  <c r="BI332"/>
  <c r="BH332"/>
  <c r="BG332"/>
  <c r="BF332"/>
  <c r="T332"/>
  <c r="R332"/>
  <c r="P332"/>
  <c r="BI327"/>
  <c r="BH327"/>
  <c r="BG327"/>
  <c r="BF327"/>
  <c r="T327"/>
  <c r="R327"/>
  <c r="P327"/>
  <c r="BI324"/>
  <c r="BH324"/>
  <c r="BG324"/>
  <c r="BF324"/>
  <c r="T324"/>
  <c r="R324"/>
  <c r="P324"/>
  <c r="BI321"/>
  <c r="BH321"/>
  <c r="BG321"/>
  <c r="BF321"/>
  <c r="T321"/>
  <c r="R321"/>
  <c r="P321"/>
  <c r="BI318"/>
  <c r="BH318"/>
  <c r="BG318"/>
  <c r="BF318"/>
  <c r="T318"/>
  <c r="R318"/>
  <c r="P318"/>
  <c r="BI314"/>
  <c r="BH314"/>
  <c r="BG314"/>
  <c r="BF314"/>
  <c r="T314"/>
  <c r="R314"/>
  <c r="P314"/>
  <c r="BI312"/>
  <c r="BH312"/>
  <c r="BG312"/>
  <c r="BF312"/>
  <c r="T312"/>
  <c r="R312"/>
  <c r="P312"/>
  <c r="BI310"/>
  <c r="BH310"/>
  <c r="BG310"/>
  <c r="BF310"/>
  <c r="T310"/>
  <c r="R310"/>
  <c r="P310"/>
  <c r="BI302"/>
  <c r="BH302"/>
  <c r="BG302"/>
  <c r="BF302"/>
  <c r="T302"/>
  <c r="R302"/>
  <c r="P302"/>
  <c r="BI299"/>
  <c r="BH299"/>
  <c r="BG299"/>
  <c r="BF299"/>
  <c r="T299"/>
  <c r="R299"/>
  <c r="P299"/>
  <c r="BI297"/>
  <c r="BH297"/>
  <c r="BG297"/>
  <c r="BF297"/>
  <c r="T297"/>
  <c r="R297"/>
  <c r="P297"/>
  <c r="BI294"/>
  <c r="BH294"/>
  <c r="BG294"/>
  <c r="BF294"/>
  <c r="T294"/>
  <c r="R294"/>
  <c r="P294"/>
  <c r="BI290"/>
  <c r="BH290"/>
  <c r="BG290"/>
  <c r="BF290"/>
  <c r="T290"/>
  <c r="R290"/>
  <c r="P290"/>
  <c r="BI287"/>
  <c r="BH287"/>
  <c r="BG287"/>
  <c r="BF287"/>
  <c r="T287"/>
  <c r="R287"/>
  <c r="P287"/>
  <c r="BI285"/>
  <c r="BH285"/>
  <c r="BG285"/>
  <c r="BF285"/>
  <c r="T285"/>
  <c r="R285"/>
  <c r="P285"/>
  <c r="BI284"/>
  <c r="BH284"/>
  <c r="BG284"/>
  <c r="BF284"/>
  <c r="T284"/>
  <c r="R284"/>
  <c r="P284"/>
  <c r="BI279"/>
  <c r="BH279"/>
  <c r="BG279"/>
  <c r="BF279"/>
  <c r="T279"/>
  <c r="R279"/>
  <c r="P279"/>
  <c r="BI278"/>
  <c r="BH278"/>
  <c r="BG278"/>
  <c r="BF278"/>
  <c r="T278"/>
  <c r="R278"/>
  <c r="P278"/>
  <c r="BI277"/>
  <c r="BH277"/>
  <c r="BG277"/>
  <c r="BF277"/>
  <c r="T277"/>
  <c r="R277"/>
  <c r="P277"/>
  <c r="BI276"/>
  <c r="BH276"/>
  <c r="BG276"/>
  <c r="BF276"/>
  <c r="T276"/>
  <c r="R276"/>
  <c r="P276"/>
  <c r="BI275"/>
  <c r="BH275"/>
  <c r="BG275"/>
  <c r="BF275"/>
  <c r="T275"/>
  <c r="R275"/>
  <c r="P275"/>
  <c r="BI274"/>
  <c r="BH274"/>
  <c r="BG274"/>
  <c r="BF274"/>
  <c r="T274"/>
  <c r="R274"/>
  <c r="P274"/>
  <c r="BI273"/>
  <c r="BH273"/>
  <c r="BG273"/>
  <c r="BF273"/>
  <c r="T273"/>
  <c r="R273"/>
  <c r="P273"/>
  <c r="BI272"/>
  <c r="BH272"/>
  <c r="BG272"/>
  <c r="BF272"/>
  <c r="T272"/>
  <c r="R272"/>
  <c r="P272"/>
  <c r="BI271"/>
  <c r="BH271"/>
  <c r="BG271"/>
  <c r="BF271"/>
  <c r="T271"/>
  <c r="R271"/>
  <c r="P271"/>
  <c r="BI270"/>
  <c r="BH270"/>
  <c r="BG270"/>
  <c r="BF270"/>
  <c r="T270"/>
  <c r="R270"/>
  <c r="P270"/>
  <c r="BI264"/>
  <c r="BH264"/>
  <c r="BG264"/>
  <c r="BF264"/>
  <c r="T264"/>
  <c r="R264"/>
  <c r="P264"/>
  <c r="BI262"/>
  <c r="BH262"/>
  <c r="BG262"/>
  <c r="BF262"/>
  <c r="T262"/>
  <c r="R262"/>
  <c r="P262"/>
  <c r="BI260"/>
  <c r="BH260"/>
  <c r="BG260"/>
  <c r="BF260"/>
  <c r="T260"/>
  <c r="R260"/>
  <c r="P260"/>
  <c r="BI258"/>
  <c r="BH258"/>
  <c r="BG258"/>
  <c r="BF258"/>
  <c r="T258"/>
  <c r="R258"/>
  <c r="P258"/>
  <c r="BI256"/>
  <c r="BH256"/>
  <c r="BG256"/>
  <c r="BF256"/>
  <c r="T256"/>
  <c r="R256"/>
  <c r="P256"/>
  <c r="BI254"/>
  <c r="BH254"/>
  <c r="BG254"/>
  <c r="BF254"/>
  <c r="T254"/>
  <c r="R254"/>
  <c r="P254"/>
  <c r="BI252"/>
  <c r="BH252"/>
  <c r="BG252"/>
  <c r="BF252"/>
  <c r="T252"/>
  <c r="R252"/>
  <c r="P252"/>
  <c r="BI250"/>
  <c r="BH250"/>
  <c r="BG250"/>
  <c r="BF250"/>
  <c r="T250"/>
  <c r="R250"/>
  <c r="P250"/>
  <c r="BI247"/>
  <c r="BH247"/>
  <c r="BG247"/>
  <c r="BF247"/>
  <c r="T247"/>
  <c r="R247"/>
  <c r="P247"/>
  <c r="BI244"/>
  <c r="BH244"/>
  <c r="BG244"/>
  <c r="BF244"/>
  <c r="T244"/>
  <c r="R244"/>
  <c r="P244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195"/>
  <c r="BH195"/>
  <c r="BG195"/>
  <c r="BF195"/>
  <c r="T195"/>
  <c r="R195"/>
  <c r="P195"/>
  <c r="BI192"/>
  <c r="BH192"/>
  <c r="BG192"/>
  <c r="BF192"/>
  <c r="T192"/>
  <c r="R192"/>
  <c r="P192"/>
  <c r="BI189"/>
  <c r="BH189"/>
  <c r="BG189"/>
  <c r="BF189"/>
  <c r="T189"/>
  <c r="R189"/>
  <c r="P189"/>
  <c r="BI186"/>
  <c r="BH186"/>
  <c r="BG186"/>
  <c r="BF186"/>
  <c r="T186"/>
  <c r="R186"/>
  <c r="P186"/>
  <c r="BI183"/>
  <c r="BH183"/>
  <c r="BG183"/>
  <c r="BF183"/>
  <c r="T183"/>
  <c r="R183"/>
  <c r="P183"/>
  <c r="BI180"/>
  <c r="BH180"/>
  <c r="BG180"/>
  <c r="BF180"/>
  <c r="T180"/>
  <c r="R180"/>
  <c r="P180"/>
  <c r="BI178"/>
  <c r="BH178"/>
  <c r="BG178"/>
  <c r="BF178"/>
  <c r="T178"/>
  <c r="R178"/>
  <c r="P178"/>
  <c r="BI175"/>
  <c r="BH175"/>
  <c r="BG175"/>
  <c r="BF175"/>
  <c r="T175"/>
  <c r="R175"/>
  <c r="P175"/>
  <c r="BI172"/>
  <c r="BH172"/>
  <c r="BG172"/>
  <c r="BF172"/>
  <c r="T172"/>
  <c r="R172"/>
  <c r="P172"/>
  <c r="BI169"/>
  <c r="BH169"/>
  <c r="BG169"/>
  <c r="BF169"/>
  <c r="T169"/>
  <c r="R169"/>
  <c r="P169"/>
  <c r="BI166"/>
  <c r="BH166"/>
  <c r="BG166"/>
  <c r="BF166"/>
  <c r="T166"/>
  <c r="R166"/>
  <c r="P166"/>
  <c r="BI163"/>
  <c r="BH163"/>
  <c r="BG163"/>
  <c r="BF163"/>
  <c r="T163"/>
  <c r="R163"/>
  <c r="P163"/>
  <c r="BI161"/>
  <c r="BH161"/>
  <c r="BG161"/>
  <c r="BF161"/>
  <c r="T161"/>
  <c r="R161"/>
  <c r="P161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1"/>
  <c r="BH151"/>
  <c r="BG151"/>
  <c r="BF151"/>
  <c r="T151"/>
  <c r="R151"/>
  <c r="P151"/>
  <c r="BI148"/>
  <c r="BH148"/>
  <c r="BG148"/>
  <c r="BF148"/>
  <c r="T148"/>
  <c r="R148"/>
  <c r="P148"/>
  <c r="BI145"/>
  <c r="BH145"/>
  <c r="BG145"/>
  <c r="BF145"/>
  <c r="T145"/>
  <c r="R145"/>
  <c r="P145"/>
  <c r="BI142"/>
  <c r="BH142"/>
  <c r="BG142"/>
  <c r="BF142"/>
  <c r="T142"/>
  <c r="R142"/>
  <c r="P142"/>
  <c r="BI139"/>
  <c r="BH139"/>
  <c r="BG139"/>
  <c r="BF139"/>
  <c r="T139"/>
  <c r="R139"/>
  <c r="P139"/>
  <c r="BI136"/>
  <c r="BH136"/>
  <c r="BG136"/>
  <c r="BF136"/>
  <c r="T136"/>
  <c r="R136"/>
  <c r="P136"/>
  <c r="BI134"/>
  <c r="BH134"/>
  <c r="BG134"/>
  <c r="BF134"/>
  <c r="T134"/>
  <c r="R134"/>
  <c r="P134"/>
  <c r="BI127"/>
  <c r="BH127"/>
  <c r="BG127"/>
  <c r="BF127"/>
  <c r="T127"/>
  <c r="R127"/>
  <c r="P127"/>
  <c r="BI124"/>
  <c r="BH124"/>
  <c r="BG124"/>
  <c r="BF124"/>
  <c r="T124"/>
  <c r="R124"/>
  <c r="P124"/>
  <c r="BI122"/>
  <c r="BH122"/>
  <c r="BG122"/>
  <c r="BF122"/>
  <c r="T122"/>
  <c r="R122"/>
  <c r="P122"/>
  <c r="BI118"/>
  <c r="BH118"/>
  <c r="BG118"/>
  <c r="BF118"/>
  <c r="T118"/>
  <c r="R118"/>
  <c r="P118"/>
  <c r="BI115"/>
  <c r="BH115"/>
  <c r="BG115"/>
  <c r="BF115"/>
  <c r="T115"/>
  <c r="R115"/>
  <c r="P115"/>
  <c r="BI113"/>
  <c r="BH113"/>
  <c r="BG113"/>
  <c r="BF113"/>
  <c r="T113"/>
  <c r="R113"/>
  <c r="P113"/>
  <c r="BI109"/>
  <c r="BH109"/>
  <c r="BG109"/>
  <c r="BF109"/>
  <c r="T109"/>
  <c r="R109"/>
  <c r="P109"/>
  <c r="BI107"/>
  <c r="BH107"/>
  <c r="BG107"/>
  <c r="BF107"/>
  <c r="T107"/>
  <c r="R107"/>
  <c r="P107"/>
  <c r="BI104"/>
  <c r="BH104"/>
  <c r="BG104"/>
  <c r="BF104"/>
  <c r="T104"/>
  <c r="R104"/>
  <c r="P104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F86"/>
  <c r="E84"/>
  <c r="F56"/>
  <c r="E54"/>
  <c r="J26"/>
  <c r="E26"/>
  <c r="J89"/>
  <c r="J25"/>
  <c r="J23"/>
  <c r="E23"/>
  <c r="J58"/>
  <c r="J22"/>
  <c r="J20"/>
  <c r="E20"/>
  <c r="F89"/>
  <c r="J19"/>
  <c r="J17"/>
  <c r="E17"/>
  <c r="F58"/>
  <c r="J16"/>
  <c r="J14"/>
  <c r="J86"/>
  <c r="E7"/>
  <c r="E50"/>
  <c i="9" r="J37"/>
  <c r="J36"/>
  <c i="1" r="AY62"/>
  <c i="9" r="J35"/>
  <c i="1" r="AX62"/>
  <c i="9" r="BI111"/>
  <c r="BH111"/>
  <c r="BG111"/>
  <c r="BF111"/>
  <c r="T111"/>
  <c r="T110"/>
  <c r="R111"/>
  <c r="R110"/>
  <c r="P111"/>
  <c r="P110"/>
  <c r="BI108"/>
  <c r="BH108"/>
  <c r="BG108"/>
  <c r="BF108"/>
  <c r="T108"/>
  <c r="R108"/>
  <c r="P108"/>
  <c r="BI105"/>
  <c r="BH105"/>
  <c r="BG105"/>
  <c r="BF105"/>
  <c r="T105"/>
  <c r="R105"/>
  <c r="P105"/>
  <c r="BI104"/>
  <c r="BH104"/>
  <c r="BG104"/>
  <c r="BF104"/>
  <c r="T104"/>
  <c r="R104"/>
  <c r="P104"/>
  <c r="BI102"/>
  <c r="BH102"/>
  <c r="BG102"/>
  <c r="BF102"/>
  <c r="T102"/>
  <c r="R102"/>
  <c r="P102"/>
  <c r="BI99"/>
  <c r="BH99"/>
  <c r="BG99"/>
  <c r="BF99"/>
  <c r="T99"/>
  <c r="R99"/>
  <c r="P99"/>
  <c r="BI97"/>
  <c r="BH97"/>
  <c r="BG97"/>
  <c r="BF97"/>
  <c r="T97"/>
  <c r="R97"/>
  <c r="P97"/>
  <c r="BI94"/>
  <c r="BH94"/>
  <c r="BG94"/>
  <c r="BF94"/>
  <c r="T94"/>
  <c r="R94"/>
  <c r="P94"/>
  <c r="BI92"/>
  <c r="BH92"/>
  <c r="BG92"/>
  <c r="BF92"/>
  <c r="T92"/>
  <c r="R92"/>
  <c r="P92"/>
  <c r="BI88"/>
  <c r="BH88"/>
  <c r="BG88"/>
  <c r="BF88"/>
  <c r="T88"/>
  <c r="R88"/>
  <c r="P88"/>
  <c r="BI85"/>
  <c r="BH85"/>
  <c r="BG85"/>
  <c r="BF85"/>
  <c r="T85"/>
  <c r="R85"/>
  <c r="P85"/>
  <c r="F76"/>
  <c r="E74"/>
  <c r="F52"/>
  <c r="E50"/>
  <c r="J24"/>
  <c r="E24"/>
  <c r="J79"/>
  <c r="J23"/>
  <c r="J21"/>
  <c r="E21"/>
  <c r="J78"/>
  <c r="J20"/>
  <c r="J18"/>
  <c r="E18"/>
  <c r="F79"/>
  <c r="J17"/>
  <c r="J15"/>
  <c r="E15"/>
  <c r="F78"/>
  <c r="J14"/>
  <c r="J12"/>
  <c r="J76"/>
  <c r="E7"/>
  <c r="E72"/>
  <c i="8" r="J37"/>
  <c r="J36"/>
  <c i="1" r="AY61"/>
  <c i="8" r="J35"/>
  <c i="1" r="AX61"/>
  <c i="8" r="BI104"/>
  <c r="BH104"/>
  <c r="BG104"/>
  <c r="BF104"/>
  <c r="T104"/>
  <c r="R104"/>
  <c r="P104"/>
  <c r="BI99"/>
  <c r="BH99"/>
  <c r="BG99"/>
  <c r="BF99"/>
  <c r="T99"/>
  <c r="R99"/>
  <c r="P99"/>
  <c r="BI94"/>
  <c r="BH94"/>
  <c r="BG94"/>
  <c r="BF94"/>
  <c r="T94"/>
  <c r="R94"/>
  <c r="P94"/>
  <c r="BI89"/>
  <c r="BH89"/>
  <c r="BG89"/>
  <c r="BF89"/>
  <c r="T89"/>
  <c r="R89"/>
  <c r="P89"/>
  <c r="BI85"/>
  <c r="BH85"/>
  <c r="BG85"/>
  <c r="BF85"/>
  <c r="T85"/>
  <c r="R85"/>
  <c r="P85"/>
  <c r="F76"/>
  <c r="E74"/>
  <c r="F52"/>
  <c r="E50"/>
  <c r="J24"/>
  <c r="E24"/>
  <c r="J55"/>
  <c r="J23"/>
  <c r="J21"/>
  <c r="E21"/>
  <c r="J78"/>
  <c r="J20"/>
  <c r="J18"/>
  <c r="E18"/>
  <c r="F55"/>
  <c r="J17"/>
  <c r="J15"/>
  <c r="E15"/>
  <c r="F78"/>
  <c r="J14"/>
  <c r="J12"/>
  <c r="J52"/>
  <c r="E7"/>
  <c r="E48"/>
  <c i="7" r="J37"/>
  <c r="J36"/>
  <c i="1" r="AY60"/>
  <c i="7" r="J35"/>
  <c i="1" r="AX60"/>
  <c i="7"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3"/>
  <c r="BH183"/>
  <c r="BG183"/>
  <c r="BF183"/>
  <c r="T183"/>
  <c r="R183"/>
  <c r="P183"/>
  <c r="BI180"/>
  <c r="BH180"/>
  <c r="BG180"/>
  <c r="BF180"/>
  <c r="T180"/>
  <c r="R180"/>
  <c r="P180"/>
  <c r="BI177"/>
  <c r="BH177"/>
  <c r="BG177"/>
  <c r="BF177"/>
  <c r="T177"/>
  <c r="R177"/>
  <c r="P177"/>
  <c r="BI173"/>
  <c r="BH173"/>
  <c r="BG173"/>
  <c r="BF173"/>
  <c r="T173"/>
  <c r="R173"/>
  <c r="P173"/>
  <c r="BI170"/>
  <c r="BH170"/>
  <c r="BG170"/>
  <c r="BF170"/>
  <c r="T170"/>
  <c r="R170"/>
  <c r="P170"/>
  <c r="BI167"/>
  <c r="BH167"/>
  <c r="BG167"/>
  <c r="BF167"/>
  <c r="T167"/>
  <c r="R167"/>
  <c r="P167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7"/>
  <c r="BH157"/>
  <c r="BG157"/>
  <c r="BF157"/>
  <c r="T157"/>
  <c r="R157"/>
  <c r="P157"/>
  <c r="BI156"/>
  <c r="BH156"/>
  <c r="BG156"/>
  <c r="BF156"/>
  <c r="T156"/>
  <c r="R156"/>
  <c r="P156"/>
  <c r="BI153"/>
  <c r="BH153"/>
  <c r="BG153"/>
  <c r="BF153"/>
  <c r="T153"/>
  <c r="R153"/>
  <c r="P153"/>
  <c r="BI152"/>
  <c r="BH152"/>
  <c r="BG152"/>
  <c r="BF152"/>
  <c r="T152"/>
  <c r="R152"/>
  <c r="P152"/>
  <c r="BI150"/>
  <c r="BH150"/>
  <c r="BG150"/>
  <c r="BF150"/>
  <c r="T150"/>
  <c r="R150"/>
  <c r="P150"/>
  <c r="BI149"/>
  <c r="BH149"/>
  <c r="BG149"/>
  <c r="BF149"/>
  <c r="T149"/>
  <c r="R149"/>
  <c r="P149"/>
  <c r="BI147"/>
  <c r="BH147"/>
  <c r="BG147"/>
  <c r="BF147"/>
  <c r="T147"/>
  <c r="R147"/>
  <c r="P147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38"/>
  <c r="BH138"/>
  <c r="BG138"/>
  <c r="BF138"/>
  <c r="T138"/>
  <c r="R138"/>
  <c r="P138"/>
  <c r="BI137"/>
  <c r="BH137"/>
  <c r="BG137"/>
  <c r="BF137"/>
  <c r="T137"/>
  <c r="R137"/>
  <c r="P137"/>
  <c r="BI135"/>
  <c r="BH135"/>
  <c r="BG135"/>
  <c r="BF135"/>
  <c r="T135"/>
  <c r="R135"/>
  <c r="P135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BI117"/>
  <c r="BH117"/>
  <c r="BG117"/>
  <c r="BF117"/>
  <c r="T117"/>
  <c r="R117"/>
  <c r="P117"/>
  <c r="BI115"/>
  <c r="BH115"/>
  <c r="BG115"/>
  <c r="BF115"/>
  <c r="T115"/>
  <c r="R115"/>
  <c r="P115"/>
  <c r="BI112"/>
  <c r="BH112"/>
  <c r="BG112"/>
  <c r="BF112"/>
  <c r="T112"/>
  <c r="R112"/>
  <c r="P112"/>
  <c r="BI110"/>
  <c r="BH110"/>
  <c r="BG110"/>
  <c r="BF110"/>
  <c r="T110"/>
  <c r="R110"/>
  <c r="P110"/>
  <c r="BI108"/>
  <c r="BH108"/>
  <c r="BG108"/>
  <c r="BF108"/>
  <c r="T108"/>
  <c r="R108"/>
  <c r="P108"/>
  <c r="BI105"/>
  <c r="BH105"/>
  <c r="BG105"/>
  <c r="BF105"/>
  <c r="T105"/>
  <c r="R105"/>
  <c r="P105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BI91"/>
  <c r="BH91"/>
  <c r="BG91"/>
  <c r="BF91"/>
  <c r="T91"/>
  <c r="T90"/>
  <c r="T89"/>
  <c r="R91"/>
  <c r="R90"/>
  <c r="R89"/>
  <c r="P91"/>
  <c r="P90"/>
  <c r="P89"/>
  <c r="F82"/>
  <c r="E80"/>
  <c r="F52"/>
  <c r="E50"/>
  <c r="J24"/>
  <c r="E24"/>
  <c r="J85"/>
  <c r="J23"/>
  <c r="J21"/>
  <c r="E21"/>
  <c r="J84"/>
  <c r="J20"/>
  <c r="J18"/>
  <c r="E18"/>
  <c r="F55"/>
  <c r="J17"/>
  <c r="J15"/>
  <c r="E15"/>
  <c r="F54"/>
  <c r="J14"/>
  <c r="J12"/>
  <c r="J82"/>
  <c r="E7"/>
  <c r="E48"/>
  <c i="6" r="J37"/>
  <c r="J36"/>
  <c i="1" r="AY59"/>
  <c i="6" r="J35"/>
  <c i="1" r="AX59"/>
  <c i="6" r="BI238"/>
  <c r="BH238"/>
  <c r="BG238"/>
  <c r="BF238"/>
  <c r="T238"/>
  <c r="R238"/>
  <c r="P238"/>
  <c r="BI237"/>
  <c r="BH237"/>
  <c r="BG237"/>
  <c r="BF237"/>
  <c r="T237"/>
  <c r="R237"/>
  <c r="P237"/>
  <c r="BI234"/>
  <c r="BH234"/>
  <c r="BG234"/>
  <c r="BF234"/>
  <c r="T234"/>
  <c r="R234"/>
  <c r="P234"/>
  <c r="BI232"/>
  <c r="BH232"/>
  <c r="BG232"/>
  <c r="BF232"/>
  <c r="T232"/>
  <c r="R232"/>
  <c r="P232"/>
  <c r="BI230"/>
  <c r="BH230"/>
  <c r="BG230"/>
  <c r="BF230"/>
  <c r="T230"/>
  <c r="R230"/>
  <c r="P230"/>
  <c r="BI228"/>
  <c r="BH228"/>
  <c r="BG228"/>
  <c r="BF228"/>
  <c r="T228"/>
  <c r="R228"/>
  <c r="P228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4"/>
  <c r="BH214"/>
  <c r="BG214"/>
  <c r="BF214"/>
  <c r="T214"/>
  <c r="T213"/>
  <c r="R214"/>
  <c r="R213"/>
  <c r="P214"/>
  <c r="P213"/>
  <c r="BI210"/>
  <c r="BH210"/>
  <c r="BG210"/>
  <c r="BF210"/>
  <c r="T210"/>
  <c r="T209"/>
  <c r="R210"/>
  <c r="R209"/>
  <c r="P210"/>
  <c r="P209"/>
  <c r="BI206"/>
  <c r="BH206"/>
  <c r="BG206"/>
  <c r="BF206"/>
  <c r="T206"/>
  <c r="R206"/>
  <c r="P206"/>
  <c r="BI204"/>
  <c r="BH204"/>
  <c r="BG204"/>
  <c r="BF204"/>
  <c r="T204"/>
  <c r="R204"/>
  <c r="P204"/>
  <c r="BI203"/>
  <c r="BH203"/>
  <c r="BG203"/>
  <c r="BF203"/>
  <c r="T203"/>
  <c r="R203"/>
  <c r="P203"/>
  <c r="BI201"/>
  <c r="BH201"/>
  <c r="BG201"/>
  <c r="BF201"/>
  <c r="T201"/>
  <c r="R201"/>
  <c r="P201"/>
  <c r="BI200"/>
  <c r="BH200"/>
  <c r="BG200"/>
  <c r="BF200"/>
  <c r="T200"/>
  <c r="R200"/>
  <c r="P200"/>
  <c r="BI197"/>
  <c r="BH197"/>
  <c r="BG197"/>
  <c r="BF197"/>
  <c r="T197"/>
  <c r="R197"/>
  <c r="P197"/>
  <c r="BI195"/>
  <c r="BH195"/>
  <c r="BG195"/>
  <c r="BF195"/>
  <c r="T195"/>
  <c r="R195"/>
  <c r="P195"/>
  <c r="BI192"/>
  <c r="BH192"/>
  <c r="BG192"/>
  <c r="BF192"/>
  <c r="T192"/>
  <c r="R192"/>
  <c r="P192"/>
  <c r="BI191"/>
  <c r="BH191"/>
  <c r="BG191"/>
  <c r="BF191"/>
  <c r="T191"/>
  <c r="R191"/>
  <c r="P191"/>
  <c r="BI188"/>
  <c r="BH188"/>
  <c r="BG188"/>
  <c r="BF188"/>
  <c r="T188"/>
  <c r="R188"/>
  <c r="P188"/>
  <c r="BI187"/>
  <c r="BH187"/>
  <c r="BG187"/>
  <c r="BF187"/>
  <c r="T187"/>
  <c r="R187"/>
  <c r="P187"/>
  <c r="BI184"/>
  <c r="BH184"/>
  <c r="BG184"/>
  <c r="BF184"/>
  <c r="T184"/>
  <c r="R184"/>
  <c r="P184"/>
  <c r="BI183"/>
  <c r="BH183"/>
  <c r="BG183"/>
  <c r="BF183"/>
  <c r="T183"/>
  <c r="R183"/>
  <c r="P183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4"/>
  <c r="BH164"/>
  <c r="BG164"/>
  <c r="BF164"/>
  <c r="T164"/>
  <c r="R164"/>
  <c r="P164"/>
  <c r="BI163"/>
  <c r="BH163"/>
  <c r="BG163"/>
  <c r="BF163"/>
  <c r="T163"/>
  <c r="R163"/>
  <c r="P163"/>
  <c r="BI161"/>
  <c r="BH161"/>
  <c r="BG161"/>
  <c r="BF161"/>
  <c r="T161"/>
  <c r="R161"/>
  <c r="P161"/>
  <c r="BI160"/>
  <c r="BH160"/>
  <c r="BG160"/>
  <c r="BF160"/>
  <c r="T160"/>
  <c r="R160"/>
  <c r="P160"/>
  <c r="BI158"/>
  <c r="BH158"/>
  <c r="BG158"/>
  <c r="BF158"/>
  <c r="T158"/>
  <c r="R158"/>
  <c r="P158"/>
  <c r="BI155"/>
  <c r="BH155"/>
  <c r="BG155"/>
  <c r="BF155"/>
  <c r="T155"/>
  <c r="R155"/>
  <c r="P155"/>
  <c r="BI151"/>
  <c r="BH151"/>
  <c r="BG151"/>
  <c r="BF151"/>
  <c r="T151"/>
  <c r="R151"/>
  <c r="P151"/>
  <c r="BI148"/>
  <c r="BH148"/>
  <c r="BG148"/>
  <c r="BF148"/>
  <c r="T148"/>
  <c r="R148"/>
  <c r="P148"/>
  <c r="BI135"/>
  <c r="BH135"/>
  <c r="BG135"/>
  <c r="BF135"/>
  <c r="T135"/>
  <c r="R135"/>
  <c r="P135"/>
  <c r="BI132"/>
  <c r="BH132"/>
  <c r="BG132"/>
  <c r="BF132"/>
  <c r="T132"/>
  <c r="R132"/>
  <c r="P132"/>
  <c r="BI127"/>
  <c r="BH127"/>
  <c r="BG127"/>
  <c r="BF127"/>
  <c r="T127"/>
  <c r="R127"/>
  <c r="P127"/>
  <c r="BI124"/>
  <c r="BH124"/>
  <c r="BG124"/>
  <c r="BF124"/>
  <c r="T124"/>
  <c r="R124"/>
  <c r="P124"/>
  <c r="BI121"/>
  <c r="BH121"/>
  <c r="BG121"/>
  <c r="BF121"/>
  <c r="T121"/>
  <c r="R121"/>
  <c r="P121"/>
  <c r="BI116"/>
  <c r="BH116"/>
  <c r="BG116"/>
  <c r="BF116"/>
  <c r="T116"/>
  <c r="R116"/>
  <c r="P116"/>
  <c r="BI107"/>
  <c r="BH107"/>
  <c r="BG107"/>
  <c r="BF107"/>
  <c r="T107"/>
  <c r="R107"/>
  <c r="P107"/>
  <c r="BI102"/>
  <c r="BH102"/>
  <c r="BG102"/>
  <c r="BF102"/>
  <c r="T102"/>
  <c r="R102"/>
  <c r="P102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BI93"/>
  <c r="BH93"/>
  <c r="BG93"/>
  <c r="BF93"/>
  <c r="T93"/>
  <c r="R93"/>
  <c r="P93"/>
  <c r="F84"/>
  <c r="E82"/>
  <c r="F52"/>
  <c r="E50"/>
  <c r="J24"/>
  <c r="E24"/>
  <c r="J55"/>
  <c r="J23"/>
  <c r="J21"/>
  <c r="E21"/>
  <c r="J54"/>
  <c r="J20"/>
  <c r="J18"/>
  <c r="E18"/>
  <c r="F87"/>
  <c r="J17"/>
  <c r="J15"/>
  <c r="E15"/>
  <c r="F86"/>
  <c r="J14"/>
  <c r="J12"/>
  <c r="J52"/>
  <c r="E7"/>
  <c r="E48"/>
  <c i="5" r="J37"/>
  <c r="J36"/>
  <c i="1" r="AY58"/>
  <c i="5" r="J35"/>
  <c i="1" r="AX58"/>
  <c i="5" r="BI352"/>
  <c r="BH352"/>
  <c r="BG352"/>
  <c r="BF352"/>
  <c r="T352"/>
  <c r="R352"/>
  <c r="P352"/>
  <c r="BI350"/>
  <c r="BH350"/>
  <c r="BG350"/>
  <c r="BF350"/>
  <c r="T350"/>
  <c r="R350"/>
  <c r="P350"/>
  <c r="BI348"/>
  <c r="BH348"/>
  <c r="BG348"/>
  <c r="BF348"/>
  <c r="T348"/>
  <c r="R348"/>
  <c r="P348"/>
  <c r="BI346"/>
  <c r="BH346"/>
  <c r="BG346"/>
  <c r="BF346"/>
  <c r="T346"/>
  <c r="R346"/>
  <c r="P346"/>
  <c r="BI344"/>
  <c r="BH344"/>
  <c r="BG344"/>
  <c r="BF344"/>
  <c r="T344"/>
  <c r="R344"/>
  <c r="P344"/>
  <c r="BI342"/>
  <c r="BH342"/>
  <c r="BG342"/>
  <c r="BF342"/>
  <c r="T342"/>
  <c r="R342"/>
  <c r="P342"/>
  <c r="BI338"/>
  <c r="BH338"/>
  <c r="BG338"/>
  <c r="BF338"/>
  <c r="T338"/>
  <c r="R338"/>
  <c r="P338"/>
  <c r="BI337"/>
  <c r="BH337"/>
  <c r="BG337"/>
  <c r="BF337"/>
  <c r="T337"/>
  <c r="R337"/>
  <c r="P337"/>
  <c r="BI335"/>
  <c r="BH335"/>
  <c r="BG335"/>
  <c r="BF335"/>
  <c r="T335"/>
  <c r="R335"/>
  <c r="P335"/>
  <c r="BI331"/>
  <c r="BH331"/>
  <c r="BG331"/>
  <c r="BF331"/>
  <c r="T331"/>
  <c r="T330"/>
  <c r="R331"/>
  <c r="R330"/>
  <c r="P331"/>
  <c r="P330"/>
  <c r="BI327"/>
  <c r="BH327"/>
  <c r="BG327"/>
  <c r="BF327"/>
  <c r="T327"/>
  <c r="R327"/>
  <c r="P327"/>
  <c r="BI324"/>
  <c r="BH324"/>
  <c r="BG324"/>
  <c r="BF324"/>
  <c r="T324"/>
  <c r="R324"/>
  <c r="P324"/>
  <c r="BI321"/>
  <c r="BH321"/>
  <c r="BG321"/>
  <c r="BF321"/>
  <c r="T321"/>
  <c r="R321"/>
  <c r="P321"/>
  <c r="BI316"/>
  <c r="BH316"/>
  <c r="BG316"/>
  <c r="BF316"/>
  <c r="T316"/>
  <c r="R316"/>
  <c r="P316"/>
  <c r="BI313"/>
  <c r="BH313"/>
  <c r="BG313"/>
  <c r="BF313"/>
  <c r="T313"/>
  <c r="R313"/>
  <c r="P313"/>
  <c r="BI310"/>
  <c r="BH310"/>
  <c r="BG310"/>
  <c r="BF310"/>
  <c r="T310"/>
  <c r="R310"/>
  <c r="P310"/>
  <c r="BI306"/>
  <c r="BH306"/>
  <c r="BG306"/>
  <c r="BF306"/>
  <c r="T306"/>
  <c r="R306"/>
  <c r="P306"/>
  <c r="BI305"/>
  <c r="BH305"/>
  <c r="BG305"/>
  <c r="BF305"/>
  <c r="T305"/>
  <c r="R305"/>
  <c r="P305"/>
  <c r="BI304"/>
  <c r="BH304"/>
  <c r="BG304"/>
  <c r="BF304"/>
  <c r="T304"/>
  <c r="R304"/>
  <c r="P304"/>
  <c r="BI303"/>
  <c r="BH303"/>
  <c r="BG303"/>
  <c r="BF303"/>
  <c r="T303"/>
  <c r="R303"/>
  <c r="P303"/>
  <c r="BI301"/>
  <c r="BH301"/>
  <c r="BG301"/>
  <c r="BF301"/>
  <c r="T301"/>
  <c r="R301"/>
  <c r="P301"/>
  <c r="BI298"/>
  <c r="BH298"/>
  <c r="BG298"/>
  <c r="BF298"/>
  <c r="T298"/>
  <c r="R298"/>
  <c r="P298"/>
  <c r="BI294"/>
  <c r="BH294"/>
  <c r="BG294"/>
  <c r="BF294"/>
  <c r="T294"/>
  <c r="R294"/>
  <c r="P294"/>
  <c r="BI291"/>
  <c r="BH291"/>
  <c r="BG291"/>
  <c r="BF291"/>
  <c r="T291"/>
  <c r="R291"/>
  <c r="P291"/>
  <c r="BI290"/>
  <c r="BH290"/>
  <c r="BG290"/>
  <c r="BF290"/>
  <c r="T290"/>
  <c r="R290"/>
  <c r="P290"/>
  <c r="BI289"/>
  <c r="BH289"/>
  <c r="BG289"/>
  <c r="BF289"/>
  <c r="T289"/>
  <c r="R289"/>
  <c r="P289"/>
  <c r="BI287"/>
  <c r="BH287"/>
  <c r="BG287"/>
  <c r="BF287"/>
  <c r="T287"/>
  <c r="R287"/>
  <c r="P287"/>
  <c r="BI286"/>
  <c r="BH286"/>
  <c r="BG286"/>
  <c r="BF286"/>
  <c r="T286"/>
  <c r="R286"/>
  <c r="P286"/>
  <c r="BI284"/>
  <c r="BH284"/>
  <c r="BG284"/>
  <c r="BF284"/>
  <c r="T284"/>
  <c r="R284"/>
  <c r="P284"/>
  <c r="BI281"/>
  <c r="BH281"/>
  <c r="BG281"/>
  <c r="BF281"/>
  <c r="T281"/>
  <c r="R281"/>
  <c r="P281"/>
  <c r="BI280"/>
  <c r="BH280"/>
  <c r="BG280"/>
  <c r="BF280"/>
  <c r="T280"/>
  <c r="R280"/>
  <c r="P280"/>
  <c r="BI278"/>
  <c r="BH278"/>
  <c r="BG278"/>
  <c r="BF278"/>
  <c r="T278"/>
  <c r="R278"/>
  <c r="P278"/>
  <c r="BI277"/>
  <c r="BH277"/>
  <c r="BG277"/>
  <c r="BF277"/>
  <c r="T277"/>
  <c r="R277"/>
  <c r="P277"/>
  <c r="BI275"/>
  <c r="BH275"/>
  <c r="BG275"/>
  <c r="BF275"/>
  <c r="T275"/>
  <c r="R275"/>
  <c r="P275"/>
  <c r="BI274"/>
  <c r="BH274"/>
  <c r="BG274"/>
  <c r="BF274"/>
  <c r="T274"/>
  <c r="R274"/>
  <c r="P274"/>
  <c r="BI272"/>
  <c r="BH272"/>
  <c r="BG272"/>
  <c r="BF272"/>
  <c r="T272"/>
  <c r="R272"/>
  <c r="P272"/>
  <c r="BI271"/>
  <c r="BH271"/>
  <c r="BG271"/>
  <c r="BF271"/>
  <c r="T271"/>
  <c r="R271"/>
  <c r="P271"/>
  <c r="BI269"/>
  <c r="BH269"/>
  <c r="BG269"/>
  <c r="BF269"/>
  <c r="T269"/>
  <c r="R269"/>
  <c r="P269"/>
  <c r="BI267"/>
  <c r="BH267"/>
  <c r="BG267"/>
  <c r="BF267"/>
  <c r="T267"/>
  <c r="R267"/>
  <c r="P267"/>
  <c r="BI265"/>
  <c r="BH265"/>
  <c r="BG265"/>
  <c r="BF265"/>
  <c r="T265"/>
  <c r="R265"/>
  <c r="P265"/>
  <c r="BI263"/>
  <c r="BH263"/>
  <c r="BG263"/>
  <c r="BF263"/>
  <c r="T263"/>
  <c r="R263"/>
  <c r="P263"/>
  <c r="BI261"/>
  <c r="BH261"/>
  <c r="BG261"/>
  <c r="BF261"/>
  <c r="T261"/>
  <c r="R261"/>
  <c r="P261"/>
  <c r="BI260"/>
  <c r="BH260"/>
  <c r="BG260"/>
  <c r="BF260"/>
  <c r="T260"/>
  <c r="R260"/>
  <c r="P260"/>
  <c r="BI258"/>
  <c r="BH258"/>
  <c r="BG258"/>
  <c r="BF258"/>
  <c r="T258"/>
  <c r="R258"/>
  <c r="P258"/>
  <c r="BI256"/>
  <c r="BH256"/>
  <c r="BG256"/>
  <c r="BF256"/>
  <c r="T256"/>
  <c r="R256"/>
  <c r="P256"/>
  <c r="BI254"/>
  <c r="BH254"/>
  <c r="BG254"/>
  <c r="BF254"/>
  <c r="T254"/>
  <c r="R254"/>
  <c r="P254"/>
  <c r="BI253"/>
  <c r="BH253"/>
  <c r="BG253"/>
  <c r="BF253"/>
  <c r="T253"/>
  <c r="R253"/>
  <c r="P253"/>
  <c r="BI250"/>
  <c r="BH250"/>
  <c r="BG250"/>
  <c r="BF250"/>
  <c r="T250"/>
  <c r="R250"/>
  <c r="P250"/>
  <c r="BI249"/>
  <c r="BH249"/>
  <c r="BG249"/>
  <c r="BF249"/>
  <c r="T249"/>
  <c r="R249"/>
  <c r="P249"/>
  <c r="BI248"/>
  <c r="BH248"/>
  <c r="BG248"/>
  <c r="BF248"/>
  <c r="T248"/>
  <c r="R248"/>
  <c r="P248"/>
  <c r="BI247"/>
  <c r="BH247"/>
  <c r="BG247"/>
  <c r="BF247"/>
  <c r="T247"/>
  <c r="R247"/>
  <c r="P247"/>
  <c r="BI246"/>
  <c r="BH246"/>
  <c r="BG246"/>
  <c r="BF246"/>
  <c r="T246"/>
  <c r="R246"/>
  <c r="P246"/>
  <c r="BI244"/>
  <c r="BH244"/>
  <c r="BG244"/>
  <c r="BF244"/>
  <c r="T244"/>
  <c r="R244"/>
  <c r="P244"/>
  <c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40"/>
  <c r="BH240"/>
  <c r="BG240"/>
  <c r="BF240"/>
  <c r="T240"/>
  <c r="R240"/>
  <c r="P240"/>
  <c r="BI238"/>
  <c r="BH238"/>
  <c r="BG238"/>
  <c r="BF238"/>
  <c r="T238"/>
  <c r="R238"/>
  <c r="P238"/>
  <c r="BI236"/>
  <c r="BH236"/>
  <c r="BG236"/>
  <c r="BF236"/>
  <c r="T236"/>
  <c r="R236"/>
  <c r="P236"/>
  <c r="BI233"/>
  <c r="BH233"/>
  <c r="BG233"/>
  <c r="BF233"/>
  <c r="T233"/>
  <c r="R233"/>
  <c r="P233"/>
  <c r="BI229"/>
  <c r="BH229"/>
  <c r="BG229"/>
  <c r="BF229"/>
  <c r="T229"/>
  <c r="R229"/>
  <c r="P229"/>
  <c r="BI227"/>
  <c r="BH227"/>
  <c r="BG227"/>
  <c r="BF227"/>
  <c r="T227"/>
  <c r="R227"/>
  <c r="P227"/>
  <c r="BI223"/>
  <c r="BH223"/>
  <c r="BG223"/>
  <c r="BF223"/>
  <c r="T223"/>
  <c r="R223"/>
  <c r="P223"/>
  <c r="BI220"/>
  <c r="BH220"/>
  <c r="BG220"/>
  <c r="BF220"/>
  <c r="T220"/>
  <c r="R220"/>
  <c r="P220"/>
  <c r="BI218"/>
  <c r="BH218"/>
  <c r="BG218"/>
  <c r="BF218"/>
  <c r="T218"/>
  <c r="R218"/>
  <c r="P218"/>
  <c r="BI215"/>
  <c r="BH215"/>
  <c r="BG215"/>
  <c r="BF215"/>
  <c r="T215"/>
  <c r="R215"/>
  <c r="P215"/>
  <c r="BI213"/>
  <c r="BH213"/>
  <c r="BG213"/>
  <c r="BF213"/>
  <c r="T213"/>
  <c r="R213"/>
  <c r="P213"/>
  <c r="BI210"/>
  <c r="BH210"/>
  <c r="BG210"/>
  <c r="BF210"/>
  <c r="T210"/>
  <c r="R210"/>
  <c r="P210"/>
  <c r="BI205"/>
  <c r="BH205"/>
  <c r="BG205"/>
  <c r="BF205"/>
  <c r="T205"/>
  <c r="R205"/>
  <c r="P205"/>
  <c r="BI204"/>
  <c r="BH204"/>
  <c r="BG204"/>
  <c r="BF204"/>
  <c r="T204"/>
  <c r="R204"/>
  <c r="P204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7"/>
  <c r="BH197"/>
  <c r="BG197"/>
  <c r="BF197"/>
  <c r="T197"/>
  <c r="R197"/>
  <c r="P197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3"/>
  <c r="BH183"/>
  <c r="BG183"/>
  <c r="BF183"/>
  <c r="T183"/>
  <c r="R183"/>
  <c r="P183"/>
  <c r="BI182"/>
  <c r="BH182"/>
  <c r="BG182"/>
  <c r="BF182"/>
  <c r="T182"/>
  <c r="R182"/>
  <c r="P182"/>
  <c r="BI179"/>
  <c r="BH179"/>
  <c r="BG179"/>
  <c r="BF179"/>
  <c r="T179"/>
  <c r="R179"/>
  <c r="P179"/>
  <c r="BI176"/>
  <c r="BH176"/>
  <c r="BG176"/>
  <c r="BF176"/>
  <c r="T176"/>
  <c r="R176"/>
  <c r="P176"/>
  <c r="BI173"/>
  <c r="BH173"/>
  <c r="BG173"/>
  <c r="BF173"/>
  <c r="T173"/>
  <c r="R173"/>
  <c r="P173"/>
  <c r="BI170"/>
  <c r="BH170"/>
  <c r="BG170"/>
  <c r="BF170"/>
  <c r="T170"/>
  <c r="R170"/>
  <c r="P170"/>
  <c r="BI166"/>
  <c r="BH166"/>
  <c r="BG166"/>
  <c r="BF166"/>
  <c r="T166"/>
  <c r="R166"/>
  <c r="P166"/>
  <c r="BI151"/>
  <c r="BH151"/>
  <c r="BG151"/>
  <c r="BF151"/>
  <c r="T151"/>
  <c r="R151"/>
  <c r="P151"/>
  <c r="BI148"/>
  <c r="BH148"/>
  <c r="BG148"/>
  <c r="BF148"/>
  <c r="T148"/>
  <c r="R148"/>
  <c r="P148"/>
  <c r="BI143"/>
  <c r="BH143"/>
  <c r="BG143"/>
  <c r="BF143"/>
  <c r="T143"/>
  <c r="R143"/>
  <c r="P143"/>
  <c r="BI138"/>
  <c r="BH138"/>
  <c r="BG138"/>
  <c r="BF138"/>
  <c r="T138"/>
  <c r="R138"/>
  <c r="P138"/>
  <c r="BI135"/>
  <c r="BH135"/>
  <c r="BG135"/>
  <c r="BF135"/>
  <c r="T135"/>
  <c r="R135"/>
  <c r="P135"/>
  <c r="BI133"/>
  <c r="BH133"/>
  <c r="BG133"/>
  <c r="BF133"/>
  <c r="T133"/>
  <c r="R133"/>
  <c r="P133"/>
  <c r="BI128"/>
  <c r="BH128"/>
  <c r="BG128"/>
  <c r="BF128"/>
  <c r="T128"/>
  <c r="R128"/>
  <c r="P128"/>
  <c r="BI122"/>
  <c r="BH122"/>
  <c r="BG122"/>
  <c r="BF122"/>
  <c r="T122"/>
  <c r="R122"/>
  <c r="P122"/>
  <c r="BI116"/>
  <c r="BH116"/>
  <c r="BG116"/>
  <c r="BF116"/>
  <c r="T116"/>
  <c r="R116"/>
  <c r="P116"/>
  <c r="BI113"/>
  <c r="BH113"/>
  <c r="BG113"/>
  <c r="BF113"/>
  <c r="T113"/>
  <c r="R113"/>
  <c r="P113"/>
  <c r="BI108"/>
  <c r="BH108"/>
  <c r="BG108"/>
  <c r="BF108"/>
  <c r="T108"/>
  <c r="R108"/>
  <c r="P108"/>
  <c r="BI105"/>
  <c r="BH105"/>
  <c r="BG105"/>
  <c r="BF105"/>
  <c r="T105"/>
  <c r="R105"/>
  <c r="P105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BI96"/>
  <c r="BH96"/>
  <c r="BG96"/>
  <c r="BF96"/>
  <c r="T96"/>
  <c r="R96"/>
  <c r="P96"/>
  <c r="F87"/>
  <c r="E85"/>
  <c r="F52"/>
  <c r="E50"/>
  <c r="J24"/>
  <c r="E24"/>
  <c r="J90"/>
  <c r="J23"/>
  <c r="J21"/>
  <c r="E21"/>
  <c r="J54"/>
  <c r="J20"/>
  <c r="J18"/>
  <c r="E18"/>
  <c r="F90"/>
  <c r="J17"/>
  <c r="J15"/>
  <c r="E15"/>
  <c r="F54"/>
  <c r="J14"/>
  <c r="J12"/>
  <c r="J87"/>
  <c r="E7"/>
  <c r="E83"/>
  <c i="4" r="J37"/>
  <c r="J36"/>
  <c i="1" r="AY57"/>
  <c i="4" r="J35"/>
  <c i="1" r="AX57"/>
  <c i="4" r="BI236"/>
  <c r="BH236"/>
  <c r="BG236"/>
  <c r="BF236"/>
  <c r="T236"/>
  <c r="R236"/>
  <c r="P236"/>
  <c r="BI231"/>
  <c r="BH231"/>
  <c r="BG231"/>
  <c r="BF231"/>
  <c r="T231"/>
  <c r="R231"/>
  <c r="P231"/>
  <c r="BI227"/>
  <c r="BH227"/>
  <c r="BG227"/>
  <c r="BF227"/>
  <c r="T227"/>
  <c r="T226"/>
  <c r="R227"/>
  <c r="R226"/>
  <c r="P227"/>
  <c r="P226"/>
  <c r="BI223"/>
  <c r="BH223"/>
  <c r="BG223"/>
  <c r="BF223"/>
  <c r="T223"/>
  <c r="T222"/>
  <c r="R223"/>
  <c r="R222"/>
  <c r="P223"/>
  <c r="P222"/>
  <c r="BI219"/>
  <c r="BH219"/>
  <c r="BG219"/>
  <c r="BF219"/>
  <c r="T219"/>
  <c r="R219"/>
  <c r="P219"/>
  <c r="BI214"/>
  <c r="BH214"/>
  <c r="BG214"/>
  <c r="BF214"/>
  <c r="T214"/>
  <c r="R214"/>
  <c r="P214"/>
  <c r="BI211"/>
  <c r="BH211"/>
  <c r="BG211"/>
  <c r="BF211"/>
  <c r="T211"/>
  <c r="R211"/>
  <c r="P211"/>
  <c r="BI207"/>
  <c r="BH207"/>
  <c r="BG207"/>
  <c r="BF207"/>
  <c r="T207"/>
  <c r="R207"/>
  <c r="P207"/>
  <c r="BI203"/>
  <c r="BH203"/>
  <c r="BG203"/>
  <c r="BF203"/>
  <c r="T203"/>
  <c r="R203"/>
  <c r="P203"/>
  <c r="BI197"/>
  <c r="BH197"/>
  <c r="BG197"/>
  <c r="BF197"/>
  <c r="T197"/>
  <c r="R197"/>
  <c r="P197"/>
  <c r="BI193"/>
  <c r="BH193"/>
  <c r="BG193"/>
  <c r="BF193"/>
  <c r="T193"/>
  <c r="R193"/>
  <c r="P193"/>
  <c r="BI188"/>
  <c r="BH188"/>
  <c r="BG188"/>
  <c r="BF188"/>
  <c r="T188"/>
  <c r="R188"/>
  <c r="P188"/>
  <c r="BI185"/>
  <c r="BH185"/>
  <c r="BG185"/>
  <c r="BF185"/>
  <c r="T185"/>
  <c r="R185"/>
  <c r="P185"/>
  <c r="BI182"/>
  <c r="BH182"/>
  <c r="BG182"/>
  <c r="BF182"/>
  <c r="T182"/>
  <c r="R182"/>
  <c r="P182"/>
  <c r="BI180"/>
  <c r="BH180"/>
  <c r="BG180"/>
  <c r="BF180"/>
  <c r="T180"/>
  <c r="R180"/>
  <c r="P180"/>
  <c r="BI177"/>
  <c r="BH177"/>
  <c r="BG177"/>
  <c r="BF177"/>
  <c r="T177"/>
  <c r="R177"/>
  <c r="P177"/>
  <c r="BI174"/>
  <c r="BH174"/>
  <c r="BG174"/>
  <c r="BF174"/>
  <c r="T174"/>
  <c r="R174"/>
  <c r="P174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4"/>
  <c r="BH164"/>
  <c r="BG164"/>
  <c r="BF164"/>
  <c r="T164"/>
  <c r="R164"/>
  <c r="P164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6"/>
  <c r="BH156"/>
  <c r="BG156"/>
  <c r="BF156"/>
  <c r="T156"/>
  <c r="R156"/>
  <c r="P156"/>
  <c r="BI154"/>
  <c r="BH154"/>
  <c r="BG154"/>
  <c r="BF154"/>
  <c r="T154"/>
  <c r="R154"/>
  <c r="P154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2"/>
  <c r="BH142"/>
  <c r="BG142"/>
  <c r="BF142"/>
  <c r="T142"/>
  <c r="R142"/>
  <c r="P142"/>
  <c r="BI136"/>
  <c r="BH136"/>
  <c r="BG136"/>
  <c r="BF136"/>
  <c r="T136"/>
  <c r="R136"/>
  <c r="P136"/>
  <c r="BI134"/>
  <c r="BH134"/>
  <c r="BG134"/>
  <c r="BF134"/>
  <c r="T134"/>
  <c r="R134"/>
  <c r="P134"/>
  <c r="BI130"/>
  <c r="BH130"/>
  <c r="BG130"/>
  <c r="BF130"/>
  <c r="T130"/>
  <c r="R130"/>
  <c r="P130"/>
  <c r="BI125"/>
  <c r="BH125"/>
  <c r="BG125"/>
  <c r="BF125"/>
  <c r="T125"/>
  <c r="R125"/>
  <c r="P125"/>
  <c r="BI122"/>
  <c r="BH122"/>
  <c r="BG122"/>
  <c r="BF122"/>
  <c r="T122"/>
  <c r="R122"/>
  <c r="P122"/>
  <c r="BI120"/>
  <c r="BH120"/>
  <c r="BG120"/>
  <c r="BF120"/>
  <c r="T120"/>
  <c r="R120"/>
  <c r="P120"/>
  <c r="BI116"/>
  <c r="BH116"/>
  <c r="BG116"/>
  <c r="BF116"/>
  <c r="T116"/>
  <c r="R116"/>
  <c r="P116"/>
  <c r="BI113"/>
  <c r="BH113"/>
  <c r="BG113"/>
  <c r="BF113"/>
  <c r="T113"/>
  <c r="R113"/>
  <c r="P113"/>
  <c r="BI108"/>
  <c r="BH108"/>
  <c r="BG108"/>
  <c r="BF108"/>
  <c r="T108"/>
  <c r="R108"/>
  <c r="P108"/>
  <c r="BI103"/>
  <c r="BH103"/>
  <c r="BG103"/>
  <c r="BF103"/>
  <c r="T103"/>
  <c r="R103"/>
  <c r="P103"/>
  <c r="BI100"/>
  <c r="BH100"/>
  <c r="BG100"/>
  <c r="BF100"/>
  <c r="T100"/>
  <c r="R100"/>
  <c r="P100"/>
  <c r="BI97"/>
  <c r="BH97"/>
  <c r="BG97"/>
  <c r="BF97"/>
  <c r="T97"/>
  <c r="R97"/>
  <c r="P97"/>
  <c r="BI94"/>
  <c r="BH94"/>
  <c r="BG94"/>
  <c r="BF94"/>
  <c r="T94"/>
  <c r="R94"/>
  <c r="P94"/>
  <c r="BI91"/>
  <c r="BH91"/>
  <c r="BG91"/>
  <c r="BF91"/>
  <c r="T91"/>
  <c r="R91"/>
  <c r="P91"/>
  <c r="F82"/>
  <c r="E80"/>
  <c r="F52"/>
  <c r="E50"/>
  <c r="J24"/>
  <c r="E24"/>
  <c r="J85"/>
  <c r="J23"/>
  <c r="J21"/>
  <c r="E21"/>
  <c r="J54"/>
  <c r="J20"/>
  <c r="J18"/>
  <c r="E18"/>
  <c r="F85"/>
  <c r="J17"/>
  <c r="J15"/>
  <c r="E15"/>
  <c r="F84"/>
  <c r="J14"/>
  <c r="J12"/>
  <c r="J82"/>
  <c r="E7"/>
  <c r="E48"/>
  <c i="3" r="J37"/>
  <c r="J36"/>
  <c i="1" r="AY56"/>
  <c i="3" r="J35"/>
  <c i="1" r="AX56"/>
  <c i="3" r="BI175"/>
  <c r="BH175"/>
  <c r="BG175"/>
  <c r="BF175"/>
  <c r="T175"/>
  <c r="T174"/>
  <c r="R175"/>
  <c r="R174"/>
  <c r="P175"/>
  <c r="P174"/>
  <c r="BI172"/>
  <c r="BH172"/>
  <c r="BG172"/>
  <c r="BF172"/>
  <c r="T172"/>
  <c r="R172"/>
  <c r="P172"/>
  <c r="BI168"/>
  <c r="BH168"/>
  <c r="BG168"/>
  <c r="BF168"/>
  <c r="T168"/>
  <c r="R168"/>
  <c r="P168"/>
  <c r="BI165"/>
  <c r="BH165"/>
  <c r="BG165"/>
  <c r="BF165"/>
  <c r="T165"/>
  <c r="R165"/>
  <c r="P165"/>
  <c r="BI163"/>
  <c r="BH163"/>
  <c r="BG163"/>
  <c r="BF163"/>
  <c r="T163"/>
  <c r="R163"/>
  <c r="P163"/>
  <c r="BI159"/>
  <c r="BH159"/>
  <c r="BG159"/>
  <c r="BF159"/>
  <c r="T159"/>
  <c r="R159"/>
  <c r="P159"/>
  <c r="BI156"/>
  <c r="BH156"/>
  <c r="BG156"/>
  <c r="BF156"/>
  <c r="T156"/>
  <c r="R156"/>
  <c r="P156"/>
  <c r="BI152"/>
  <c r="BH152"/>
  <c r="BG152"/>
  <c r="BF152"/>
  <c r="T152"/>
  <c r="R152"/>
  <c r="P152"/>
  <c r="BI150"/>
  <c r="BH150"/>
  <c r="BG150"/>
  <c r="BF150"/>
  <c r="T150"/>
  <c r="R150"/>
  <c r="P150"/>
  <c r="BI146"/>
  <c r="BH146"/>
  <c r="BG146"/>
  <c r="BF146"/>
  <c r="T146"/>
  <c r="R146"/>
  <c r="P146"/>
  <c r="BI143"/>
  <c r="BH143"/>
  <c r="BG143"/>
  <c r="BF143"/>
  <c r="T143"/>
  <c r="R143"/>
  <c r="P143"/>
  <c r="BI140"/>
  <c r="BH140"/>
  <c r="BG140"/>
  <c r="BF140"/>
  <c r="T140"/>
  <c r="R140"/>
  <c r="P140"/>
  <c r="BI135"/>
  <c r="BH135"/>
  <c r="BG135"/>
  <c r="BF135"/>
  <c r="T135"/>
  <c r="R135"/>
  <c r="P135"/>
  <c r="BI133"/>
  <c r="BH133"/>
  <c r="BG133"/>
  <c r="BF133"/>
  <c r="T133"/>
  <c r="R133"/>
  <c r="P133"/>
  <c r="BI129"/>
  <c r="BH129"/>
  <c r="BG129"/>
  <c r="BF129"/>
  <c r="T129"/>
  <c r="R129"/>
  <c r="P129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BI117"/>
  <c r="BH117"/>
  <c r="BG117"/>
  <c r="BF117"/>
  <c r="T117"/>
  <c r="R117"/>
  <c r="P117"/>
  <c r="BI114"/>
  <c r="BH114"/>
  <c r="BG114"/>
  <c r="BF114"/>
  <c r="T114"/>
  <c r="R114"/>
  <c r="P114"/>
  <c r="BI108"/>
  <c r="BH108"/>
  <c r="BG108"/>
  <c r="BF108"/>
  <c r="T108"/>
  <c r="R108"/>
  <c r="P108"/>
  <c r="BI103"/>
  <c r="BH103"/>
  <c r="BG103"/>
  <c r="BF103"/>
  <c r="T103"/>
  <c r="R103"/>
  <c r="P103"/>
  <c r="BI101"/>
  <c r="BH101"/>
  <c r="BG101"/>
  <c r="BF101"/>
  <c r="T101"/>
  <c r="R101"/>
  <c r="P101"/>
  <c r="BI97"/>
  <c r="BH97"/>
  <c r="BG97"/>
  <c r="BF97"/>
  <c r="T97"/>
  <c r="R97"/>
  <c r="P97"/>
  <c r="BI94"/>
  <c r="BH94"/>
  <c r="BG94"/>
  <c r="BF94"/>
  <c r="T94"/>
  <c r="R94"/>
  <c r="P94"/>
  <c r="BI91"/>
  <c r="BH91"/>
  <c r="BG91"/>
  <c r="BF91"/>
  <c r="T91"/>
  <c r="R91"/>
  <c r="P91"/>
  <c r="BI88"/>
  <c r="BH88"/>
  <c r="BG88"/>
  <c r="BF88"/>
  <c r="T88"/>
  <c r="R88"/>
  <c r="P88"/>
  <c r="F79"/>
  <c r="E77"/>
  <c r="F52"/>
  <c r="E50"/>
  <c r="J24"/>
  <c r="E24"/>
  <c r="J82"/>
  <c r="J23"/>
  <c r="J21"/>
  <c r="E21"/>
  <c r="J81"/>
  <c r="J20"/>
  <c r="J18"/>
  <c r="E18"/>
  <c r="F82"/>
  <c r="J17"/>
  <c r="J15"/>
  <c r="E15"/>
  <c r="F54"/>
  <c r="J14"/>
  <c r="J12"/>
  <c r="J79"/>
  <c r="E7"/>
  <c r="E75"/>
  <c i="2" r="J37"/>
  <c r="J36"/>
  <c i="1" r="AY55"/>
  <c i="2" r="J35"/>
  <c i="1" r="AX55"/>
  <c i="2" r="BI295"/>
  <c r="BH295"/>
  <c r="BG295"/>
  <c r="BF295"/>
  <c r="T295"/>
  <c r="R295"/>
  <c r="P295"/>
  <c r="BI290"/>
  <c r="BH290"/>
  <c r="BG290"/>
  <c r="BF290"/>
  <c r="T290"/>
  <c r="R290"/>
  <c r="P290"/>
  <c r="BI286"/>
  <c r="BH286"/>
  <c r="BG286"/>
  <c r="BF286"/>
  <c r="T286"/>
  <c r="T285"/>
  <c r="R286"/>
  <c r="R285"/>
  <c r="P286"/>
  <c r="P285"/>
  <c r="BI282"/>
  <c r="BH282"/>
  <c r="BG282"/>
  <c r="BF282"/>
  <c r="T282"/>
  <c r="R282"/>
  <c r="P282"/>
  <c r="BI279"/>
  <c r="BH279"/>
  <c r="BG279"/>
  <c r="BF279"/>
  <c r="T279"/>
  <c r="R279"/>
  <c r="P279"/>
  <c r="BI276"/>
  <c r="BH276"/>
  <c r="BG276"/>
  <c r="BF276"/>
  <c r="T276"/>
  <c r="R276"/>
  <c r="P276"/>
  <c r="BI272"/>
  <c r="BH272"/>
  <c r="BG272"/>
  <c r="BF272"/>
  <c r="T272"/>
  <c r="R272"/>
  <c r="P272"/>
  <c r="BI266"/>
  <c r="BH266"/>
  <c r="BG266"/>
  <c r="BF266"/>
  <c r="T266"/>
  <c r="R266"/>
  <c r="P266"/>
  <c r="BI262"/>
  <c r="BH262"/>
  <c r="BG262"/>
  <c r="BF262"/>
  <c r="T262"/>
  <c r="R262"/>
  <c r="P262"/>
  <c r="BI260"/>
  <c r="BH260"/>
  <c r="BG260"/>
  <c r="BF260"/>
  <c r="T260"/>
  <c r="R260"/>
  <c r="P260"/>
  <c r="BI257"/>
  <c r="BH257"/>
  <c r="BG257"/>
  <c r="BF257"/>
  <c r="T257"/>
  <c r="R257"/>
  <c r="P257"/>
  <c r="BI256"/>
  <c r="BH256"/>
  <c r="BG256"/>
  <c r="BF256"/>
  <c r="T256"/>
  <c r="R256"/>
  <c r="P256"/>
  <c r="BI250"/>
  <c r="BH250"/>
  <c r="BG250"/>
  <c r="BF250"/>
  <c r="T250"/>
  <c r="R250"/>
  <c r="P250"/>
  <c r="BI249"/>
  <c r="BH249"/>
  <c r="BG249"/>
  <c r="BF249"/>
  <c r="T249"/>
  <c r="R249"/>
  <c r="P249"/>
  <c r="BI243"/>
  <c r="BH243"/>
  <c r="BG243"/>
  <c r="BF243"/>
  <c r="T243"/>
  <c r="R243"/>
  <c r="P243"/>
  <c r="BI237"/>
  <c r="BH237"/>
  <c r="BG237"/>
  <c r="BF237"/>
  <c r="T237"/>
  <c r="R237"/>
  <c r="P237"/>
  <c r="BI233"/>
  <c r="BH233"/>
  <c r="BG233"/>
  <c r="BF233"/>
  <c r="T233"/>
  <c r="R233"/>
  <c r="P233"/>
  <c r="BI231"/>
  <c r="BH231"/>
  <c r="BG231"/>
  <c r="BF231"/>
  <c r="T231"/>
  <c r="R231"/>
  <c r="P231"/>
  <c r="BI228"/>
  <c r="BH228"/>
  <c r="BG228"/>
  <c r="BF228"/>
  <c r="T228"/>
  <c r="R228"/>
  <c r="P228"/>
  <c r="BI227"/>
  <c r="BH227"/>
  <c r="BG227"/>
  <c r="BF227"/>
  <c r="T227"/>
  <c r="R227"/>
  <c r="P227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17"/>
  <c r="BH217"/>
  <c r="BG217"/>
  <c r="BF217"/>
  <c r="T217"/>
  <c r="R217"/>
  <c r="P217"/>
  <c r="BI215"/>
  <c r="BH215"/>
  <c r="BG215"/>
  <c r="BF215"/>
  <c r="T215"/>
  <c r="R215"/>
  <c r="P215"/>
  <c r="BI212"/>
  <c r="BH212"/>
  <c r="BG212"/>
  <c r="BF212"/>
  <c r="T212"/>
  <c r="R212"/>
  <c r="P212"/>
  <c r="BI209"/>
  <c r="BH209"/>
  <c r="BG209"/>
  <c r="BF209"/>
  <c r="T209"/>
  <c r="R209"/>
  <c r="P209"/>
  <c r="BI207"/>
  <c r="BH207"/>
  <c r="BG207"/>
  <c r="BF207"/>
  <c r="T207"/>
  <c r="R207"/>
  <c r="P207"/>
  <c r="BI202"/>
  <c r="BH202"/>
  <c r="BG202"/>
  <c r="BF202"/>
  <c r="T202"/>
  <c r="R202"/>
  <c r="P202"/>
  <c r="BI200"/>
  <c r="BH200"/>
  <c r="BG200"/>
  <c r="BF200"/>
  <c r="T200"/>
  <c r="R200"/>
  <c r="P200"/>
  <c r="BI197"/>
  <c r="BH197"/>
  <c r="BG197"/>
  <c r="BF197"/>
  <c r="T197"/>
  <c r="R197"/>
  <c r="P197"/>
  <c r="BI195"/>
  <c r="BH195"/>
  <c r="BG195"/>
  <c r="BF195"/>
  <c r="T195"/>
  <c r="R195"/>
  <c r="P195"/>
  <c r="BI189"/>
  <c r="BH189"/>
  <c r="BG189"/>
  <c r="BF189"/>
  <c r="T189"/>
  <c r="R189"/>
  <c r="P189"/>
  <c r="BI185"/>
  <c r="BH185"/>
  <c r="BG185"/>
  <c r="BF185"/>
  <c r="T185"/>
  <c r="R185"/>
  <c r="P185"/>
  <c r="BI181"/>
  <c r="BH181"/>
  <c r="BG181"/>
  <c r="BF181"/>
  <c r="T181"/>
  <c r="R181"/>
  <c r="P181"/>
  <c r="BI174"/>
  <c r="BH174"/>
  <c r="BG174"/>
  <c r="BF174"/>
  <c r="T174"/>
  <c r="R174"/>
  <c r="P174"/>
  <c r="BI168"/>
  <c r="BH168"/>
  <c r="BG168"/>
  <c r="BF168"/>
  <c r="T168"/>
  <c r="R168"/>
  <c r="P168"/>
  <c r="BI164"/>
  <c r="BH164"/>
  <c r="BG164"/>
  <c r="BF164"/>
  <c r="T164"/>
  <c r="R164"/>
  <c r="P164"/>
  <c r="BI161"/>
  <c r="BH161"/>
  <c r="BG161"/>
  <c r="BF161"/>
  <c r="T161"/>
  <c r="R161"/>
  <c r="P161"/>
  <c r="BI159"/>
  <c r="BH159"/>
  <c r="BG159"/>
  <c r="BF159"/>
  <c r="T159"/>
  <c r="R159"/>
  <c r="P159"/>
  <c r="BI156"/>
  <c r="BH156"/>
  <c r="BG156"/>
  <c r="BF156"/>
  <c r="T156"/>
  <c r="R156"/>
  <c r="P156"/>
  <c r="BI154"/>
  <c r="BH154"/>
  <c r="BG154"/>
  <c r="BF154"/>
  <c r="T154"/>
  <c r="R154"/>
  <c r="P154"/>
  <c r="BI151"/>
  <c r="BH151"/>
  <c r="BG151"/>
  <c r="BF151"/>
  <c r="T151"/>
  <c r="R151"/>
  <c r="P151"/>
  <c r="BI147"/>
  <c r="BH147"/>
  <c r="BG147"/>
  <c r="BF147"/>
  <c r="T147"/>
  <c r="R147"/>
  <c r="P147"/>
  <c r="BI145"/>
  <c r="BH145"/>
  <c r="BG145"/>
  <c r="BF145"/>
  <c r="T145"/>
  <c r="R145"/>
  <c r="P145"/>
  <c r="BI142"/>
  <c r="BH142"/>
  <c r="BG142"/>
  <c r="BF142"/>
  <c r="T142"/>
  <c r="R142"/>
  <c r="P142"/>
  <c r="BI135"/>
  <c r="BH135"/>
  <c r="BG135"/>
  <c r="BF135"/>
  <c r="T135"/>
  <c r="R135"/>
  <c r="P135"/>
  <c r="BI132"/>
  <c r="BH132"/>
  <c r="BG132"/>
  <c r="BF132"/>
  <c r="T132"/>
  <c r="R132"/>
  <c r="P132"/>
  <c r="BI130"/>
  <c r="BH130"/>
  <c r="BG130"/>
  <c r="BF130"/>
  <c r="T130"/>
  <c r="R130"/>
  <c r="P130"/>
  <c r="BI127"/>
  <c r="BH127"/>
  <c r="BG127"/>
  <c r="BF127"/>
  <c r="T127"/>
  <c r="R127"/>
  <c r="P127"/>
  <c r="BI124"/>
  <c r="BH124"/>
  <c r="BG124"/>
  <c r="BF124"/>
  <c r="T124"/>
  <c r="R124"/>
  <c r="P124"/>
  <c r="BI117"/>
  <c r="BH117"/>
  <c r="BG117"/>
  <c r="BF117"/>
  <c r="T117"/>
  <c r="R117"/>
  <c r="P117"/>
  <c r="BI112"/>
  <c r="BH112"/>
  <c r="BG112"/>
  <c r="BF112"/>
  <c r="T112"/>
  <c r="R112"/>
  <c r="P112"/>
  <c r="BI109"/>
  <c r="BH109"/>
  <c r="BG109"/>
  <c r="BF109"/>
  <c r="T109"/>
  <c r="R109"/>
  <c r="P109"/>
  <c r="BI106"/>
  <c r="BH106"/>
  <c r="BG106"/>
  <c r="BF106"/>
  <c r="T106"/>
  <c r="R106"/>
  <c r="P106"/>
  <c r="BI103"/>
  <c r="BH103"/>
  <c r="BG103"/>
  <c r="BF103"/>
  <c r="T103"/>
  <c r="R103"/>
  <c r="P103"/>
  <c r="BI100"/>
  <c r="BH100"/>
  <c r="BG100"/>
  <c r="BF100"/>
  <c r="T100"/>
  <c r="R100"/>
  <c r="P100"/>
  <c r="BI97"/>
  <c r="BH97"/>
  <c r="BG97"/>
  <c r="BF97"/>
  <c r="T97"/>
  <c r="R97"/>
  <c r="P97"/>
  <c r="BI94"/>
  <c r="BH94"/>
  <c r="BG94"/>
  <c r="BF94"/>
  <c r="T94"/>
  <c r="R94"/>
  <c r="P94"/>
  <c r="BI91"/>
  <c r="BH91"/>
  <c r="BG91"/>
  <c r="BF91"/>
  <c r="T91"/>
  <c r="R91"/>
  <c r="P91"/>
  <c r="F82"/>
  <c r="E80"/>
  <c r="F52"/>
  <c r="E50"/>
  <c r="J24"/>
  <c r="E24"/>
  <c r="J55"/>
  <c r="J23"/>
  <c r="J21"/>
  <c r="E21"/>
  <c r="J54"/>
  <c r="J20"/>
  <c r="J18"/>
  <c r="E18"/>
  <c r="F85"/>
  <c r="J17"/>
  <c r="J15"/>
  <c r="E15"/>
  <c r="F84"/>
  <c r="J14"/>
  <c r="J12"/>
  <c r="J52"/>
  <c r="E7"/>
  <c r="E48"/>
  <c i="1" r="L50"/>
  <c r="AM50"/>
  <c r="AM49"/>
  <c r="L49"/>
  <c r="AM47"/>
  <c r="L47"/>
  <c r="L45"/>
  <c r="L44"/>
  <c i="2" r="BK117"/>
  <c r="J100"/>
  <c i="1" r="AS63"/>
  <c i="3" r="J159"/>
  <c i="4" r="BK108"/>
  <c r="BK91"/>
  <c i="5" r="J310"/>
  <c r="J281"/>
  <c r="J265"/>
  <c r="BK313"/>
  <c r="J316"/>
  <c r="BK99"/>
  <c i="6" r="J197"/>
  <c r="BK172"/>
  <c r="J124"/>
  <c i="7" r="J95"/>
  <c r="J108"/>
  <c r="BK124"/>
  <c i="10" r="J321"/>
  <c r="J270"/>
  <c r="J310"/>
  <c r="BK383"/>
  <c r="J178"/>
  <c r="J247"/>
  <c r="J228"/>
  <c i="11" r="BK110"/>
  <c i="12" r="BK88"/>
  <c i="13" r="BK114"/>
  <c i="14" r="BK88"/>
  <c i="2" r="J250"/>
  <c r="BK197"/>
  <c i="3" r="J156"/>
  <c r="J120"/>
  <c i="4" r="J94"/>
  <c r="BK134"/>
  <c i="5" r="J260"/>
  <c r="BK321"/>
  <c r="J324"/>
  <c r="J246"/>
  <c r="BK250"/>
  <c i="6" r="J203"/>
  <c r="BK224"/>
  <c r="BK170"/>
  <c r="J135"/>
  <c i="7" r="BK112"/>
  <c r="BK95"/>
  <c r="BK152"/>
  <c i="9" r="BK85"/>
  <c i="10" r="BK234"/>
  <c r="BK214"/>
  <c r="BK224"/>
  <c r="J115"/>
  <c r="BK227"/>
  <c r="J218"/>
  <c r="BK161"/>
  <c i="11" r="J110"/>
  <c i="12" r="BK119"/>
  <c i="13" r="BK117"/>
  <c i="2" r="BK202"/>
  <c r="BK250"/>
  <c r="BK225"/>
  <c r="BK132"/>
  <c i="3" r="BK129"/>
  <c i="4" r="J134"/>
  <c r="J169"/>
  <c i="5" r="BK298"/>
  <c r="BK105"/>
  <c r="BK200"/>
  <c r="J176"/>
  <c r="BK116"/>
  <c r="BK254"/>
  <c i="6" r="BK178"/>
  <c r="J200"/>
  <c r="BK179"/>
  <c i="7" r="J147"/>
  <c r="J190"/>
  <c r="J153"/>
  <c i="10" r="BK302"/>
  <c r="J299"/>
  <c r="J290"/>
  <c r="BK381"/>
  <c r="J186"/>
  <c r="J183"/>
  <c r="BK127"/>
  <c i="11" r="J107"/>
  <c i="12" r="BK102"/>
  <c i="13" r="J110"/>
  <c i="14" r="BK102"/>
  <c i="2" r="J260"/>
  <c r="J200"/>
  <c r="J127"/>
  <c i="3" r="BK159"/>
  <c r="BK114"/>
  <c i="4" r="J97"/>
  <c r="J164"/>
  <c i="5" r="J138"/>
  <c r="J220"/>
  <c r="J274"/>
  <c r="BK331"/>
  <c r="BK271"/>
  <c r="BK148"/>
  <c i="6" r="BK222"/>
  <c r="J218"/>
  <c r="BK237"/>
  <c r="BK160"/>
  <c i="7" r="BK122"/>
  <c r="BK147"/>
  <c r="J138"/>
  <c i="10" r="BK362"/>
  <c r="BK95"/>
  <c r="J254"/>
  <c r="BK357"/>
  <c r="J124"/>
  <c r="J385"/>
  <c i="11" r="J115"/>
  <c i="12" r="J99"/>
  <c i="13" r="J102"/>
  <c i="2" r="BK161"/>
  <c r="J257"/>
  <c r="BK100"/>
  <c r="BK91"/>
  <c i="3" r="BK143"/>
  <c r="J122"/>
  <c i="4" r="J149"/>
  <c r="BK156"/>
  <c r="BK94"/>
  <c i="5" r="J223"/>
  <c r="BK227"/>
  <c r="BK143"/>
  <c r="BK229"/>
  <c r="BK204"/>
  <c r="J173"/>
  <c i="6" r="J188"/>
  <c r="J184"/>
  <c r="J164"/>
  <c i="7" r="J120"/>
  <c r="J128"/>
  <c r="J146"/>
  <c i="9" r="J111"/>
  <c i="10" r="BK229"/>
  <c r="BK221"/>
  <c r="BK299"/>
  <c r="J376"/>
  <c r="J205"/>
  <c r="BK115"/>
  <c i="11" r="J121"/>
  <c i="12" r="J106"/>
  <c i="14" r="J100"/>
  <c i="2" r="BK279"/>
  <c r="BK94"/>
  <c r="BK189"/>
  <c i="3" r="J91"/>
  <c r="J97"/>
  <c i="4" r="BK136"/>
  <c r="J100"/>
  <c r="J136"/>
  <c i="5" r="J202"/>
  <c r="BK210"/>
  <c r="J243"/>
  <c r="J321"/>
  <c r="J280"/>
  <c r="J240"/>
  <c i="6" r="J206"/>
  <c r="J107"/>
  <c r="BK124"/>
  <c r="J176"/>
  <c i="7" r="BK108"/>
  <c r="BK132"/>
  <c i="8" r="BK89"/>
  <c i="10" r="J274"/>
  <c r="J312"/>
  <c r="BK378"/>
  <c r="BK385"/>
  <c r="BK180"/>
  <c r="J357"/>
  <c r="BK222"/>
  <c i="11" r="BK133"/>
  <c i="12" r="BK114"/>
  <c i="13" r="BK105"/>
  <c i="2" r="BK103"/>
  <c r="BK151"/>
  <c r="J154"/>
  <c r="BK154"/>
  <c i="3" r="BK94"/>
  <c i="4" r="BK154"/>
  <c r="BK125"/>
  <c r="J116"/>
  <c i="5" r="BK176"/>
  <c r="J267"/>
  <c r="J335"/>
  <c r="BK138"/>
  <c r="J348"/>
  <c r="J244"/>
  <c i="6" r="J93"/>
  <c r="BK230"/>
  <c r="BK192"/>
  <c i="7" r="J117"/>
  <c r="J186"/>
  <c i="9" r="J105"/>
  <c i="10" r="BK204"/>
  <c r="J104"/>
  <c r="BK104"/>
  <c r="J223"/>
  <c r="BK312"/>
  <c r="BK124"/>
  <c i="11" r="J130"/>
  <c i="13" r="BK93"/>
  <c i="2" r="J225"/>
  <c r="J227"/>
  <c r="J147"/>
  <c r="J197"/>
  <c i="3" r="BK135"/>
  <c i="4" r="BK170"/>
  <c r="J163"/>
  <c r="J161"/>
  <c i="5" r="J185"/>
  <c r="BK269"/>
  <c r="BK294"/>
  <c r="BK301"/>
  <c r="J337"/>
  <c r="J218"/>
  <c i="6" r="J187"/>
  <c r="BK127"/>
  <c i="7" r="J126"/>
  <c r="J183"/>
  <c i="10" r="BK395"/>
  <c r="J189"/>
  <c r="BK236"/>
  <c r="BK277"/>
  <c r="J391"/>
  <c r="BK109"/>
  <c r="BK230"/>
  <c i="11" r="BK101"/>
  <c i="12" r="J97"/>
  <c i="13" r="BK115"/>
  <c i="14" r="J94"/>
  <c i="2" r="J221"/>
  <c r="BK217"/>
  <c r="BK231"/>
  <c i="3" r="J165"/>
  <c r="J150"/>
  <c i="4" r="BK211"/>
  <c r="J120"/>
  <c r="BK231"/>
  <c i="5" r="BK199"/>
  <c r="J241"/>
  <c r="J278"/>
  <c r="J272"/>
  <c r="BK133"/>
  <c i="6" r="BK214"/>
  <c r="J95"/>
  <c r="BK102"/>
  <c i="7" r="J110"/>
  <c r="BK103"/>
  <c i="9" r="BK108"/>
  <c i="10" r="J175"/>
  <c r="BK99"/>
  <c r="BK217"/>
  <c r="J277"/>
  <c r="BK290"/>
  <c r="BK272"/>
  <c i="11" r="J133"/>
  <c i="13" r="J87"/>
  <c i="14" r="J98"/>
  <c i="2" r="BK286"/>
  <c r="BK127"/>
  <c r="J282"/>
  <c i="3" r="J88"/>
  <c i="4" r="BK142"/>
  <c r="J108"/>
  <c r="BK169"/>
  <c i="5" r="J327"/>
  <c r="J306"/>
  <c r="BK277"/>
  <c r="J303"/>
  <c r="J215"/>
  <c i="6" r="BK183"/>
  <c r="BK204"/>
  <c r="BK132"/>
  <c i="7" r="J150"/>
  <c r="BK110"/>
  <c r="BK164"/>
  <c i="9" r="J88"/>
  <c i="10" r="BK256"/>
  <c r="J202"/>
  <c r="BK218"/>
  <c r="BK228"/>
  <c r="J262"/>
  <c r="BK178"/>
  <c i="11" r="BK126"/>
  <c i="13" r="BK119"/>
  <c i="14" r="J85"/>
  <c i="2" r="J97"/>
  <c r="J231"/>
  <c r="J151"/>
  <c i="3" r="BK91"/>
  <c i="4" r="J227"/>
  <c r="J207"/>
  <c r="J203"/>
  <c i="5" r="BK166"/>
  <c r="J275"/>
  <c r="J254"/>
  <c r="BK274"/>
  <c r="BK242"/>
  <c i="6" r="J174"/>
  <c r="J201"/>
  <c r="BK93"/>
  <c r="J116"/>
  <c i="7" r="BK97"/>
  <c r="J180"/>
  <c r="J115"/>
  <c i="10" r="J400"/>
  <c r="J275"/>
  <c r="BK284"/>
  <c r="BK225"/>
  <c r="BK297"/>
  <c r="BK154"/>
  <c r="BK203"/>
  <c i="11" r="BK104"/>
  <c i="12" r="BK99"/>
  <c i="14" r="J107"/>
  <c i="2" r="J276"/>
  <c r="BK249"/>
  <c r="J168"/>
  <c r="J103"/>
  <c i="3" r="BK165"/>
  <c r="BK122"/>
  <c i="4" r="J214"/>
  <c r="BK197"/>
  <c r="J174"/>
  <c i="5" r="BK291"/>
  <c r="J313"/>
  <c r="BK103"/>
  <c r="J148"/>
  <c r="BK197"/>
  <c r="J213"/>
  <c i="6" r="J179"/>
  <c r="J168"/>
  <c r="J151"/>
  <c i="7" r="BK138"/>
  <c r="J160"/>
  <c i="9" r="J102"/>
  <c i="10" r="J213"/>
  <c r="J225"/>
  <c r="BK220"/>
  <c r="BK332"/>
  <c r="BK136"/>
  <c r="J226"/>
  <c r="BK258"/>
  <c i="11" r="J141"/>
  <c i="13" r="J124"/>
  <c r="J98"/>
  <c i="14" r="BK91"/>
  <c i="2" r="J207"/>
  <c r="BK97"/>
  <c r="BK159"/>
  <c r="BK106"/>
  <c i="3" r="BK140"/>
  <c i="4" r="J156"/>
  <c r="J168"/>
  <c r="J211"/>
  <c i="5" r="J99"/>
  <c r="J205"/>
  <c r="J290"/>
  <c r="BK248"/>
  <c r="BK272"/>
  <c r="J200"/>
  <c i="6" r="J102"/>
  <c r="BK116"/>
  <c i="7" r="J156"/>
  <c r="J137"/>
  <c r="BK162"/>
  <c i="9" r="BK97"/>
  <c i="10" r="J156"/>
  <c r="J139"/>
  <c r="J227"/>
  <c r="J244"/>
  <c r="BK285"/>
  <c r="J215"/>
  <c r="BK213"/>
  <c i="11" r="BK137"/>
  <c i="12" r="J88"/>
  <c i="14" r="J110"/>
  <c i="2" r="BK228"/>
  <c r="J109"/>
  <c r="BK112"/>
  <c i="3" r="J135"/>
  <c i="4" r="J188"/>
  <c r="BK214"/>
  <c i="5" r="BK238"/>
  <c r="BK290"/>
  <c r="BK241"/>
  <c r="BK284"/>
  <c r="BK260"/>
  <c r="BK187"/>
  <c i="6" r="BK228"/>
  <c r="J121"/>
  <c r="BK195"/>
  <c r="J161"/>
  <c i="7" r="BK91"/>
  <c r="J124"/>
  <c i="8" r="J89"/>
  <c i="10" r="BK318"/>
  <c r="BK373"/>
  <c r="BK336"/>
  <c r="BK183"/>
  <c r="J217"/>
  <c r="BK235"/>
  <c r="J214"/>
  <c i="11" r="J124"/>
  <c i="13" r="BK107"/>
  <c i="2" r="BK243"/>
  <c r="J215"/>
  <c r="BK135"/>
  <c i="3" r="J143"/>
  <c r="J117"/>
  <c i="4" r="BK236"/>
  <c r="J219"/>
  <c r="BK145"/>
  <c i="5" r="BK342"/>
  <c r="J352"/>
  <c r="J227"/>
  <c r="J204"/>
  <c r="BK267"/>
  <c i="6" r="BK97"/>
  <c r="BK163"/>
  <c r="BK201"/>
  <c r="J155"/>
  <c i="7" r="BK115"/>
  <c r="J173"/>
  <c i="10" r="J336"/>
  <c r="J352"/>
  <c r="J332"/>
  <c r="J180"/>
  <c r="BK232"/>
  <c r="BK275"/>
  <c r="J220"/>
  <c i="11" r="BK99"/>
  <c i="12" r="BK91"/>
  <c i="13" r="BK112"/>
  <c i="14" r="J91"/>
  <c i="2" r="J189"/>
  <c r="J124"/>
  <c r="BK195"/>
  <c r="BK221"/>
  <c i="3" r="BK172"/>
  <c r="BK156"/>
  <c i="4" r="BK193"/>
  <c r="J223"/>
  <c i="5" r="J269"/>
  <c r="J277"/>
  <c r="J105"/>
  <c r="J133"/>
  <c r="BK182"/>
  <c r="J191"/>
  <c r="J182"/>
  <c i="6" r="BK161"/>
  <c r="BK176"/>
  <c i="7" r="J135"/>
  <c r="BK99"/>
  <c r="BK126"/>
  <c i="8" r="BK104"/>
  <c i="10" r="J161"/>
  <c r="J97"/>
  <c r="J395"/>
  <c r="J203"/>
  <c r="BK223"/>
  <c r="J233"/>
  <c i="11" r="J95"/>
  <c r="BK107"/>
  <c i="13" r="J107"/>
  <c i="14" r="BK96"/>
  <c i="2" r="BK223"/>
  <c r="J202"/>
  <c r="BK262"/>
  <c i="3" r="BK175"/>
  <c r="J146"/>
  <c i="4" r="J177"/>
  <c r="J170"/>
  <c i="5" r="BK244"/>
  <c r="BK280"/>
  <c r="J305"/>
  <c r="BK101"/>
  <c r="BK281"/>
  <c r="J122"/>
  <c i="6" r="BK148"/>
  <c r="J148"/>
  <c i="7" r="J167"/>
  <c r="J192"/>
  <c i="9" r="J104"/>
  <c i="10" r="BK151"/>
  <c r="J346"/>
  <c r="BK175"/>
  <c r="J201"/>
  <c r="J229"/>
  <c r="BK231"/>
  <c i="11" r="BK145"/>
  <c i="13" r="BK102"/>
  <c i="2" r="BK233"/>
  <c r="J228"/>
  <c r="BK215"/>
  <c r="BK290"/>
  <c r="J156"/>
  <c i="3" r="J129"/>
  <c i="4" r="BK164"/>
  <c r="BK147"/>
  <c r="J147"/>
  <c i="5" r="BK256"/>
  <c r="BK344"/>
  <c r="BK183"/>
  <c r="J108"/>
  <c r="J238"/>
  <c r="BK261"/>
  <c r="BK189"/>
  <c i="6" r="J132"/>
  <c r="BK180"/>
  <c r="J232"/>
  <c i="7" r="BK105"/>
  <c r="J177"/>
  <c i="9" r="J92"/>
  <c i="10" r="BK233"/>
  <c r="J127"/>
  <c r="BK201"/>
  <c r="J287"/>
  <c r="J169"/>
  <c r="J118"/>
  <c i="11" r="J113"/>
  <c i="13" r="BK108"/>
  <c i="14" r="J88"/>
  <c i="2" r="J237"/>
  <c r="BK142"/>
  <c r="BK212"/>
  <c r="BK272"/>
  <c i="3" r="BK168"/>
  <c r="BK146"/>
  <c i="4" r="J197"/>
  <c r="BK116"/>
  <c i="5" r="BK249"/>
  <c r="BK304"/>
  <c r="BK179"/>
  <c r="J249"/>
  <c r="BK289"/>
  <c r="BK337"/>
  <c i="6" r="J163"/>
  <c r="BK184"/>
  <c r="J224"/>
  <c i="7" r="BK135"/>
  <c r="J103"/>
  <c i="8" r="BK85"/>
  <c i="10" r="J387"/>
  <c r="J362"/>
  <c r="BK278"/>
  <c r="J142"/>
  <c r="J381"/>
  <c r="J273"/>
  <c i="11" r="J126"/>
  <c i="12" r="BK97"/>
  <c i="13" r="J105"/>
  <c i="14" r="J96"/>
  <c i="2" r="J132"/>
  <c r="BK156"/>
  <c r="J159"/>
  <c i="3" r="BK88"/>
  <c i="4" r="BK177"/>
  <c r="J103"/>
  <c i="5" r="J350"/>
  <c r="BK186"/>
  <c r="J166"/>
  <c r="BK122"/>
  <c r="J103"/>
  <c i="6" r="BK238"/>
  <c r="BK174"/>
  <c r="J127"/>
  <c i="7" r="J152"/>
  <c r="J157"/>
  <c r="BK160"/>
  <c i="8" r="J85"/>
  <c i="9" r="BK104"/>
  <c i="10" r="BK148"/>
  <c r="BK122"/>
  <c r="J250"/>
  <c r="J271"/>
  <c r="BK276"/>
  <c i="11" r="BK118"/>
  <c r="J101"/>
  <c i="13" r="BK98"/>
  <c r="J108"/>
  <c i="2" r="J135"/>
  <c r="J185"/>
  <c r="J174"/>
  <c i="3" r="BK124"/>
  <c i="4" r="BK203"/>
  <c r="BK180"/>
  <c r="J130"/>
  <c i="5" r="BK258"/>
  <c r="BK265"/>
  <c r="BK253"/>
  <c r="J294"/>
  <c r="J236"/>
  <c i="6" r="J181"/>
  <c r="BK187"/>
  <c r="BK151"/>
  <c i="7" r="BK157"/>
  <c r="J144"/>
  <c r="BK190"/>
  <c i="8" r="J99"/>
  <c i="10" r="J236"/>
  <c r="BK205"/>
  <c r="J234"/>
  <c r="J318"/>
  <c r="J158"/>
  <c r="BK250"/>
  <c r="BK310"/>
  <c i="11" r="J99"/>
  <c i="13" r="J119"/>
  <c r="J114"/>
  <c i="2" r="BK260"/>
  <c r="J262"/>
  <c r="J279"/>
  <c i="3" r="J163"/>
  <c r="BK133"/>
  <c i="4" r="BK188"/>
  <c r="J171"/>
  <c i="5" r="BK303"/>
  <c r="J263"/>
  <c r="J248"/>
  <c r="BK220"/>
  <c r="J253"/>
  <c i="6" r="J228"/>
  <c r="BK168"/>
  <c r="BK210"/>
  <c i="7" r="BK177"/>
  <c r="BK156"/>
  <c r="BK101"/>
  <c i="9" r="BK105"/>
  <c r="J85"/>
  <c i="10" r="BK321"/>
  <c r="BK314"/>
  <c r="BK252"/>
  <c r="J278"/>
  <c r="J221"/>
  <c i="11" r="BK121"/>
  <c i="12" r="J94"/>
  <c i="13" r="J122"/>
  <c i="14" r="BK94"/>
  <c i="2" r="BK145"/>
  <c r="J233"/>
  <c r="J142"/>
  <c r="J91"/>
  <c i="3" r="BK108"/>
  <c r="J94"/>
  <c i="4" r="J125"/>
  <c r="BK122"/>
  <c i="5" r="BK275"/>
  <c r="J298"/>
  <c r="BK173"/>
  <c r="J242"/>
  <c r="BK287"/>
  <c r="J346"/>
  <c r="BK263"/>
  <c i="6" r="BK232"/>
  <c r="BK203"/>
  <c r="J214"/>
  <c i="7" r="BK180"/>
  <c r="J97"/>
  <c i="8" r="J104"/>
  <c i="9" r="J108"/>
  <c i="10" r="BK195"/>
  <c r="J231"/>
  <c r="BK273"/>
  <c r="BK118"/>
  <c r="J378"/>
  <c r="J151"/>
  <c i="11" r="BK113"/>
  <c i="13" r="BK110"/>
  <c i="14" r="BK85"/>
  <c i="2" r="BK181"/>
  <c r="BK209"/>
  <c r="J223"/>
  <c i="3" r="J124"/>
  <c r="J152"/>
  <c i="4" r="J182"/>
  <c r="BK151"/>
  <c r="BK120"/>
  <c i="5" r="J229"/>
  <c r="J284"/>
  <c r="J344"/>
  <c r="J210"/>
  <c r="J291"/>
  <c r="BK324"/>
  <c r="J331"/>
  <c r="BK128"/>
  <c i="6" r="J192"/>
  <c r="BK218"/>
  <c r="J178"/>
  <c i="7" r="BK128"/>
  <c r="BK117"/>
  <c r="J142"/>
  <c i="9" r="BK92"/>
  <c i="10" r="BK169"/>
  <c r="BK192"/>
  <c r="J235"/>
  <c r="BK279"/>
  <c r="J373"/>
  <c r="J216"/>
  <c r="BK172"/>
  <c i="11" r="J104"/>
  <c i="12" r="BK85"/>
  <c i="13" r="J117"/>
  <c i="14" r="BK100"/>
  <c i="2" r="BK257"/>
  <c r="J256"/>
  <c r="J94"/>
  <c r="J117"/>
  <c i="3" r="BK163"/>
  <c i="4" r="BK174"/>
  <c r="J113"/>
  <c r="J193"/>
  <c r="BK161"/>
  <c i="5" r="BK205"/>
  <c r="BK243"/>
  <c r="BK218"/>
  <c r="BK201"/>
  <c r="BK246"/>
  <c r="BK170"/>
  <c i="6" r="J172"/>
  <c r="BK200"/>
  <c i="7" r="J101"/>
  <c r="BK188"/>
  <c i="9" r="J97"/>
  <c i="10" r="J276"/>
  <c r="BK189"/>
  <c r="BK262"/>
  <c r="J344"/>
  <c r="J264"/>
  <c r="BK107"/>
  <c r="J154"/>
  <c i="12" r="J123"/>
  <c i="13" r="J112"/>
  <c i="2" r="J112"/>
  <c r="J295"/>
  <c r="J243"/>
  <c r="J249"/>
  <c i="3" r="J168"/>
  <c r="J101"/>
  <c i="4" r="J142"/>
  <c r="BK182"/>
  <c i="5" r="BK113"/>
  <c r="J96"/>
  <c r="BK191"/>
  <c r="J189"/>
  <c r="BK236"/>
  <c i="6" r="BK191"/>
  <c r="J234"/>
  <c r="BK197"/>
  <c i="7" r="BK186"/>
  <c r="BK149"/>
  <c r="J99"/>
  <c i="10" r="J260"/>
  <c r="BK158"/>
  <c r="J204"/>
  <c r="J314"/>
  <c r="J279"/>
  <c r="BK113"/>
  <c i="11" r="BK141"/>
  <c i="13" r="J127"/>
  <c r="J96"/>
  <c i="2" r="J106"/>
  <c r="J272"/>
  <c r="BK164"/>
  <c i="3" r="BK150"/>
  <c i="4" r="J154"/>
  <c r="BK149"/>
  <c r="J180"/>
  <c i="5" r="BK240"/>
  <c r="BK310"/>
  <c r="J151"/>
  <c r="J201"/>
  <c r="J287"/>
  <c r="J197"/>
  <c i="6" r="J220"/>
  <c r="J222"/>
  <c r="BK107"/>
  <c i="7" r="J112"/>
  <c r="BK173"/>
  <c r="J122"/>
  <c i="9" r="J99"/>
  <c i="10" r="J224"/>
  <c r="BK244"/>
  <c r="J272"/>
  <c r="BK400"/>
  <c r="J122"/>
  <c r="BK376"/>
  <c r="BK97"/>
  <c i="11" r="J118"/>
  <c i="13" r="J93"/>
  <c i="14" r="J104"/>
  <c i="2" r="J209"/>
  <c r="J195"/>
  <c r="BK147"/>
  <c i="3" r="BK101"/>
  <c r="J114"/>
  <c i="4" r="J231"/>
  <c r="J122"/>
  <c r="BK130"/>
  <c i="5" r="J186"/>
  <c r="J301"/>
  <c r="BK350"/>
  <c r="BK202"/>
  <c r="J113"/>
  <c r="J342"/>
  <c i="6" r="J191"/>
  <c r="J238"/>
  <c r="J99"/>
  <c i="7" r="BK142"/>
  <c i="8" r="J94"/>
  <c i="9" r="BK88"/>
  <c i="10" r="J297"/>
  <c r="J232"/>
  <c r="BK270"/>
  <c r="BK139"/>
  <c r="BK346"/>
  <c r="BK202"/>
  <c r="BK145"/>
  <c i="12" r="J102"/>
  <c i="13" r="J115"/>
  <c i="2" r="J212"/>
  <c r="BK282"/>
  <c r="BK200"/>
  <c r="BK168"/>
  <c i="3" r="BK152"/>
  <c i="4" r="BK207"/>
  <c r="BK103"/>
  <c r="J151"/>
  <c i="5" r="BK108"/>
  <c r="BK346"/>
  <c r="J187"/>
  <c r="J143"/>
  <c r="J101"/>
  <c i="6" r="J204"/>
  <c r="J170"/>
  <c r="BK234"/>
  <c i="7" r="BK137"/>
  <c r="BK167"/>
  <c i="10" r="BK327"/>
  <c r="J383"/>
  <c r="J109"/>
  <c r="J107"/>
  <c r="J163"/>
  <c r="J294"/>
  <c i="11" r="BK135"/>
  <c i="12" r="J119"/>
  <c i="13" r="BK124"/>
  <c i="14" r="BK104"/>
  <c i="2" r="J130"/>
  <c r="J161"/>
  <c i="6" r="BK155"/>
  <c r="J97"/>
  <c i="7" r="BK183"/>
  <c r="BK192"/>
  <c r="J105"/>
  <c i="10" r="BK391"/>
  <c r="BK264"/>
  <c r="J285"/>
  <c r="J99"/>
  <c r="BK247"/>
  <c r="BK254"/>
  <c r="J284"/>
  <c i="11" r="BK115"/>
  <c i="12" r="BK106"/>
  <c i="13" r="BK87"/>
  <c i="14" r="BK110"/>
  <c i="2" r="BK174"/>
  <c r="J290"/>
  <c r="BK276"/>
  <c r="BK207"/>
  <c i="3" r="BK120"/>
  <c r="BK103"/>
  <c i="4" r="BK223"/>
  <c r="BK159"/>
  <c i="5" r="BK286"/>
  <c r="J338"/>
  <c r="BK348"/>
  <c r="J183"/>
  <c r="J179"/>
  <c r="J170"/>
  <c i="6" r="J195"/>
  <c r="BK95"/>
  <c r="BK135"/>
  <c i="7" r="BK144"/>
  <c r="J162"/>
  <c i="8" r="BK99"/>
  <c i="10" r="J252"/>
  <c r="J230"/>
  <c r="J192"/>
  <c r="BK294"/>
  <c r="J134"/>
  <c r="BK344"/>
  <c i="11" r="BK124"/>
  <c i="12" r="BK123"/>
  <c i="13" r="BK122"/>
  <c i="14" r="BK107"/>
  <c i="2" r="J266"/>
  <c r="BK227"/>
  <c i="3" r="BK117"/>
  <c r="J140"/>
  <c i="4" r="BK219"/>
  <c r="BK113"/>
  <c r="BK97"/>
  <c i="5" r="BK215"/>
  <c r="BK223"/>
  <c r="J261"/>
  <c r="BK278"/>
  <c r="BK335"/>
  <c i="6" r="J158"/>
  <c r="BK121"/>
  <c r="J230"/>
  <c i="7" r="J164"/>
  <c r="J132"/>
  <c r="BK120"/>
  <c i="9" r="BK94"/>
  <c i="10" r="BK215"/>
  <c r="J302"/>
  <c r="J256"/>
  <c r="BK352"/>
  <c r="J172"/>
  <c r="J145"/>
  <c i="11" r="J135"/>
  <c i="12" r="J85"/>
  <c i="14" r="BK98"/>
  <c i="2" r="BK295"/>
  <c r="BK109"/>
  <c r="J286"/>
  <c i="3" r="BK97"/>
  <c i="4" r="BK171"/>
  <c r="J236"/>
  <c r="J91"/>
  <c i="5" r="BK151"/>
  <c r="J289"/>
  <c r="BK338"/>
  <c r="J116"/>
  <c r="BK233"/>
  <c r="J135"/>
  <c i="6" r="BK99"/>
  <c r="J160"/>
  <c i="7" r="J170"/>
  <c r="BK146"/>
  <c i="8" r="BK94"/>
  <c i="9" r="J94"/>
  <c i="10" r="J113"/>
  <c r="BK163"/>
  <c r="BK134"/>
  <c r="J222"/>
  <c r="J219"/>
  <c r="J195"/>
  <c i="11" r="BK130"/>
  <c i="12" r="J91"/>
  <c i="13" r="BK96"/>
  <c i="2" r="BK124"/>
  <c r="BK237"/>
  <c r="J217"/>
  <c r="J164"/>
  <c i="3" r="J175"/>
  <c i="4" r="J159"/>
  <c r="BK163"/>
  <c r="BK227"/>
  <c i="5" r="J233"/>
  <c r="BK352"/>
  <c r="J286"/>
  <c r="J247"/>
  <c r="BK247"/>
  <c i="6" r="J183"/>
  <c r="BK158"/>
  <c r="BK164"/>
  <c r="J210"/>
  <c i="7" r="BK170"/>
  <c r="J188"/>
  <c i="9" r="BK111"/>
  <c i="10" r="BK219"/>
  <c r="BK142"/>
  <c r="BK186"/>
  <c r="BK324"/>
  <c r="BK166"/>
  <c r="J327"/>
  <c r="J95"/>
  <c i="11" r="BK95"/>
  <c i="13" r="J121"/>
  <c i="14" r="J102"/>
  <c i="2" r="BK256"/>
  <c r="BK266"/>
  <c r="J181"/>
  <c i="3" r="J103"/>
  <c r="J108"/>
  <c i="4" r="BK168"/>
  <c r="J145"/>
  <c i="5" r="BK305"/>
  <c r="BK316"/>
  <c r="J199"/>
  <c r="J250"/>
  <c r="BK306"/>
  <c r="J256"/>
  <c r="BK213"/>
  <c i="6" r="BK206"/>
  <c r="J237"/>
  <c r="BK181"/>
  <c i="7" r="BK130"/>
  <c r="BK150"/>
  <c r="J130"/>
  <c i="9" r="BK99"/>
  <c i="10" r="BK287"/>
  <c r="J166"/>
  <c r="BK260"/>
  <c r="BK387"/>
  <c r="J258"/>
  <c r="BK216"/>
  <c i="11" r="J145"/>
  <c i="12" r="J114"/>
  <c i="13" r="BK127"/>
  <c i="2" r="J145"/>
  <c r="BK185"/>
  <c r="BK130"/>
  <c i="3" r="J133"/>
  <c r="J172"/>
  <c i="4" r="BK185"/>
  <c r="BK100"/>
  <c r="J185"/>
  <c i="5" r="BK327"/>
  <c r="J128"/>
  <c r="J258"/>
  <c r="J304"/>
  <c r="BK185"/>
  <c r="J271"/>
  <c r="BK135"/>
  <c r="BK96"/>
  <c i="6" r="J180"/>
  <c r="BK220"/>
  <c r="BK188"/>
  <c i="7" r="J149"/>
  <c r="BK153"/>
  <c r="J91"/>
  <c i="9" r="BK102"/>
  <c i="10" r="J324"/>
  <c r="J136"/>
  <c r="BK271"/>
  <c r="BK156"/>
  <c r="BK226"/>
  <c r="BK274"/>
  <c r="J148"/>
  <c i="11" r="J137"/>
  <c i="12" r="BK94"/>
  <c i="13" r="BK121"/>
  <c i="2" l="1" r="BK90"/>
  <c r="J90"/>
  <c r="J61"/>
  <c r="BK141"/>
  <c r="J141"/>
  <c r="J62"/>
  <c r="R150"/>
  <c r="BK265"/>
  <c r="J265"/>
  <c r="J65"/>
  <c r="BK289"/>
  <c r="BK288"/>
  <c r="J288"/>
  <c r="J67"/>
  <c i="3" r="BK128"/>
  <c r="J128"/>
  <c r="J62"/>
  <c r="P145"/>
  <c r="R145"/>
  <c i="4" r="T90"/>
  <c r="P153"/>
  <c r="R153"/>
  <c r="BK230"/>
  <c r="J230"/>
  <c r="J68"/>
  <c i="5" r="P95"/>
  <c r="T172"/>
  <c r="P190"/>
  <c r="T190"/>
  <c r="P209"/>
  <c r="T209"/>
  <c r="P297"/>
  <c r="T297"/>
  <c r="P341"/>
  <c r="P340"/>
  <c i="6" r="P92"/>
  <c r="P167"/>
  <c r="BK227"/>
  <c r="J227"/>
  <c r="J69"/>
  <c r="T236"/>
  <c i="7" r="BK134"/>
  <c r="J134"/>
  <c r="J64"/>
  <c r="R141"/>
  <c r="BK159"/>
  <c r="J159"/>
  <c r="J67"/>
  <c r="T159"/>
  <c i="8" r="T93"/>
  <c i="9" r="T84"/>
  <c r="T83"/>
  <c r="T82"/>
  <c i="10" r="BK372"/>
  <c r="J372"/>
  <c r="J66"/>
  <c r="P380"/>
  <c r="BK390"/>
  <c r="J390"/>
  <c r="J70"/>
  <c i="11" r="BK94"/>
  <c i="2" r="T90"/>
  <c r="T150"/>
  <c r="R265"/>
  <c i="3" r="R128"/>
  <c r="P155"/>
  <c i="4" r="BK129"/>
  <c r="J129"/>
  <c r="J62"/>
  <c r="R184"/>
  <c i="5" r="BK172"/>
  <c r="J172"/>
  <c r="J62"/>
  <c r="T178"/>
  <c r="BK232"/>
  <c r="J232"/>
  <c r="J66"/>
  <c r="R309"/>
  <c r="BK334"/>
  <c r="J334"/>
  <c r="J71"/>
  <c r="T334"/>
  <c r="T333"/>
  <c i="6" r="BK167"/>
  <c r="J167"/>
  <c r="J63"/>
  <c r="T217"/>
  <c r="T216"/>
  <c r="T227"/>
  <c r="T226"/>
  <c i="7" r="BK94"/>
  <c r="J94"/>
  <c r="J63"/>
  <c r="BK141"/>
  <c r="J141"/>
  <c r="J66"/>
  <c r="R163"/>
  <c i="8" r="R93"/>
  <c i="10" r="R94"/>
  <c r="T372"/>
  <c r="R390"/>
  <c r="R389"/>
  <c i="11" r="P117"/>
  <c i="12" r="T84"/>
  <c r="T83"/>
  <c r="T82"/>
  <c i="13" r="P86"/>
  <c i="2" r="R90"/>
  <c r="R141"/>
  <c r="BK214"/>
  <c r="J214"/>
  <c r="J64"/>
  <c r="P265"/>
  <c i="3" r="T87"/>
  <c r="BK155"/>
  <c r="J155"/>
  <c r="J64"/>
  <c i="4" r="P129"/>
  <c r="T184"/>
  <c i="5" r="BK95"/>
  <c r="P172"/>
  <c r="P178"/>
  <c r="R232"/>
  <c r="P309"/>
  <c r="BK341"/>
  <c r="J341"/>
  <c r="J73"/>
  <c i="6" r="T92"/>
  <c r="P154"/>
  <c r="T154"/>
  <c r="R217"/>
  <c r="R216"/>
  <c r="P236"/>
  <c i="7" r="P94"/>
  <c r="P141"/>
  <c r="BK163"/>
  <c r="J163"/>
  <c r="J68"/>
  <c i="8" r="P84"/>
  <c r="T84"/>
  <c r="T83"/>
  <c r="T82"/>
  <c i="11" r="R94"/>
  <c r="R117"/>
  <c i="12" r="BK84"/>
  <c r="J84"/>
  <c r="J61"/>
  <c i="13" r="BK104"/>
  <c r="J104"/>
  <c r="J63"/>
  <c i="2" r="P150"/>
  <c r="P214"/>
  <c r="T265"/>
  <c r="R289"/>
  <c r="R288"/>
  <c i="3" r="R87"/>
  <c r="BK145"/>
  <c r="J145"/>
  <c r="J63"/>
  <c r="T145"/>
  <c i="4" r="P90"/>
  <c r="P89"/>
  <c r="R129"/>
  <c r="P184"/>
  <c r="T230"/>
  <c r="T225"/>
  <c i="5" r="T95"/>
  <c r="R178"/>
  <c r="P232"/>
  <c r="BK309"/>
  <c r="J309"/>
  <c r="J68"/>
  <c r="R341"/>
  <c r="R340"/>
  <c i="6" r="R92"/>
  <c r="BK154"/>
  <c r="J154"/>
  <c r="J62"/>
  <c r="R154"/>
  <c r="BK217"/>
  <c r="J217"/>
  <c r="J67"/>
  <c r="R227"/>
  <c r="R226"/>
  <c i="7" r="T94"/>
  <c r="T141"/>
  <c r="P159"/>
  <c r="R159"/>
  <c i="8" r="BK93"/>
  <c r="J93"/>
  <c r="J62"/>
  <c i="9" r="R84"/>
  <c r="R83"/>
  <c r="R82"/>
  <c i="10" r="BK94"/>
  <c r="J94"/>
  <c r="J65"/>
  <c r="P372"/>
  <c r="T380"/>
  <c i="11" r="T94"/>
  <c i="12" r="R84"/>
  <c r="R83"/>
  <c r="R82"/>
  <c i="13" r="T86"/>
  <c r="P104"/>
  <c i="2" r="P90"/>
  <c r="P89"/>
  <c r="P88"/>
  <c i="1" r="AU55"/>
  <c i="2" r="P141"/>
  <c r="T141"/>
  <c r="T214"/>
  <c r="P289"/>
  <c r="P288"/>
  <c i="3" r="P87"/>
  <c r="T128"/>
  <c r="T155"/>
  <c i="4" r="BK90"/>
  <c r="J90"/>
  <c r="J61"/>
  <c r="T129"/>
  <c r="BK184"/>
  <c r="J184"/>
  <c r="J64"/>
  <c r="P230"/>
  <c r="P225"/>
  <c i="5" r="R95"/>
  <c r="BK178"/>
  <c r="J178"/>
  <c r="J63"/>
  <c r="T232"/>
  <c r="T309"/>
  <c r="T341"/>
  <c r="T340"/>
  <c i="6" r="BK92"/>
  <c r="J92"/>
  <c r="J61"/>
  <c r="R167"/>
  <c r="P217"/>
  <c r="P216"/>
  <c r="BK236"/>
  <c r="J236"/>
  <c r="J70"/>
  <c i="7" r="P134"/>
  <c r="T134"/>
  <c r="T163"/>
  <c i="8" r="BK84"/>
  <c r="BK83"/>
  <c r="J83"/>
  <c r="J60"/>
  <c r="P93"/>
  <c i="9" r="P84"/>
  <c r="P83"/>
  <c r="P82"/>
  <c i="1" r="AU62"/>
  <c i="10" r="P94"/>
  <c r="P93"/>
  <c r="R372"/>
  <c r="R380"/>
  <c r="T390"/>
  <c r="T389"/>
  <c i="11" r="P94"/>
  <c r="P93"/>
  <c r="P92"/>
  <c r="P91"/>
  <c i="1" r="AU65"/>
  <c i="11" r="T117"/>
  <c i="13" r="BK86"/>
  <c r="J86"/>
  <c r="J61"/>
  <c r="R104"/>
  <c i="14" r="R87"/>
  <c r="R82"/>
  <c i="2" r="BK150"/>
  <c r="J150"/>
  <c r="J63"/>
  <c r="R214"/>
  <c r="T289"/>
  <c r="T288"/>
  <c i="3" r="BK87"/>
  <c r="J87"/>
  <c r="J61"/>
  <c r="P128"/>
  <c r="R155"/>
  <c i="4" r="R90"/>
  <c r="R89"/>
  <c r="BK153"/>
  <c r="J153"/>
  <c r="J63"/>
  <c r="T153"/>
  <c r="R230"/>
  <c r="R225"/>
  <c i="5" r="R172"/>
  <c r="BK190"/>
  <c r="J190"/>
  <c r="J64"/>
  <c r="R190"/>
  <c r="BK209"/>
  <c r="J209"/>
  <c r="J65"/>
  <c r="R209"/>
  <c r="BK297"/>
  <c r="J297"/>
  <c r="J67"/>
  <c r="R297"/>
  <c r="P334"/>
  <c r="P333"/>
  <c r="R334"/>
  <c r="R333"/>
  <c i="6" r="T167"/>
  <c r="P227"/>
  <c r="P226"/>
  <c r="R236"/>
  <c i="7" r="R94"/>
  <c r="R93"/>
  <c r="R134"/>
  <c r="P163"/>
  <c i="8" r="R84"/>
  <c r="R83"/>
  <c r="R82"/>
  <c i="9" r="BK84"/>
  <c r="J84"/>
  <c r="J61"/>
  <c i="10" r="T94"/>
  <c r="T93"/>
  <c r="T92"/>
  <c r="BK380"/>
  <c r="J380"/>
  <c r="J67"/>
  <c r="P390"/>
  <c r="P389"/>
  <c i="11" r="BK117"/>
  <c r="J117"/>
  <c r="J67"/>
  <c i="12" r="P84"/>
  <c r="P83"/>
  <c r="P82"/>
  <c i="1" r="AU66"/>
  <c i="13" r="R86"/>
  <c r="R85"/>
  <c r="R84"/>
  <c r="T104"/>
  <c i="14" r="BK87"/>
  <c r="J87"/>
  <c r="J62"/>
  <c r="P87"/>
  <c r="P82"/>
  <c i="1" r="AU68"/>
  <c i="14" r="T87"/>
  <c r="T82"/>
  <c i="3" r="BK174"/>
  <c r="J174"/>
  <c r="J65"/>
  <c i="4" r="BK222"/>
  <c r="J222"/>
  <c r="J65"/>
  <c r="BK226"/>
  <c r="J226"/>
  <c r="J67"/>
  <c i="10" r="BK386"/>
  <c r="J386"/>
  <c r="J68"/>
  <c i="11" r="BK144"/>
  <c r="J144"/>
  <c r="J69"/>
  <c i="6" r="BK209"/>
  <c r="J209"/>
  <c r="J64"/>
  <c i="9" r="BK110"/>
  <c r="J110"/>
  <c r="J62"/>
  <c i="13" r="BK126"/>
  <c r="J126"/>
  <c r="J64"/>
  <c i="11" r="BK140"/>
  <c r="J140"/>
  <c r="J68"/>
  <c i="6" r="BK213"/>
  <c r="J213"/>
  <c r="J65"/>
  <c i="7" r="BK90"/>
  <c r="J90"/>
  <c r="J61"/>
  <c i="12" r="BK122"/>
  <c r="J122"/>
  <c r="J62"/>
  <c i="13" r="BK101"/>
  <c r="J101"/>
  <c r="J62"/>
  <c i="14" r="BK84"/>
  <c r="J84"/>
  <c r="J61"/>
  <c i="2" r="BK285"/>
  <c r="J285"/>
  <c r="J66"/>
  <c i="5" r="BK330"/>
  <c r="J330"/>
  <c r="J69"/>
  <c i="14" r="F54"/>
  <c r="J78"/>
  <c r="BE107"/>
  <c r="J52"/>
  <c r="BE88"/>
  <c r="BE94"/>
  <c r="E48"/>
  <c r="J55"/>
  <c r="F79"/>
  <c r="BE100"/>
  <c r="BE91"/>
  <c r="BE96"/>
  <c r="BE102"/>
  <c r="BE85"/>
  <c r="BE98"/>
  <c r="BE104"/>
  <c r="BE110"/>
  <c i="13" r="J52"/>
  <c r="J55"/>
  <c r="F81"/>
  <c r="BE96"/>
  <c r="BE105"/>
  <c r="BE110"/>
  <c r="BE115"/>
  <c r="BE119"/>
  <c r="J54"/>
  <c r="BE107"/>
  <c r="BE112"/>
  <c r="E48"/>
  <c r="F54"/>
  <c r="BE87"/>
  <c r="BE93"/>
  <c r="BE102"/>
  <c r="BE117"/>
  <c r="BE121"/>
  <c r="BE122"/>
  <c r="BE124"/>
  <c r="BE127"/>
  <c r="BE98"/>
  <c r="BE108"/>
  <c r="BE114"/>
  <c i="12" r="J54"/>
  <c i="11" r="J94"/>
  <c r="J66"/>
  <c i="12" r="J52"/>
  <c r="E72"/>
  <c r="F78"/>
  <c r="BE85"/>
  <c r="BE91"/>
  <c r="BE102"/>
  <c r="BE119"/>
  <c r="J55"/>
  <c r="BE99"/>
  <c r="F55"/>
  <c r="BE88"/>
  <c r="BE94"/>
  <c r="BE106"/>
  <c r="BE114"/>
  <c r="BE97"/>
  <c r="BE123"/>
  <c i="11" r="E50"/>
  <c r="J58"/>
  <c r="BE95"/>
  <c r="BE104"/>
  <c r="BE110"/>
  <c r="J59"/>
  <c r="J85"/>
  <c r="BE101"/>
  <c r="BE121"/>
  <c r="BE141"/>
  <c i="10" r="BK93"/>
  <c r="J93"/>
  <c r="J64"/>
  <c i="11" r="F58"/>
  <c r="F88"/>
  <c r="BE107"/>
  <c r="BE115"/>
  <c r="BE133"/>
  <c r="BE137"/>
  <c r="BE99"/>
  <c r="BE118"/>
  <c r="BE126"/>
  <c r="BE145"/>
  <c i="10" r="BK389"/>
  <c r="J389"/>
  <c r="J69"/>
  <c i="11" r="BE113"/>
  <c r="BE124"/>
  <c r="BE130"/>
  <c r="BE135"/>
  <c i="9" r="BK83"/>
  <c r="J83"/>
  <c r="J60"/>
  <c i="10" r="J56"/>
  <c r="F59"/>
  <c r="F88"/>
  <c r="BE109"/>
  <c r="BE122"/>
  <c r="BE134"/>
  <c r="BE158"/>
  <c r="BE169"/>
  <c r="BE175"/>
  <c r="BE192"/>
  <c r="BE202"/>
  <c r="BE215"/>
  <c r="BE219"/>
  <c r="BE224"/>
  <c r="BE226"/>
  <c r="BE227"/>
  <c r="BE229"/>
  <c r="BE234"/>
  <c r="BE256"/>
  <c r="BE260"/>
  <c r="BE262"/>
  <c r="BE271"/>
  <c r="BE290"/>
  <c r="BE321"/>
  <c r="BE324"/>
  <c r="BE373"/>
  <c r="BE383"/>
  <c r="BE387"/>
  <c r="BE391"/>
  <c r="J59"/>
  <c r="BE99"/>
  <c r="BE104"/>
  <c r="BE124"/>
  <c r="BE139"/>
  <c r="BE201"/>
  <c r="BE222"/>
  <c r="BE225"/>
  <c r="BE228"/>
  <c r="BE244"/>
  <c r="BE270"/>
  <c r="BE344"/>
  <c r="E80"/>
  <c r="BE107"/>
  <c r="BE113"/>
  <c r="BE127"/>
  <c r="BE151"/>
  <c r="BE183"/>
  <c r="BE213"/>
  <c r="BE220"/>
  <c r="BE221"/>
  <c r="BE230"/>
  <c r="BE231"/>
  <c r="BE236"/>
  <c r="BE272"/>
  <c r="BE276"/>
  <c r="BE299"/>
  <c r="BE302"/>
  <c r="BE327"/>
  <c r="BE336"/>
  <c r="BE346"/>
  <c r="BE395"/>
  <c r="J88"/>
  <c r="BE97"/>
  <c r="BE136"/>
  <c r="BE178"/>
  <c r="BE189"/>
  <c r="BE195"/>
  <c r="BE203"/>
  <c r="BE223"/>
  <c r="BE232"/>
  <c r="BE233"/>
  <c r="BE252"/>
  <c r="BE258"/>
  <c r="BE264"/>
  <c r="BE279"/>
  <c r="BE297"/>
  <c r="BE312"/>
  <c r="BE352"/>
  <c r="BE362"/>
  <c r="BE381"/>
  <c r="BE95"/>
  <c r="BE115"/>
  <c r="BE118"/>
  <c r="BE148"/>
  <c r="BE154"/>
  <c r="BE156"/>
  <c r="BE161"/>
  <c r="BE172"/>
  <c r="BE180"/>
  <c r="BE186"/>
  <c r="BE204"/>
  <c r="BE235"/>
  <c r="BE254"/>
  <c r="BE273"/>
  <c r="BE274"/>
  <c r="BE277"/>
  <c r="BE278"/>
  <c r="BE287"/>
  <c r="BE310"/>
  <c r="BE318"/>
  <c r="BE357"/>
  <c r="BE142"/>
  <c r="BE145"/>
  <c r="BE163"/>
  <c r="BE166"/>
  <c r="BE205"/>
  <c r="BE214"/>
  <c r="BE216"/>
  <c r="BE217"/>
  <c r="BE218"/>
  <c r="BE247"/>
  <c r="BE250"/>
  <c r="BE275"/>
  <c r="BE284"/>
  <c r="BE285"/>
  <c r="BE294"/>
  <c r="BE314"/>
  <c r="BE332"/>
  <c r="BE376"/>
  <c r="BE378"/>
  <c r="BE385"/>
  <c r="BE400"/>
  <c i="8" r="BK82"/>
  <c r="J82"/>
  <c i="9" r="J52"/>
  <c r="J55"/>
  <c r="BE88"/>
  <c i="8" r="J84"/>
  <c r="J61"/>
  <c i="9" r="F54"/>
  <c r="BE85"/>
  <c r="BE94"/>
  <c r="BE102"/>
  <c r="E48"/>
  <c r="F55"/>
  <c r="J54"/>
  <c r="BE97"/>
  <c r="BE92"/>
  <c r="BE99"/>
  <c r="BE104"/>
  <c r="BE105"/>
  <c r="BE108"/>
  <c r="BE111"/>
  <c i="8" r="J54"/>
  <c r="E72"/>
  <c r="F79"/>
  <c r="BE85"/>
  <c r="BE94"/>
  <c i="7" r="BK93"/>
  <c r="J93"/>
  <c r="J62"/>
  <c i="8" r="F54"/>
  <c r="J76"/>
  <c r="BE99"/>
  <c r="J79"/>
  <c i="7" r="BK140"/>
  <c r="J140"/>
  <c r="J65"/>
  <c i="8" r="BE89"/>
  <c r="BE104"/>
  <c i="6" r="BK91"/>
  <c r="J91"/>
  <c r="J60"/>
  <c i="7" r="J54"/>
  <c r="F84"/>
  <c r="BE101"/>
  <c r="BE108"/>
  <c r="BE112"/>
  <c r="BE135"/>
  <c r="BE144"/>
  <c r="BE147"/>
  <c r="BE156"/>
  <c r="BE157"/>
  <c r="E78"/>
  <c r="BE97"/>
  <c r="BE120"/>
  <c r="BE137"/>
  <c r="BE170"/>
  <c r="J55"/>
  <c r="F85"/>
  <c r="BE126"/>
  <c r="BE130"/>
  <c r="BE146"/>
  <c r="BE160"/>
  <c r="BE180"/>
  <c r="BE105"/>
  <c r="BE115"/>
  <c r="BE122"/>
  <c r="BE124"/>
  <c r="BE149"/>
  <c r="BE153"/>
  <c r="BE164"/>
  <c r="BE183"/>
  <c r="BE188"/>
  <c r="BE190"/>
  <c r="BE192"/>
  <c r="J52"/>
  <c r="BE91"/>
  <c r="BE95"/>
  <c r="BE99"/>
  <c r="BE103"/>
  <c r="BE110"/>
  <c r="BE117"/>
  <c r="BE128"/>
  <c r="BE132"/>
  <c r="BE138"/>
  <c r="BE142"/>
  <c r="BE150"/>
  <c r="BE152"/>
  <c r="BE162"/>
  <c r="BE167"/>
  <c r="BE173"/>
  <c r="BE177"/>
  <c r="BE186"/>
  <c i="6" r="F55"/>
  <c r="BE95"/>
  <c r="BE97"/>
  <c r="BE121"/>
  <c r="BE132"/>
  <c r="BE163"/>
  <c r="BE191"/>
  <c r="BE200"/>
  <c r="BE201"/>
  <c r="BE203"/>
  <c r="BE214"/>
  <c r="BE224"/>
  <c i="5" r="J95"/>
  <c r="J61"/>
  <c i="6" r="J86"/>
  <c r="BE99"/>
  <c r="BE102"/>
  <c r="BE135"/>
  <c r="BE148"/>
  <c r="BE168"/>
  <c r="BE183"/>
  <c r="BE222"/>
  <c r="BE228"/>
  <c r="E80"/>
  <c r="J87"/>
  <c r="BE174"/>
  <c r="BE178"/>
  <c r="BE179"/>
  <c r="BE180"/>
  <c r="BE181"/>
  <c r="BE187"/>
  <c r="BE197"/>
  <c r="BE206"/>
  <c r="BE210"/>
  <c r="BE237"/>
  <c r="J84"/>
  <c r="BE107"/>
  <c r="BE116"/>
  <c r="BE151"/>
  <c r="BE158"/>
  <c r="BE161"/>
  <c r="BE164"/>
  <c r="BE204"/>
  <c i="5" r="BK340"/>
  <c r="J340"/>
  <c r="J72"/>
  <c i="6" r="F54"/>
  <c r="BE93"/>
  <c r="BE155"/>
  <c r="BE176"/>
  <c r="BE184"/>
  <c r="BE195"/>
  <c r="BE218"/>
  <c r="BE230"/>
  <c r="BE234"/>
  <c r="BE124"/>
  <c r="BE127"/>
  <c r="BE160"/>
  <c r="BE170"/>
  <c r="BE172"/>
  <c r="BE188"/>
  <c r="BE192"/>
  <c r="BE220"/>
  <c r="BE232"/>
  <c r="BE238"/>
  <c i="5" r="F55"/>
  <c r="F89"/>
  <c r="BE113"/>
  <c r="BE116"/>
  <c r="BE166"/>
  <c r="BE179"/>
  <c r="BE186"/>
  <c r="BE191"/>
  <c r="BE204"/>
  <c r="BE205"/>
  <c r="BE210"/>
  <c r="BE233"/>
  <c r="BE238"/>
  <c r="BE241"/>
  <c r="BE243"/>
  <c r="BE254"/>
  <c r="BE256"/>
  <c r="J52"/>
  <c r="J55"/>
  <c r="J89"/>
  <c r="BE99"/>
  <c r="BE122"/>
  <c r="BE143"/>
  <c r="BE202"/>
  <c r="BE227"/>
  <c r="BE249"/>
  <c r="BE258"/>
  <c r="BE263"/>
  <c r="BE265"/>
  <c r="BE286"/>
  <c r="BE291"/>
  <c r="BE298"/>
  <c r="BE305"/>
  <c r="BE306"/>
  <c r="BE310"/>
  <c r="BE313"/>
  <c r="BE321"/>
  <c r="BE335"/>
  <c r="BE344"/>
  <c i="4" r="BK89"/>
  <c i="5" r="BE108"/>
  <c r="BE138"/>
  <c r="BE176"/>
  <c r="BE187"/>
  <c r="BE199"/>
  <c r="BE200"/>
  <c r="BE236"/>
  <c r="BE244"/>
  <c r="BE250"/>
  <c r="BE253"/>
  <c r="BE271"/>
  <c r="BE275"/>
  <c r="BE290"/>
  <c r="BE105"/>
  <c r="BE128"/>
  <c r="BE151"/>
  <c r="BE215"/>
  <c r="BE220"/>
  <c r="BE223"/>
  <c r="BE229"/>
  <c r="BE246"/>
  <c r="BE247"/>
  <c r="BE260"/>
  <c r="BE269"/>
  <c r="BE272"/>
  <c r="BE280"/>
  <c r="BE281"/>
  <c r="BE284"/>
  <c r="BE289"/>
  <c r="BE327"/>
  <c r="BE342"/>
  <c r="BE346"/>
  <c r="BE350"/>
  <c r="BE352"/>
  <c r="E48"/>
  <c r="BE101"/>
  <c r="BE133"/>
  <c r="BE135"/>
  <c r="BE170"/>
  <c r="BE185"/>
  <c r="BE189"/>
  <c r="BE218"/>
  <c r="BE240"/>
  <c r="BE248"/>
  <c r="BE261"/>
  <c r="BE278"/>
  <c r="BE287"/>
  <c r="BE303"/>
  <c r="BE331"/>
  <c r="BE337"/>
  <c r="BE338"/>
  <c r="BE348"/>
  <c r="BE96"/>
  <c r="BE103"/>
  <c r="BE148"/>
  <c r="BE173"/>
  <c r="BE182"/>
  <c r="BE183"/>
  <c r="BE197"/>
  <c r="BE201"/>
  <c r="BE213"/>
  <c r="BE242"/>
  <c r="BE267"/>
  <c r="BE274"/>
  <c r="BE277"/>
  <c r="BE294"/>
  <c r="BE301"/>
  <c r="BE304"/>
  <c r="BE316"/>
  <c r="BE324"/>
  <c i="3" r="BK86"/>
  <c r="J86"/>
  <c r="J60"/>
  <c i="4" r="F54"/>
  <c r="E78"/>
  <c r="BE103"/>
  <c r="BE125"/>
  <c r="BE134"/>
  <c r="BE149"/>
  <c r="BE163"/>
  <c r="BE177"/>
  <c r="BE193"/>
  <c r="BE207"/>
  <c r="BE211"/>
  <c r="BE236"/>
  <c r="J52"/>
  <c r="J55"/>
  <c r="J84"/>
  <c r="BE97"/>
  <c r="BE108"/>
  <c r="BE156"/>
  <c r="BE168"/>
  <c r="BE171"/>
  <c r="BE182"/>
  <c r="BE188"/>
  <c r="BE197"/>
  <c r="BE223"/>
  <c r="F55"/>
  <c r="BE113"/>
  <c r="BE130"/>
  <c r="BE136"/>
  <c r="BE142"/>
  <c r="BE154"/>
  <c r="BE161"/>
  <c r="BE170"/>
  <c r="BE203"/>
  <c r="BE214"/>
  <c r="BE94"/>
  <c r="BE122"/>
  <c r="BE159"/>
  <c r="BE164"/>
  <c r="BE174"/>
  <c r="BE185"/>
  <c r="BE231"/>
  <c r="BE91"/>
  <c r="BE100"/>
  <c r="BE116"/>
  <c r="BE120"/>
  <c r="BE145"/>
  <c r="BE147"/>
  <c r="BE151"/>
  <c r="BE169"/>
  <c r="BE180"/>
  <c r="BE219"/>
  <c r="BE227"/>
  <c i="2" r="J289"/>
  <c r="J68"/>
  <c i="3" r="E48"/>
  <c r="F81"/>
  <c r="BE97"/>
  <c r="BE120"/>
  <c i="2" r="BK89"/>
  <c r="J89"/>
  <c r="J60"/>
  <c i="3" r="J54"/>
  <c r="BE91"/>
  <c r="BE94"/>
  <c r="BE108"/>
  <c r="BE124"/>
  <c r="BE152"/>
  <c r="BE159"/>
  <c r="BE163"/>
  <c r="BE172"/>
  <c r="J52"/>
  <c r="BE101"/>
  <c r="BE103"/>
  <c r="F55"/>
  <c r="BE114"/>
  <c r="BE117"/>
  <c r="BE143"/>
  <c r="BE175"/>
  <c r="BE88"/>
  <c r="BE129"/>
  <c r="BE146"/>
  <c r="BE156"/>
  <c r="BE165"/>
  <c r="BE168"/>
  <c r="J55"/>
  <c r="BE122"/>
  <c r="BE133"/>
  <c r="BE135"/>
  <c r="BE140"/>
  <c r="BE150"/>
  <c i="2" r="F55"/>
  <c r="J82"/>
  <c r="BE124"/>
  <c r="BE130"/>
  <c r="BE147"/>
  <c r="BE161"/>
  <c r="BE195"/>
  <c r="BE202"/>
  <c r="BE217"/>
  <c r="BE233"/>
  <c r="BE276"/>
  <c r="BE279"/>
  <c r="BE295"/>
  <c r="F54"/>
  <c r="J84"/>
  <c r="BE100"/>
  <c r="BE103"/>
  <c r="BE145"/>
  <c r="BE154"/>
  <c r="BE174"/>
  <c r="BE207"/>
  <c r="BE228"/>
  <c r="BE256"/>
  <c r="BE262"/>
  <c r="BE266"/>
  <c r="E78"/>
  <c r="J85"/>
  <c r="BE91"/>
  <c r="BE97"/>
  <c r="BE106"/>
  <c r="BE164"/>
  <c r="BE189"/>
  <c r="BE237"/>
  <c r="BE272"/>
  <c r="BE94"/>
  <c r="BE132"/>
  <c r="BE135"/>
  <c r="BE181"/>
  <c r="BE197"/>
  <c r="BE212"/>
  <c r="BE221"/>
  <c r="BE227"/>
  <c r="BE231"/>
  <c r="BE243"/>
  <c r="BE260"/>
  <c r="BE286"/>
  <c r="BE290"/>
  <c r="BE109"/>
  <c r="BE112"/>
  <c r="BE127"/>
  <c r="BE142"/>
  <c r="BE168"/>
  <c r="BE215"/>
  <c r="BE225"/>
  <c r="BE257"/>
  <c r="BE282"/>
  <c r="BE117"/>
  <c r="BE151"/>
  <c r="BE156"/>
  <c r="BE159"/>
  <c r="BE185"/>
  <c r="BE200"/>
  <c r="BE209"/>
  <c r="BE223"/>
  <c r="BE249"/>
  <c r="BE250"/>
  <c i="3" r="F37"/>
  <c i="1" r="BD56"/>
  <c i="6" r="J34"/>
  <c i="1" r="AW59"/>
  <c i="6" r="F34"/>
  <c i="1" r="BA59"/>
  <c i="8" r="F35"/>
  <c i="1" r="BB61"/>
  <c i="11" r="F36"/>
  <c i="1" r="BA65"/>
  <c i="11" r="F38"/>
  <c i="1" r="BC65"/>
  <c i="2" r="F37"/>
  <c i="1" r="BD55"/>
  <c i="6" r="F35"/>
  <c i="1" r="BB59"/>
  <c i="14" r="F35"/>
  <c i="1" r="BB68"/>
  <c i="6" r="F36"/>
  <c i="1" r="BC59"/>
  <c i="9" r="F37"/>
  <c i="1" r="BD62"/>
  <c i="13" r="F36"/>
  <c i="1" r="BC67"/>
  <c i="8" r="J30"/>
  <c i="14" r="F34"/>
  <c i="1" r="BA68"/>
  <c i="3" r="J34"/>
  <c i="1" r="AW56"/>
  <c i="9" r="F34"/>
  <c i="1" r="BA62"/>
  <c i="14" r="F37"/>
  <c i="1" r="BD68"/>
  <c i="3" r="F35"/>
  <c i="1" r="BB56"/>
  <c i="7" r="J34"/>
  <c i="1" r="AW60"/>
  <c i="11" r="F39"/>
  <c i="1" r="BD65"/>
  <c i="12" r="F36"/>
  <c i="1" r="BC66"/>
  <c i="7" r="F34"/>
  <c i="1" r="BA60"/>
  <c i="9" r="J34"/>
  <c i="1" r="AW62"/>
  <c i="14" r="J34"/>
  <c i="1" r="AW68"/>
  <c i="2" r="F36"/>
  <c i="1" r="BC55"/>
  <c i="10" r="F39"/>
  <c i="1" r="BD64"/>
  <c i="4" r="F34"/>
  <c i="1" r="BA57"/>
  <c i="13" r="J34"/>
  <c i="1" r="AW67"/>
  <c i="3" r="F34"/>
  <c i="1" r="BA56"/>
  <c i="10" r="F38"/>
  <c i="1" r="BC64"/>
  <c i="14" r="F36"/>
  <c i="1" r="BC68"/>
  <c i="8" r="F37"/>
  <c i="1" r="BD61"/>
  <c i="13" r="F37"/>
  <c i="1" r="BD67"/>
  <c i="4" r="F35"/>
  <c i="1" r="BB57"/>
  <c i="9" r="F36"/>
  <c i="1" r="BC62"/>
  <c i="13" r="F35"/>
  <c i="1" r="BB67"/>
  <c i="5" r="F37"/>
  <c i="1" r="BD58"/>
  <c i="6" r="F37"/>
  <c i="1" r="BD59"/>
  <c r="AS54"/>
  <c i="5" r="F35"/>
  <c i="1" r="BB58"/>
  <c i="8" r="J34"/>
  <c i="1" r="AW61"/>
  <c i="9" r="F35"/>
  <c i="1" r="BB62"/>
  <c i="11" r="F37"/>
  <c i="1" r="BB65"/>
  <c i="12" r="F37"/>
  <c i="1" r="BD66"/>
  <c i="5" r="F36"/>
  <c i="1" r="BC58"/>
  <c i="4" r="J34"/>
  <c i="1" r="AW57"/>
  <c i="12" r="F34"/>
  <c i="1" r="BA66"/>
  <c i="2" r="F34"/>
  <c i="1" r="BA55"/>
  <c i="10" r="F36"/>
  <c i="1" r="BA64"/>
  <c i="4" r="F37"/>
  <c i="1" r="BD57"/>
  <c i="12" r="F35"/>
  <c i="1" r="BB66"/>
  <c i="2" r="F35"/>
  <c i="1" r="BB55"/>
  <c i="11" r="J36"/>
  <c i="1" r="AW65"/>
  <c i="12" r="J34"/>
  <c i="1" r="AW66"/>
  <c i="4" r="F36"/>
  <c i="1" r="BC57"/>
  <c i="5" r="J34"/>
  <c i="1" r="AW58"/>
  <c i="7" r="F37"/>
  <c i="1" r="BD60"/>
  <c i="2" r="J34"/>
  <c i="1" r="AW55"/>
  <c i="7" r="F36"/>
  <c i="1" r="BC60"/>
  <c i="3" r="F36"/>
  <c i="1" r="BC56"/>
  <c i="7" r="F35"/>
  <c i="1" r="BB60"/>
  <c i="5" r="F34"/>
  <c i="1" r="BA58"/>
  <c i="13" r="F34"/>
  <c i="1" r="BA67"/>
  <c i="10" r="J36"/>
  <c i="1" r="AW64"/>
  <c i="8" r="F36"/>
  <c i="1" r="BC61"/>
  <c i="8" r="F34"/>
  <c i="1" r="BA61"/>
  <c i="10" r="F37"/>
  <c i="1" r="BB64"/>
  <c i="11" l="1" r="R93"/>
  <c r="R92"/>
  <c r="R91"/>
  <c i="10" r="P92"/>
  <c i="1" r="AU64"/>
  <c i="5" r="R94"/>
  <c r="R93"/>
  <c i="3" r="P86"/>
  <c r="P85"/>
  <c i="1" r="AU56"/>
  <c i="13" r="T85"/>
  <c r="T84"/>
  <c i="7" r="T93"/>
  <c r="P93"/>
  <c i="3" r="T86"/>
  <c r="T85"/>
  <c i="13" r="P85"/>
  <c r="P84"/>
  <c i="1" r="AU67"/>
  <c i="6" r="R91"/>
  <c r="R90"/>
  <c i="8" r="P83"/>
  <c r="P82"/>
  <c i="1" r="AU61"/>
  <c i="5" r="BK94"/>
  <c r="J94"/>
  <c r="J60"/>
  <c i="7" r="T140"/>
  <c i="3" r="R86"/>
  <c r="R85"/>
  <c i="2" r="R89"/>
  <c r="R88"/>
  <c i="6" r="P91"/>
  <c r="P90"/>
  <c i="1" r="AU59"/>
  <c i="4" r="T89"/>
  <c r="T88"/>
  <c i="10" r="R93"/>
  <c r="R92"/>
  <c i="7" r="R140"/>
  <c r="R88"/>
  <c i="5" r="P94"/>
  <c r="P93"/>
  <c i="1" r="AU58"/>
  <c i="4" r="P88"/>
  <c i="1" r="AU57"/>
  <c i="7" r="P140"/>
  <c i="2" r="T89"/>
  <c r="T88"/>
  <c i="4" r="R88"/>
  <c i="11" r="T93"/>
  <c r="T92"/>
  <c r="T91"/>
  <c i="5" r="T94"/>
  <c r="T93"/>
  <c i="6" r="T91"/>
  <c r="T90"/>
  <c i="11" r="BK93"/>
  <c r="BK92"/>
  <c r="BK91"/>
  <c r="J91"/>
  <c r="J63"/>
  <c i="6" r="BK216"/>
  <c r="J216"/>
  <c r="J66"/>
  <c i="7" r="BK89"/>
  <c r="J89"/>
  <c r="J60"/>
  <c i="6" r="BK226"/>
  <c r="J226"/>
  <c r="J68"/>
  <c i="13" r="BK85"/>
  <c r="J85"/>
  <c r="J60"/>
  <c i="14" r="BK83"/>
  <c r="BK82"/>
  <c r="J82"/>
  <c r="J59"/>
  <c i="5" r="BK333"/>
  <c r="J333"/>
  <c r="J70"/>
  <c i="12" r="BK83"/>
  <c r="J83"/>
  <c r="J60"/>
  <c i="4" r="BK225"/>
  <c r="J225"/>
  <c r="J66"/>
  <c i="10" r="BK92"/>
  <c r="J92"/>
  <c r="J63"/>
  <c i="9" r="BK82"/>
  <c r="J82"/>
  <c i="1" r="AG61"/>
  <c i="8" r="J59"/>
  <c i="7" r="BK88"/>
  <c r="J88"/>
  <c i="6" r="BK90"/>
  <c r="J90"/>
  <c i="5" r="BK93"/>
  <c r="J93"/>
  <c r="J59"/>
  <c i="4" r="J89"/>
  <c r="J60"/>
  <c i="3" r="BK85"/>
  <c r="J85"/>
  <c r="J59"/>
  <c i="2" r="BK88"/>
  <c r="J88"/>
  <c i="5" r="F33"/>
  <c i="1" r="AZ58"/>
  <c i="7" r="J30"/>
  <c i="1" r="AG60"/>
  <c r="BD63"/>
  <c i="4" r="J33"/>
  <c i="1" r="AV57"/>
  <c r="AT57"/>
  <c r="BB63"/>
  <c r="AX63"/>
  <c i="5" r="J33"/>
  <c i="1" r="AV58"/>
  <c r="AT58"/>
  <c i="9" r="F33"/>
  <c i="1" r="AZ62"/>
  <c i="4" r="F33"/>
  <c i="1" r="AZ57"/>
  <c i="11" r="F35"/>
  <c i="1" r="AZ65"/>
  <c i="2" r="F33"/>
  <c i="1" r="AZ55"/>
  <c i="7" r="F33"/>
  <c i="1" r="AZ60"/>
  <c i="14" r="F33"/>
  <c i="1" r="AZ68"/>
  <c i="10" r="J35"/>
  <c i="1" r="AV64"/>
  <c r="AT64"/>
  <c i="9" r="J33"/>
  <c i="1" r="AV62"/>
  <c r="AT62"/>
  <c i="13" r="F33"/>
  <c i="1" r="AZ67"/>
  <c i="3" r="F33"/>
  <c i="1" r="AZ56"/>
  <c i="7" r="J33"/>
  <c i="1" r="AV60"/>
  <c r="AT60"/>
  <c i="13" r="J33"/>
  <c i="1" r="AV67"/>
  <c r="AT67"/>
  <c i="2" r="J30"/>
  <c i="1" r="AG55"/>
  <c i="6" r="J33"/>
  <c i="1" r="AV59"/>
  <c r="AT59"/>
  <c i="9" r="J30"/>
  <c i="1" r="AG62"/>
  <c i="14" r="J33"/>
  <c i="1" r="AV68"/>
  <c r="AT68"/>
  <c i="10" r="F35"/>
  <c i="1" r="AZ64"/>
  <c i="11" r="J35"/>
  <c i="1" r="AV65"/>
  <c r="AT65"/>
  <c r="AU63"/>
  <c i="3" r="J33"/>
  <c i="1" r="AV56"/>
  <c r="AT56"/>
  <c i="6" r="J30"/>
  <c i="1" r="AG59"/>
  <c i="8" r="J33"/>
  <c i="1" r="AV61"/>
  <c r="AT61"/>
  <c r="AN61"/>
  <c r="BC63"/>
  <c r="AY63"/>
  <c r="BA63"/>
  <c r="AW63"/>
  <c i="12" r="F33"/>
  <c i="1" r="AZ66"/>
  <c i="2" r="J33"/>
  <c i="1" r="AV55"/>
  <c r="AT55"/>
  <c i="12" r="J33"/>
  <c i="1" r="AV66"/>
  <c r="AT66"/>
  <c i="8" r="F33"/>
  <c i="1" r="AZ61"/>
  <c i="6" r="F33"/>
  <c i="1" r="AZ59"/>
  <c i="7" l="1" r="P88"/>
  <c i="1" r="AU60"/>
  <c i="7" r="T88"/>
  <c i="11" r="J93"/>
  <c r="J65"/>
  <c i="13" r="BK84"/>
  <c r="J84"/>
  <c i="4" r="BK88"/>
  <c r="J88"/>
  <c r="J59"/>
  <c i="14" r="J83"/>
  <c r="J60"/>
  <c i="12" r="BK82"/>
  <c r="J82"/>
  <c i="11" r="J92"/>
  <c r="J64"/>
  <c i="1" r="AN62"/>
  <c i="9" r="J59"/>
  <c r="J39"/>
  <c i="1" r="AN60"/>
  <c i="7" r="J59"/>
  <c i="8" r="J39"/>
  <c i="1" r="AN59"/>
  <c i="6" r="J59"/>
  <c i="7" r="J39"/>
  <c i="6" r="J39"/>
  <c i="1" r="AN55"/>
  <c i="2" r="J59"/>
  <c r="J39"/>
  <c i="1" r="BB54"/>
  <c r="W31"/>
  <c i="12" r="J30"/>
  <c i="1" r="AG66"/>
  <c i="11" r="J32"/>
  <c i="1" r="AG65"/>
  <c i="3" r="J30"/>
  <c i="1" r="AG56"/>
  <c r="BD54"/>
  <c r="W33"/>
  <c r="AZ63"/>
  <c r="AV63"/>
  <c r="AT63"/>
  <c r="BA54"/>
  <c r="W30"/>
  <c r="AU54"/>
  <c i="13" r="J30"/>
  <c i="1" r="AG67"/>
  <c i="14" r="J30"/>
  <c i="1" r="AG68"/>
  <c i="5" r="J30"/>
  <c i="1" r="AG58"/>
  <c r="AN58"/>
  <c i="10" r="J32"/>
  <c i="1" r="AG64"/>
  <c r="BC54"/>
  <c r="W32"/>
  <c i="12" l="1" r="J39"/>
  <c i="13" r="J39"/>
  <c i="11" r="J41"/>
  <c i="14" r="J39"/>
  <c i="13" r="J59"/>
  <c i="12" r="J59"/>
  <c i="10" r="J41"/>
  <c i="1" r="AN64"/>
  <c i="5" r="J39"/>
  <c i="3" r="J39"/>
  <c i="1" r="AN56"/>
  <c r="AN68"/>
  <c r="AN67"/>
  <c r="AN66"/>
  <c r="AN65"/>
  <c r="AG63"/>
  <c r="AY54"/>
  <c r="AX54"/>
  <c r="AW54"/>
  <c r="AK30"/>
  <c i="4" r="J30"/>
  <c i="1" r="AG57"/>
  <c r="AN57"/>
  <c r="AZ54"/>
  <c r="AV54"/>
  <c r="AK29"/>
  <c l="1" r="AN63"/>
  <c i="4" r="J39"/>
  <c i="1" r="AT54"/>
  <c r="AG54"/>
  <c r="AK26"/>
  <c r="AK35"/>
  <c r="W29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<sst xmlns="http://schemas.openxmlformats.org/spreadsheetml/2006/main">
  <si>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</si>
  <si>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</si>
  <si>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</si>
  <si>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</si>
  <si>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</si>
  <si>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{24552f7c-742e-4181-9c68-3fbe45df515b}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</si>
  <si>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</si>
  <si>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</si>
  <si>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</si>
  <si>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</si>
  <si>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</si>
  <si>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</si>
  <si>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</si>
  <si>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</si>
  <si>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2024/009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</si>
  <si>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</si>
  <si>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</si>
  <si>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19-2023-1 - Revitalizace veřejného prostranství v Líbeznicích u bytových domů, k.ú. Líbeznice - I.etapa</t>
  </si>
  <si>
    <t>KSO:</t>
  </si>
  <si>
    <t/>
  </si>
  <si>
    <t>CC-CZ:</t>
  </si>
  <si>
    <t>Místo:</t>
  </si>
  <si>
    <t xml:space="preserve"> </t>
  </si>
  <si>
    <t>Datum:</t>
  </si>
  <si>
    <t>29. 1. 2024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</si>
  <si>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</si>
  <si>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</si>
  <si>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</si>
  <si>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</si>
  <si>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</si>
  <si>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</si>
  <si>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</si>
  <si>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</si>
  <si>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</si>
  <si>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</si>
  <si>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</si>
  <si>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</si>
  <si>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</si>
  <si>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</si>
  <si>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</si>
  <si>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</si>
  <si>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</si>
  <si>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</si>
  <si>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</si>
  <si>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</si>
  <si>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</si>
  <si>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</si>
  <si>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</si>
  <si>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</si>
  <si>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</si>
  <si>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</si>
  <si>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</si>
  <si>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</si>
  <si>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</si>
  <si>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</si>
  <si>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</si>
  <si>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</si>
  <si>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</si>
  <si>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</si>
  <si>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</si>
  <si>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</si>
  <si>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</si>
  <si>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</si>
  <si>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</si>
  <si>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</si>
  <si>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</si>
  <si>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</si>
  <si>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</si>
  <si>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</si>
  <si>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</si>
  <si>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</si>
  <si>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</si>
  <si>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</si>
  <si>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</si>
  <si>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101</t>
  </si>
  <si>
    <t>Stavební úpravy ...</t>
  </si>
  <si>
    <t>STA</t>
  </si>
  <si>
    <t>1</t>
  </si>
  <si>
    <t>{47b2ed91-a81a-4113-acb2-26831b1f24dd}</t>
  </si>
  <si>
    <t>2</t>
  </si>
  <si>
    <t>SO 102</t>
  </si>
  <si>
    <t>Chodník podél ul...</t>
  </si>
  <si>
    <t>{87cc4c62-6600-4983-a3a6-8baf0e313163}</t>
  </si>
  <si>
    <t>SO 103</t>
  </si>
  <si>
    <t>Novostavba sjezd...</t>
  </si>
  <si>
    <t>{9ba753d4-6faf-4139-a9ad-08473bf96750}</t>
  </si>
  <si>
    <t>SO 301</t>
  </si>
  <si>
    <t>Odvodnění komuni...</t>
  </si>
  <si>
    <t>{8e5c0e43-fa8c-40fc-bfb0-87b24502e595}</t>
  </si>
  <si>
    <t>SO 302</t>
  </si>
  <si>
    <t>Akumulační nádrž...</t>
  </si>
  <si>
    <t>{7e01b2d6-674d-4d14-b854-0aacbc2ceacd}</t>
  </si>
  <si>
    <t>SO 401</t>
  </si>
  <si>
    <t>Veřejné osvětlení</t>
  </si>
  <si>
    <t>{5b5fe283-b0d3-4b86-88e9-4c0c54177cbd}</t>
  </si>
  <si>
    <t>SO 701</t>
  </si>
  <si>
    <t>Demolice garáží</t>
  </si>
  <si>
    <t>{31f647fc-3eaa-4bfe-a576-89635b64d625}</t>
  </si>
  <si>
    <t>SO 800</t>
  </si>
  <si>
    <t>Ochranna stávají...</t>
  </si>
  <si>
    <t>{02bcd6b2-80fc-44c2-b905-9d2c4647a669}</t>
  </si>
  <si>
    <t>SO 801</t>
  </si>
  <si>
    <t>Návrh výsadeb</t>
  </si>
  <si>
    <t>{4797486e-cad7-425a-9d88-e1558af27000}</t>
  </si>
  <si>
    <t>01</t>
  </si>
  <si>
    <t>Výsadba</t>
  </si>
  <si>
    <t>Soupis</t>
  </si>
  <si>
    <t>{1367a997-7af0-4050-992e-f86f1bcd2e21}</t>
  </si>
  <si>
    <t>02</t>
  </si>
  <si>
    <t>Následná péče po dobu 4 let</t>
  </si>
  <si>
    <t>{e501c028-ebc0-4a7b-bcfe-0c22a0b11103}</t>
  </si>
  <si>
    <t>SO 803</t>
  </si>
  <si>
    <t>Terénní úpravy</t>
  </si>
  <si>
    <t>{e5e26d84-e864-4aa9-ace2-395b66d16e55}</t>
  </si>
  <si>
    <t>SO 900</t>
  </si>
  <si>
    <t>Mobiliář a herní...</t>
  </si>
  <si>
    <t>{518a0145-7f3c-401d-b819-0713d1840007}</t>
  </si>
  <si>
    <t>VRN</t>
  </si>
  <si>
    <t>Vedlejší rozpočtové...</t>
  </si>
  <si>
    <t>{6de6896c-ff9a-45e7-bf38-be5256be9b3f}</t>
  </si>
  <si>
    <t>KRYCÍ LIST SOUPISU PRACÍ</t>
  </si>
  <si>
    <t>Objekt:</t>
  </si>
  <si>
    <t>SO 101 - Stavební úpravy ...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</si>
  <si>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</si>
  <si>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</si>
  <si>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</si>
  <si>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</si>
  <si>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</si>
  <si>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</si>
  <si>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</si>
  <si>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5 - Komunikace pozemní</t>
  </si>
  <si>
    <t xml:space="preserve">    91 - Doplňující konstrukce a práce pozemních komunikací, letišť a ploch</t>
  </si>
  <si>
    <t xml:space="preserve">    997 - Přesun sutě</t>
  </si>
  <si>
    <t xml:space="preserve">    998 - Přesun hmot</t>
  </si>
  <si>
    <t>M - Práce a dodávky M</t>
  </si>
  <si>
    <t xml:space="preserve">    22-M - Montáže technologických zařízení pro dopravní stavby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</si>
  <si>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</si>
  <si>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</si>
  <si>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</si>
  <si>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</si>
  <si>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</si>
  <si>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</si>
  <si>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</si>
  <si>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</si>
  <si>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</si>
  <si>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</si>
  <si>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</si>
  <si>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</si>
  <si>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</si>
  <si>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</si>
  <si>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</si>
  <si>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</si>
  <si>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</si>
  <si>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</si>
  <si>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113106187</t>
  </si>
  <si>
    <t>Rozebrání dlažeb vozovek a ploch s přemístěním hmot na skládku na vzdálenost do 3 m nebo s naložením na dopravní prostředek, s jakoukoliv výplní spár strojně plochy jednotlivě do 50 m2 ze zámkové dlažby s ložem z kameniva</t>
  </si>
  <si>
    <t>m2</t>
  </si>
  <si>
    <t>CS ÚRS 2024 01</t>
  </si>
  <si>
    <t>4</t>
  </si>
  <si>
    <t>Online PSC</t>
  </si>
  <si>
    <t>https://podminky.urs.cz/item/CS_URS_2024_01/113106187</t>
  </si>
  <si>
    <t>VV</t>
  </si>
  <si>
    <t>"dle bilance zemních prací" 10,31</t>
  </si>
  <si>
    <t>113106195</t>
  </si>
  <si>
    <t>Rozebrání dlažeb vozovek a ploch s přemístěním hmot na skládku na vzdálenost do 3 m nebo s naložením na dopravní prostředek, s jakoukoliv výplní spár strojně plochy jednotlivě do 50 m2 z vegetační dlažby s ložem z kameniva betonové</t>
  </si>
  <si>
    <t>https://podminky.urs.cz/item/CS_URS_2024_01/113106195</t>
  </si>
  <si>
    <t>"dle bilance zemních prací" 10,92</t>
  </si>
  <si>
    <t>3</t>
  </si>
  <si>
    <t>113107222</t>
  </si>
  <si>
    <t>Odstranění podkladů nebo krytů strojně plochy jednotlivě přes 200 m2 s přemístěním hmot na skládku na vzdálenost do 20 m nebo s naložením na dopravní prostředek z kameniva hrubého drceného, o tl. vrstvy přes 100 do 200 mm</t>
  </si>
  <si>
    <t>6</t>
  </si>
  <si>
    <t>https://podminky.urs.cz/item/CS_URS_2024_01/113107222</t>
  </si>
  <si>
    <t>"dle bilance zemních prací" 348,16</t>
  </si>
  <si>
    <t>113107223</t>
  </si>
  <si>
    <t>Odstranění podkladů nebo krytů strojně plochy jednotlivě přes 200 m2 s přemístěním hmot na skládku na vzdálenost do 20 m nebo s naložením na dopravní prostředek z kameniva hrubého drceného, o tl. vrstvy přes 200 do 300 mm</t>
  </si>
  <si>
    <t>8</t>
  </si>
  <si>
    <t>https://podminky.urs.cz/item/CS_URS_2024_01/113107223</t>
  </si>
  <si>
    <t>"dle bilance zemních prací" 1112,93</t>
  </si>
  <si>
    <t>5</t>
  </si>
  <si>
    <t>113107232</t>
  </si>
  <si>
    <t>Odstranění podkladů nebo krytů strojně plochy jednotlivě přes 200 m2 s přemístěním hmot na skládku na vzdálenost do 20 m nebo s naložením na dopravní prostředek z betonu prostého, o tl. vrstvy přes 150 do 300 mm</t>
  </si>
  <si>
    <t>10</t>
  </si>
  <si>
    <t>https://podminky.urs.cz/item/CS_URS_2024_01/113107232</t>
  </si>
  <si>
    <t>"dle bilance zemních prací" 276,62</t>
  </si>
  <si>
    <t>113107243</t>
  </si>
  <si>
    <t>Odstranění podkladů nebo krytů strojně plochy jednotlivě přes 200 m2 s přemístěním hmot na skládku na vzdálenost do 20 m nebo s naložením na dopravní prostředek živičných, o tl. vrstvy přes 100 do 150 mm</t>
  </si>
  <si>
    <t>https://podminky.urs.cz/item/CS_URS_2024_01/113107243</t>
  </si>
  <si>
    <t>"dle bilance zemních prací" 815,08</t>
  </si>
  <si>
    <t>7</t>
  </si>
  <si>
    <t>113201112</t>
  </si>
  <si>
    <t>Vytrhání obrub s vybouráním lože, s přemístěním hmot na skládku na vzdálenost do 3 m nebo s naložením na dopravní prostředek silničních ležatých</t>
  </si>
  <si>
    <t>m</t>
  </si>
  <si>
    <t>14</t>
  </si>
  <si>
    <t>https://podminky.urs.cz/item/CS_URS_2024_01/113201112</t>
  </si>
  <si>
    <t>"dle bilance zemních prací" 11,2</t>
  </si>
  <si>
    <t>122251105</t>
  </si>
  <si>
    <t>Odkopávky a prokopávky nezapažené strojně v hornině třídy těžitelnosti I skupiny 3 přes 500 do 1 000 m3</t>
  </si>
  <si>
    <t>m3</t>
  </si>
  <si>
    <t>16</t>
  </si>
  <si>
    <t>https://podminky.urs.cz/item/CS_URS_2024_01/122251105</t>
  </si>
  <si>
    <t>"dle bilance zemních prací " 127,11</t>
  </si>
  <si>
    <t>"dle bilance zemních prací - sanace" 605,35</t>
  </si>
  <si>
    <t>Součet</t>
  </si>
  <si>
    <t>9</t>
  </si>
  <si>
    <t>129001101</t>
  </si>
  <si>
    <t>Příplatek k cenám vykopávek za ztížení vykopávky v blízkosti podzemního vedení nebo výbušnin v horninách jakékoliv třídy</t>
  </si>
  <si>
    <t>18</t>
  </si>
  <si>
    <t>https://podminky.urs.cz/item/CS_URS_2024_01/129001101</t>
  </si>
  <si>
    <t>"vedení kanalizace délka*šířka*hloubka" 89*1*0,5</t>
  </si>
  <si>
    <t>"vedení sděl. vedení délka*šířka*hloubka" 70*1*0,5</t>
  </si>
  <si>
    <t>"vedení NN délka*šířka*hloubka" 25*1*0,5</t>
  </si>
  <si>
    <t>"vedení plynovod délka*šířka*hloubka" 10*1*0,5</t>
  </si>
  <si>
    <t>132251102</t>
  </si>
  <si>
    <t>Hloubení nezapažených rýh šířky do 800 mm strojně s urovnáním dna do předepsaného profilu a spádu v hornině třídy těžitelnosti I skupiny 3 přes 20 do 50 m3</t>
  </si>
  <si>
    <t>20</t>
  </si>
  <si>
    <t>https://podminky.urs.cz/item/CS_URS_2024_01/132251102</t>
  </si>
  <si>
    <t>"dle bilance zemních prací - drenáž" 26,46</t>
  </si>
  <si>
    <t>11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</si>
  <si>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</si>
  <si>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</si>
  <si>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-1097297459</t>
  </si>
  <si>
    <t>https://podminky.urs.cz/item/CS_URS_2024_01/162751117</t>
  </si>
  <si>
    <t>"výkop"732,46+26,46</t>
  </si>
  <si>
    <t>167151101</t>
  </si>
  <si>
    <t>Nakládání, skládání a překládání neulehlého výkopku nebo sypaniny strojně nakládání, množství do 100 m3, z horniny třídy těžitelnosti I, skupiny 1 až 3</t>
  </si>
  <si>
    <t>26</t>
  </si>
  <si>
    <t>https://podminky.urs.cz/item/CS_URS_2024_01/167151101</t>
  </si>
  <si>
    <t>13</t>
  </si>
  <si>
    <t>171201231</t>
  </si>
  <si>
    <t>Poplatek za uložení stavebního odpadu na recyklační skládce (skládkovné) zeminy a kamení zatříděného do Katalogu odpadů pod kódem 17 05 04</t>
  </si>
  <si>
    <t>t</t>
  </si>
  <si>
    <t>666258870</t>
  </si>
  <si>
    <t>https://podminky.urs.cz/item/CS_URS_2024_01/171201231</t>
  </si>
  <si>
    <t>758,92*1,6 'Přepočtené koeficientem množství</t>
  </si>
  <si>
    <t>181152302</t>
  </si>
  <si>
    <t>Úprava pláně na stavbách silnic a dálnic strojně v zářezech mimo skalních se zhutněním</t>
  </si>
  <si>
    <t>32</t>
  </si>
  <si>
    <t>https://podminky.urs.cz/item/CS_URS_2024_01/181152302</t>
  </si>
  <si>
    <t>P</t>
  </si>
  <si>
    <t xml:space="preserve">Poznámka k položce:_x000d_
Poznámka k položce: vozovka, park.stání, sjezdy -  Edef2&gt; 45 MPa chodník -  Edef2&gt; 30 MPa</t>
  </si>
  <si>
    <t>"vozovka plocha" (991,88+213,80*0,60)</t>
  </si>
  <si>
    <t>"chodník plocha" 150,90</t>
  </si>
  <si>
    <t>Zakládání</t>
  </si>
  <si>
    <t>15</t>
  </si>
  <si>
    <t>211971110</t>
  </si>
  <si>
    <t>Zřízení opláštění výplně z geotextilie odvodňovacích žeber nebo trativodů v rýze nebo zářezu se stěnami šikmými o sklonu do 1:2</t>
  </si>
  <si>
    <t>34</t>
  </si>
  <si>
    <t>https://podminky.urs.cz/item/CS_URS_2024_01/211971110</t>
  </si>
  <si>
    <t>"drenáž" 165,36*1,20</t>
  </si>
  <si>
    <t>M</t>
  </si>
  <si>
    <t>69311080</t>
  </si>
  <si>
    <t>geotextilie netkaná separační, ochranná, filtrační, drenážní PES 200g/m2</t>
  </si>
  <si>
    <t>36</t>
  </si>
  <si>
    <t>198,432*1,1845 'Přepočtené koeficientem množství</t>
  </si>
  <si>
    <t>17</t>
  </si>
  <si>
    <t>212752402</t>
  </si>
  <si>
    <t>Trativody z drenážních trubek pro liniové stavby a komunikace se zřízením štěrkového lože pod trubky a s jejich obsypem v otevřeném výkopu trubka korugovaná sendvičová PE-HD SN 8 celoperforovaná 360° DN 150</t>
  </si>
  <si>
    <t>38</t>
  </si>
  <si>
    <t>https://podminky.urs.cz/item/CS_URS_2024_01/212752402</t>
  </si>
  <si>
    <t>"délka drenáže" 165,43</t>
  </si>
  <si>
    <t>Komunikace pozemní</t>
  </si>
  <si>
    <t>561121113</t>
  </si>
  <si>
    <t>Zřízení podkladu nebo ochranné vrstvy vozovky z mechanicky zpevněné zeminy MZ bez přidání pojiva nebo vylepšovacího materiálu, s rozprostřením, vlhčením, promísením a zhutněním, tloušťka po zhutnění 250 mm</t>
  </si>
  <si>
    <t>-940046425</t>
  </si>
  <si>
    <t>https://podminky.urs.cz/item/CS_URS_2024_01/561121113</t>
  </si>
  <si>
    <t>"vozovka - sanace plocha - 2 vrstvy" (991,88+213,80*0,60)*2</t>
  </si>
  <si>
    <t>19</t>
  </si>
  <si>
    <t>58333680</t>
  </si>
  <si>
    <t>kamenivo těžené hrubé frakce 22/63</t>
  </si>
  <si>
    <t>385480592</t>
  </si>
  <si>
    <t>2240,32*0,45 'Přepočtené koeficientem množství</t>
  </si>
  <si>
    <t>561121114</t>
  </si>
  <si>
    <t>Zřízení podkladu nebo ochranné vrstvy vozovky z mechanicky zpevněné zeminy MZ bez přidání pojiva nebo vylepšovacího materiálu, s rozprostřením, vlhčením, promísením a zhutněním, tloušťka po zhutnění 300 mm</t>
  </si>
  <si>
    <t>1329756682</t>
  </si>
  <si>
    <t>https://podminky.urs.cz/item/CS_URS_2024_01/561121114</t>
  </si>
  <si>
    <t>"chodník - sanace plocha" 150,90</t>
  </si>
  <si>
    <t>-1641354040</t>
  </si>
  <si>
    <t>150,9*0,54 'Přepočtené koeficientem množství</t>
  </si>
  <si>
    <t>22</t>
  </si>
  <si>
    <t>564231011</t>
  </si>
  <si>
    <t>Podklad nebo podsyp ze štěrkopísku ŠP s rozprostřením, vlhčením a zhutněním plochy jednotlivě do 100 m2, po zhutnění tl. 100 mm</t>
  </si>
  <si>
    <t>-1678600339</t>
  </si>
  <si>
    <t>https://podminky.urs.cz/item/CS_URS_2024_01/564231011</t>
  </si>
  <si>
    <t>"plocha chodníku - šlapáky" 143,00</t>
  </si>
  <si>
    <t>23</t>
  </si>
  <si>
    <t>564841111</t>
  </si>
  <si>
    <t>Podklad ze štěrkodrti ŠD s rozprostřením a zhutněním plochy přes 100 m2, po zhutnění tl. 120 mm</t>
  </si>
  <si>
    <t>48</t>
  </si>
  <si>
    <t>https://podminky.urs.cz/item/CS_URS_2024_01/564841111</t>
  </si>
  <si>
    <t>Poznámka k položce:_x000d_
Poznámka k položce: štěrkodrť tř. A fr. 0/32</t>
  </si>
  <si>
    <t>"plocha mlatového chodníku rozšířená"84,00</t>
  </si>
  <si>
    <t>24</t>
  </si>
  <si>
    <t>564851111</t>
  </si>
  <si>
    <t>Podklad ze štěrkodrti ŠD s rozprostřením a zhutněním plochy přes 100 m2, po zhutnění tl. 150 mm</t>
  </si>
  <si>
    <t>50</t>
  </si>
  <si>
    <t>https://podminky.urs.cz/item/CS_URS_2024_01/564851111</t>
  </si>
  <si>
    <t xml:space="preserve">Poznámka k položce:_x000d_
Poznámka k položce: parkovací stání - štěrkodrť tř. A fr. 0/63;  Edef2&gt; 60 MPa mlatový chodník - štěrkodrť tř. A fr. 0/63;  Edef2&gt; 45 MPa</t>
  </si>
  <si>
    <t>"plocha parkovacího stání"305,00</t>
  </si>
  <si>
    <t>"plocha mlatového chodníku "84,00</t>
  </si>
  <si>
    <t>25</t>
  </si>
  <si>
    <t>564861111</t>
  </si>
  <si>
    <t>Podklad ze štěrkodrti ŠD s rozprostřením a zhutněním plochy přes 100 m2, po zhutnění tl. 200 mm</t>
  </si>
  <si>
    <t>52</t>
  </si>
  <si>
    <t>https://podminky.urs.cz/item/CS_URS_2024_01/564861111</t>
  </si>
  <si>
    <t xml:space="preserve">Poznámka k položce:_x000d_
Poznámka k položce: vozovka - štěrkodrť tř. A fr. 0/63;  Edef2&gt; 65 MPa Chodník - štěrkodrť tř. A fr. 0/32;  Edef2&gt; 50 MPa</t>
  </si>
  <si>
    <t>"plocha vozovky" 528,00</t>
  </si>
  <si>
    <t>"plocha chodník pojížděný " 35,00</t>
  </si>
  <si>
    <t>"chodník k domům"72,00</t>
  </si>
  <si>
    <t>567132111</t>
  </si>
  <si>
    <t>Podklad ze směsi stmelené cementem SC bez dilatačních spár, s rozprostřením a zhutněním SC C 8/10 (KSC I), po zhutnění tl. 160 mm</t>
  </si>
  <si>
    <t>58</t>
  </si>
  <si>
    <t>https://podminky.urs.cz/item/CS_URS_2024_01/567132111</t>
  </si>
  <si>
    <t>Poznámka k položce:_x000d_
Poznámka k položce: frakce 0/32</t>
  </si>
  <si>
    <t>27</t>
  </si>
  <si>
    <t>571904111</t>
  </si>
  <si>
    <t>Posyp podkladu nebo krytu s rozprostřením a zhutněním kamenivem drceným nebo těženým, v množství přes 15 do 20 kg/m2</t>
  </si>
  <si>
    <t>60</t>
  </si>
  <si>
    <t>https://podminky.urs.cz/item/CS_URS_2024_01/571904111</t>
  </si>
  <si>
    <t>Poznámka k položce:_x000d_
Poznámka k položce: mlatová prosívka fr. 0/4, tl. 30 mm</t>
  </si>
  <si>
    <t>"plocha mlatového chodníku"84,00</t>
  </si>
  <si>
    <t>28</t>
  </si>
  <si>
    <t>596212223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</si>
  <si>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B, pro plochy přes 300 m2</t>
  </si>
  <si>
    <t>66</t>
  </si>
  <si>
    <t>https://podminky.urs.cz/item/CS_URS_2024_01/596212223</t>
  </si>
  <si>
    <t>"plocha parkovacího stání - ZTP" 33,00</t>
  </si>
  <si>
    <t>29</t>
  </si>
  <si>
    <t>59246039</t>
  </si>
  <si>
    <t>dlažba skladebná betonová z více formátů o max. rozměrech 300x150mm tl 80mm barevná</t>
  </si>
  <si>
    <t>-1654434820</t>
  </si>
  <si>
    <t>140*1,02 'Přepočtené koeficientem množství</t>
  </si>
  <si>
    <t>30</t>
  </si>
  <si>
    <t>-242141168</t>
  </si>
  <si>
    <t>31</t>
  </si>
  <si>
    <t>59245030</t>
  </si>
  <si>
    <t>dlažba skladebná betonová 200x200mm tl 80mm přírodní</t>
  </si>
  <si>
    <t>812520778</t>
  </si>
  <si>
    <t>528*1,01 'Přepočtené koeficientem množství</t>
  </si>
  <si>
    <t>596412213</t>
  </si>
  <si>
    <t>Kladení dlažby z betonových vegetačních dlaždic pozemních komunikací s ložem z kameniva těženého nebo drceného tl. do 50 mm, s vyplněním spár a vegetačních otvorů, s hutněním vibrováním tl. 80 mm, pro plochy přes 300 m2</t>
  </si>
  <si>
    <t>70</t>
  </si>
  <si>
    <t>https://podminky.urs.cz/item/CS_URS_2024_01/596412213</t>
  </si>
  <si>
    <t>"plocha parkovacího stání" 305,00</t>
  </si>
  <si>
    <t xml:space="preserve">"plocha  sjezdy"226,00</t>
  </si>
  <si>
    <t>33</t>
  </si>
  <si>
    <t>59245039</t>
  </si>
  <si>
    <t>dlažba plošná vegetační betonová 300x160mm tl 80mm barevná</t>
  </si>
  <si>
    <t>72</t>
  </si>
  <si>
    <t>531*1,02 'Přepočtené koeficientem množství</t>
  </si>
  <si>
    <t>596911111</t>
  </si>
  <si>
    <t>Kladení šlapáků z jednotlivých kusů do lože ze štěrkopísku nebo z prohozené zeminy v rovině nebo na svahu do 1:5</t>
  </si>
  <si>
    <t>74</t>
  </si>
  <si>
    <t>https://podminky.urs.cz/item/CS_URS_2024_01/596911111</t>
  </si>
  <si>
    <t>"plocha chodníku - šlapáky"143,00</t>
  </si>
  <si>
    <t>35</t>
  </si>
  <si>
    <t>59246100</t>
  </si>
  <si>
    <t>dlažba velkoformátová betonová 560x280mm tl 60mm barevná</t>
  </si>
  <si>
    <t>944846761</t>
  </si>
  <si>
    <t>143*1,02 'Přepočtené koeficientem množství</t>
  </si>
  <si>
    <t>91</t>
  </si>
  <si>
    <t>Doplňující konstrukce a práce pozemních komunikací, letišť a ploch</t>
  </si>
  <si>
    <t>914111111</t>
  </si>
  <si>
    <t>Montáž svislé dopravní značky základní velikosti do 1 m2 objímkami na sloupky nebo konzoly</t>
  </si>
  <si>
    <t>kus</t>
  </si>
  <si>
    <t>78</t>
  </si>
  <si>
    <t>https://podminky.urs.cz/item/CS_URS_2024_01/914111111</t>
  </si>
  <si>
    <t>37</t>
  </si>
  <si>
    <t>40445619</t>
  </si>
  <si>
    <t>zákazové, příkazové dopravní značky B1-B34, C1-15 500mm</t>
  </si>
  <si>
    <t>80</t>
  </si>
  <si>
    <t>"B2"1</t>
  </si>
  <si>
    <t>"C4a"1</t>
  </si>
  <si>
    <t>40445622</t>
  </si>
  <si>
    <t>informativní značky provozní IP1-IP3, IP4b-IP7, IP10a, b 750x750mm</t>
  </si>
  <si>
    <t>82</t>
  </si>
  <si>
    <t>"IP4b" 1</t>
  </si>
  <si>
    <t>39</t>
  </si>
  <si>
    <t>40445625</t>
  </si>
  <si>
    <t>informativní značky provozní IP8, IP9, IP11-IP13 500x700mm</t>
  </si>
  <si>
    <t>84</t>
  </si>
  <si>
    <t>"IP12"1</t>
  </si>
  <si>
    <t>40</t>
  </si>
  <si>
    <t>914511113</t>
  </si>
  <si>
    <t>Montáž sloupku dopravních značek délky do 3,5 m do hliníkové patky pro sloupek D 70 mm</t>
  </si>
  <si>
    <t>86</t>
  </si>
  <si>
    <t>https://podminky.urs.cz/item/CS_URS_2024_01/914511113</t>
  </si>
  <si>
    <t>41</t>
  </si>
  <si>
    <t>40445230</t>
  </si>
  <si>
    <t>sloupek pro dopravní značku Zn D 70mm v 3,5m</t>
  </si>
  <si>
    <t>88</t>
  </si>
  <si>
    <t>42</t>
  </si>
  <si>
    <t>915131112</t>
  </si>
  <si>
    <t>Vodorovné dopravní značení stříkané barvou přechody pro chodce, šipky, symboly bílé retroreflexní</t>
  </si>
  <si>
    <t>90</t>
  </si>
  <si>
    <t>https://podminky.urs.cz/item/CS_URS_2024_01/915131112</t>
  </si>
  <si>
    <t>"V10f"0,94*0,94</t>
  </si>
  <si>
    <t>43</t>
  </si>
  <si>
    <t>915621111</t>
  </si>
  <si>
    <t>Předznačení pro vodorovné značení stříkané barvou nebo prováděné z nátěrových hmot plošné šipky, symboly, nápisy</t>
  </si>
  <si>
    <t>92</t>
  </si>
  <si>
    <t>https://podminky.urs.cz/item/CS_URS_2024_01/915621111</t>
  </si>
  <si>
    <t>44</t>
  </si>
  <si>
    <t>916131213</t>
  </si>
  <si>
    <t>Osazení silničního obrubníku betonového se zřízením lože, s vyplněním a zatřením spár cementovou maltou stojatého s boční opěrou z betonu prostého, do lože z betonu prostého</t>
  </si>
  <si>
    <t>94</t>
  </si>
  <si>
    <t>https://podminky.urs.cz/item/CS_URS_2024_01/916131213</t>
  </si>
  <si>
    <t>Poznámka k položce:_x000d_
Poznámka k položce: uložení do prostého betonu C30/37 XF4</t>
  </si>
  <si>
    <t>"délka obrubníku"23,65+296,95+137,84+39,25+13</t>
  </si>
  <si>
    <t>45</t>
  </si>
  <si>
    <t>59217026</t>
  </si>
  <si>
    <t>obrubník silniční betonový 500x150x250mm</t>
  </si>
  <si>
    <t>96</t>
  </si>
  <si>
    <t>"délka obrubníku R4"5,14+6,01</t>
  </si>
  <si>
    <t>"délka obrubníku R6" 1,17+1,95</t>
  </si>
  <si>
    <t>"délka obrubníku R10" 9,38</t>
  </si>
  <si>
    <t>23,65*1,02 'Přepočtené koeficientem množství</t>
  </si>
  <si>
    <t>46</t>
  </si>
  <si>
    <t>59217031</t>
  </si>
  <si>
    <t>obrubník silniční betonový 1000x150x250mm</t>
  </si>
  <si>
    <t>98</t>
  </si>
  <si>
    <t>"délka obrubníku - komunikace" 11,81+16,19+3,51+6,02+13,23+7,35+1,86+9,3+9,3+1,92+7,29</t>
  </si>
  <si>
    <t>"délka obrubníku sjezdy, park.stání" 7,29+6,19+1,59+1,61+0,38+2,4+1,39+1,69+6,18+5,35+2,25+4,84+1,53+2,72+2,16+7,68+6,45+2,29+4,97+0,33+4,46+12,68</t>
  </si>
  <si>
    <t>"délka obrubníku sjezdy, park.stání" 12,81+12,73+0,3+12,86+1,43+1,1+2,64+9,8+5,11+5,28+2,49+6,53+6,12+2,99+16,32+3,47+6,93+5,77+8,06</t>
  </si>
  <si>
    <t>296,95*1,02 'Přepočtené koeficientem množství</t>
  </si>
  <si>
    <t>47</t>
  </si>
  <si>
    <t>59217029</t>
  </si>
  <si>
    <t>obrubník silniční betonový nájezdový 1000x150x150mm</t>
  </si>
  <si>
    <t>100</t>
  </si>
  <si>
    <t>59217028</t>
  </si>
  <si>
    <t>obrubník silniční betonový nájezdový 500x150x150mm</t>
  </si>
  <si>
    <t>102</t>
  </si>
  <si>
    <t>"délka obrubníku R4" 12,6+15,58</t>
  </si>
  <si>
    <t>"délka obrubníku R6" 2,49+2,63+4,4</t>
  </si>
  <si>
    <t>"délka obrubníku R10" 1,55</t>
  </si>
  <si>
    <t>39,25*1,02 'Přepočtené koeficientem množství</t>
  </si>
  <si>
    <t>49</t>
  </si>
  <si>
    <t>59217030</t>
  </si>
  <si>
    <t>obrubník silniční betonový přechodový 1000x150x150-250mm</t>
  </si>
  <si>
    <t>104</t>
  </si>
  <si>
    <t>919112233</t>
  </si>
  <si>
    <t>Řezání dilatačních spár v živičném krytu vytvoření komůrky pro těsnící zálivku šířky 20 mm, hloubky 40 mm</t>
  </si>
  <si>
    <t>106</t>
  </si>
  <si>
    <t>https://podminky.urs.cz/item/CS_URS_2024_01/919112233</t>
  </si>
  <si>
    <t>"napojení na stávající vozovku délka" 14</t>
  </si>
  <si>
    <t>51</t>
  </si>
  <si>
    <t>919122132</t>
  </si>
  <si>
    <t>Utěsnění dilatačních spár zálivkou za tepla v cementobetonovém nebo živičném krytu včetně adhezního nátěru s těsnicím profilem pod zálivkou, pro komůrky šířky 20 mm, hloubky 40 mm</t>
  </si>
  <si>
    <t>108</t>
  </si>
  <si>
    <t>https://podminky.urs.cz/item/CS_URS_2024_01/919122132</t>
  </si>
  <si>
    <t>919726122</t>
  </si>
  <si>
    <t>Geotextilie netkaná pro ochranu, separaci nebo filtraci měrná hmotnost přes 200 do 300 g/m2</t>
  </si>
  <si>
    <t>110</t>
  </si>
  <si>
    <t>https://podminky.urs.cz/item/CS_URS_2024_01/919726122</t>
  </si>
  <si>
    <t>"plocha sanace" 1356,58</t>
  </si>
  <si>
    <t>997</t>
  </si>
  <si>
    <t>Přesun sutě</t>
  </si>
  <si>
    <t>53</t>
  </si>
  <si>
    <t>997221551</t>
  </si>
  <si>
    <t>Vodorovná doprava suti bez naložení, ale se složením a s hrubým urovnáním ze sypkých materiálů, na vzdálenost do 1 km</t>
  </si>
  <si>
    <t>112</t>
  </si>
  <si>
    <t>https://podminky.urs.cz/item/CS_URS_2024_01/997221551</t>
  </si>
  <si>
    <t>"pol.1; 2; 7" 3,04+2,839+3,248</t>
  </si>
  <si>
    <t>"pol.6" 257,565</t>
  </si>
  <si>
    <t>"pol.3; 4; 5" 100,986+489,689+172,88</t>
  </si>
  <si>
    <t>54</t>
  </si>
  <si>
    <t>997221559</t>
  </si>
  <si>
    <t>Vodorovná doprava suti bez naložení, ale se složením a s hrubým urovnáním Příplatek k ceně za každý další započatý 1 km přes 1 km</t>
  </si>
  <si>
    <t>114</t>
  </si>
  <si>
    <t>https://podminky.urs.cz/item/CS_URS_2024_01/997221559</t>
  </si>
  <si>
    <t>Poznámka k položce:_x000d_
Poznámka k položce: Skládka odpadů Ďáblická, Praha 8 (cca 10 km)</t>
  </si>
  <si>
    <t>1030,247*9 'Přepočtené koeficientem množství</t>
  </si>
  <si>
    <t>55</t>
  </si>
  <si>
    <t>997221615</t>
  </si>
  <si>
    <t>Poplatek za uložení stavebního odpadu na skládce (skládkovné) z prostého betonu zatříděného do Katalogu odpadů pod kódem 17 01 01</t>
  </si>
  <si>
    <t>120</t>
  </si>
  <si>
    <t>https://podminky.urs.cz/item/CS_URS_2024_01/997221615</t>
  </si>
  <si>
    <t>"pol.1; 2; 7" 3,041+2,839+172,888+3,248</t>
  </si>
  <si>
    <t>56</t>
  </si>
  <si>
    <t>997221645</t>
  </si>
  <si>
    <t>Poplatek za uložení stavebního odpadu na skládce (skládkovné) asfaltového bez obsahu dehtu zatříděného do Katalogu odpadů pod kódem 17 03 02</t>
  </si>
  <si>
    <t>122</t>
  </si>
  <si>
    <t>https://podminky.urs.cz/item/CS_URS_2024_01/997221645</t>
  </si>
  <si>
    <t>57</t>
  </si>
  <si>
    <t>997221655</t>
  </si>
  <si>
    <t>Poplatek za uložení stavebního odpadu na skládce (skládkovné) zeminy a kamení zatříděného do Katalogu odpadů pod kódem 17 05 04</t>
  </si>
  <si>
    <t>124</t>
  </si>
  <si>
    <t>https://podminky.urs.cz/item/CS_URS_2024_01/997221655</t>
  </si>
  <si>
    <t>"pol.3; 4; 5" 100,966+489,689</t>
  </si>
  <si>
    <t>998</t>
  </si>
  <si>
    <t>Přesun hmot</t>
  </si>
  <si>
    <t>998223011</t>
  </si>
  <si>
    <t>Přesun hmot pro pozemní komunikace s krytem dlážděným dopravní vzdálenost do 200 m jakékoliv délky objektu</t>
  </si>
  <si>
    <t>126</t>
  </si>
  <si>
    <t>https://podminky.urs.cz/item/CS_URS_2024_01/998223011</t>
  </si>
  <si>
    <t>Práce a dodávky M</t>
  </si>
  <si>
    <t>22-M</t>
  </si>
  <si>
    <t>Montáže technologických zařízení pro dopravní stavby</t>
  </si>
  <si>
    <t>59</t>
  </si>
  <si>
    <t>220182002</t>
  </si>
  <si>
    <t>Zatažení trubek do chráničky 110 mm ochranné z HDPE</t>
  </si>
  <si>
    <t>64</t>
  </si>
  <si>
    <t>130</t>
  </si>
  <si>
    <t>https://podminky.urs.cz/item/CS_URS_2024_01/220182002</t>
  </si>
  <si>
    <t>"kabelové vedení CETIN" 25</t>
  </si>
  <si>
    <t>"rezervní chránička" 25</t>
  </si>
  <si>
    <t>34571365</t>
  </si>
  <si>
    <t>trubka elektroinstalační HDPE tuhá dvouplášťová korugovaná D 94/110mm</t>
  </si>
  <si>
    <t>256</t>
  </si>
  <si>
    <t>132</t>
  </si>
  <si>
    <t>50*1,05 'Přepočtené koeficientem množství</t>
  </si>
  <si>
    <t>SO 102 - Chodník podél ul...</t>
  </si>
  <si>
    <t>"dle bilance zemních prací" 0,22</t>
  </si>
  <si>
    <t>113107163</t>
  </si>
  <si>
    <t>Odstranění podkladů nebo krytů strojně plochy jednotlivě přes 50 m2 do 200 m2 s přemístěním hmot na skládku na vzdálenost do 20 m nebo s naložením na dopravní prostředek z kameniva hrubého drceného, o tl. vrstvy přes 200 do 300 mm</t>
  </si>
  <si>
    <t>https://podminky.urs.cz/item/CS_URS_2024_01/113107163</t>
  </si>
  <si>
    <t>"dle bilance zemních prací" 153,15</t>
  </si>
  <si>
    <t>113107172</t>
  </si>
  <si>
    <t>Odstranění podkladů nebo krytů strojně plochy jednotlivě přes 50 m2 do 200 m2 s přemístěním hmot na skládku na vzdálenost do 20 m nebo s naložením na dopravní prostředek z betonu prostého, o tl. vrstvy přes 150 do 300 mm</t>
  </si>
  <si>
    <t>https://podminky.urs.cz/item/CS_URS_2024_01/113107172</t>
  </si>
  <si>
    <t>"dle bilance zemních prací" 2</t>
  </si>
  <si>
    <t>119001422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</si>
  <si>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kabelů a kabelových tratí z volně ložených kabelů a to přes 3 do 6 kabelů</t>
  </si>
  <si>
    <t>https://podminky.urs.cz/item/CS_URS_2024_01/119001422</t>
  </si>
  <si>
    <t>122251103</t>
  </si>
  <si>
    <t>Odkopávky a prokopávky nezapažené strojně v hornině třídy těžitelnosti I skupiny 3 přes 50 do 100 m3</t>
  </si>
  <si>
    <t>https://podminky.urs.cz/item/CS_URS_2024_01/122251103</t>
  </si>
  <si>
    <t>"dle bilance zemních prací " 9,52</t>
  </si>
  <si>
    <t>"dle bilance zemních prací - sanace" 57,12</t>
  </si>
  <si>
    <t>"vedení sděl. vedení délka*šířka*hloubka" 3*1*0,5</t>
  </si>
  <si>
    <t>"vedení plynovod délka*šířka*hloubka" 8*1*0,5</t>
  </si>
  <si>
    <t>"vedení NN délka*šířka*hloubka" 19*1*0,5</t>
  </si>
  <si>
    <t>132251101</t>
  </si>
  <si>
    <t>Hloubení nezapažených rýh šířky do 800 mm strojně s urovnáním dna do předepsaného profilu a spádu v hornině třídy těžitelnosti I skupiny 3 do 20 m3</t>
  </si>
  <si>
    <t>https://podminky.urs.cz/item/CS_URS_2024_01/132251101</t>
  </si>
  <si>
    <t>"dle bilance zemních prací - drenáž" 4,11</t>
  </si>
  <si>
    <t>583915491</t>
  </si>
  <si>
    <t>66,64+4,11</t>
  </si>
  <si>
    <t>171251201</t>
  </si>
  <si>
    <t>Uložení sypaniny na skládky nebo meziskládky bez hutnění s upravením uložené sypaniny do předepsaného tvaru</t>
  </si>
  <si>
    <t>https://podminky.urs.cz/item/CS_URS_2024_01/171251201</t>
  </si>
  <si>
    <t xml:space="preserve">Poznámka k položce:_x000d_
Poznámka k položce: chodník -  Edef2&gt; 30 MPa</t>
  </si>
  <si>
    <t>"chodník plocha" 143+79*0,6</t>
  </si>
  <si>
    <t>Poznámka k položce:_x000d_
Poznámka k položce: ktivní zóna komunikací musí být budována z vhodného materiálu s prokázáním požadavků dle ČSN 73 6133. Vzhledem k výskytu jemnozrnných zemin je navržena výměna v tloušťce 300 mm za vhodný (nakupovaný) materiál. Tloušťka a způsob provedení sanace aktivní zóny budou upřesněny za účasti TDS a AD projektanta po odtěžení na pláň.</t>
  </si>
  <si>
    <t>"chodník - sanace plocha" 190,40</t>
  </si>
  <si>
    <t>58344197</t>
  </si>
  <si>
    <t>štěrkodrť frakce 0/63</t>
  </si>
  <si>
    <t>190,4*1,8 'Přepočtené koeficientem množství</t>
  </si>
  <si>
    <t>"plocha chodníku rozšířená" 149,58*1,15</t>
  </si>
  <si>
    <t>596211222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</si>
  <si>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80 mm skupiny B, pro plochy přes 100 do 300 m2</t>
  </si>
  <si>
    <t>https://podminky.urs.cz/item/CS_URS_2024_01/596211222</t>
  </si>
  <si>
    <t>"plocha chodník - odměřeno dle PD" 143,00</t>
  </si>
  <si>
    <t>59246037</t>
  </si>
  <si>
    <t>dlažba skladebná betonová z více formátů o max. rozměrech 600x300mm tl 80mm barevná</t>
  </si>
  <si>
    <t>-297292059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</si>
  <si>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</si>
  <si>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</si>
  <si>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https://podminky.urs.cz/item/CS_URS_2024_01/916231213</t>
  </si>
  <si>
    <t xml:space="preserve"> 20,96+16,92+16,21+14,53+8,32+1,46+1,63+20,63+16,11+15,93+14,23+10,44+0,28</t>
  </si>
  <si>
    <t>59217018</t>
  </si>
  <si>
    <t>obrubník betonový chodníkový 1000x80x200mm</t>
  </si>
  <si>
    <t>157,65*1,02 'Přepočtené koeficientem množství</t>
  </si>
  <si>
    <t>"plocha sanace" 190,40</t>
  </si>
  <si>
    <t>"pol.2" 67,386</t>
  </si>
  <si>
    <t>67,386*9 'Přepočtené koeficientem množství</t>
  </si>
  <si>
    <t>997221561</t>
  </si>
  <si>
    <t>Vodorovná doprava suti bez naložení, ale se složením a s hrubým urovnáním z kusových materiálů, na vzdálenost do 1 km</t>
  </si>
  <si>
    <t>https://podminky.urs.cz/item/CS_URS_2024_01/997221561</t>
  </si>
  <si>
    <t>"pol.1; 3; 4" 0,065+95,719+0,580</t>
  </si>
  <si>
    <t>997221569</t>
  </si>
  <si>
    <t>https://podminky.urs.cz/item/CS_URS_2024_01/997221569</t>
  </si>
  <si>
    <t>96,364*9 'Přepočtené koeficientem množství</t>
  </si>
  <si>
    <t>SO 103 - Novostavba sjezd...</t>
  </si>
  <si>
    <t xml:space="preserve">    9 - Ostatní konstrukce a práce, bourání</t>
  </si>
  <si>
    <t xml:space="preserve">    21-M - Elektromontáže</t>
  </si>
  <si>
    <t>113107322</t>
  </si>
  <si>
    <t>Odstranění podkladů nebo krytů strojně plochy jednotlivě do 50 m2 s přemístěním hmot na skládku na vzdálenost do 3 m nebo s naložením na dopravní prostředek z kameniva hrubého drceného, o tl. vrstvy přes 100 do 200 mm</t>
  </si>
  <si>
    <t>https://podminky.urs.cz/item/CS_URS_2024_01/113107322</t>
  </si>
  <si>
    <t>"dle bilance zemních prací" 24,18</t>
  </si>
  <si>
    <t>113107323</t>
  </si>
  <si>
    <t>Odstranění podkladů nebo krytů strojně plochy jednotlivě do 50 m2 s přemístěním hmot na skládku na vzdálenost do 3 m nebo s naložením na dopravní prostředek z kameniva hrubého drceného, o tl. vrstvy přes 200 do 300 mm</t>
  </si>
  <si>
    <t>https://podminky.urs.cz/item/CS_URS_2024_01/113107323</t>
  </si>
  <si>
    <t>"dle bilance zemních prací" 32,11</t>
  </si>
  <si>
    <t>113107332</t>
  </si>
  <si>
    <t>Odstranění podkladů nebo krytů strojně plochy jednotlivě do 50 m2 s přemístěním hmot na skládku na vzdálenost do 3 m nebo s naložením na dopravní prostředek z betonu prostého, o tl. vrstvy přes 150 do 300 mm</t>
  </si>
  <si>
    <t>https://podminky.urs.cz/item/CS_URS_2024_01/113107332</t>
  </si>
  <si>
    <t>113154113</t>
  </si>
  <si>
    <t>Frézování živičného podkladu nebo krytu s naložením na dopravní prostředek plochy do 500 m2 bez překážek v trase pruhu šířky do 0,5 m, tloušťky vrstvy 50 mm</t>
  </si>
  <si>
    <t>https://podminky.urs.cz/item/CS_URS_2024_01/113154113</t>
  </si>
  <si>
    <t>"dle bilance zemních prací" 9,85</t>
  </si>
  <si>
    <t>122251104</t>
  </si>
  <si>
    <t>Odkopávky a prokopávky nezapažené strojně v hornině třídy těžitelnosti I skupiny 3 přes 100 do 500 m3</t>
  </si>
  <si>
    <t>https://podminky.urs.cz/item/CS_URS_2024_01/122251104</t>
  </si>
  <si>
    <t>"dle bilance zemních prací " 53,08</t>
  </si>
  <si>
    <t>"dle bilance zemních prací - sanace" 53,08</t>
  </si>
  <si>
    <t>"vedení sděl vedení délka*šířka*hloubka" 18*1*0,5</t>
  </si>
  <si>
    <t>"vedení NN délka*šířka*hloubka" 18*1*0,5</t>
  </si>
  <si>
    <t>"dle bilance zemních prací - drenáž" 2,61</t>
  </si>
  <si>
    <t>"výkopy" 106,16+2,61</t>
  </si>
  <si>
    <t>171201221</t>
  </si>
  <si>
    <t>https://podminky.urs.cz/item/CS_URS_2024_01/171201221</t>
  </si>
  <si>
    <t>108,77*1,6 'Přepočtené koeficientem množství</t>
  </si>
  <si>
    <t xml:space="preserve">Poznámka k položce:_x000d_
Poznámka k položce: sjezdy -  Edef2&gt; 45 MPa</t>
  </si>
  <si>
    <t>"sjezd plocha" (100,16+7,30*0,50+4,70*0,50)</t>
  </si>
  <si>
    <t>Poznámka k položce:_x000d_
Poznámka k položce: Aktivní zóna komunikací musí být budována z vhodného materiálu s prokázáním požadavků dle ČSN 73 6133. Vzhledem k výskytu jemnozrnných zemin je navržena výměna v tloušťce 500 mm za vhodný (nakupovaný) materiál. Tloušťka a způsob provedení sanace aktivní zóny budou upřesněny za účasti TDS a AD projektanta po odtěžení na pláň.</t>
  </si>
  <si>
    <t>"vozovka - sanace plocha - 2 vrstvy" 101,00*2</t>
  </si>
  <si>
    <t>202*0,45 'Přepočtené koeficientem množství</t>
  </si>
  <si>
    <t>564871111</t>
  </si>
  <si>
    <t>Podklad ze štěrkodrti ŠD s rozprostřením a zhutněním plochy přes 100 m2, po zhutnění tl. 250 mm</t>
  </si>
  <si>
    <t>https://podminky.urs.cz/item/CS_URS_2024_01/564871111</t>
  </si>
  <si>
    <t xml:space="preserve">Poznámka k položce:_x000d_
Poznámka k položce: štěrkodrť tř. A fr. 0/63;  Edef2&gt; 60 MPa</t>
  </si>
  <si>
    <t>"sjezd garáže Měšická"94,00</t>
  </si>
  <si>
    <t xml:space="preserve">"plocha  sjezdy garáže - slepecká"7,00</t>
  </si>
  <si>
    <t>577154211</t>
  </si>
  <si>
    <t>Asfaltový beton vrstva obrusná ACO 11 (ABS) s rozprostřením a se zhutněním z nemodifikovaného asfaltu v pruhu šířky do 3 m tř. II, po zhutnění tl. 60 mm</t>
  </si>
  <si>
    <t>https://podminky.urs.cz/item/CS_URS_2024_01/577154211</t>
  </si>
  <si>
    <t>"napojení podél obrubníku délka*šířka" 20,300*0,50</t>
  </si>
  <si>
    <t>-1451373878</t>
  </si>
  <si>
    <t>-323829769</t>
  </si>
  <si>
    <t>94*1,02 'Přepočtené koeficientem množství</t>
  </si>
  <si>
    <t>596212223.1</t>
  </si>
  <si>
    <t>-1956957131</t>
  </si>
  <si>
    <t>59245226</t>
  </si>
  <si>
    <t>dlažba pro nevidomé betonová 200x100mm tl 80mm barevná</t>
  </si>
  <si>
    <t>-93980332</t>
  </si>
  <si>
    <t>7*1,01 'Přepočtené koeficientem množství</t>
  </si>
  <si>
    <t>Ostatní konstrukce a práce, bourání</t>
  </si>
  <si>
    <t>"IP10a" 1</t>
  </si>
  <si>
    <t>40445626</t>
  </si>
  <si>
    <t>informativní značky provozní IP14-IP29, IP31 750x1000mm</t>
  </si>
  <si>
    <t>"IP22"1</t>
  </si>
  <si>
    <t>"délka obrubníku"4,27+19,91+5,13</t>
  </si>
  <si>
    <t>59217035</t>
  </si>
  <si>
    <t>obrubník betonový obloukový vnější 780x150x250mm</t>
  </si>
  <si>
    <t>62</t>
  </si>
  <si>
    <t>"plocha sanace" 106,16</t>
  </si>
  <si>
    <t>961044111</t>
  </si>
  <si>
    <t>Bourání základů z betonu prostého</t>
  </si>
  <si>
    <t>https://podminky.urs.cz/item/CS_URS_2024_01/961044111</t>
  </si>
  <si>
    <t>"HUP pilíře" 0,6*2</t>
  </si>
  <si>
    <t>962031136</t>
  </si>
  <si>
    <t>Bourání příček z tvárnic nebo příčkovek tl do 150 mm</t>
  </si>
  <si>
    <t>CS ÚRS 2023 02</t>
  </si>
  <si>
    <t>https://podminky.urs.cz/item/CS_URS_2023_02/962031136</t>
  </si>
  <si>
    <t>"HUP pilíře" 3,8*2</t>
  </si>
  <si>
    <t>966071711</t>
  </si>
  <si>
    <t>Bourání plotových sloupků a vzpěr ocelových trubkových nebo profilovaných výšky do 2,50 m zabetonovaných</t>
  </si>
  <si>
    <t>68</t>
  </si>
  <si>
    <t>https://podminky.urs.cz/item/CS_URS_2024_01/966071711</t>
  </si>
  <si>
    <t>966071821</t>
  </si>
  <si>
    <t>Rozebrání oplocení z pletiva drátěného se čtvercovými oky, výšky do 1,6 m</t>
  </si>
  <si>
    <t>https://podminky.urs.cz/item/CS_URS_2024_01/966071821</t>
  </si>
  <si>
    <t>997013603</t>
  </si>
  <si>
    <t>Poplatek za uložení stavebního odpadu na skládce (skládkovné) cihelného zatříděného do Katalogu odpadů pod kódem 17 01 02</t>
  </si>
  <si>
    <t>-164224658</t>
  </si>
  <si>
    <t>https://podminky.urs.cz/item/CS_URS_2024_01/997013603</t>
  </si>
  <si>
    <t>"pol.31"1,376</t>
  </si>
  <si>
    <t>"kamenivo" 7,012+14,13</t>
  </si>
  <si>
    <t>"asfalt" 1,13</t>
  </si>
  <si>
    <t>22,272*9 'Přepočtené koeficientem množství</t>
  </si>
  <si>
    <t>76</t>
  </si>
  <si>
    <t>"beton"20,069+2,40+</t>
  </si>
  <si>
    <t>"zdivo" 1,376</t>
  </si>
  <si>
    <t>"ocel" 1,980+0,053</t>
  </si>
  <si>
    <t>3,409*9 'Přepočtené koeficientem množství</t>
  </si>
  <si>
    <t>"pol.3" 20,069</t>
  </si>
  <si>
    <t>"pol.30"2,40</t>
  </si>
  <si>
    <t>"pol.4" 1,130</t>
  </si>
  <si>
    <t>"pol.1" 7,012</t>
  </si>
  <si>
    <t>"pol.2"14,128</t>
  </si>
  <si>
    <t>997013631</t>
  </si>
  <si>
    <t>Poplatek za uložení stavebního odpadu na skládce (skládkovné) směsného stavebního a demoličního zatříděného do Katalogu odpadů pod kódem 17 09 04</t>
  </si>
  <si>
    <t>https://podminky.urs.cz/item/CS_URS_2024_01/997013631</t>
  </si>
  <si>
    <t>"ocel pol.32+33" 1,980+0,053</t>
  </si>
  <si>
    <t>21-M</t>
  </si>
  <si>
    <t>Elektromontáže</t>
  </si>
  <si>
    <t>218192645</t>
  </si>
  <si>
    <t xml:space="preserve">Demontáž skříní kabelových včetně zednických prací obezděných se spárovanými cihlami, typ </t>
  </si>
  <si>
    <t>https://podminky.urs.cz/item/CS_URS_2024_01/218192645</t>
  </si>
  <si>
    <t>"HUP pilíře" 0,12*2</t>
  </si>
  <si>
    <t>"kabelové vedení CETIN" 18</t>
  </si>
  <si>
    <t>"rezervní chránička" 18</t>
  </si>
  <si>
    <t>36*1,05 'Přepočtené koeficientem množství</t>
  </si>
  <si>
    <t>SO 301 - Odvodnění komuni...</t>
  </si>
  <si>
    <t xml:space="preserve">    3 - Svislé a kompletní konstrukce</t>
  </si>
  <si>
    <t xml:space="preserve">    4 - Vodorovné konstrukce</t>
  </si>
  <si>
    <t xml:space="preserve">    8 - Trubní vedení</t>
  </si>
  <si>
    <t>PSV - Práce a dodávky PSV</t>
  </si>
  <si>
    <t xml:space="preserve">    721 - Zdravotechnika - vnitřní kanalizace</t>
  </si>
  <si>
    <t xml:space="preserve">    23-M - Montáže potrubí</t>
  </si>
  <si>
    <t>113107326</t>
  </si>
  <si>
    <t>Odstranění podkladů nebo krytů strojně plochy jednotlivě do 50 m2 s přemístěním hmot na skládku na vzdálenost do 3 m nebo s naložením na dopravní prostředek z kameniva hrubého drceného se štětem, o tl. vrstvy přes 250 do 450 mm</t>
  </si>
  <si>
    <t>https://podminky.urs.cz/item/CS_URS_2024_01/113107326</t>
  </si>
  <si>
    <t>"stávající komunikace délka*šířka" (12,80+2,00)*1,40</t>
  </si>
  <si>
    <t>113107542</t>
  </si>
  <si>
    <t>Odstranění podkladů nebo krytů při překopech inženýrských sítí s přemístěním hmot na skládku ve vzdálenosti do 3 m nebo s naložením na dopravní prostředek strojně plochy jednotlivě přes 15 m2 živičných, o tl. vrstvy přes 50 do 100 mm</t>
  </si>
  <si>
    <t>https://podminky.urs.cz/item/CS_URS_2024_01/113107542</t>
  </si>
  <si>
    <t>113154124</t>
  </si>
  <si>
    <t>Frézování živičného podkladu nebo krytu s naložením na dopravní prostředek plochy do 500 m2 bez překážek v trase pruhu šířky přes 0,5 m do 1 m, tloušťky vrstvy 100 mm</t>
  </si>
  <si>
    <t>https://podminky.urs.cz/item/CS_URS_2024_01/113154124</t>
  </si>
  <si>
    <t>119001401.R</t>
  </si>
  <si>
    <t>Dočasné zajištění potrubí nebo kanelů DN do 200 mm</t>
  </si>
  <si>
    <t>"křížení" 1+5</t>
  </si>
  <si>
    <t>"vedení délka*šířka*hloubka křížení sítí"6*1*0,5</t>
  </si>
  <si>
    <t>131251204</t>
  </si>
  <si>
    <t>Hloubení zapažených jam a zářezů strojně s urovnáním dna do předepsaného profilu a spádu v hornině třídy těžitelnosti I skupiny 3 přes 100 do 500 m3</t>
  </si>
  <si>
    <t>https://podminky.urs.cz/item/CS_URS_2024_01/131251204</t>
  </si>
  <si>
    <t>"UV šířka*délka*hloubka*počet"0,85*0,85*1,74*6</t>
  </si>
  <si>
    <t>"nádrže AN1, RN1 šířka*délka*hloubka"((5,42+0,5)*(3,6+0,5)*(2,9+0,5))+((8,28+0,5)*(6,78+0,5)*(2,07+0,5))</t>
  </si>
  <si>
    <t>132251104</t>
  </si>
  <si>
    <t>Hloubení nezapažených rýh šířky do 800 mm strojně s urovnáním dna do předepsaného profilu a spádu v hornině třídy těžitelnosti I skupiny 3 přes 100 m3</t>
  </si>
  <si>
    <t>https://podminky.urs.cz/item/CS_URS_2024_01/132251104</t>
  </si>
  <si>
    <t>"vedení přípojek délka*šířka*hloubka" 152,1*0,60*1,60</t>
  </si>
  <si>
    <t>132251253</t>
  </si>
  <si>
    <t>Hloubení nezapažených rýh šířky přes 800 do 2 000 mm strojně s urovnáním dna do předepsaného profilu a spádu v hornině třídy těžitelnosti I skupiny 3 přes 50 do 100 m3</t>
  </si>
  <si>
    <t>https://podminky.urs.cz/item/CS_URS_2024_01/132251253</t>
  </si>
  <si>
    <t>"vedení D2 šířka*délka*hloubka"0,80*21,57*(1,30-0,48)</t>
  </si>
  <si>
    <t>"vedení P1 šířka*délka*hloubka"0,80*13,24*(1,20-0,20)</t>
  </si>
  <si>
    <t>"vedení R1 šířka*délka*hloubka"0,80*22,82*1,17+0,80*15,40*(1,06-0,48)+0,80*9,08*(1,05-0,20)</t>
  </si>
  <si>
    <t>132254203</t>
  </si>
  <si>
    <t>Hloubení zapažených rýh šířky přes 800 do 2 000 mm strojně s urovnáním dna do předepsaného profilu a spádu v hornině třídy těžitelnosti I skupiny 3 přes 50 do 100 m3</t>
  </si>
  <si>
    <t>https://podminky.urs.cz/item/CS_URS_2024_01/132254203</t>
  </si>
  <si>
    <t>"vedení D1 šířka*délka*hloubka"0,90*1,58*(1,40-0,48)+0,90*26,01*(1,34-0,48)+0,90*13,35*(1,35-0,20)</t>
  </si>
  <si>
    <t>"vedení D3 šířka*délka*hloubka"0,90*6,85*(1,55-0,30)+0,90*31,25*(1,85-0,48)+0,90*2,33*(0,76-0,20)</t>
  </si>
  <si>
    <t>"vedení D4 šířka*délka*hloubka"0,90*8,37*(1,75-0,48)</t>
  </si>
  <si>
    <t>151811131</t>
  </si>
  <si>
    <t>Zřízení pažicích boxů pro pažení a rozepření stěn rýh podzemního vedení hloubka výkopu do 4 m, šířka do 1,2 m</t>
  </si>
  <si>
    <t>https://podminky.urs.cz/item/CS_URS_2024_01/151811131</t>
  </si>
  <si>
    <t>"vedení délka*hloubka"40,95*2*1,4+40,71*2*1,6+8,37*2*1,75</t>
  </si>
  <si>
    <t>"nádrže délka*hloubka"(2,9+0,5)*2*(5,42+0,5)+(2,9+0,5)*2*(3,6+0,5)</t>
  </si>
  <si>
    <t>151811231</t>
  </si>
  <si>
    <t>Odstranění pažicích boxů pro pažení a rozepření stěn rýh podzemního vedení hloubka výkopu do 4 m, šířka do 1,2 m</t>
  </si>
  <si>
    <t>https://podminky.urs.cz/item/CS_URS_2024_01/151811231</t>
  </si>
  <si>
    <t>162351103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</si>
  <si>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</si>
  <si>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-249612444</t>
  </si>
  <si>
    <t>https://podminky.urs.cz/item/CS_URS_2024_01/162351103</t>
  </si>
  <si>
    <t>"mezideponie - k zásypu"314,115</t>
  </si>
  <si>
    <t>"výkop"254,338+146,016+59,422+92,236</t>
  </si>
  <si>
    <t>"zásyp"-314,115</t>
  </si>
  <si>
    <t>167151111</t>
  </si>
  <si>
    <t>Nakládání, skládání a překládání neulehlého výkopku nebo sypaniny strojně nakládání, množství přes 100 m3, z hornin třídy těžitelnosti I, skupiny 1 až 3</t>
  </si>
  <si>
    <t>2147348731</t>
  </si>
  <si>
    <t>https://podminky.urs.cz/item/CS_URS_2024_01/167151111</t>
  </si>
  <si>
    <t>"skládka"237,897</t>
  </si>
  <si>
    <t>"mezideponie 2x"314,115*2</t>
  </si>
  <si>
    <t>237,897*1,8 'Přepočtené koeficientem množství</t>
  </si>
  <si>
    <t>174151101</t>
  </si>
  <si>
    <t>Zásyp sypaninou z jakékoliv horniny strojně s uložením výkopku ve vrstvách se zhutněním jam, šachet, rýh nebo kolem objektů v těchto vykopávkách</t>
  </si>
  <si>
    <t>https://podminky.urs.cz/item/CS_URS_2024_01/174151101</t>
  </si>
  <si>
    <t>"zemina výkopu vedení"146,016+59,422+92,236</t>
  </si>
  <si>
    <t>"-lože vedení"-19,512</t>
  </si>
  <si>
    <t>"-obsyp vedení"-106,052</t>
  </si>
  <si>
    <t>"vedení"-((3,14*0,075*0,075*152,1)+(3,14*0,125*0,125*173,1))</t>
  </si>
  <si>
    <t>Mezisoučet</t>
  </si>
  <si>
    <t>"zemina výkopu jam" 254,338</t>
  </si>
  <si>
    <t>"- podkladní desky šachty" -0,338</t>
  </si>
  <si>
    <t>"- lože" -(3,902+3,379)</t>
  </si>
  <si>
    <t>"-UV"-(0,55*0,55*1,74*6)</t>
  </si>
  <si>
    <t>"-AN1"-(5,42*3,6*2,9)</t>
  </si>
  <si>
    <t>"-RN1"-(8*6,4*0,66)</t>
  </si>
  <si>
    <t>175151101</t>
  </si>
  <si>
    <t>Obsypání potrubí strojně sypaninou z vhodných třídy těžitelnosti I a II, skupiny 1 až 4 nebo materiálem připraveným podél výkopu ve vzdálenosti do 3 m od jeho kraje, pro jakoukoliv hloubku výkopu a míru zhutnění bez prohození sypaniny</t>
  </si>
  <si>
    <t>https://podminky.urs.cz/item/CS_URS_2024_01/175151101</t>
  </si>
  <si>
    <t>"vedení výška*šířka*délka" ((0,25+0,3)*0,8*173,1)-(3,14*0,125*0,125*173,1)+((0,15+0,3)*0,6*152,1)-(3,14*0,075*0,075*152,1)</t>
  </si>
  <si>
    <t>58331200</t>
  </si>
  <si>
    <t>štěrkopísek netříděný</t>
  </si>
  <si>
    <t>106,052*1,8 'Přepočtené koeficientem množství</t>
  </si>
  <si>
    <t>"obetonávka potrubí" 20*0,5*1</t>
  </si>
  <si>
    <t>10*1,1845 'Přepočtené koeficientem množství</t>
  </si>
  <si>
    <t>Svislé a kompletní konstrukce</t>
  </si>
  <si>
    <t>382122123</t>
  </si>
  <si>
    <t>Montáž dílců prefabrikovaných pravoúhlých nádrží ze železobetonu šířky do 3 m dna včetně těsnění výšky přes 1 do 3 m hmotnosti do 22 t, délky přes 5 do 6,5 m</t>
  </si>
  <si>
    <t>https://podminky.urs.cz/item/CS_URS_2024_01/382122123</t>
  </si>
  <si>
    <t>"AN1"1</t>
  </si>
  <si>
    <t>59226297</t>
  </si>
  <si>
    <t>dno pravoúhlé nádrže vysoké 2800x6600x3000 stěna tl 140mm užitný objem 55,44m3</t>
  </si>
  <si>
    <t>-1110637873</t>
  </si>
  <si>
    <t>382122211</t>
  </si>
  <si>
    <t>Montáž dílců prefabrikovaných pravoúhlých nádrží ze železobetonu šířky do 3 m nástavce včetně těsnění, délky do 3 m</t>
  </si>
  <si>
    <t>https://podminky.urs.cz/item/CS_URS_2024_01/382122211</t>
  </si>
  <si>
    <t>59226109</t>
  </si>
  <si>
    <t>nástavec pravoúhlé nádrže nízké 2400x1300x950 užitný objem 2,95m3 zatížení B125</t>
  </si>
  <si>
    <t>63126082</t>
  </si>
  <si>
    <t>žebřík nástěnný kompozitní nástěnný 50x50/400mm</t>
  </si>
  <si>
    <t>382122313</t>
  </si>
  <si>
    <t>Montáž dílců prefabrikovaných pravoúhlých nádrží ze železobetonu šířky do 3 m zákrytové desky, délky přes 5 do 6,5 m</t>
  </si>
  <si>
    <t>https://podminky.urs.cz/item/CS_URS_2024_01/382122313</t>
  </si>
  <si>
    <t>59226309</t>
  </si>
  <si>
    <t>deska zákrytová pravoúhlé nádrže vysoké se stěnou tl 140mm 2800x6600x250mm otvor 1x d 600mm</t>
  </si>
  <si>
    <t>1197436472</t>
  </si>
  <si>
    <t>Vodorovné konstrukce</t>
  </si>
  <si>
    <t>451572111</t>
  </si>
  <si>
    <t>Lože pod potrubí, stoky a drobné objekty v otevřeném výkopu z kameniva drobného těženého 0 až 4 mm</t>
  </si>
  <si>
    <t>https://podminky.urs.cz/item/CS_URS_2024_01/451572111</t>
  </si>
  <si>
    <t>"vedení výška*šířka*délka" 0,1*152,1*0,6+0,1*173,1*0,6</t>
  </si>
  <si>
    <t>"AN1"0,2*5,42*3,6</t>
  </si>
  <si>
    <t>"RN1"0,1*8*6,4*0,66</t>
  </si>
  <si>
    <t>452112112</t>
  </si>
  <si>
    <t>Osazení betonových dílců prstenců nebo rámů pod poklopy a mříže, výšky do 100 mm</t>
  </si>
  <si>
    <t>https://podminky.urs.cz/item/CS_URS_2024_01/452112112</t>
  </si>
  <si>
    <t>59224013</t>
  </si>
  <si>
    <t>prstenec šachtový vyrovnávací betonový 625x100x100mm</t>
  </si>
  <si>
    <t>59224012</t>
  </si>
  <si>
    <t>prstenec šachtový vyrovnávací betonový 625x100x80mm</t>
  </si>
  <si>
    <t>59224483</t>
  </si>
  <si>
    <t>vpusť uliční DN 450 vyrovnávací prstenec pro rám 300x500mm</t>
  </si>
  <si>
    <t>452112122</t>
  </si>
  <si>
    <t>Osazení betonových dílců prstenců nebo rámů pod poklopy a mříže, výšky přes 100 do 200 mm</t>
  </si>
  <si>
    <t>https://podminky.urs.cz/item/CS_URS_2024_01/452112122</t>
  </si>
  <si>
    <t>59224188</t>
  </si>
  <si>
    <t>prstenec šachtový vyrovnávací betonový 625x120x120mm</t>
  </si>
  <si>
    <t>452311151</t>
  </si>
  <si>
    <t>Podkladní a zajišťovací konstrukce z betonu prostého v otevřeném výkopu bez zvýšených nároků na prostředí desky pod potrubí, stoky a drobné objekty z betonu tř. C 20/25</t>
  </si>
  <si>
    <t>https://podminky.urs.cz/item/CS_URS_2024_01/452311151</t>
  </si>
  <si>
    <t>"UV šířka*délka*výška*počet" 0,75*0,75*0,1*6</t>
  </si>
  <si>
    <t>564851011</t>
  </si>
  <si>
    <t>Podklad ze štěrkodrti ŠD s rozprostřením a zhutněním plochy jednotlivě do 100 m2, po zhutnění tl. 150 mm</t>
  </si>
  <si>
    <t>https://podminky.urs.cz/item/CS_URS_2024_01/564851011</t>
  </si>
  <si>
    <t>"plocha překopu" 20,72</t>
  </si>
  <si>
    <t>573111112</t>
  </si>
  <si>
    <t>Postřik infiltrační PI z asfaltu silničního s posypem kamenivem, v množství 1,00 kg/m2</t>
  </si>
  <si>
    <t>https://podminky.urs.cz/item/CS_URS_2024_01/573111112</t>
  </si>
  <si>
    <t>"plocha překopu"20,72*2</t>
  </si>
  <si>
    <t>573211108</t>
  </si>
  <si>
    <t>Postřik spojovací PS bez posypu kamenivem z asfaltu silničního, v množství 0,40 kg/m2</t>
  </si>
  <si>
    <t>https://podminky.urs.cz/item/CS_URS_2024_01/573211108</t>
  </si>
  <si>
    <t>577144121</t>
  </si>
  <si>
    <t>Asfaltový beton vrstva obrusná ACO 11 (ABS) s rozprostřením a se zhutněním z nemodifikovaného asfaltu v pruhu šířky přes 3 m tř. I (ACO 11+), po zhutnění tl. 50 mm</t>
  </si>
  <si>
    <t>https://podminky.urs.cz/item/CS_URS_2024_01/577144121</t>
  </si>
  <si>
    <t>591241111</t>
  </si>
  <si>
    <t>Kladení dlažby z kostek s provedením lože do tl. 50 mm, s vyplněním spár, s dvojím beraněním a se smetením přebytečného materiálu na krajnici drobných z kamene, do lože z cementové malty</t>
  </si>
  <si>
    <t>https://podminky.urs.cz/item/CS_URS_2024_01/591241111</t>
  </si>
  <si>
    <t>Poznámka k položce:_x000d_
Poznámka k položce: betonové lože C20/25</t>
  </si>
  <si>
    <t>"odlaždění šachet"3*((3,14*0,9*0,9)-(3,14*0,6*0,6))</t>
  </si>
  <si>
    <t>58381013</t>
  </si>
  <si>
    <t>kostka řezanoštípaná dlažební žula 10x10x6cm</t>
  </si>
  <si>
    <t>4,239*1,02 'Přepočtené koeficientem množství</t>
  </si>
  <si>
    <t>596991111</t>
  </si>
  <si>
    <t>Řezání betonové, kameninové nebo kamenné dlažby do oblouku tloušťky dlažby do 60 mm</t>
  </si>
  <si>
    <t>https://podminky.urs.cz/item/CS_URS_2024_01/596991111</t>
  </si>
  <si>
    <t>"odlaždění šachet"3*(3,14*0,9*0,9)</t>
  </si>
  <si>
    <t>Trubní vedení</t>
  </si>
  <si>
    <t>871310310</t>
  </si>
  <si>
    <t>Montáž kanalizačního potrubí z polypropylenu PP hladkého plnostěnného SN 10 DN 150</t>
  </si>
  <si>
    <t>https://podminky.urs.cz/item/CS_URS_2024_01/871310310</t>
  </si>
  <si>
    <t>"přípojky UV+LV délka"122,04+30,01</t>
  </si>
  <si>
    <t>28617003</t>
  </si>
  <si>
    <t>trubka kanalizační PP plnostěnná třívrstvá DN 150x1000mm SN10</t>
  </si>
  <si>
    <t>152,05*1,015 'Přepočtené koeficientem množství</t>
  </si>
  <si>
    <t>877310310</t>
  </si>
  <si>
    <t>Montáž tvarovek na kanalizačním plastovém potrubí z PP nebo PVC-U hladkého plnostěnného kolen, víček nebo hrdlových uzávěrů DN 150</t>
  </si>
  <si>
    <t>https://podminky.urs.cz/item/CS_URS_2024_01/877310310</t>
  </si>
  <si>
    <t>28617182</t>
  </si>
  <si>
    <t>koleno kanalizační PP třívrstvé SN16 DN 150x45°</t>
  </si>
  <si>
    <t>28617192</t>
  </si>
  <si>
    <t>koleno kanalizační PP třívrstvé SN16 DN 150x87°</t>
  </si>
  <si>
    <t>28617172</t>
  </si>
  <si>
    <t>koleno kanalizační PP třívrstvé SN16 DN 150x30°</t>
  </si>
  <si>
    <t>28617162</t>
  </si>
  <si>
    <t>koleno kanalizační PP třívrstvé SN16 DN 150x15°</t>
  </si>
  <si>
    <t>877310320</t>
  </si>
  <si>
    <t>Montáž tvarovek na kanalizačním plastovém potrubí z PP nebo PVC-U hladkého plnostěnného odboček DN 150</t>
  </si>
  <si>
    <t>https://podminky.urs.cz/item/CS_URS_2024_01/877310320</t>
  </si>
  <si>
    <t>28611399</t>
  </si>
  <si>
    <t>odbočka kanalizační plastová s hrdlem KG 250/160/45°</t>
  </si>
  <si>
    <t>-811621056</t>
  </si>
  <si>
    <t>28615185</t>
  </si>
  <si>
    <t>T-kus SDR11 PE 100 D 250mm</t>
  </si>
  <si>
    <t>891352631.R</t>
  </si>
  <si>
    <t>Montáž ventilů vírových v šachtě</t>
  </si>
  <si>
    <t>3295190077</t>
  </si>
  <si>
    <t>Vírový ventil</t>
  </si>
  <si>
    <t>894411311</t>
  </si>
  <si>
    <t>Osazení betonových nebo železobetonových dílců pro šachty skruží rovných</t>
  </si>
  <si>
    <t>https://podminky.urs.cz/item/CS_URS_2024_01/894411311</t>
  </si>
  <si>
    <t>Poznámka k položce:_x000d_
Poznámka k položce: včetně těsnění</t>
  </si>
  <si>
    <t>59224068</t>
  </si>
  <si>
    <t>skruž betonová DN 1000x500 100x50x12cm</t>
  </si>
  <si>
    <t>116</t>
  </si>
  <si>
    <t>894414111</t>
  </si>
  <si>
    <t>Osazení betonových nebo železobetonových dílců pro šachty skruží základových (dno)</t>
  </si>
  <si>
    <t>1806688232</t>
  </si>
  <si>
    <t>https://podminky.urs.cz/item/CS_URS_2024_01/894414111</t>
  </si>
  <si>
    <t>10685BB1</t>
  </si>
  <si>
    <t>šachtové dno DN 1000, výtok DN 250, výška 650 mm</t>
  </si>
  <si>
    <t>Poznámka k položce:_x000d_
Poznámka k položce: kalová jímka před vsakovacím objektem</t>
  </si>
  <si>
    <t>894414211</t>
  </si>
  <si>
    <t>Osazení betonových nebo železobetonových dílců pro šachty desek zákrytových</t>
  </si>
  <si>
    <t>https://podminky.urs.cz/item/CS_URS_2024_01/894414211</t>
  </si>
  <si>
    <t>61</t>
  </si>
  <si>
    <t>59224075</t>
  </si>
  <si>
    <t>deska betonová zákrytová k ukončení šachet 1000/625x200mm</t>
  </si>
  <si>
    <t>894812203</t>
  </si>
  <si>
    <t>Revizní a čistící šachta z polypropylenu PP pro hladké trouby DN 425 šachtové dno (DN šachty / DN trubního vedení) DN 425/150 s přítokem tvaru T</t>
  </si>
  <si>
    <t>https://podminky.urs.cz/item/CS_URS_2024_01/894812203</t>
  </si>
  <si>
    <t>63</t>
  </si>
  <si>
    <t>894812242</t>
  </si>
  <si>
    <t>Revizní a čistící šachta z polypropylenu PP pro hladké trouby DN 425 roura šachtová korugovaná teleskopická (včetně těsnění) 750 mm</t>
  </si>
  <si>
    <t>128</t>
  </si>
  <si>
    <t>https://podminky.urs.cz/item/CS_URS_2024_01/894812242</t>
  </si>
  <si>
    <t>894812249</t>
  </si>
  <si>
    <t>Revizní a čistící šachta z polypropylenu PP pro hladké trouby DN 425 roura šachtová korugovaná Příplatek k cenám 2231 - 2242 za uříznutí šachtové roury</t>
  </si>
  <si>
    <t>https://podminky.urs.cz/item/CS_URS_2024_01/894812249</t>
  </si>
  <si>
    <t>65</t>
  </si>
  <si>
    <t>894812262</t>
  </si>
  <si>
    <t>Revizní a čistící šachta z polypropylenu PP pro hladké trouby DN 425 poklop litinový (pro třídu zatížení) plný do teleskopické trubky (D400)</t>
  </si>
  <si>
    <t>https://podminky.urs.cz/item/CS_URS_2024_01/894812262</t>
  </si>
  <si>
    <t>895941301</t>
  </si>
  <si>
    <t>Osazení vpusti uliční z betonových dílců DN 450 dno s výtokem</t>
  </si>
  <si>
    <t>134</t>
  </si>
  <si>
    <t>https://podminky.urs.cz/item/CS_URS_2024_01/895941301</t>
  </si>
  <si>
    <t>67</t>
  </si>
  <si>
    <t>59224497</t>
  </si>
  <si>
    <t>vpusť uliční DN 450 kaliště s odtokem 150mm PVC 450/250x50mm</t>
  </si>
  <si>
    <t>136</t>
  </si>
  <si>
    <t>895941302</t>
  </si>
  <si>
    <t>Osazení vpusti uliční z betonových dílců DN 450 dno s kalištěm</t>
  </si>
  <si>
    <t>138</t>
  </si>
  <si>
    <t>https://podminky.urs.cz/item/CS_URS_2024_01/895941302</t>
  </si>
  <si>
    <t>69</t>
  </si>
  <si>
    <t>59224495</t>
  </si>
  <si>
    <t>vpusť uliční DN 450 kaliště nízké 450/240x50mm</t>
  </si>
  <si>
    <t>140</t>
  </si>
  <si>
    <t>895941314</t>
  </si>
  <si>
    <t>Osazení vpusti uliční z betonových dílců DN 450 skruž horní 570 mm</t>
  </si>
  <si>
    <t>142</t>
  </si>
  <si>
    <t>https://podminky.urs.cz/item/CS_URS_2024_01/895941314</t>
  </si>
  <si>
    <t>71</t>
  </si>
  <si>
    <t>59224486</t>
  </si>
  <si>
    <t>skruž betonová horní pro uliční vpusť 450x570x50mm</t>
  </si>
  <si>
    <t>144</t>
  </si>
  <si>
    <t>895941331</t>
  </si>
  <si>
    <t>Osazení vpusti uliční z betonových dílců DN 450 skruž průběžná s výtokem</t>
  </si>
  <si>
    <t>146</t>
  </si>
  <si>
    <t>https://podminky.urs.cz/item/CS_URS_2024_01/895941331</t>
  </si>
  <si>
    <t>73</t>
  </si>
  <si>
    <t>59224490</t>
  </si>
  <si>
    <t>skruž betonová s odtokem 150mm PVC pro uliční vpusť 450x450x50mm</t>
  </si>
  <si>
    <t>148</t>
  </si>
  <si>
    <t>897172123</t>
  </si>
  <si>
    <t>Akumulační boxy z polypropylenu PP pro retenci dešťových vod pod plochy zatížené nákladními automobily o celkovém akumulačním objemu přes 30 do 60 m3</t>
  </si>
  <si>
    <t>150</t>
  </si>
  <si>
    <t>https://podminky.urs.cz/item/CS_URS_2024_01/897172123</t>
  </si>
  <si>
    <t>"plocha*výška retenční nádrže RN1" 8*6,40*0,66</t>
  </si>
  <si>
    <t>75</t>
  </si>
  <si>
    <t>899104112</t>
  </si>
  <si>
    <t>Osazení poklopů litinových, ocelových nebo železobetonových včetně rámů pro třídu zatížení D400, E600</t>
  </si>
  <si>
    <t>152</t>
  </si>
  <si>
    <t>https://podminky.urs.cz/item/CS_URS_2024_01/899104112</t>
  </si>
  <si>
    <t>55241002</t>
  </si>
  <si>
    <t>poklop kanalizační betonový, litinový rám 125mm, B 125 bez odvětrání</t>
  </si>
  <si>
    <t>156</t>
  </si>
  <si>
    <t>77</t>
  </si>
  <si>
    <t>899204112</t>
  </si>
  <si>
    <t>Osazení mříží litinových včetně rámů a košů na bahno pro třídu zatížení D400, E600</t>
  </si>
  <si>
    <t>158</t>
  </si>
  <si>
    <t>https://podminky.urs.cz/item/CS_URS_2024_01/899204112</t>
  </si>
  <si>
    <t>28661787</t>
  </si>
  <si>
    <t>mříž šachtová dešťová litinová DN 425 pro třídu zatížení D400 čtverec</t>
  </si>
  <si>
    <t>160</t>
  </si>
  <si>
    <t>79</t>
  </si>
  <si>
    <t>28661789</t>
  </si>
  <si>
    <t>koš kalový ocelový pro silniční vpusť 425mm vč. madla</t>
  </si>
  <si>
    <t>162</t>
  </si>
  <si>
    <t>899633131</t>
  </si>
  <si>
    <t>Obetonování potrubí nebo zdiva stok betonem železovým v otevřeném výkopu bez zvláštních nároků na prostředí tř. C 12/15</t>
  </si>
  <si>
    <t>164</t>
  </si>
  <si>
    <t>https://podminky.urs.cz/item/CS_URS_2024_01/899633131</t>
  </si>
  <si>
    <t>"vedení délka*průř.plocha" 24*0,26</t>
  </si>
  <si>
    <t>81</t>
  </si>
  <si>
    <t>899658211</t>
  </si>
  <si>
    <t>Výztuž pro obetonování potrubí ze svařovaných sítí typu Kari</t>
  </si>
  <si>
    <t>166</t>
  </si>
  <si>
    <t>https://podminky.urs.cz/item/CS_URS_2024_01/899658211</t>
  </si>
  <si>
    <t>"kari síť 150/150/6 plocha*objem. hmotnost" (0,8*24)*3,03/1000</t>
  </si>
  <si>
    <t>919735113</t>
  </si>
  <si>
    <t>Řezání stávajícího živičného krytu nebo podkladu hloubky přes 100 do 150 mm</t>
  </si>
  <si>
    <t>168</t>
  </si>
  <si>
    <t>https://podminky.urs.cz/item/CS_URS_2024_01/919735113</t>
  </si>
  <si>
    <t>"délka stávající komunikace" (0,80+0,30+0,30)*2+(12,80+2,00)*2</t>
  </si>
  <si>
    <t>83</t>
  </si>
  <si>
    <t>935113112</t>
  </si>
  <si>
    <t>Osazení odvodňovacího žlabu s krycím roštem polymerbetonového šířky přes 200 mm</t>
  </si>
  <si>
    <t>170</t>
  </si>
  <si>
    <t>https://podminky.urs.cz/item/CS_URS_2024_01/935113112</t>
  </si>
  <si>
    <t>59227110</t>
  </si>
  <si>
    <t>žlab odvodňovací z polymerbetonu bez spádu dna pozinkovaná hrana š 300mm</t>
  </si>
  <si>
    <t>172</t>
  </si>
  <si>
    <t>85</t>
  </si>
  <si>
    <t>56241042</t>
  </si>
  <si>
    <t>rošt můstkový D400 litina pro žlab š 300mm</t>
  </si>
  <si>
    <t>174</t>
  </si>
  <si>
    <t>59227028</t>
  </si>
  <si>
    <t>čelo plné na začátek a konec odvodňovacího žlabu polymerbeton pozink hrana š 300mm</t>
  </si>
  <si>
    <t>176</t>
  </si>
  <si>
    <t>87</t>
  </si>
  <si>
    <t>977151128</t>
  </si>
  <si>
    <t>Jádrové vrty diamantovými korunkami do stavebních materiálů (železobetonu, betonu, cihel, obkladů, dlažeb, kamene) průměru přes 250 do 300 mm</t>
  </si>
  <si>
    <t>178</t>
  </si>
  <si>
    <t>https://podminky.urs.cz/item/CS_URS_2024_01/977151128</t>
  </si>
  <si>
    <t>"napojení na stáv. šachtu" 1*0,15</t>
  </si>
  <si>
    <t>180</t>
  </si>
  <si>
    <t>"pol.3" 4,766</t>
  </si>
  <si>
    <t>89</t>
  </si>
  <si>
    <t>182</t>
  </si>
  <si>
    <t>4,766*9 'Přepočtené koeficientem množství</t>
  </si>
  <si>
    <t>184</t>
  </si>
  <si>
    <t>"pol."4,558</t>
  </si>
  <si>
    <t>"pol.1"12,846</t>
  </si>
  <si>
    <t>186</t>
  </si>
  <si>
    <t>17,404*9 'Přepočtené koeficientem množství</t>
  </si>
  <si>
    <t>188</t>
  </si>
  <si>
    <t>"pol.2+3" 4,558+4,766</t>
  </si>
  <si>
    <t>93</t>
  </si>
  <si>
    <t>190</t>
  </si>
  <si>
    <t>998276101</t>
  </si>
  <si>
    <t>Přesun hmot pro trubní vedení hloubené z trub z plastických hmot nebo sklolaminátových pro vodovody, kanalizace, teplovody, produktovody v otevřeném výkopu dopravní vzdálenost do 15 m</t>
  </si>
  <si>
    <t>192</t>
  </si>
  <si>
    <t>https://podminky.urs.cz/item/CS_URS_2024_01/998276101</t>
  </si>
  <si>
    <t>PSV</t>
  </si>
  <si>
    <t>Práce a dodávky PSV</t>
  </si>
  <si>
    <t>721</t>
  </si>
  <si>
    <t>Zdravotechnika - vnitřní kanalizace</t>
  </si>
  <si>
    <t>95</t>
  </si>
  <si>
    <t>721249116</t>
  </si>
  <si>
    <t>Lapače střešních splavenin montáž lapačů střešních splavenin ostatních typů polypropylenových DN 125</t>
  </si>
  <si>
    <t>196</t>
  </si>
  <si>
    <t>https://podminky.urs.cz/item/CS_URS_2024_01/721249116</t>
  </si>
  <si>
    <t>56231163</t>
  </si>
  <si>
    <t>lapač střešních splavenin se zápachovou klapkou a lapacím košem DN 125/110</t>
  </si>
  <si>
    <t>198</t>
  </si>
  <si>
    <t>97</t>
  </si>
  <si>
    <t>998721101</t>
  </si>
  <si>
    <t>Přesun hmot pro vnitřní kanalizaci stanovený z hmotnosti přesunovaného materiálu vodorovná dopravní vzdálenost do 50 m základní v objektech výšky do 6 m</t>
  </si>
  <si>
    <t>-1525524277</t>
  </si>
  <si>
    <t>https://podminky.urs.cz/item/CS_URS_2024_01/998721101</t>
  </si>
  <si>
    <t>23-M</t>
  </si>
  <si>
    <t>Montáže potrubí</t>
  </si>
  <si>
    <t>230170004</t>
  </si>
  <si>
    <t>Příprava pro zkoušku těsnosti potrubí DN přes 125 do 200</t>
  </si>
  <si>
    <t>sada</t>
  </si>
  <si>
    <t>200</t>
  </si>
  <si>
    <t>https://podminky.urs.cz/item/CS_URS_2024_01/230170004</t>
  </si>
  <si>
    <t>99</t>
  </si>
  <si>
    <t>230170005</t>
  </si>
  <si>
    <t>Příprava pro zkoušku těsnosti potrubí DN přes 200 do 350</t>
  </si>
  <si>
    <t>202</t>
  </si>
  <si>
    <t>https://podminky.urs.cz/item/CS_URS_2024_01/230170005</t>
  </si>
  <si>
    <t>230170014</t>
  </si>
  <si>
    <t>Zkouška těsnosti potrubí DN přes 125 do 200</t>
  </si>
  <si>
    <t>204</t>
  </si>
  <si>
    <t>https://podminky.urs.cz/item/CS_URS_2024_01/230170014</t>
  </si>
  <si>
    <t>101</t>
  </si>
  <si>
    <t>230170015</t>
  </si>
  <si>
    <t>Zkouška těsnosti potrubí DN přes 200 do 350</t>
  </si>
  <si>
    <t>206</t>
  </si>
  <si>
    <t>https://podminky.urs.cz/item/CS_URS_2024_01/230170015</t>
  </si>
  <si>
    <t>230202020</t>
  </si>
  <si>
    <t>Montáž ocelové chráničky celé průměru přes 377 do 426 mm</t>
  </si>
  <si>
    <t>208</t>
  </si>
  <si>
    <t>https://podminky.urs.cz/item/CS_URS_2024_01/230202020</t>
  </si>
  <si>
    <t>103</t>
  </si>
  <si>
    <t>14033234</t>
  </si>
  <si>
    <t>trubka ocelová bezešvá hladká tl 10mm ČSN 41 1375.1 D 426mm</t>
  </si>
  <si>
    <t>210</t>
  </si>
  <si>
    <t>6*1,03 'Přepočtené koeficientem množství</t>
  </si>
  <si>
    <t>SO 302 - Akumulační nádrž...</t>
  </si>
  <si>
    <t xml:space="preserve">    724 - Zdravotechnika - strojní vybavení</t>
  </si>
  <si>
    <t>VRN - Vedlejší rozpočtové náklady</t>
  </si>
  <si>
    <t>115101202</t>
  </si>
  <si>
    <t>Čerpání vody na dopravní výšku do 10 m s uvažovaným průměrným přítokem přes 500 do 1 000 l/min</t>
  </si>
  <si>
    <t>hod</t>
  </si>
  <si>
    <t>https://podminky.urs.cz/item/CS_URS_2024_01/115101202</t>
  </si>
  <si>
    <t>115101302</t>
  </si>
  <si>
    <t>Pohotovost záložní čerpací soupravy pro dopravní výšku do 10 m s uvažovaným průměrným přítokem přes 500 do 1 000 l/min</t>
  </si>
  <si>
    <t>den</t>
  </si>
  <si>
    <t>https://podminky.urs.cz/item/CS_URS_2024_01/115101302</t>
  </si>
  <si>
    <t>131251201</t>
  </si>
  <si>
    <t>Hloubení zapažených jam a zářezů strojně s urovnáním dna do předepsaného profilu a spádu v hornině třídy těžitelnosti I skupiny 3 do 20 m3</t>
  </si>
  <si>
    <t>https://podminky.urs.cz/item/CS_URS_2024_01/131251201</t>
  </si>
  <si>
    <t>"šachty DN 1000 šířka*délka*hloubka*počet"1,60*1,60*1,60*1</t>
  </si>
  <si>
    <t>"šachty ventilové šířka*délka*hloubka*počet"0,60*0,60*0,60*1</t>
  </si>
  <si>
    <t>132251103</t>
  </si>
  <si>
    <t>Hloubení nezapažených rýh šířky do 800 mm strojně s urovnáním dna do předepsaného profilu a spádu v hornině třídy těžitelnosti I skupiny 3 přes 50 do 100 m3</t>
  </si>
  <si>
    <t>https://podminky.urs.cz/item/CS_URS_2024_01/132251103</t>
  </si>
  <si>
    <t>"vedení Z1 šířka*délka*hloubka"0,60*14,90*(1,50-0,48)+0,60*1,84*(1,06-0,48)+0,60*9,87*(0,76-0,20)</t>
  </si>
  <si>
    <t>"vedení Z2 šířka*délka*hloubka"0,60*24,38*(0,96-0,48)+0,60*1,63*(0,56-0,48)</t>
  </si>
  <si>
    <t>"vedení Z3 šířka*délka*hloubka"0,60*18,25*(1,12-0,48)+0,60*13,24*(1,30-0,20)</t>
  </si>
  <si>
    <t>"vedení Z4 šířka*délka*hloubka"0,60*46,84*(1,00-0,48)</t>
  </si>
  <si>
    <t>"vedení Z5 šířka*délka*hloubka"0,6*1,15*(2,75-0,2)+0,6*5,26*(1,00-0,20)+0,60*1,19*(1,00-0,48)</t>
  </si>
  <si>
    <t>"vedení Z6 šířka*délka*hloubka"0,60*4,34*(1,03-0,20)+0,60*2,84*(1,05-0,48)</t>
  </si>
  <si>
    <t>888724195</t>
  </si>
  <si>
    <t>"skládka"10,578</t>
  </si>
  <si>
    <t>"mezideponie 2x"51,65*2</t>
  </si>
  <si>
    <t>-428907976</t>
  </si>
  <si>
    <t>"k zásypu mezideponie"20,676+30,974</t>
  </si>
  <si>
    <t>"zásyp"(20,676+30,974)</t>
  </si>
  <si>
    <t>"výkop"4,312+58,324</t>
  </si>
  <si>
    <t>"zásyp"-(20,676+30,974)</t>
  </si>
  <si>
    <t>10,986*1,6 'Přepočtené koeficientem množství</t>
  </si>
  <si>
    <t>"zemina výkopu vedení"58,324</t>
  </si>
  <si>
    <t>"-lože vedení"-9,348</t>
  </si>
  <si>
    <t>"-obsyp vedení"-30,974</t>
  </si>
  <si>
    <t>"vedení"-((3,14*0,016*0,016*141)+(3,14*0,02*0,02*14,8))</t>
  </si>
  <si>
    <t>"zemina výkopu jam"4,312</t>
  </si>
  <si>
    <t>"- podkladní desky šachty" -0,144</t>
  </si>
  <si>
    <t>"-šachty"-(3,14*0,5*0,5*1,6*1)</t>
  </si>
  <si>
    <t>"-šachty"-(0,2*0,22*0,6*4)</t>
  </si>
  <si>
    <t>"vedení výška*šířka*délka" (((0,032+0,30)*0,60*141)-(3,14*0,016*0,016*141))+(((0,04+0,30)*0,60*14,80)-(3,14*0,02*0,02*14,8))</t>
  </si>
  <si>
    <t>30,974*2 "Přepočtené koeficientem množství</t>
  </si>
  <si>
    <t>"vedení výška*šířka*délka" 0,10*0,60*14,80+0,10*0,60*141</t>
  </si>
  <si>
    <t>"šachty šířka*délka*výška*počet" 1,20*1,20*0,10*1</t>
  </si>
  <si>
    <t>871161141</t>
  </si>
  <si>
    <t>Montáž vodovodního potrubí z polyetylenu PE100 RC v otevřeném výkopu svařovaných na tupo SDR 11/PN16 d 32 x 3,0 mm</t>
  </si>
  <si>
    <t>https://podminky.urs.cz/item/CS_URS_2024_01/871161141</t>
  </si>
  <si>
    <t>28613170</t>
  </si>
  <si>
    <t>trubka vodovodní PE100 SDR11 se signalizační vrstvou 32x3,0mm</t>
  </si>
  <si>
    <t>140,98*1,015 'Přepočtené koeficientem množství</t>
  </si>
  <si>
    <t>871171141</t>
  </si>
  <si>
    <t>Montáž vodovodního potrubí z polyetylenu PE100 RC v otevřeném výkopu svařovaných na tupo SDR 11/PN16 d 40 x 3,7 mm</t>
  </si>
  <si>
    <t>https://podminky.urs.cz/item/CS_URS_2024_01/871171141</t>
  </si>
  <si>
    <t>28613171</t>
  </si>
  <si>
    <t>trubka vodovodní PE100 SDR11 se signalizační vrstvou 40x3,7mm</t>
  </si>
  <si>
    <t>14,78*1,015 'Přepočtené koeficientem množství</t>
  </si>
  <si>
    <t>877161101</t>
  </si>
  <si>
    <t>Montáž tvarovek na vodovodním plastovém potrubí z polyetylenu PE 100 elektrotvarovek SDR 11/PN16 spojek, oblouků nebo redukcí d 32</t>
  </si>
  <si>
    <t>https://podminky.urs.cz/item/CS_URS_2024_01/877161101</t>
  </si>
  <si>
    <t>28614971</t>
  </si>
  <si>
    <t>elektroredukce PE 100 PN16 D 40-32mm</t>
  </si>
  <si>
    <t>28654837</t>
  </si>
  <si>
    <t>koleno 90° svěrné PP-B pro PE potrubí d32</t>
  </si>
  <si>
    <t>28614193</t>
  </si>
  <si>
    <t>oblouk 90° SDR11 PE 100 PN16 D 32mm</t>
  </si>
  <si>
    <t>877161113</t>
  </si>
  <si>
    <t>Montáž tvarovek na vodovodním plastovém potrubí z polyetylenu PE 100 elektrotvarovek SDR 11/PN16 T-kusů d 32</t>
  </si>
  <si>
    <t>https://podminky.urs.cz/item/CS_URS_2024_01/877161113</t>
  </si>
  <si>
    <t>28654847</t>
  </si>
  <si>
    <t>t-kus 90° svěrný PP-B pro PE potrubí d32</t>
  </si>
  <si>
    <t>892233122</t>
  </si>
  <si>
    <t>Proplach a dezinfekce vodovodního potrubí DN od 40 do 70</t>
  </si>
  <si>
    <t>https://podminky.urs.cz/item/CS_URS_2024_01/892233122</t>
  </si>
  <si>
    <t>140,98+14,78</t>
  </si>
  <si>
    <t>893812225.R</t>
  </si>
  <si>
    <t>Ventilová šachta zátěžová obdélníková rozměru do 20x22 cm</t>
  </si>
  <si>
    <t>59224066</t>
  </si>
  <si>
    <t>skruž betonová DN 1000x250 PS 100x25x12cm</t>
  </si>
  <si>
    <t>59224062</t>
  </si>
  <si>
    <t>dno betonové šachtové DN 1000 100x80x15cm výtok 25-60cm</t>
  </si>
  <si>
    <t>Poznámka k položce:_x000d_
Poznámka k položce: sv. výška 830 mm</t>
  </si>
  <si>
    <t>-858003522</t>
  </si>
  <si>
    <t>28661770</t>
  </si>
  <si>
    <t>poklop šachtový litinový, betonový rám DN 400 pro třídu zatížení B125</t>
  </si>
  <si>
    <t>1660577825</t>
  </si>
  <si>
    <t>899721111</t>
  </si>
  <si>
    <t>Signalizační vodič na potrubí DN do 150 mm</t>
  </si>
  <si>
    <t>https://podminky.urs.cz/item/CS_URS_2024_01/899721111</t>
  </si>
  <si>
    <t>899722113</t>
  </si>
  <si>
    <t>Krytí potrubí z plastů výstražnou fólií z PVC šířky přes 25 do 34 cm</t>
  </si>
  <si>
    <t>https://podminky.urs.cz/item/CS_URS_2024_01/899722113</t>
  </si>
  <si>
    <t>977151113</t>
  </si>
  <si>
    <t>Jádrové vrty diamantovými korunkami do stavebních materiálů (železobetonu, betonu, cihel, obkladů, dlažeb, kamene) průměru přes 40 do 50 mm</t>
  </si>
  <si>
    <t>https://podminky.urs.cz/item/CS_URS_2024_01/977151113</t>
  </si>
  <si>
    <t>"zřízení technologické šachty" 1*0,12</t>
  </si>
  <si>
    <t>724</t>
  </si>
  <si>
    <t>Zdravotechnika - strojní vybavení</t>
  </si>
  <si>
    <t>724131111</t>
  </si>
  <si>
    <t>Čerpadla vodovodní ruční stojanová s potrubím a sacím košem pro hloubku studny do 7 m</t>
  </si>
  <si>
    <t>soubor</t>
  </si>
  <si>
    <t>https://podminky.urs.cz/item/CS_URS_2024_01/724131111</t>
  </si>
  <si>
    <t>724211223</t>
  </si>
  <si>
    <t>Domovní vodárny s čerpacím soustrojím a sacím košem bez potrubí s tlakovou vakovou nádobou dopravní výška H (m) / objem nádoby (l) 37 m/20 l</t>
  </si>
  <si>
    <t>https://podminky.urs.cz/item/CS_URS_2024_01/724211223</t>
  </si>
  <si>
    <t>724232116</t>
  </si>
  <si>
    <t>Příslušenství domovních vodáren ovládací spínač tlakový zapínací tlak 1-5 bar 230 V</t>
  </si>
  <si>
    <t>https://podminky.urs.cz/item/CS_URS_2024_01/724232116</t>
  </si>
  <si>
    <t>998724101</t>
  </si>
  <si>
    <t>Přesun hmot pro strojní vybavení stanovený z hmotnosti přesunovaného materiálu vodorovná dopravní vzdálenost do 50 m základní v objektech výšky do 6 m</t>
  </si>
  <si>
    <t>https://podminky.urs.cz/item/CS_URS_2024_01/998724101</t>
  </si>
  <si>
    <t>230170001</t>
  </si>
  <si>
    <t>Příprava pro zkoušku těsnosti potrubí DN do 40</t>
  </si>
  <si>
    <t>https://podminky.urs.cz/item/CS_URS_2024_01/230170001</t>
  </si>
  <si>
    <t>230170002</t>
  </si>
  <si>
    <t>Příprava pro zkoušku těsnosti potrubí DN přes 40 do 80</t>
  </si>
  <si>
    <t>https://podminky.urs.cz/item/CS_URS_2024_01/230170002</t>
  </si>
  <si>
    <t>230170011</t>
  </si>
  <si>
    <t>Zkouška těsnosti potrubí DN do 40</t>
  </si>
  <si>
    <t>https://podminky.urs.cz/item/CS_URS_2024_01/230170011</t>
  </si>
  <si>
    <t>230170012</t>
  </si>
  <si>
    <t>Zkouška těsnosti potrubí DN přes 40 do 80</t>
  </si>
  <si>
    <t>https://podminky.urs.cz/item/CS_URS_2024_01/230170012</t>
  </si>
  <si>
    <t>Vedlejší rozpočtové náklady</t>
  </si>
  <si>
    <t>043002000</t>
  </si>
  <si>
    <t>Zkoušky a ostatní měření</t>
  </si>
  <si>
    <t>kompl</t>
  </si>
  <si>
    <t>044002000</t>
  </si>
  <si>
    <t>Revize</t>
  </si>
  <si>
    <t>kompll</t>
  </si>
  <si>
    <t>SO 401 - Veřejné osvětlení</t>
  </si>
  <si>
    <t xml:space="preserve">    94 - Lešení a stavební výtahy</t>
  </si>
  <si>
    <t xml:space="preserve">    741 - Elektroinstalace - silnoproud</t>
  </si>
  <si>
    <t xml:space="preserve">    742 - Elektroinstalace - slaboproud</t>
  </si>
  <si>
    <t xml:space="preserve">    46-M - Zemní práce při extr.mont.pracích</t>
  </si>
  <si>
    <t>Lešení a stavební výtahy</t>
  </si>
  <si>
    <t>945421110</t>
  </si>
  <si>
    <t>Hydraulická zvedací plošina včetně obsluhy instalovaná na automobilovém podvozku, výšky zdvihu do 18 m</t>
  </si>
  <si>
    <t>https://podminky.urs.cz/item/CS_URS_2024_01/945421110</t>
  </si>
  <si>
    <t>741</t>
  </si>
  <si>
    <t>Elektroinstalace - silnoproud</t>
  </si>
  <si>
    <t>741110312</t>
  </si>
  <si>
    <t>Montáž trubek ochranných s nasunutím nebo našroubováním do krabic plastových tuhých, uložených volně, vnitřní Ø přes 40 do 90 mm</t>
  </si>
  <si>
    <t>https://podminky.urs.cz/item/CS_URS_2024_01/741110312</t>
  </si>
  <si>
    <t>34571361</t>
  </si>
  <si>
    <t>trubka elektroinstalační HDPE tuhá dvouplášťová korugovaná D 41/50mm</t>
  </si>
  <si>
    <t>340*1,05 'Přepočtené koeficientem množství</t>
  </si>
  <si>
    <t>741110314</t>
  </si>
  <si>
    <t>Montáž trubek ochranných s nasunutím nebo našroubováním do krabic plastových tuhých, uložených volně, vnitřní Ø přes 133 do 152 mm</t>
  </si>
  <si>
    <t>https://podminky.urs.cz/item/CS_URS_2024_01/741110314</t>
  </si>
  <si>
    <t>28611140</t>
  </si>
  <si>
    <t>trubka kanalizační PVC DN 250x1000mm SN4</t>
  </si>
  <si>
    <t>6*1,05 'Přepočtené koeficientem množství</t>
  </si>
  <si>
    <t>741122122</t>
  </si>
  <si>
    <t>Montáž kabelů měděných bez ukončení uložených v trubkách zatažených plných kulatých nebo bezhalogenových (např. CYKY) počtu a průřezu žil 3x1,5 až 6 mm2</t>
  </si>
  <si>
    <t>https://podminky.urs.cz/item/CS_URS_2024_01/741122122</t>
  </si>
  <si>
    <t>34111030</t>
  </si>
  <si>
    <t>kabel instalační jádro Cu plné izolace PVC plášť PVC 450/750V (CYKY) 3x1,5mm2</t>
  </si>
  <si>
    <t>Poznámka k položce:_x000d_
Poznámka k položce: CYKY, průměr kabelu 8,6mm</t>
  </si>
  <si>
    <t>30*1,15 'Přepočtené koeficientem množství</t>
  </si>
  <si>
    <t>34111036</t>
  </si>
  <si>
    <t>kabel instalační jádro Cu plné izolace PVC plášť PVC 450/750V (CYKY) 3x2,5mm2</t>
  </si>
  <si>
    <t>80*1,15 'Přepočtené koeficientem množství</t>
  </si>
  <si>
    <t>741122133</t>
  </si>
  <si>
    <t>Montáž kabelů měděných bez ukončení uložených v trubkách zatažených plných kulatých nebo bezhalogenových (např. CYKY) počtu a průřezu žil 4x10 mm2</t>
  </si>
  <si>
    <t>https://podminky.urs.cz/item/CS_URS_2024_01/741122133</t>
  </si>
  <si>
    <t>34111076</t>
  </si>
  <si>
    <t>kabel instalační jádro Cu plné izolace PVC plášť PVC 450/750V (CYKY) 4x10mm2</t>
  </si>
  <si>
    <t>Poznámka k položce:_x000d_
Poznámka k položce: CYKY, průměr kabelu 16,1mm</t>
  </si>
  <si>
    <t>210*1,15 'Přepočtené koeficientem množství</t>
  </si>
  <si>
    <t>741122143</t>
  </si>
  <si>
    <t>Montáž kabelů měděných bez ukončení uložených v trubkách zatažených plných kulatých nebo bezhalogenových (např. CYKY) počtu a průřezu žil 5x4 až 6 mm2</t>
  </si>
  <si>
    <t>https://podminky.urs.cz/item/CS_URS_2024_01/741122143</t>
  </si>
  <si>
    <t>34111100</t>
  </si>
  <si>
    <t>kabel instalační jádro Cu plné izolace PVC plášť PVC 450/750V (CYKY) 5x6mm2</t>
  </si>
  <si>
    <t>Poznámka k položce:_x000d_
Poznámka k položce: CYKY, průměr kabelu 15,1mm</t>
  </si>
  <si>
    <t>70*1,15 'Přepočtené koeficientem množství</t>
  </si>
  <si>
    <t>741130021</t>
  </si>
  <si>
    <t>Ukončení vodičů izolovaných s označením a zapojením na svorkovnici s otevřením a uzavřením krytu, průřezu žíly do 2,5 mm2</t>
  </si>
  <si>
    <t>https://podminky.urs.cz/item/CS_URS_2024_01/741130021</t>
  </si>
  <si>
    <t>741130026</t>
  </si>
  <si>
    <t>Ukončení vodičů izolovaných s označením a zapojením na svorkovnici s otevřením a uzavřením krytu, průřezu žíly do 25 mm2</t>
  </si>
  <si>
    <t>https://podminky.urs.cz/item/CS_URS_2024_01/741130026</t>
  </si>
  <si>
    <t>741410021</t>
  </si>
  <si>
    <t>Montáž uzemňovacího vedení s upevněním, propojením a připojením pomocí svorek v zemi s izolací spojů pásku průřezu do 120 mm2 v městské zástavbě</t>
  </si>
  <si>
    <t>https://podminky.urs.cz/item/CS_URS_2024_01/741410021</t>
  </si>
  <si>
    <t>35442062</t>
  </si>
  <si>
    <t>pás zemnící 30x4mm FeZn</t>
  </si>
  <si>
    <t>kg</t>
  </si>
  <si>
    <t>290*0,95 'Přepočtené koeficientem množství</t>
  </si>
  <si>
    <t>741810003</t>
  </si>
  <si>
    <t>Zkoušky a prohlídky elektrických rozvodů a zařízení celková prohlídka a vyhotovení revizní zprávy pro objem montážních prací přes 500 do 1000 tis. Kč</t>
  </si>
  <si>
    <t>https://podminky.urs.cz/item/CS_URS_2024_01/741810003</t>
  </si>
  <si>
    <t>741820102</t>
  </si>
  <si>
    <t>Měření osvětlovacího zařízení intenzity osvětlení na pracovišti do 50 svítidel</t>
  </si>
  <si>
    <t>https://podminky.urs.cz/item/CS_URS_2024_01/741820102</t>
  </si>
  <si>
    <t>998741101</t>
  </si>
  <si>
    <t>Přesun hmot pro silnoproud stanovený z hmotnosti přesunovaného materiálu vodorovná dopravní vzdálenost do 50 m základní v objektech výšky do 6 m</t>
  </si>
  <si>
    <t>924515821</t>
  </si>
  <si>
    <t>https://podminky.urs.cz/item/CS_URS_2024_01/998741101</t>
  </si>
  <si>
    <t>742</t>
  </si>
  <si>
    <t>Elektroinstalace - slaboproud</t>
  </si>
  <si>
    <t>742122001</t>
  </si>
  <si>
    <t>Montáž kabelové spojky nebo svorkovnice do 15 žil</t>
  </si>
  <si>
    <t>https://podminky.urs.cz/item/CS_URS_2024_01/742122001</t>
  </si>
  <si>
    <t>35436036.R</t>
  </si>
  <si>
    <t>spojka kabelová odbočná 5x6mm/3x2,5mm</t>
  </si>
  <si>
    <t>998742101</t>
  </si>
  <si>
    <t>Přesun hmot pro slaboproud stanovený z hmotnosti přesunovaného materiálu vodorovná dopravní vzdálenost do 50 m základní v objektech výšky do 6 m</t>
  </si>
  <si>
    <t>https://podminky.urs.cz/item/CS_URS_2024_01/998742101</t>
  </si>
  <si>
    <t>741371920</t>
  </si>
  <si>
    <t>Demontáž svítidel bez zachování funkčnosti (do suti) exteriérových s integrovaným zdrojem LED samostatných sloupkových</t>
  </si>
  <si>
    <t>https://podminky.urs.cz/item/CS_URS_2024_01/741371920</t>
  </si>
  <si>
    <t>210203901</t>
  </si>
  <si>
    <t>Montáž svítidel LED se zapojením vodičů průmyslových nebo venkovních na výložník nebo dřík</t>
  </si>
  <si>
    <t>https://podminky.urs.cz/item/CS_URS_2024_01/210203901</t>
  </si>
  <si>
    <t>34774000.R</t>
  </si>
  <si>
    <t>svítidlo pro osvětlení komunikace na dřík zdroj LED 26W 3594lm 3000K</t>
  </si>
  <si>
    <t>210204011</t>
  </si>
  <si>
    <t>Montáž stožárů osvětlení samostatně stojících ocelových, délky do 12 m</t>
  </si>
  <si>
    <t>https://podminky.urs.cz/item/CS_URS_2024_01/210204011</t>
  </si>
  <si>
    <t>31674065</t>
  </si>
  <si>
    <t>stožár osvětlovací sadový Pz 133/89/60 v 5,0m</t>
  </si>
  <si>
    <t>210204201</t>
  </si>
  <si>
    <t>Montáž elektrovýzbroje stožárů osvětlení 1 okruh</t>
  </si>
  <si>
    <t>https://podminky.urs.cz/item/CS_URS_2024_01/210204201</t>
  </si>
  <si>
    <t>31674130</t>
  </si>
  <si>
    <t>výzbroj stožárová SV 6.10.4</t>
  </si>
  <si>
    <t>741372127</t>
  </si>
  <si>
    <t>Montáž svítidel s integrovaným zdrojem LED se zapojením vodičů exteriérových samostatných sloupkových</t>
  </si>
  <si>
    <t>https://podminky.urs.cz/item/CS_URS_2024_01/741372127</t>
  </si>
  <si>
    <t>Poznámka k položce:_x000d_
Poznámka k položce: včetně základu FeZn</t>
  </si>
  <si>
    <t>1410359.R</t>
  </si>
  <si>
    <t>sloupkové svítidlo asymetrické, IK 10, litý hliník,1100 lm, 3000 K, 9W, výška 1 m, průměr 110 mm</t>
  </si>
  <si>
    <t>210280131</t>
  </si>
  <si>
    <t>Zkoušky a prohlídky rozvodných zařízení revize, seřízení a uvedení do provozu řídící skříně pro vn</t>
  </si>
  <si>
    <t>https://podminky.urs.cz/item/CS_URS_2024_01/210280131</t>
  </si>
  <si>
    <t>220960021</t>
  </si>
  <si>
    <t>Montáž stožárové svorkovnice s připevněním</t>
  </si>
  <si>
    <t>https://podminky.urs.cz/item/CS_URS_2024_01/220960021</t>
  </si>
  <si>
    <t>1136641</t>
  </si>
  <si>
    <t>stožárová svorkovnice</t>
  </si>
  <si>
    <t>46-M</t>
  </si>
  <si>
    <t>Zemní práce při extr.mont.pracích</t>
  </si>
  <si>
    <t>460141112</t>
  </si>
  <si>
    <t>Hloubení nezapažených jam strojně včetně urovnáním dna s přemístěním výkopku do vzdálenosti 3 m od okraje jámy nebo s naložením na dopravní prostředek v hornině třídy těžitelnosti I skupiny 3</t>
  </si>
  <si>
    <t>https://podminky.urs.cz/item/CS_URS_2024_01/460141112</t>
  </si>
  <si>
    <t>"stožár" 6*1*1*1</t>
  </si>
  <si>
    <t>460171182</t>
  </si>
  <si>
    <t>Hloubení nezapažených kabelových rýh strojně včetně urovnání dna s přemístěním výkopku do vzdálenosti 3 m od okraje jámy nebo s naložením na dopravní prostředek šířky 35 cm hloubky 90 cm v hornině třídy těžitelnosti I skupiny 3</t>
  </si>
  <si>
    <t>https://podminky.urs.cz/item/CS_URS_2024_01/460171182</t>
  </si>
  <si>
    <t>"délka" 250,00</t>
  </si>
  <si>
    <t>460341113</t>
  </si>
  <si>
    <t>Vodorovné přemístění (odvoz) horniny dopravními prostředky včetně složení, bez naložení a rozprostření jakékoliv třídy, na vzdálenost přes 500 do 1000 m</t>
  </si>
  <si>
    <t>https://podminky.urs.cz/item/CS_URS_2024_01/460341113</t>
  </si>
  <si>
    <t>"zemina výkop-zásypy" (6+250*0,4*1)-(250*0,4*0,65)</t>
  </si>
  <si>
    <t>460341121</t>
  </si>
  <si>
    <t>Vodorovné přemístění (odvoz) horniny dopravními prostředky včetně složení, bez naložení a rozprostření jakékoliv třídy, na vzdálenost Příplatek k ceně -1113 za každých dalších i započatých 1000 m</t>
  </si>
  <si>
    <t>https://podminky.urs.cz/item/CS_URS_2024_01/460341121</t>
  </si>
  <si>
    <t>41*9 'Přepočtené koeficientem množství</t>
  </si>
  <si>
    <t>460361111</t>
  </si>
  <si>
    <t>Poplatek (skládkovné) za uložení zeminy na skládce zatříděné do Katalogu odpadů pod kódem 17 05 04</t>
  </si>
  <si>
    <t>https://podminky.urs.cz/item/CS_URS_2024_01/460361111</t>
  </si>
  <si>
    <t>41*1,6 'Přepočtené koeficientem množství</t>
  </si>
  <si>
    <t>460451192</t>
  </si>
  <si>
    <t>Zásyp kabelových rýh strojně s přemístěním sypaniny ze vzdálenosti do 10 m, s uložením výkopku ve vrstvách včetně zhutnění a urovnání povrchu šířky 35 cm hloubky 90 cm z horniny třídy těžitelnosti I skupiny 3</t>
  </si>
  <si>
    <t>https://podminky.urs.cz/item/CS_URS_2024_01/460451192</t>
  </si>
  <si>
    <t>"obsyp potrubí v tl. 200 mm- vedení" (0,20*0,40*250,00)-(3,14*0,025*0,025*250)</t>
  </si>
  <si>
    <t>19,509*1,8 'Přepočtené koeficientem množství</t>
  </si>
  <si>
    <t>460641113</t>
  </si>
  <si>
    <t>Základové konstrukce základ bez bednění do rostlé zeminy z monolitického betonu tř. C 16/20</t>
  </si>
  <si>
    <t>https://podminky.urs.cz/item/CS_URS_2024_01/460641113</t>
  </si>
  <si>
    <t>460661112</t>
  </si>
  <si>
    <t>Kabelové lože z písku včetně podsypu, zhutnění a urovnání povrchu pro kabely nn bez zakrytí, šířky přes 35 do 50 cm</t>
  </si>
  <si>
    <t>https://podminky.urs.cz/item/CS_URS_2024_01/460661112</t>
  </si>
  <si>
    <t>460671113</t>
  </si>
  <si>
    <t>Výstražné prvky pro krytí kabelů včetně vyrovnání povrchu rýhy, rozvinutí a uložení fólie, šířky přes 25 do 35 cm</t>
  </si>
  <si>
    <t>https://podminky.urs.cz/item/CS_URS_2024_01/460671113</t>
  </si>
  <si>
    <t>469981111</t>
  </si>
  <si>
    <t>Přesun hmot pro pomocné stavební práce při elektromontážích dopravní vzdálenost do 1 000 m</t>
  </si>
  <si>
    <t>https://podminky.urs.cz/item/CS_URS_2024_01/469981111</t>
  </si>
  <si>
    <t>SO 701 - Demolice garáží</t>
  </si>
  <si>
    <t xml:space="preserve">    96 - Bourání konstrukcí</t>
  </si>
  <si>
    <t>Bourání konstrukcí</t>
  </si>
  <si>
    <t>961055111</t>
  </si>
  <si>
    <t>Bourání základů z betonu železového</t>
  </si>
  <si>
    <t>https://podminky.urs.cz/item/CS_URS_2024_01/961055111</t>
  </si>
  <si>
    <t>Poznámka k položce:_x000d_
Poznámka k položce: odhad</t>
  </si>
  <si>
    <t>"základová deska garáže" 3*5,30*3,10*0,20</t>
  </si>
  <si>
    <t>981332111</t>
  </si>
  <si>
    <t>Demolice ocelových konstrukcí hal, sil, technologických zařízení apod. jakýmkoliv způsobem</t>
  </si>
  <si>
    <t>https://podminky.urs.cz/item/CS_URS_2024_01/981332111</t>
  </si>
  <si>
    <t>"demontáž stávající garáže" 300*3/1000</t>
  </si>
  <si>
    <t>997006512</t>
  </si>
  <si>
    <t>Vodorovná doprava suti na skládku s naložením na dopravní prostředek a složením přes 100 m do 1 km</t>
  </si>
  <si>
    <t>https://podminky.urs.cz/item/CS_URS_2024_01/997006512</t>
  </si>
  <si>
    <t>"ocel uložená na sběrný dvůr" 0,90</t>
  </si>
  <si>
    <t>"beton uložen na skládku odpadu" 23,659</t>
  </si>
  <si>
    <t>997006519</t>
  </si>
  <si>
    <t>Vodorovná doprava suti na skládku Příplatek k ceně -6512 za každý další i započatý 1 km</t>
  </si>
  <si>
    <t>https://podminky.urs.cz/item/CS_URS_2024_01/997006519</t>
  </si>
  <si>
    <t>23,659*9 'Přepočtené koeficientem množství</t>
  </si>
  <si>
    <t>997013602</t>
  </si>
  <si>
    <t>Poplatek za uložení stavebního odpadu na skládce (skládkovné) z armovaného betonu zatříděného do Katalogu odpadů pod kódem 17 01 01</t>
  </si>
  <si>
    <t>https://podminky.urs.cz/item/CS_URS_2024_01/997013602</t>
  </si>
  <si>
    <t>SO 800 - Ochranna stávají...</t>
  </si>
  <si>
    <t>122211101</t>
  </si>
  <si>
    <t>Odkopávky a prokopávky ručně zapažené i nezapažené v hornině třídy těžitelnosti I skupiny 3</t>
  </si>
  <si>
    <t>https://podminky.urs.cz/item/CS_URS_2024_01/122211101</t>
  </si>
  <si>
    <t>"stromová mísa" 1,25*1,25*0,05</t>
  </si>
  <si>
    <t>"výkop"0,078</t>
  </si>
  <si>
    <t>167111101</t>
  </si>
  <si>
    <t>Nakládání, skládání a překládání neulehlého výkopku nebo sypaniny ručně nakládání, z hornin třídy těžitelnosti I, skupiny 1 až 3</t>
  </si>
  <si>
    <t>1754480705</t>
  </si>
  <si>
    <t>https://podminky.urs.cz/item/CS_URS_2024_01/167111101</t>
  </si>
  <si>
    <t>0,078*1,6 'Přepočtené koeficientem množství</t>
  </si>
  <si>
    <t>184215411</t>
  </si>
  <si>
    <t>Zhotovení závlahové mísy u solitérních dřevin v rovině nebo na svahu do 1:5, o průměru mísy do 0,5 m</t>
  </si>
  <si>
    <t>1045844424</t>
  </si>
  <si>
    <t>https://podminky.urs.cz/item/CS_URS_2024_01/184215411</t>
  </si>
  <si>
    <t>58344121</t>
  </si>
  <si>
    <t>štěrkodrť frakce 0/8</t>
  </si>
  <si>
    <t>1,25*1,25*0,05</t>
  </si>
  <si>
    <t>0,078*1,8 'Přepočtené koeficientem množství</t>
  </si>
  <si>
    <t>184818312</t>
  </si>
  <si>
    <t>Instalace bezpečnostních vazeb pro zajištění koruny stromu dynamická přes 1 do 3 lan</t>
  </si>
  <si>
    <t>https://podminky.urs.cz/item/CS_URS_2024_01/184818312</t>
  </si>
  <si>
    <t>67543204</t>
  </si>
  <si>
    <t>vazba stromu bezpečnostní dynamická nosnost lana 4t</t>
  </si>
  <si>
    <t>184851512</t>
  </si>
  <si>
    <t>Řez stromů tvarovací hlavový s opakovaným intervalem řezu do 2 let výšky nasazení hlavy přes 2 do 6 m</t>
  </si>
  <si>
    <t>https://podminky.urs.cz/item/CS_URS_2024_01/184851512</t>
  </si>
  <si>
    <t>Poznámka k položce:_x000d_
Poznámka k položce: srovnávací řez koruny po dokončení stavebních prací</t>
  </si>
  <si>
    <t>184852444</t>
  </si>
  <si>
    <t>Řez stromů prováděný lezeckou technikou redukční obvodový (S-RO), plocha koruny stromu přes 300 do 330 m2</t>
  </si>
  <si>
    <t>https://podminky.urs.cz/item/CS_URS_2024_01/184852444</t>
  </si>
  <si>
    <t>998231411</t>
  </si>
  <si>
    <t>Přesun hmot pro sadovnické a krajinářské úpravy ručně (bez užití mechanizace) dopravní vzdálenost do 100 m</t>
  </si>
  <si>
    <t>https://podminky.urs.cz/item/CS_URS_2024_01/998231411</t>
  </si>
  <si>
    <t>SO 801 - Návrh výsadeb</t>
  </si>
  <si>
    <t>Soupis:</t>
  </si>
  <si>
    <t>01 - Výsadba</t>
  </si>
  <si>
    <t xml:space="preserve">    767 - Konstrukce zámečnické</t>
  </si>
  <si>
    <t>119005132</t>
  </si>
  <si>
    <t>Vytyčení výsadeb s rozmístěním rostlin dle projektové dokumentace zapojených nebo v záhonu, plochy přes 100 m2 do plochy individuálně</t>
  </si>
  <si>
    <t>193311534</t>
  </si>
  <si>
    <t>https://podminky.urs.cz/item/CS_URS_2024_01/119005132</t>
  </si>
  <si>
    <t>119005151</t>
  </si>
  <si>
    <t>Vytyčení výsadeb s rozmístěním rostlin dle projektové dokumentace solitérních do 10 kusů</t>
  </si>
  <si>
    <t>1721863731</t>
  </si>
  <si>
    <t>https://podminky.urs.cz/item/CS_URS_2024_01/119005151</t>
  </si>
  <si>
    <t>180405114</t>
  </si>
  <si>
    <t>Založení trávníků ve vegetačních dlaždicích nebo prefabrikátech výsevem směsi substrátu a semene v rovině nebo na svahu do 1:5</t>
  </si>
  <si>
    <t>-197309464</t>
  </si>
  <si>
    <t>https://podminky.urs.cz/item/CS_URS_2024_01/180405114</t>
  </si>
  <si>
    <t>00572420</t>
  </si>
  <si>
    <t>osivo směs travní parková okrasná</t>
  </si>
  <si>
    <t>311288284</t>
  </si>
  <si>
    <t>Poznámka k položce:_x000d_
Poznámka k položce: Složení směsi: •	kostřava červená výběžkatá (Festuca rubra rubra) – 15% •	kostřava červená kr. výběžkatá (Festuca rubra trichophylla) – 15% •	jílek vytrvalý (Lolium perenne) – 40% •	lipnice luční (Poa pratensis) – 30%</t>
  </si>
  <si>
    <t>531*0,02 'Přepočtené koeficientem množství</t>
  </si>
  <si>
    <t>10371500</t>
  </si>
  <si>
    <t>substrát pro trávníky VL</t>
  </si>
  <si>
    <t>-463136024</t>
  </si>
  <si>
    <t>531*0,002 'Přepočtené koeficientem množství</t>
  </si>
  <si>
    <t>181351003</t>
  </si>
  <si>
    <t>Rozprostření a urovnání ornice v rovině nebo ve svahu sklonu do 1:5 strojně při souvislé ploše do 100 m2, tl. vrstvy do 200 mm</t>
  </si>
  <si>
    <t>-614667548</t>
  </si>
  <si>
    <t>https://podminky.urs.cz/item/CS_URS_2024_01/181351003</t>
  </si>
  <si>
    <t>Poznámka k položce:_x000d_
Poznámka k položce: 50% ornice, 30 % kompost, 20% štěrk fr.4/8</t>
  </si>
  <si>
    <t>"plocha podrostového záhonu" 3,40</t>
  </si>
  <si>
    <t>10321100.R</t>
  </si>
  <si>
    <t>kompost</t>
  </si>
  <si>
    <t>-1894292951</t>
  </si>
  <si>
    <t>"30%" 3,4*0,15*0,30</t>
  </si>
  <si>
    <t>58343810</t>
  </si>
  <si>
    <t>kamenivo drcené hrubé frakce 4/8</t>
  </si>
  <si>
    <t>-738440190</t>
  </si>
  <si>
    <t>"20%" 3,4*0,15*0,20</t>
  </si>
  <si>
    <t>0,102*1,8 'Přepočtené koeficientem množství</t>
  </si>
  <si>
    <t>181351005</t>
  </si>
  <si>
    <t>Rozprostření a urovnání ornice v rovině nebo ve svahu sklonu do 1:5 strojně při souvislé ploše do 100 m2, tl. vrstvy přes 250 do 300 mm</t>
  </si>
  <si>
    <t>-590781373</t>
  </si>
  <si>
    <t>https://podminky.urs.cz/item/CS_URS_2024_01/181351005</t>
  </si>
  <si>
    <t>Poznámka k položce:_x000d_
Poznámka k položce: 20 % zeminy, 30% kompost, 50% písek</t>
  </si>
  <si>
    <t>"plocha vypařovacích průlehů" 57,1</t>
  </si>
  <si>
    <t>1240518670</t>
  </si>
  <si>
    <t>"30%" 57,1*0,30*0,30</t>
  </si>
  <si>
    <t>58154410</t>
  </si>
  <si>
    <t>písek křemičitý sušený frakce 0,1</t>
  </si>
  <si>
    <t>-486875217</t>
  </si>
  <si>
    <t>"30%" 57,1*0,30*0,50</t>
  </si>
  <si>
    <t>8,565*1,8 'Přepočtené koeficientem množství</t>
  </si>
  <si>
    <t>181351104</t>
  </si>
  <si>
    <t>Rozprostření a urovnání ornice v rovině nebo ve svahu sklonu do 1:5 strojně při souvislé ploše přes 100 do 500 m2, tl. vrstvy přes 200 do 250 mm</t>
  </si>
  <si>
    <t>150655566</t>
  </si>
  <si>
    <t>https://podminky.urs.cz/item/CS_URS_2024_01/181351104</t>
  </si>
  <si>
    <t>Poznámka k položce:_x000d_
Poznámka k položce: travobylinné záhony: 50% ornice; 30% kompost, 20% štěrk fr. 8/4 štěrkový trávník tl. 20 cm: 20% ornice; 20% štěrk fr.0/32 zelený chodníček:100% ornice</t>
  </si>
  <si>
    <t>"plocha travobylinných záhonů" 160,9</t>
  </si>
  <si>
    <t>"plocha štěrkového trávníku"86,00</t>
  </si>
  <si>
    <t>"plocha zeleného chodníčku"560,00</t>
  </si>
  <si>
    <t>-1290764293</t>
  </si>
  <si>
    <t>"plocha travobylinných záhonů 30%" 160,9*0,25*0,30</t>
  </si>
  <si>
    <t>409755301</t>
  </si>
  <si>
    <t>"plocha travobylinných záhonů 20%" 160,9*0,25*0,20</t>
  </si>
  <si>
    <t>8,045*1,8 'Přepočtené koeficientem množství</t>
  </si>
  <si>
    <t>58344171</t>
  </si>
  <si>
    <t>štěrkodrť frakce 0/32</t>
  </si>
  <si>
    <t>766218717</t>
  </si>
  <si>
    <t>"plocha štěrkového trávníku 80%"86*0,20*0,80</t>
  </si>
  <si>
    <t>13,76*1,8 'Přepočtené koeficientem množství</t>
  </si>
  <si>
    <t>181411131</t>
  </si>
  <si>
    <t>Založení trávníku na půdě předem připravené plochy do 1000 m2 výsevem včetně utažení parkového v rovině nebo na svahu do 1:5</t>
  </si>
  <si>
    <t>449642186</t>
  </si>
  <si>
    <t>https://podminky.urs.cz/item/CS_URS_2024_01/181411131</t>
  </si>
  <si>
    <t>371240453</t>
  </si>
  <si>
    <t>Poznámka k položce:_x000d_
Poznámka k položce: travní směs „Zelený chodníček"</t>
  </si>
  <si>
    <t>560*0,02 'Přepočtené koeficientem množství</t>
  </si>
  <si>
    <t>181411141</t>
  </si>
  <si>
    <t>Založení trávníku na půdě předem připravené plochy do 1000 m2 výsevem včetně utažení parterového v rovině nebo na svahu do 1:5</t>
  </si>
  <si>
    <t>825624730</t>
  </si>
  <si>
    <t>https://podminky.urs.cz/item/CS_URS_2024_01/181411141</t>
  </si>
  <si>
    <t>631088782</t>
  </si>
  <si>
    <t xml:space="preserve">Poznámka k položce:_x000d_
Poznámka k položce: Složení: •	trávy 98% : kostřava červená pravá (Festuca rubra rubra 'Tagera') 10 %, kostřava červená (Festuca rubra trichophylla 'Mirka') 13 %, kostřava drsnolistá (Festuca trachyphylla 'Dorotka') 5 %, jílek vytrvalý (Lolium perenne 'Honzík') 40%, lipnice luční (Poa pratensis 'Balin') 30 %  •	Byliny 2% : řebříček obecný (Achillea millefolium) 2 %</t>
  </si>
  <si>
    <t>86*0,02 'Přepočtené koeficientem množství</t>
  </si>
  <si>
    <t>1884707072</t>
  </si>
  <si>
    <t>005R.pol.01</t>
  </si>
  <si>
    <t xml:space="preserve">osivo směs travní  - kvetoucí louka</t>
  </si>
  <si>
    <t>-1942867469</t>
  </si>
  <si>
    <t>161*0,007 'Přepočtené koeficientem množství</t>
  </si>
  <si>
    <t>183101213</t>
  </si>
  <si>
    <t>Hloubení jamek pro vysazování rostlin v zemině skupiny 1 až 4 s výměnou půdy z 50% v rovině nebo na svahu do 1:5, objemu přes 0,02 do 0,05 m3</t>
  </si>
  <si>
    <t>-1424230248</t>
  </si>
  <si>
    <t>https://podminky.urs.cz/item/CS_URS_2024_01/183101213</t>
  </si>
  <si>
    <t>Poznámka k položce:_x000d_
Poznámka k položce: 50% štěrku fr. 4/8, 25% ornice, 25% substrát pro hortenzie</t>
  </si>
  <si>
    <t>10321100</t>
  </si>
  <si>
    <t>zahradní substrát pro výsadbu VL</t>
  </si>
  <si>
    <t>1793709110</t>
  </si>
  <si>
    <t>"25% jámy" 0,05*0,25*18</t>
  </si>
  <si>
    <t>860858220</t>
  </si>
  <si>
    <t>"50% jámy" 0,05*0,50*18</t>
  </si>
  <si>
    <t>0,45*1,8 'Přepočtené koeficientem množství</t>
  </si>
  <si>
    <t>10390010.R</t>
  </si>
  <si>
    <t>přípravek na zlepšení půdy pro růst kořenů a rostlin</t>
  </si>
  <si>
    <t>159683501</t>
  </si>
  <si>
    <t>"1kg/m3" 18*0,05*1</t>
  </si>
  <si>
    <t>183101221</t>
  </si>
  <si>
    <t>Hloubení jamek pro vysazování rostlin v zemině skupiny 1 až 4 s výměnou půdy z 50% v rovině nebo na svahu do 1:5, objemu přes 0,40 do 1,00 m3</t>
  </si>
  <si>
    <t>627673960</t>
  </si>
  <si>
    <t>https://podminky.urs.cz/item/CS_URS_2024_01/183101221</t>
  </si>
  <si>
    <t>Poznámka k položce:_x000d_
Poznámka k položce: 50% stěrk fr.8/16 mm, 25% ornice, 25% podorničí</t>
  </si>
  <si>
    <t>58343872</t>
  </si>
  <si>
    <t>kamenivo drcené hrubé frakce 8/16</t>
  </si>
  <si>
    <t>1384372986</t>
  </si>
  <si>
    <t>"50% jámy" 0,5*5*0,50</t>
  </si>
  <si>
    <t>1,25*1,8 'Přepočtené koeficientem množství</t>
  </si>
  <si>
    <t>-1100664406</t>
  </si>
  <si>
    <t>"1kg/m3" 5*0,5*1</t>
  </si>
  <si>
    <t>183101321.R</t>
  </si>
  <si>
    <t>Jamky pro výsadbu s výměnou 70 % půdy zeminy skupiny 1 až 4 obj přes 0,4 do 1 m3 v rovině a svahu do 1:5</t>
  </si>
  <si>
    <t>-412178627</t>
  </si>
  <si>
    <t>Poznámka k položce:_x000d_
Poznámka k položce: 70% štěrk fr. 8/16 mm, 30% ornice</t>
  </si>
  <si>
    <t>841851409</t>
  </si>
  <si>
    <t>"70% jámy" 0,5*0,70*2</t>
  </si>
  <si>
    <t>0,7*1,8 'Přepočtené koeficientem množství</t>
  </si>
  <si>
    <t>-858454398</t>
  </si>
  <si>
    <t>"1kg/m3" 2*0,5*1</t>
  </si>
  <si>
    <t>183111213</t>
  </si>
  <si>
    <t>Hloubení jamek pro vysazování rostlin v zemině skupiny 1 až 4 s výměnou půdy z 50% v rovině nebo na svahu do 1:5, objemu přes 0,005 do 0,01 m3</t>
  </si>
  <si>
    <t>770776297</t>
  </si>
  <si>
    <t>https://podminky.urs.cz/item/CS_URS_2024_01/183111213</t>
  </si>
  <si>
    <t>Poznámka k položce:_x000d_
Poznámka k položce: 50% štěrku fr. 4/8, 25% ornice, 25% podorničí</t>
  </si>
  <si>
    <t>-711622620</t>
  </si>
  <si>
    <t>"50% jámy" 0,01*0,50*112</t>
  </si>
  <si>
    <t>0,56*1,8 'Přepočtené koeficientem množství</t>
  </si>
  <si>
    <t>-1421353697</t>
  </si>
  <si>
    <t>"1kg/m3" 112*0,01*1</t>
  </si>
  <si>
    <t>183211313</t>
  </si>
  <si>
    <t>Výsadba květin do připravené půdy se zalitím do připravené půdy, se zalitím cibulí nebo hlíz</t>
  </si>
  <si>
    <t>-271827894</t>
  </si>
  <si>
    <t>https://podminky.urs.cz/item/CS_URS_2024_01/183211313</t>
  </si>
  <si>
    <t>"cibuloviny v trávník" 560</t>
  </si>
  <si>
    <t>"pobytová zahrada" 495</t>
  </si>
  <si>
    <t>"záhon u veřejného prostoru" 483</t>
  </si>
  <si>
    <t>00572610.R</t>
  </si>
  <si>
    <t>modřenec arménský /Muscari armeniacum/</t>
  </si>
  <si>
    <t>372936166</t>
  </si>
  <si>
    <t>00572610.R1</t>
  </si>
  <si>
    <t>narcis /Narcissus „Sailboat“/</t>
  </si>
  <si>
    <t>-738448724</t>
  </si>
  <si>
    <t>00572610.R2</t>
  </si>
  <si>
    <t>tulipán /Tulipa ‚Hakuun‘/</t>
  </si>
  <si>
    <t>-744919192</t>
  </si>
  <si>
    <t>00572610.R3</t>
  </si>
  <si>
    <t>krokus ‚Jean d‘Arc‘ /Crocus ‚Jean d‘Arc‘/</t>
  </si>
  <si>
    <t>-1380218376</t>
  </si>
  <si>
    <t>183211322</t>
  </si>
  <si>
    <t>Výsadba květin do připravené půdy se zalitím do připravené půdy, se zalitím květin krytokořenných o průměru kontejneru přes 80 do 120 mm</t>
  </si>
  <si>
    <t>-1763203448</t>
  </si>
  <si>
    <t>https://podminky.urs.cz/item/CS_URS_2024_01/183211322</t>
  </si>
  <si>
    <t>"záhon pod stromy" 15</t>
  </si>
  <si>
    <t>"trvalky mimo záhon" 15</t>
  </si>
  <si>
    <t>"záhon pobytová zahrada" 341</t>
  </si>
  <si>
    <t>"vypařovací průlehy" 220</t>
  </si>
  <si>
    <t>"záhon u veřejného prostoru" 298</t>
  </si>
  <si>
    <t>02652024.R1</t>
  </si>
  <si>
    <t>barvínek menší „Alba“ /Vinca Minor/</t>
  </si>
  <si>
    <t>-677413918</t>
  </si>
  <si>
    <t>02652024.R2</t>
  </si>
  <si>
    <t>srdcovka nádherná /Lamprocapnos spectabilis/</t>
  </si>
  <si>
    <t>-29502785</t>
  </si>
  <si>
    <t>02652024.R3</t>
  </si>
  <si>
    <t>plamenka latnatá /Phlox paniculatas/</t>
  </si>
  <si>
    <t>893755982</t>
  </si>
  <si>
    <t>02652024.R4</t>
  </si>
  <si>
    <t>mavuň červená /Centranthus ruber/</t>
  </si>
  <si>
    <t>1077671801</t>
  </si>
  <si>
    <t>02652024.R5</t>
  </si>
  <si>
    <t>kakost „Brookside“ /Geranium „Brookside“/</t>
  </si>
  <si>
    <t>347345774</t>
  </si>
  <si>
    <t>02652024.R6</t>
  </si>
  <si>
    <t>kakost kantabrijský /Geranium x cantabrigiense/</t>
  </si>
  <si>
    <t>-532167066</t>
  </si>
  <si>
    <t>02652024.R7</t>
  </si>
  <si>
    <t>kakost Renardův /Geranium Ranardii/</t>
  </si>
  <si>
    <t>808136132</t>
  </si>
  <si>
    <t>02652024.R8</t>
  </si>
  <si>
    <t>čemeřice černá /Helleborus niger/</t>
  </si>
  <si>
    <t>-1364393121</t>
  </si>
  <si>
    <t>02652024.R9</t>
  </si>
  <si>
    <t>jahodník měsíční /Fragaria vescar/</t>
  </si>
  <si>
    <t>865268631</t>
  </si>
  <si>
    <t>02652024.R10</t>
  </si>
  <si>
    <t>denivka „Pink Damask“/Hemerocallis „Pink Damask“/</t>
  </si>
  <si>
    <t>1879575501</t>
  </si>
  <si>
    <t>02652024.R11</t>
  </si>
  <si>
    <t>hvězdnice chlumní „Gluckshund“/Aster amellus „Glucksfund“/</t>
  </si>
  <si>
    <t>1227748700</t>
  </si>
  <si>
    <t>02652024.R12</t>
  </si>
  <si>
    <t>talovín zimní /Eranthis hyemalis/</t>
  </si>
  <si>
    <t>306398532</t>
  </si>
  <si>
    <t>02652024.R13</t>
  </si>
  <si>
    <t>denivka /Hemerocallis „Stalla de Oro“/</t>
  </si>
  <si>
    <t>1455321552</t>
  </si>
  <si>
    <t>02652024.R14</t>
  </si>
  <si>
    <t>vrbina tečkovaná /Lysimachia punctata „Hometown Hero“/</t>
  </si>
  <si>
    <t>-1421825396</t>
  </si>
  <si>
    <t>02652024.R15</t>
  </si>
  <si>
    <t>pomněnka bahenní /Myosotis palustris/</t>
  </si>
  <si>
    <t>1064664880</t>
  </si>
  <si>
    <t>02652024.R16</t>
  </si>
  <si>
    <t>bergenie srdčitá /Bergenia cordifolia „Winterglut“/</t>
  </si>
  <si>
    <t>1364242207</t>
  </si>
  <si>
    <t>02652024.R17</t>
  </si>
  <si>
    <t>pěchava podzimní /Sesleria autumnalis/</t>
  </si>
  <si>
    <t>1094217911</t>
  </si>
  <si>
    <t>02652024.R18</t>
  </si>
  <si>
    <t>proso prutnaté „Hot Rod“ /Panicum virgatum“Hot Rod“/</t>
  </si>
  <si>
    <t>-399117241</t>
  </si>
  <si>
    <t>02652024.R19</t>
  </si>
  <si>
    <t>třapatka nachová /Echinacea purpurea/</t>
  </si>
  <si>
    <t>950608912</t>
  </si>
  <si>
    <t>02652024.R20</t>
  </si>
  <si>
    <t>třapatka zářivá „Little Goldstar /Rudbeckia fulgida „Little Goldstar“/</t>
  </si>
  <si>
    <t>1752281369</t>
  </si>
  <si>
    <t>02652024.R21</t>
  </si>
  <si>
    <t>šanta hroznovitá „Superba“ /Nepeta racemosa „Superba“/</t>
  </si>
  <si>
    <t>-2035967769</t>
  </si>
  <si>
    <t>02652024.R22</t>
  </si>
  <si>
    <t>kontryhel měkký /Alchemilla mollis/</t>
  </si>
  <si>
    <t>-333394216</t>
  </si>
  <si>
    <t>02652024.R23</t>
  </si>
  <si>
    <t>denivka „Bali Hai“ /Hemerocallis „Bali Hai“/</t>
  </si>
  <si>
    <t>-2069190134</t>
  </si>
  <si>
    <t>183403153</t>
  </si>
  <si>
    <t>Obdělání půdy hrabáním v rovině nebo na svahu do 1:5</t>
  </si>
  <si>
    <t>-1060767164</t>
  </si>
  <si>
    <t>https://podminky.urs.cz/item/CS_URS_2024_01/183403153</t>
  </si>
  <si>
    <t>"plocha vypařovacích průlehů" 57,10</t>
  </si>
  <si>
    <t>"plocha travobylinných záhonů" 161,00</t>
  </si>
  <si>
    <t>183403161</t>
  </si>
  <si>
    <t>Obdělání půdy válením v rovině nebo na svahu do 1:5</t>
  </si>
  <si>
    <t>-1035611454</t>
  </si>
  <si>
    <t>https://podminky.urs.cz/item/CS_URS_2024_01/183403161</t>
  </si>
  <si>
    <t>183403371</t>
  </si>
  <si>
    <t>Obdělání půdy dusáním na svahu přes 1:2 do 1:1</t>
  </si>
  <si>
    <t>1507489653</t>
  </si>
  <si>
    <t>https://podminky.urs.cz/item/CS_URS_2024_01/183403371</t>
  </si>
  <si>
    <t>184102111</t>
  </si>
  <si>
    <t>Výsadba dřeviny s balem do předem vyhloubené jamky se zalitím v rovině nebo na svahu do 1:5, při průměru balu přes 100 do 200 mm</t>
  </si>
  <si>
    <t>64978006</t>
  </si>
  <si>
    <t>https://podminky.urs.cz/item/CS_URS_2024_01/184102111</t>
  </si>
  <si>
    <t>02650381.R</t>
  </si>
  <si>
    <t>třešeň ptačí "Plena" /Prunus avium „Plena“/</t>
  </si>
  <si>
    <t>2097297271</t>
  </si>
  <si>
    <t>Poznámka k položce:_x000d_
Poznámka k položce: velikost 12/14</t>
  </si>
  <si>
    <t>02650381.R1</t>
  </si>
  <si>
    <t>střemcha obecná /Prunus padus/</t>
  </si>
  <si>
    <t>1945171239</t>
  </si>
  <si>
    <t>Poznámka k položce:_x000d_
Poznámka k položce: velikost 10/12</t>
  </si>
  <si>
    <t>02650381.R2</t>
  </si>
  <si>
    <t>dřezovec trojtrnný "Sunburst" /Gleditsia triacanthos „Sunburst“/</t>
  </si>
  <si>
    <t>627905201</t>
  </si>
  <si>
    <t>02650381.R3</t>
  </si>
  <si>
    <t>muchovník lamarkův - vícekmen/Amelanchier Lamarcki/</t>
  </si>
  <si>
    <t>665845612</t>
  </si>
  <si>
    <t>02650381.R4</t>
  </si>
  <si>
    <t>jabloň okrasná /Malus pumila „Prof Sprenger“/</t>
  </si>
  <si>
    <t>99148341</t>
  </si>
  <si>
    <t>02650381.R5</t>
  </si>
  <si>
    <t>jabloň okrasná /Malus robusta „Red Sentinel“/</t>
  </si>
  <si>
    <t>479587157</t>
  </si>
  <si>
    <t>184102113</t>
  </si>
  <si>
    <t>Výsadba dřeviny s balem do předem vyhloubené jamky se zalitím v rovině nebo na svahu do 1:5, při průměru balu přes 300 do 400 mm</t>
  </si>
  <si>
    <t>1724396482</t>
  </si>
  <si>
    <t>https://podminky.urs.cz/item/CS_URS_2024_01/184102113</t>
  </si>
  <si>
    <t>"volně rostoucí živý plot" 32</t>
  </si>
  <si>
    <t>"záhon pobytová zahrada" 16</t>
  </si>
  <si>
    <t>"záhon u veřejného prostoru" 64</t>
  </si>
  <si>
    <t>02652025.R</t>
  </si>
  <si>
    <t>tavolník japonský „Anthony Waterer“ /Spirea japonica/</t>
  </si>
  <si>
    <t>-1377890927</t>
  </si>
  <si>
    <t>02652025.R1</t>
  </si>
  <si>
    <t>kdoulovec japonský /Chaenomeles japonica/</t>
  </si>
  <si>
    <t>-1390673067</t>
  </si>
  <si>
    <t>02652025.R2</t>
  </si>
  <si>
    <t>trojpuk něžný /Chaenomeles japonica/</t>
  </si>
  <si>
    <t>-1914170356</t>
  </si>
  <si>
    <t>02652025.R3</t>
  </si>
  <si>
    <t>rybíz červený "Losan" /Ribes rubrum/</t>
  </si>
  <si>
    <t>844093307</t>
  </si>
  <si>
    <t>02652025.R4</t>
  </si>
  <si>
    <t>rybíz bílý "Summer Pearls White" /Ribes album/</t>
  </si>
  <si>
    <t>452206544</t>
  </si>
  <si>
    <t>02652025.R5</t>
  </si>
  <si>
    <t>pivoňka lékařská "Red Cham" /Paeonia Lactiflora/</t>
  </si>
  <si>
    <t>-1782264186</t>
  </si>
  <si>
    <t>02652025.R6</t>
  </si>
  <si>
    <t>kalina bodnantská 'Dawn'/Viburnum x bodnantense/</t>
  </si>
  <si>
    <t>1897981675</t>
  </si>
  <si>
    <t>02652025.R7</t>
  </si>
  <si>
    <t>tavolník bumaldův/Spiraea Bumalda/</t>
  </si>
  <si>
    <t>-1254977373</t>
  </si>
  <si>
    <t>02652025.R9</t>
  </si>
  <si>
    <t>zimolez lesklý „Maigruen“ /Lonicera nitida „Maigruen“/</t>
  </si>
  <si>
    <t>1004331546</t>
  </si>
  <si>
    <t>184102118</t>
  </si>
  <si>
    <t>Výsadba dřeviny s balem do předem vyhloubené jamky se zalitím v rovině nebo na svahu do 1:5, při průměru balu přes 1000 do 1200 mm</t>
  </si>
  <si>
    <t>1435058832</t>
  </si>
  <si>
    <t>https://podminky.urs.cz/item/CS_URS_2024_01/184102118</t>
  </si>
  <si>
    <t>"záhon u veřejného prostoru" 11</t>
  </si>
  <si>
    <t>"záhon pobytová zóna"7</t>
  </si>
  <si>
    <t>02652025.R8</t>
  </si>
  <si>
    <t>hortenzie latnatá 'Interhydia' Pink Diamond /Hydrangea paniculata/</t>
  </si>
  <si>
    <t>343406704</t>
  </si>
  <si>
    <t>184215133</t>
  </si>
  <si>
    <t>Ukotvení dřeviny kůly v rovině nebo na svahu do 1:5 třemi kůly, délky přes 2 do 3 m</t>
  </si>
  <si>
    <t>-1703449274</t>
  </si>
  <si>
    <t>https://podminky.urs.cz/item/CS_URS_2024_01/184215133</t>
  </si>
  <si>
    <t>60591255</t>
  </si>
  <si>
    <t>kůl vyvazovací dřevěný impregnovaný D 8cm dl 2,5m</t>
  </si>
  <si>
    <t>-1959139252</t>
  </si>
  <si>
    <t>7*3 "Přepočtené koeficientem množství</t>
  </si>
  <si>
    <t>184215412</t>
  </si>
  <si>
    <t>Zhotovení závlahové mísy u solitérních dřevin v rovině nebo na svahu do 1:5, o průměru mísy přes 0,5 do 1 m</t>
  </si>
  <si>
    <t>889087868</t>
  </si>
  <si>
    <t>https://podminky.urs.cz/item/CS_URS_2024_01/184215412</t>
  </si>
  <si>
    <t>"stromy" 7</t>
  </si>
  <si>
    <t>10391100</t>
  </si>
  <si>
    <t>kůra mulčovací VL</t>
  </si>
  <si>
    <t>-57909211</t>
  </si>
  <si>
    <t>"stromy prům*tloušťka" (3,14*0,63*0,63*0,07)*7</t>
  </si>
  <si>
    <t>184813161</t>
  </si>
  <si>
    <t>Zřízení ochranného nátěru kmene stromu do výšky 1 m, obvodu kmene do 180 mm</t>
  </si>
  <si>
    <t>994438833</t>
  </si>
  <si>
    <t>https://podminky.urs.cz/item/CS_URS_2024_01/184813161</t>
  </si>
  <si>
    <t>58534624.R</t>
  </si>
  <si>
    <t>ochranný nátěr na kmeny</t>
  </si>
  <si>
    <t>-1825131999</t>
  </si>
  <si>
    <t>Poznámka k položce:_x000d_
Poznámka k položce: včetně základního nátěru</t>
  </si>
  <si>
    <t>7*0,23 'Přepočtené koeficientem množství</t>
  </si>
  <si>
    <t>184813511</t>
  </si>
  <si>
    <t>Chemické odplevelení půdy před založením kultury, trávníku nebo zpevněných ploch ručně o jakékoli výměře postřikem na široko v rovině nebo na svahu do 1:5</t>
  </si>
  <si>
    <t>-499602350</t>
  </si>
  <si>
    <t>https://podminky.urs.cz/item/CS_URS_2024_01/184813511</t>
  </si>
  <si>
    <t>"plocha volně rostoucích živý ploch" 16,5</t>
  </si>
  <si>
    <t>184851411</t>
  </si>
  <si>
    <t>Zpětný řez keřů po výsadbě netrnitých, výšky do 0,5 m</t>
  </si>
  <si>
    <t>-1509512984</t>
  </si>
  <si>
    <t>https://podminky.urs.cz/item/CS_URS_2024_01/184851411</t>
  </si>
  <si>
    <t>184851511</t>
  </si>
  <si>
    <t>Řez stromů tvarovací hlavový s opakovaným intervalem řezu do 2 let výšky nasazení hlavy do 2 m</t>
  </si>
  <si>
    <t>902697001</t>
  </si>
  <si>
    <t>https://podminky.urs.cz/item/CS_URS_2024_01/184851511</t>
  </si>
  <si>
    <t>184911151</t>
  </si>
  <si>
    <t>Mulčování záhonů kačírkem nebo drceným kamenivem tloušťky mulče přes 20 do 50 mm v rovině nebo na svahu do 1:5</t>
  </si>
  <si>
    <t>-1405615221</t>
  </si>
  <si>
    <t>https://podminky.urs.cz/item/CS_URS_2024_01/184911151</t>
  </si>
  <si>
    <t>Poznámka k položce:_x000d_
Poznámka k položce: 70% plocha kačírek fr. 8/16, 20% plocha kačírek fr. 16/32, 10% plocha kačírek fr. 32/64</t>
  </si>
  <si>
    <t>58337401</t>
  </si>
  <si>
    <t>kamenivo dekorační (kačírek) frakce 8/16</t>
  </si>
  <si>
    <t>50097807</t>
  </si>
  <si>
    <t>"70%" 57,1*0,05*0,70</t>
  </si>
  <si>
    <t>1,999*1,8 'Přepočtené koeficientem množství</t>
  </si>
  <si>
    <t>58337403</t>
  </si>
  <si>
    <t>kamenivo dekorační (kačírek) frakce 16/32</t>
  </si>
  <si>
    <t>-1012515612</t>
  </si>
  <si>
    <t>"20%" 57,1*0,05*0,20</t>
  </si>
  <si>
    <t>0,571*1,8 'Přepočtené koeficientem množství</t>
  </si>
  <si>
    <t>58337403.R</t>
  </si>
  <si>
    <t>kamenivo dekorační (kačírek) frakce 32/64</t>
  </si>
  <si>
    <t>-1990073133</t>
  </si>
  <si>
    <t>"20%" 57,1*0,05*0,10*0,20</t>
  </si>
  <si>
    <t>0,057*1,8 'Přepočtené koeficientem množství</t>
  </si>
  <si>
    <t>184911421</t>
  </si>
  <si>
    <t>Mulčování vysazených rostlin mulčovací kůrou, tl. do 100 mm v rovině nebo na svahu do 1:5</t>
  </si>
  <si>
    <t>-1242631070</t>
  </si>
  <si>
    <t>https://podminky.urs.cz/item/CS_URS_2024_01/184911421</t>
  </si>
  <si>
    <t>"plocha volně rostoucích živý ploch" 16,50</t>
  </si>
  <si>
    <t>-337484133</t>
  </si>
  <si>
    <t>"plocha volně rostoucích živý ploch" 16,5*0,07</t>
  </si>
  <si>
    <t>"plocha travobylinných záhonů" 160,9*0,07</t>
  </si>
  <si>
    <t>185802113</t>
  </si>
  <si>
    <t>Hnojení půdy nebo trávníku v rovině nebo na svahu do 1:5 umělým hnojivem na široko</t>
  </si>
  <si>
    <t>-905597455</t>
  </si>
  <si>
    <t>https://podminky.urs.cz/item/CS_URS_2024_01/185802113</t>
  </si>
  <si>
    <t>" travobylinný záhon 1kg/13m2"1*16,00/13</t>
  </si>
  <si>
    <t>"podrostový záhon 1kg/13m2"1*3,40/13</t>
  </si>
  <si>
    <t>"štěrkový trávníku 155g/m2"86,00*0,155</t>
  </si>
  <si>
    <t>"zelený chodníček 155g/m2"560,00*0,155</t>
  </si>
  <si>
    <t>101,623*0,001 'Přepočtené koeficientem množství</t>
  </si>
  <si>
    <t>25191155</t>
  </si>
  <si>
    <t>hnojivo průmyslové</t>
  </si>
  <si>
    <t>106585360</t>
  </si>
  <si>
    <t>Poznámka k položce:_x000d_
Poznámka k položce: viz. technická zpráva D.1.6.</t>
  </si>
  <si>
    <t>185802114</t>
  </si>
  <si>
    <t>Hnojení půdy nebo trávníku v rovině nebo na svahu do 1:5 umělým hnojivem s rozdělením k jednotlivým rostlinám</t>
  </si>
  <si>
    <t>128212487</t>
  </si>
  <si>
    <t>https://podminky.urs.cz/item/CS_URS_2024_01/185802114</t>
  </si>
  <si>
    <t>"4ks/strom" 4*0,01*7</t>
  </si>
  <si>
    <t>"0,04kg/keř" 0,04*130,00</t>
  </si>
  <si>
    <t>5,48/1000</t>
  </si>
  <si>
    <t>10390008.R</t>
  </si>
  <si>
    <t>výživné tablety s pomalým uvolňováním hnojiv</t>
  </si>
  <si>
    <t>-1522889195</t>
  </si>
  <si>
    <t>Poznámka k položce:_x000d_
Poznámka k položce: viz. tech. zpráva D.1.6</t>
  </si>
  <si>
    <t>105</t>
  </si>
  <si>
    <t>10390010.R1</t>
  </si>
  <si>
    <t>hydrogel</t>
  </si>
  <si>
    <t>1578042364</t>
  </si>
  <si>
    <t>"keře 0,003kg/1l" 0,003*2*112+0,003*9*18</t>
  </si>
  <si>
    <t>"trvalky 0,003kg/1l" 0,003*0,5*889</t>
  </si>
  <si>
    <t>185851121</t>
  </si>
  <si>
    <t>Dovoz vody pro zálivku rostlin na vzdálenost do 1000 m</t>
  </si>
  <si>
    <t>1522682120</t>
  </si>
  <si>
    <t>https://podminky.urs.cz/item/CS_URS_2024_01/185851121</t>
  </si>
  <si>
    <t>"stromy"30+75*7/1000</t>
  </si>
  <si>
    <t>"keře"20*130/1000</t>
  </si>
  <si>
    <t>"trvalky"20*(160,9+57,1)/1000</t>
  </si>
  <si>
    <t>"cibulky"20*8/1000</t>
  </si>
  <si>
    <t>"podrostový záhon"20*3,4/1000</t>
  </si>
  <si>
    <t>"plocha štěrkového trávníku"10*86/1000</t>
  </si>
  <si>
    <t>"plocha zeleného chodníčku"10*560/1000</t>
  </si>
  <si>
    <t>107</t>
  </si>
  <si>
    <t>669184326</t>
  </si>
  <si>
    <t>"drenáž délka*šířka*výška" 22*0,3*4</t>
  </si>
  <si>
    <t>-561033438</t>
  </si>
  <si>
    <t>26,4*1,1845 'Přepočtené koeficientem množství</t>
  </si>
  <si>
    <t>109</t>
  </si>
  <si>
    <t>212752411</t>
  </si>
  <si>
    <t>Trativody z drenážních trubek pro liniové stavby a komunikace se zřízením štěrkového lože pod trubky a s jejich obsypem v otevřeném výkopu trubka korugovaná sendvičová PE-HD SN 8 perforace 220° DN 100</t>
  </si>
  <si>
    <t>-1409560859</t>
  </si>
  <si>
    <t>https://podminky.urs.cz/item/CS_URS_2024_01/212752411</t>
  </si>
  <si>
    <t>894812051</t>
  </si>
  <si>
    <t>Revizní a čistící šachta z polypropylenu PP pro hladké trouby DN 400 poklop plastový (pro třídu zatížení) pochůzí (A15)</t>
  </si>
  <si>
    <t>591016154</t>
  </si>
  <si>
    <t>https://podminky.urs.cz/item/CS_URS_2024_01/894812051</t>
  </si>
  <si>
    <t>111</t>
  </si>
  <si>
    <t>899922811</t>
  </si>
  <si>
    <t>Osazení závlahy ke dřevině vodního vaku</t>
  </si>
  <si>
    <t>1428342040</t>
  </si>
  <si>
    <t>https://podminky.urs.cz/item/CS_URS_2024_01/899922811</t>
  </si>
  <si>
    <t>28382001</t>
  </si>
  <si>
    <t>vak zavlažovací PE 75l</t>
  </si>
  <si>
    <t>-2132665424</t>
  </si>
  <si>
    <t>113</t>
  </si>
  <si>
    <t>1937331591</t>
  </si>
  <si>
    <t>767</t>
  </si>
  <si>
    <t>Konstrukce zámečnické</t>
  </si>
  <si>
    <t>767991004</t>
  </si>
  <si>
    <t>Montáž výrobků z kompozitů pomocné nebo nosné konstrukce z profilů hmotnosti přes 5 do 10 kg/m</t>
  </si>
  <si>
    <t>-856673971</t>
  </si>
  <si>
    <t>https://podminky.urs.cz/item/CS_URS_2024_01/767991004</t>
  </si>
  <si>
    <t>"délka obrubníku vypařovacích průlehu" 47,51</t>
  </si>
  <si>
    <t>115</t>
  </si>
  <si>
    <t>13511120.R</t>
  </si>
  <si>
    <t>kovové obrubníky 100x10mm</t>
  </si>
  <si>
    <t>-11065808</t>
  </si>
  <si>
    <t>Poznámka k položce:_x000d_
Poznámka k položce: včetně spojovacího materiálu</t>
  </si>
  <si>
    <t>"délka pásoviny*objemová hmotnost/m" 47,51*7,85/1000</t>
  </si>
  <si>
    <t>"délka zatloukací trn*objemová hmotnost/m" (114*0,3)*0,62/1000</t>
  </si>
  <si>
    <t>998767101</t>
  </si>
  <si>
    <t>Přesun hmot pro zámečnické konstrukce stanovený z hmotnosti přesunovaného materiálu vodorovná dopravní vzdálenost do 50 m základní v objektech výšky do 6 m</t>
  </si>
  <si>
    <t>-1812819119</t>
  </si>
  <si>
    <t>https://podminky.urs.cz/item/CS_URS_2024_01/998767101</t>
  </si>
  <si>
    <t>02 - Následná péče po dobu 4 let</t>
  </si>
  <si>
    <t xml:space="preserve">      D04 - Následná péče - 1rok (celkem budu rozpočtováno 4 let)_x000d_
stromy 7 + 8 keřů</t>
  </si>
  <si>
    <t xml:space="preserve">      D05 - Následná péče - 1rok (celkem budu rozpočtováno 4 let)_x000d_
záhony  177,00m2</t>
  </si>
  <si>
    <t xml:space="preserve">      D06 - Následná péče - 1rok (celkem budu rozpočtováno 4 let)_x000d_
krajinný trávník 685,00m2+130,00m2</t>
  </si>
  <si>
    <t>D04</t>
  </si>
  <si>
    <t>Následná péče - 1rok (celkem budu rozpočtováno 4 let)_x000d_
stromy 7 + 8 keřů</t>
  </si>
  <si>
    <t>1967445441</t>
  </si>
  <si>
    <t>"obnova závlahové mísy s doplněním mulče 4cm -2 x4 let"</t>
  </si>
  <si>
    <t>5,00*2*4</t>
  </si>
  <si>
    <t>483003399</t>
  </si>
  <si>
    <t>40*0,0403 'Přepočtené koeficientem množství</t>
  </si>
  <si>
    <t>184852322</t>
  </si>
  <si>
    <t>Řez stromů prováděný lezeckou technikou výchovný (S-RV) alejové stromy, výšky přes 4 do 6 m</t>
  </si>
  <si>
    <t>-1846116739</t>
  </si>
  <si>
    <t>https://podminky.urs.cz/item/CS_URS_2024_01/184852322</t>
  </si>
  <si>
    <t>"7 stromů 2x 4let"7*2*4</t>
  </si>
  <si>
    <t>184911111</t>
  </si>
  <si>
    <t>Znovuuvázání dřeviny jedním úvazkem ke stávajícímu kůlu</t>
  </si>
  <si>
    <t>-150467486</t>
  </si>
  <si>
    <t>https://podminky.urs.cz/item/CS_URS_2024_01/184911111</t>
  </si>
  <si>
    <t>7*5</t>
  </si>
  <si>
    <t>185804213</t>
  </si>
  <si>
    <t>Vypletí v rovině nebo na svahu do 1:5 dřevin solitérních</t>
  </si>
  <si>
    <t>28023436</t>
  </si>
  <si>
    <t>https://podminky.urs.cz/item/CS_URS_2024_01/185804213</t>
  </si>
  <si>
    <t>5,00*4</t>
  </si>
  <si>
    <t>185804311</t>
  </si>
  <si>
    <t>Zalití rostlin vodou plochy záhonů jednotlivě do 20 m2</t>
  </si>
  <si>
    <t>149231089</t>
  </si>
  <si>
    <t>https://podminky.urs.cz/item/CS_URS_2024_01/185804311</t>
  </si>
  <si>
    <t>"100l/1strom ,15x + 4let"7,00*100,00*15/1000*4</t>
  </si>
  <si>
    <t>-118492279</t>
  </si>
  <si>
    <t>185851129</t>
  </si>
  <si>
    <t>Dovoz vody pro zálivku rostlin Příplatek k ceně za každých dalších i započatých 1000 m</t>
  </si>
  <si>
    <t>1250428062</t>
  </si>
  <si>
    <t>https://podminky.urs.cz/item/CS_URS_2024_01/185851129</t>
  </si>
  <si>
    <t>D05</t>
  </si>
  <si>
    <t xml:space="preserve">Následná péče - 1rok (celkem budu rozpočtováno 4 let)_x000d_
záhony  177,00m2</t>
  </si>
  <si>
    <t>184817111</t>
  </si>
  <si>
    <t>Řez trvalek během vegetačního období v rovině nebo na svahu do 1:5 jarní řez</t>
  </si>
  <si>
    <t>-893387153</t>
  </si>
  <si>
    <t>https://podminky.urs.cz/item/CS_URS_2024_01/184817111</t>
  </si>
  <si>
    <t>"1x ročně, x 4 let"177,00*4</t>
  </si>
  <si>
    <t>-730926788</t>
  </si>
  <si>
    <t>"doplnění mulče 4cm 1x 4let"177,00*4</t>
  </si>
  <si>
    <t>1100612258</t>
  </si>
  <si>
    <t>708*0,043 'Přepočtené koeficientem množství</t>
  </si>
  <si>
    <t>185804312</t>
  </si>
  <si>
    <t>Zalití rostlin vodou plochy záhonů jednotlivě přes 20 m2</t>
  </si>
  <si>
    <t>-1055228483</t>
  </si>
  <si>
    <t>https://podminky.urs.cz/item/CS_URS_2024_01/185804312</t>
  </si>
  <si>
    <t>"20 litrů/m2 7x za rok - 4let"</t>
  </si>
  <si>
    <t>177,00*7*4/1000</t>
  </si>
  <si>
    <t>185804511</t>
  </si>
  <si>
    <t>Odplevelení výsadeb v rovině nebo na svahu do 1:5 záhonů květin</t>
  </si>
  <si>
    <t>1223367180</t>
  </si>
  <si>
    <t>https://podminky.urs.cz/item/CS_URS_2024_01/185804511</t>
  </si>
  <si>
    <t>"4x ročně , x4 let"177,000*4*4</t>
  </si>
  <si>
    <t>-1363702637</t>
  </si>
  <si>
    <t>1960710633</t>
  </si>
  <si>
    <t>919851121</t>
  </si>
  <si>
    <t>Střih keřů ve středním dělícím pásu komunikací strojně přes 1 do 2 m</t>
  </si>
  <si>
    <t>-1921048447</t>
  </si>
  <si>
    <t>https://podminky.urs.cz/item/CS_URS_2024_01/919851121</t>
  </si>
  <si>
    <t>"provedeno 2x ročně, x 4let"18,00*2*4</t>
  </si>
  <si>
    <t>D06</t>
  </si>
  <si>
    <t>Následná péče - 1rok (celkem budu rozpočtováno 4 let)_x000d_
krajinný trávník 685,00m2+130,00m2</t>
  </si>
  <si>
    <t>111151131</t>
  </si>
  <si>
    <t>Pokosení trávníku při souvislé ploše do 1000 m2 lučního v rovině nebo svahu do 1:5</t>
  </si>
  <si>
    <t>1172011006</t>
  </si>
  <si>
    <t>https://podminky.urs.cz/item/CS_URS_2024_01/111151131</t>
  </si>
  <si>
    <t>"2xročně, x4 let"(86,00+560,00+161,00)*2*4</t>
  </si>
  <si>
    <t>-1773636145</t>
  </si>
  <si>
    <t>SO 803 - Terénní úpravy</t>
  </si>
  <si>
    <t>121151113</t>
  </si>
  <si>
    <t>Sejmutí ornice strojně při souvislé ploše přes 100 do 500 m2, tl. vrstvy do 200 mm</t>
  </si>
  <si>
    <t>https://podminky.urs.cz/item/CS_URS_2024_01/121151113</t>
  </si>
  <si>
    <t>"viz. bilance zem. prací" 272,18</t>
  </si>
  <si>
    <t>121151116</t>
  </si>
  <si>
    <t>Sejmutí ornice strojně při souvislé ploše přes 100 do 500 m2, tl. vrstvy přes 300 do 400 mm</t>
  </si>
  <si>
    <t>https://podminky.urs.cz/item/CS_URS_2024_01/121151116</t>
  </si>
  <si>
    <t>"viz. bilance zem. prací" 164,5</t>
  </si>
  <si>
    <t>"dle bilance zemních prací" 3,4+1,095+2,02+1,807+0,8+1,1+17,13+4,3+0,6+35,76</t>
  </si>
  <si>
    <t>"násypy"5,97+43,70</t>
  </si>
  <si>
    <t>171251101</t>
  </si>
  <si>
    <t>Uložení sypanin do násypů strojně s rozprostřením sypaniny ve vrstvách a s hrubým urovnáním nezhutněných jakékoliv třídy těžitelnosti</t>
  </si>
  <si>
    <t>https://podminky.urs.cz/item/CS_URS_2024_01/171251101</t>
  </si>
  <si>
    <t>"dle bilance zemních prací" 3+1,47+1,5</t>
  </si>
  <si>
    <t>171152112</t>
  </si>
  <si>
    <t>Uložení sypaniny do zhutněných násypů pro silnice, dálnice a letiště s rozprostřením sypaniny ve vrstvách, s hrubým urovnáním a uzavřením povrchu násypu z hornin nesoudržných sypkých mimo aktivní zónu</t>
  </si>
  <si>
    <t>https://podminky.urs.cz/item/CS_URS_2024_01/171152112</t>
  </si>
  <si>
    <t>Poznámka k položce:_x000d_
Poznámka k položce: dosypávka za obrubníky</t>
  </si>
  <si>
    <t>"dle bilance zemních prací" 26,98+15,80+0,92</t>
  </si>
  <si>
    <t>"ornice"272,180*0,20</t>
  </si>
  <si>
    <t>"ornice"164,50*0,30</t>
  </si>
  <si>
    <t>"odkopávky"68,012</t>
  </si>
  <si>
    <t>"násyp"-5,97</t>
  </si>
  <si>
    <t xml:space="preserve">"odvoz na mezideponii  a zpět"49,670*2</t>
  </si>
  <si>
    <t>"na skládku"165,828</t>
  </si>
  <si>
    <t>165,828*1,6 'Přepočtené koeficientem množství</t>
  </si>
  <si>
    <t>998231311</t>
  </si>
  <si>
    <t>Přesun hmot pro sadovnické a krajinářské úpravy strojně dopravní vzdálenost do 5000 m</t>
  </si>
  <si>
    <t>https://podminky.urs.cz/item/CS_URS_2024_01/998231311</t>
  </si>
  <si>
    <t>SO 900 - Mobiliář a herní...</t>
  </si>
  <si>
    <t>131113701</t>
  </si>
  <si>
    <t>Hloubení nezapažených jam ručně s urovnáním dna do předepsaného profilu a spádu v hornině třídy těžitelnosti I skupiny 1 a 2 soudržných</t>
  </si>
  <si>
    <t>https://podminky.urs.cz/item/CS_URS_2024_01/131113701</t>
  </si>
  <si>
    <t>"základ lavičky" 0,4*0,6*1*2*6+0,4*0,4*1*2*1</t>
  </si>
  <si>
    <t>"základ odpad. koš" 0,4*0,4*1</t>
  </si>
  <si>
    <t>"základ stojan kola " 0,4*0,4*1*8</t>
  </si>
  <si>
    <t>"zemina"4,64</t>
  </si>
  <si>
    <t>-2131610908</t>
  </si>
  <si>
    <t>4,64*1,6 'Přepočtené koeficientem množství</t>
  </si>
  <si>
    <t>274313711</t>
  </si>
  <si>
    <t>Základy z betonu prostého pasy betonu kamenem neprokládaného tř. C 20/25</t>
  </si>
  <si>
    <t>https://podminky.urs.cz/item/CS_URS_2024_01/274313711</t>
  </si>
  <si>
    <t>919791023</t>
  </si>
  <si>
    <t>Montáž ochrany stromů v komunikaci s vnitřní litinovou nebo ocelovou výplní (mříží) s volným položením ocelového rámu, plochy přes 1 m2</t>
  </si>
  <si>
    <t>https://podminky.urs.cz/item/CS_URS_2024_01/919791023</t>
  </si>
  <si>
    <t>74910195</t>
  </si>
  <si>
    <t>mříže ke stromům bez rámu tvárná litina kruhové otvory 18mm/1500x1500/x500mm</t>
  </si>
  <si>
    <t>-1006904764</t>
  </si>
  <si>
    <t>936001002</t>
  </si>
  <si>
    <t>Montáž prvků městské a zahradní architektury hmotnosti přes 0,1 do 1,5 t</t>
  </si>
  <si>
    <t>https://podminky.urs.cz/item/CS_URS_2024_01/936001002</t>
  </si>
  <si>
    <t>74910104.R</t>
  </si>
  <si>
    <t>multifunkční sestava dřevěných prvků - lavice, stůl a opěrný stojan na kola, rozměr 4000x4500x750 mm</t>
  </si>
  <si>
    <t>Poznámka k položce:_x000d_
Poznámka k položce: viz.technická zpráva D.1.6.</t>
  </si>
  <si>
    <t>936104213</t>
  </si>
  <si>
    <t>Montáž odpadkového koše přichycením kotevními šrouby</t>
  </si>
  <si>
    <t>https://podminky.urs.cz/item/CS_URS_2024_01/936104213</t>
  </si>
  <si>
    <t>74910130</t>
  </si>
  <si>
    <t>koš odpadkový kovový kotvený, uzamykatelný obsah 50L</t>
  </si>
  <si>
    <t>1926330618</t>
  </si>
  <si>
    <t>936124113</t>
  </si>
  <si>
    <t>Montáž lavičky parkové stabilní přichycené kotevními šrouby</t>
  </si>
  <si>
    <t>https://podminky.urs.cz/item/CS_URS_2024_01/936124113</t>
  </si>
  <si>
    <t>74910100.R</t>
  </si>
  <si>
    <t>lavička s opěradla kotvená 1800x646x733mm konstrukce-kov, sedák-dřevo</t>
  </si>
  <si>
    <t>Poznámka k položce:_x000d_
Poznámka k položce: viz. technická zpráva D.1.6</t>
  </si>
  <si>
    <t>74910103.R</t>
  </si>
  <si>
    <t>lavička bez opěradla kotvená 1800x402x428 mm konstrukce-beton, sedák-smrk</t>
  </si>
  <si>
    <t>936174311.R</t>
  </si>
  <si>
    <t>Montáž stojanu na kola kotevními šrouby na pevný podklad</t>
  </si>
  <si>
    <t>74910151.R</t>
  </si>
  <si>
    <t>stojan na kola, kov 400x40x900mm</t>
  </si>
  <si>
    <t>953961112</t>
  </si>
  <si>
    <t>Kotva chemická s vyvrtáním otvoru do betonu, železobetonu nebo tvrdého kamene tmel, velikost M 10, hloubka 90 mm</t>
  </si>
  <si>
    <t>https://podminky.urs.cz/item/CS_URS_2024_01/953961112</t>
  </si>
  <si>
    <t>VRN - Vedlejší rozpočtové...</t>
  </si>
  <si>
    <t>938908411</t>
  </si>
  <si>
    <t>Čištění vozovek splachováním vodou povrchu podkladu nebo krytu živičného, betonového nebo dlážděného</t>
  </si>
  <si>
    <t>-1486828231</t>
  </si>
  <si>
    <t>https://podminky.urs.cz/item/CS_URS_2024_01/938908411</t>
  </si>
  <si>
    <t>011002000</t>
  </si>
  <si>
    <t>Průzkumné práce</t>
  </si>
  <si>
    <t>1024</t>
  </si>
  <si>
    <t>38759803</t>
  </si>
  <si>
    <t>https://podminky.urs.cz/item/CS_URS_2024_01/011002000</t>
  </si>
  <si>
    <t>Poznámka k položce:_x000d_
- náklady na geotechnický, hydrogeologický průzkum_x000d_
- náklady na korozní průzkum_x000d_
- naklady na geotechnický průzkum</t>
  </si>
  <si>
    <t>012002000</t>
  </si>
  <si>
    <t>Geodetické práce</t>
  </si>
  <si>
    <t>1385429802</t>
  </si>
  <si>
    <t>https://podminky.urs.cz/item/CS_URS_2024_01/012002000</t>
  </si>
  <si>
    <t>Poznámka k položce:_x000d_
- před výystavbou_x000d_
- během výstyvby_x000d_
- po výstavby</t>
  </si>
  <si>
    <t>013203000</t>
  </si>
  <si>
    <t>Dokumentace stavby - dílenská a výrobní</t>
  </si>
  <si>
    <t>1300506759</t>
  </si>
  <si>
    <t>Poznámka k položce:_x000d_
Poznámka k položce: Náklady na vyhotovení detailní realizační dokumentace stavby.</t>
  </si>
  <si>
    <t>013254000</t>
  </si>
  <si>
    <t>Dokumentace skutečného provedení stavby</t>
  </si>
  <si>
    <t>1271535545</t>
  </si>
  <si>
    <t>https://podminky.urs.cz/item/CS_URS_2024_01/013254000</t>
  </si>
  <si>
    <t>030001000</t>
  </si>
  <si>
    <t>Zařízení staveniště</t>
  </si>
  <si>
    <t>-361063959</t>
  </si>
  <si>
    <t>https://podminky.urs.cz/item/CS_URS_2024_01/030001000</t>
  </si>
  <si>
    <t>043134000</t>
  </si>
  <si>
    <t>Zkoušky zatěžovací - zkouška únosnosti zemní pláně</t>
  </si>
  <si>
    <t>635935457</t>
  </si>
  <si>
    <t>https://podminky.urs.cz/item/CS_URS_2024_01/043134000</t>
  </si>
  <si>
    <t>071002000</t>
  </si>
  <si>
    <t>Provoz investora, třetích osob</t>
  </si>
  <si>
    <t>101998089</t>
  </si>
  <si>
    <t>https://podminky.urs.cz/item/CS_URS_2024_01/071002000</t>
  </si>
  <si>
    <t>072103001</t>
  </si>
  <si>
    <t>Projednání DIO a zajištění DIR komunikace II.a III. třídy</t>
  </si>
  <si>
    <t>https://podminky.urs.cz/item/CS_URS_2024_01/072103001</t>
  </si>
  <si>
    <t xml:space="preserve">Poznámka k položce:_x000d_
Poznámka k položce: Poznámka k položce: Součástí položky jsou zejména náklady na:  - zpracování realizačního DIO - zajištění vydání všech potřebných rozhodnutí a stanovení pro přechodnou úpravu provozu na pozemních komunikacích dle zpracované PD a dle vyjádření dotčených orgánů.</t>
  </si>
  <si>
    <t>072103011</t>
  </si>
  <si>
    <t>Zajištění DIO komunikace II. a III. třídy - jednoduché el. vedení</t>
  </si>
  <si>
    <t>https://podminky.urs.cz/item/CS_URS_2024_01/072103011</t>
  </si>
  <si>
    <t xml:space="preserve">Poznámka k položce:_x000d_
Poznámka k položce: Poznámka k položce: Součástí položky jsou zejména náklady na:  - montáž, pronájem  a demontáž dočasných dopravních značek kompletních.</t>
  </si>
  <si>
    <t>094104000</t>
  </si>
  <si>
    <t>Náklady na opatření BOZP</t>
  </si>
  <si>
    <t>-1947854241</t>
  </si>
  <si>
    <t>https://podminky.urs.cz/item/CS_URS_2024_01/094104000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</si>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</sst>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3" fillId="0" borderId="0" applyNumberFormat="0" applyFill="0" applyBorder="0" applyAlignment="0" applyProtection="0"/>
  </cellStyleXfs>
  <cellXfs count="39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30" fillId="0" borderId="15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0" xfId="0" applyNumberFormat="1" applyFont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166" fontId="30" fillId="0" borderId="21" xfId="0" applyNumberFormat="1" applyFont="1" applyBorder="1" applyAlignment="1" applyProtection="1">
      <alignment vertical="center"/>
    </xf>
    <xf numFmtId="4" fontId="30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4" fillId="0" borderId="13" xfId="0" applyNumberFormat="1" applyFont="1" applyBorder="1" applyAlignment="1" applyProtection="1"/>
    <xf numFmtId="166" fontId="34" fillId="0" borderId="14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8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9" fillId="0" borderId="0" xfId="0" applyFont="1" applyAlignment="1" applyProtection="1">
      <alignment vertical="center" wrapText="1"/>
    </xf>
    <xf numFmtId="0" fontId="40" fillId="0" borderId="23" xfId="0" applyFont="1" applyBorder="1" applyAlignment="1" applyProtection="1">
      <alignment horizontal="center" vertical="center"/>
    </xf>
    <xf numFmtId="49" fontId="40" fillId="0" borderId="23" xfId="0" applyNumberFormat="1" applyFont="1" applyBorder="1" applyAlignment="1" applyProtection="1">
      <alignment horizontal="left" vertical="center" wrapText="1"/>
    </xf>
    <xf numFmtId="0" fontId="40" fillId="0" borderId="23" xfId="0" applyFont="1" applyBorder="1" applyAlignment="1" applyProtection="1">
      <alignment horizontal="left" vertical="center" wrapText="1"/>
    </xf>
    <xf numFmtId="0" fontId="40" fillId="0" borderId="23" xfId="0" applyFont="1" applyBorder="1" applyAlignment="1" applyProtection="1">
      <alignment horizontal="center" vertical="center" wrapText="1"/>
    </xf>
    <xf numFmtId="167" fontId="40" fillId="0" borderId="23" xfId="0" applyNumberFormat="1" applyFont="1" applyBorder="1" applyAlignment="1" applyProtection="1">
      <alignment vertical="center"/>
    </xf>
    <xf numFmtId="4" fontId="40" fillId="2" borderId="23" xfId="0" applyNumberFormat="1" applyFont="1" applyFill="1" applyBorder="1" applyAlignment="1" applyProtection="1">
      <alignment vertical="center"/>
      <protection locked="0"/>
    </xf>
    <xf numFmtId="4" fontId="40" fillId="0" borderId="23" xfId="0" applyNumberFormat="1" applyFont="1" applyBorder="1" applyAlignment="1" applyProtection="1">
      <alignment vertical="center"/>
    </xf>
    <xf numFmtId="0" fontId="41" fillId="0" borderId="4" xfId="0" applyFont="1" applyBorder="1" applyAlignment="1">
      <alignment vertical="center"/>
    </xf>
    <xf numFmtId="0" fontId="40" fillId="2" borderId="15" xfId="0" applyFont="1" applyFill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center"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24" fillId="2" borderId="20" xfId="0" applyFont="1" applyFill="1" applyBorder="1" applyAlignment="1" applyProtection="1">
      <alignment horizontal="left" vertical="center"/>
      <protection locked="0"/>
    </xf>
    <xf numFmtId="0" fontId="24" fillId="0" borderId="21" xfId="0" applyFont="1" applyBorder="1" applyAlignment="1" applyProtection="1">
      <alignment horizontal="center" vertical="center"/>
    </xf>
    <xf numFmtId="166" fontId="24" fillId="0" borderId="21" xfId="0" applyNumberFormat="1" applyFont="1" applyBorder="1" applyAlignment="1" applyProtection="1">
      <alignment vertical="center"/>
    </xf>
    <xf numFmtId="166" fontId="24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42" fillId="0" borderId="24" xfId="0" applyFont="1" applyBorder="1" applyAlignment="1">
      <alignment vertical="center" wrapText="1"/>
    </xf>
    <xf numFmtId="0" fontId="42" fillId="0" borderId="25" xfId="0" applyFont="1" applyBorder="1" applyAlignment="1">
      <alignment vertical="center" wrapText="1"/>
    </xf>
    <xf numFmtId="0" fontId="42" fillId="0" borderId="26" xfId="0" applyFont="1" applyBorder="1" applyAlignment="1">
      <alignment vertical="center" wrapText="1"/>
    </xf>
    <xf numFmtId="0" fontId="42" fillId="0" borderId="27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2" fillId="0" borderId="28" xfId="0" applyFont="1" applyBorder="1" applyAlignment="1">
      <alignment horizontal="center" vertical="center" wrapText="1"/>
    </xf>
    <xf numFmtId="0" fontId="42" fillId="0" borderId="27" xfId="0" applyFont="1" applyBorder="1" applyAlignment="1">
      <alignment vertical="center" wrapText="1"/>
    </xf>
    <xf numFmtId="0" fontId="44" fillId="0" borderId="29" xfId="0" applyFont="1" applyBorder="1" applyAlignment="1">
      <alignment horizontal="left" wrapText="1"/>
    </xf>
    <xf numFmtId="0" fontId="42" fillId="0" borderId="28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6" fillId="0" borderId="27" xfId="0" applyFont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vertical="center"/>
    </xf>
    <xf numFmtId="49" fontId="45" fillId="0" borderId="1" xfId="0" applyNumberFormat="1" applyFont="1" applyBorder="1" applyAlignment="1">
      <alignment horizontal="left" vertical="center" wrapText="1"/>
    </xf>
    <xf numFmtId="49" fontId="45" fillId="0" borderId="1" xfId="0" applyNumberFormat="1" applyFont="1" applyBorder="1" applyAlignment="1">
      <alignment vertical="center" wrapText="1"/>
    </xf>
    <xf numFmtId="0" fontId="42" fillId="0" borderId="30" xfId="0" applyFont="1" applyBorder="1" applyAlignment="1">
      <alignment vertical="center" wrapText="1"/>
    </xf>
    <xf numFmtId="0" fontId="47" fillId="0" borderId="29" xfId="0" applyFont="1" applyBorder="1" applyAlignment="1">
      <alignment vertical="center" wrapText="1"/>
    </xf>
    <xf numFmtId="0" fontId="42" fillId="0" borderId="31" xfId="0" applyFont="1" applyBorder="1" applyAlignment="1">
      <alignment vertical="center" wrapText="1"/>
    </xf>
    <xf numFmtId="0" fontId="42" fillId="0" borderId="1" xfId="0" applyFont="1" applyBorder="1" applyAlignment="1">
      <alignment vertical="top"/>
    </xf>
    <xf numFmtId="0" fontId="42" fillId="0" borderId="0" xfId="0" applyFont="1" applyAlignment="1">
      <alignment vertical="top"/>
    </xf>
    <xf numFmtId="0" fontId="42" fillId="0" borderId="24" xfId="0" applyFont="1" applyBorder="1" applyAlignment="1">
      <alignment horizontal="left" vertical="center"/>
    </xf>
    <xf numFmtId="0" fontId="42" fillId="0" borderId="25" xfId="0" applyFont="1" applyBorder="1" applyAlignment="1">
      <alignment horizontal="left" vertical="center"/>
    </xf>
    <xf numFmtId="0" fontId="42" fillId="0" borderId="26" xfId="0" applyFont="1" applyBorder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2" fillId="0" borderId="28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4" fillId="0" borderId="29" xfId="0" applyFont="1" applyBorder="1" applyAlignment="1">
      <alignment horizontal="center" vertical="center"/>
    </xf>
    <xf numFmtId="0" fontId="48" fillId="0" borderId="29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46" fillId="0" borderId="27" xfId="0" applyFont="1" applyBorder="1" applyAlignment="1">
      <alignment horizontal="left" vertical="center"/>
    </xf>
    <xf numFmtId="0" fontId="45" fillId="0" borderId="1" xfId="0" applyFont="1" applyFill="1" applyBorder="1" applyAlignment="1">
      <alignment horizontal="left" vertical="center"/>
    </xf>
    <xf numFmtId="0" fontId="45" fillId="0" borderId="1" xfId="0" applyFont="1" applyFill="1" applyBorder="1" applyAlignment="1">
      <alignment horizontal="center" vertical="center"/>
    </xf>
    <xf numFmtId="0" fontId="42" fillId="0" borderId="30" xfId="0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left" vertical="center" wrapText="1"/>
    </xf>
    <xf numFmtId="0" fontId="42" fillId="0" borderId="25" xfId="0" applyFont="1" applyBorder="1" applyAlignment="1">
      <alignment horizontal="left" vertical="center" wrapText="1"/>
    </xf>
    <xf numFmtId="0" fontId="42" fillId="0" borderId="26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8" fillId="0" borderId="27" xfId="0" applyFont="1" applyBorder="1" applyAlignment="1">
      <alignment horizontal="left" vertical="center" wrapText="1"/>
    </xf>
    <xf numFmtId="0" fontId="48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/>
    </xf>
    <xf numFmtId="0" fontId="46" fillId="0" borderId="28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/>
    </xf>
    <xf numFmtId="0" fontId="46" fillId="0" borderId="30" xfId="0" applyFont="1" applyBorder="1" applyAlignment="1">
      <alignment horizontal="left" vertical="center" wrapText="1"/>
    </xf>
    <xf numFmtId="0" fontId="46" fillId="0" borderId="29" xfId="0" applyFont="1" applyBorder="1" applyAlignment="1">
      <alignment horizontal="left" vertical="center" wrapText="1"/>
    </xf>
    <xf numFmtId="0" fontId="46" fillId="0" borderId="3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top"/>
    </xf>
    <xf numFmtId="0" fontId="45" fillId="0" borderId="1" xfId="0" applyFont="1" applyBorder="1" applyAlignment="1">
      <alignment horizontal="center" vertical="top"/>
    </xf>
    <xf numFmtId="0" fontId="46" fillId="0" borderId="30" xfId="0" applyFont="1" applyBorder="1" applyAlignment="1">
      <alignment horizontal="left" vertical="center"/>
    </xf>
    <xf numFmtId="0" fontId="46" fillId="0" borderId="3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44" fillId="0" borderId="1" xfId="0" applyFont="1" applyBorder="1" applyAlignment="1">
      <alignment vertical="center"/>
    </xf>
    <xf numFmtId="0" fontId="48" fillId="0" borderId="29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5" fillId="0" borderId="1" xfId="0" applyFont="1" applyBorder="1" applyAlignment="1">
      <alignment vertical="top"/>
    </xf>
    <xf numFmtId="49" fontId="45" fillId="0" borderId="1" xfId="0" applyNumberFormat="1" applyFont="1" applyBorder="1" applyAlignment="1">
      <alignment horizontal="left" vertical="center"/>
    </xf>
    <xf numFmtId="0" fontId="51" fillId="0" borderId="27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vertical="top"/>
    </xf>
    <xf numFmtId="0" fontId="52" fillId="0" borderId="1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horizontal="center" vertical="center"/>
    </xf>
    <xf numFmtId="49" fontId="52" fillId="0" borderId="1" xfId="0" applyNumberFormat="1" applyFont="1" applyBorder="1" applyAlignment="1" applyProtection="1">
      <alignment horizontal="left" vertical="center"/>
    </xf>
    <xf numFmtId="0" fontId="51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4" fillId="0" borderId="29" xfId="0" applyFont="1" applyBorder="1" applyAlignment="1">
      <alignment horizontal="left"/>
    </xf>
    <xf numFmtId="0" fontId="48" fillId="0" borderId="29" xfId="0" applyFont="1" applyBorder="1" applyAlignment="1"/>
    <xf numFmtId="0" fontId="42" fillId="0" borderId="27" xfId="0" applyFont="1" applyBorder="1" applyAlignment="1">
      <alignment vertical="top"/>
    </xf>
    <xf numFmtId="0" fontId="42" fillId="0" borderId="28" xfId="0" applyFont="1" applyBorder="1" applyAlignment="1">
      <alignment vertical="top"/>
    </xf>
    <xf numFmtId="0" fontId="42" fillId="0" borderId="30" xfId="0" applyFont="1" applyBorder="1" applyAlignment="1">
      <alignment vertical="top"/>
    </xf>
    <xf numFmtId="0" fontId="42" fillId="0" borderId="29" xfId="0" applyFont="1" applyBorder="1" applyAlignment="1">
      <alignment vertical="top"/>
    </xf>
    <xf numFmtId="0" fontId="42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styles" Target="styles.xml" /><Relationship Id="rId17" Type="http://schemas.openxmlformats.org/officeDocument/2006/relationships/theme" Target="theme/theme1.xml" /><Relationship Id="rId18" Type="http://schemas.openxmlformats.org/officeDocument/2006/relationships/calcChain" Target="calcChain.xml" /><Relationship Id="rId1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19005132" TargetMode="External" /><Relationship Id="rId2" Type="http://schemas.openxmlformats.org/officeDocument/2006/relationships/hyperlink" Target="https://podminky.urs.cz/item/CS_URS_2024_01/119005151" TargetMode="External" /><Relationship Id="rId3" Type="http://schemas.openxmlformats.org/officeDocument/2006/relationships/hyperlink" Target="https://podminky.urs.cz/item/CS_URS_2024_01/180405114" TargetMode="External" /><Relationship Id="rId4" Type="http://schemas.openxmlformats.org/officeDocument/2006/relationships/hyperlink" Target="https://podminky.urs.cz/item/CS_URS_2024_01/181351003" TargetMode="External" /><Relationship Id="rId5" Type="http://schemas.openxmlformats.org/officeDocument/2006/relationships/hyperlink" Target="https://podminky.urs.cz/item/CS_URS_2024_01/181351005" TargetMode="External" /><Relationship Id="rId6" Type="http://schemas.openxmlformats.org/officeDocument/2006/relationships/hyperlink" Target="https://podminky.urs.cz/item/CS_URS_2024_01/181351104" TargetMode="External" /><Relationship Id="rId7" Type="http://schemas.openxmlformats.org/officeDocument/2006/relationships/hyperlink" Target="https://podminky.urs.cz/item/CS_URS_2024_01/181411131" TargetMode="External" /><Relationship Id="rId8" Type="http://schemas.openxmlformats.org/officeDocument/2006/relationships/hyperlink" Target="https://podminky.urs.cz/item/CS_URS_2024_01/181411141" TargetMode="External" /><Relationship Id="rId9" Type="http://schemas.openxmlformats.org/officeDocument/2006/relationships/hyperlink" Target="https://podminky.urs.cz/item/CS_URS_2024_01/181411141" TargetMode="External" /><Relationship Id="rId10" Type="http://schemas.openxmlformats.org/officeDocument/2006/relationships/hyperlink" Target="https://podminky.urs.cz/item/CS_URS_2024_01/183101213" TargetMode="External" /><Relationship Id="rId11" Type="http://schemas.openxmlformats.org/officeDocument/2006/relationships/hyperlink" Target="https://podminky.urs.cz/item/CS_URS_2024_01/183101221" TargetMode="External" /><Relationship Id="rId12" Type="http://schemas.openxmlformats.org/officeDocument/2006/relationships/hyperlink" Target="https://podminky.urs.cz/item/CS_URS_2024_01/183111213" TargetMode="External" /><Relationship Id="rId13" Type="http://schemas.openxmlformats.org/officeDocument/2006/relationships/hyperlink" Target="https://podminky.urs.cz/item/CS_URS_2024_01/183211313" TargetMode="External" /><Relationship Id="rId14" Type="http://schemas.openxmlformats.org/officeDocument/2006/relationships/hyperlink" Target="https://podminky.urs.cz/item/CS_URS_2024_01/183211322" TargetMode="External" /><Relationship Id="rId15" Type="http://schemas.openxmlformats.org/officeDocument/2006/relationships/hyperlink" Target="https://podminky.urs.cz/item/CS_URS_2024_01/183403153" TargetMode="External" /><Relationship Id="rId16" Type="http://schemas.openxmlformats.org/officeDocument/2006/relationships/hyperlink" Target="https://podminky.urs.cz/item/CS_URS_2024_01/183403161" TargetMode="External" /><Relationship Id="rId17" Type="http://schemas.openxmlformats.org/officeDocument/2006/relationships/hyperlink" Target="https://podminky.urs.cz/item/CS_URS_2024_01/183403371" TargetMode="External" /><Relationship Id="rId18" Type="http://schemas.openxmlformats.org/officeDocument/2006/relationships/hyperlink" Target="https://podminky.urs.cz/item/CS_URS_2024_01/184102111" TargetMode="External" /><Relationship Id="rId19" Type="http://schemas.openxmlformats.org/officeDocument/2006/relationships/hyperlink" Target="https://podminky.urs.cz/item/CS_URS_2024_01/184102113" TargetMode="External" /><Relationship Id="rId20" Type="http://schemas.openxmlformats.org/officeDocument/2006/relationships/hyperlink" Target="https://podminky.urs.cz/item/CS_URS_2024_01/184102118" TargetMode="External" /><Relationship Id="rId21" Type="http://schemas.openxmlformats.org/officeDocument/2006/relationships/hyperlink" Target="https://podminky.urs.cz/item/CS_URS_2024_01/184215133" TargetMode="External" /><Relationship Id="rId22" Type="http://schemas.openxmlformats.org/officeDocument/2006/relationships/hyperlink" Target="https://podminky.urs.cz/item/CS_URS_2024_01/184215412" TargetMode="External" /><Relationship Id="rId23" Type="http://schemas.openxmlformats.org/officeDocument/2006/relationships/hyperlink" Target="https://podminky.urs.cz/item/CS_URS_2024_01/184813161" TargetMode="External" /><Relationship Id="rId24" Type="http://schemas.openxmlformats.org/officeDocument/2006/relationships/hyperlink" Target="https://podminky.urs.cz/item/CS_URS_2024_01/184813511" TargetMode="External" /><Relationship Id="rId25" Type="http://schemas.openxmlformats.org/officeDocument/2006/relationships/hyperlink" Target="https://podminky.urs.cz/item/CS_URS_2024_01/184851411" TargetMode="External" /><Relationship Id="rId26" Type="http://schemas.openxmlformats.org/officeDocument/2006/relationships/hyperlink" Target="https://podminky.urs.cz/item/CS_URS_2024_01/184851511" TargetMode="External" /><Relationship Id="rId27" Type="http://schemas.openxmlformats.org/officeDocument/2006/relationships/hyperlink" Target="https://podminky.urs.cz/item/CS_URS_2024_01/184911151" TargetMode="External" /><Relationship Id="rId28" Type="http://schemas.openxmlformats.org/officeDocument/2006/relationships/hyperlink" Target="https://podminky.urs.cz/item/CS_URS_2024_01/184911421" TargetMode="External" /><Relationship Id="rId29" Type="http://schemas.openxmlformats.org/officeDocument/2006/relationships/hyperlink" Target="https://podminky.urs.cz/item/CS_URS_2024_01/185802113" TargetMode="External" /><Relationship Id="rId30" Type="http://schemas.openxmlformats.org/officeDocument/2006/relationships/hyperlink" Target="https://podminky.urs.cz/item/CS_URS_2024_01/185802114" TargetMode="External" /><Relationship Id="rId31" Type="http://schemas.openxmlformats.org/officeDocument/2006/relationships/hyperlink" Target="https://podminky.urs.cz/item/CS_URS_2024_01/185851121" TargetMode="External" /><Relationship Id="rId32" Type="http://schemas.openxmlformats.org/officeDocument/2006/relationships/hyperlink" Target="https://podminky.urs.cz/item/CS_URS_2024_01/211971110" TargetMode="External" /><Relationship Id="rId33" Type="http://schemas.openxmlformats.org/officeDocument/2006/relationships/hyperlink" Target="https://podminky.urs.cz/item/CS_URS_2024_01/212752411" TargetMode="External" /><Relationship Id="rId34" Type="http://schemas.openxmlformats.org/officeDocument/2006/relationships/hyperlink" Target="https://podminky.urs.cz/item/CS_URS_2024_01/894812051" TargetMode="External" /><Relationship Id="rId35" Type="http://schemas.openxmlformats.org/officeDocument/2006/relationships/hyperlink" Target="https://podminky.urs.cz/item/CS_URS_2024_01/899922811" TargetMode="External" /><Relationship Id="rId36" Type="http://schemas.openxmlformats.org/officeDocument/2006/relationships/hyperlink" Target="https://podminky.urs.cz/item/CS_URS_2024_01/998231411" TargetMode="External" /><Relationship Id="rId37" Type="http://schemas.openxmlformats.org/officeDocument/2006/relationships/hyperlink" Target="https://podminky.urs.cz/item/CS_URS_2024_01/767991004" TargetMode="External" /><Relationship Id="rId38" Type="http://schemas.openxmlformats.org/officeDocument/2006/relationships/hyperlink" Target="https://podminky.urs.cz/item/CS_URS_2024_01/998767101" TargetMode="External" /><Relationship Id="rId39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84215412" TargetMode="External" /><Relationship Id="rId2" Type="http://schemas.openxmlformats.org/officeDocument/2006/relationships/hyperlink" Target="https://podminky.urs.cz/item/CS_URS_2024_01/184852322" TargetMode="External" /><Relationship Id="rId3" Type="http://schemas.openxmlformats.org/officeDocument/2006/relationships/hyperlink" Target="https://podminky.urs.cz/item/CS_URS_2024_01/184911111" TargetMode="External" /><Relationship Id="rId4" Type="http://schemas.openxmlformats.org/officeDocument/2006/relationships/hyperlink" Target="https://podminky.urs.cz/item/CS_URS_2024_01/185804213" TargetMode="External" /><Relationship Id="rId5" Type="http://schemas.openxmlformats.org/officeDocument/2006/relationships/hyperlink" Target="https://podminky.urs.cz/item/CS_URS_2024_01/185804311" TargetMode="External" /><Relationship Id="rId6" Type="http://schemas.openxmlformats.org/officeDocument/2006/relationships/hyperlink" Target="https://podminky.urs.cz/item/CS_URS_2024_01/185851121" TargetMode="External" /><Relationship Id="rId7" Type="http://schemas.openxmlformats.org/officeDocument/2006/relationships/hyperlink" Target="https://podminky.urs.cz/item/CS_URS_2024_01/185851129" TargetMode="External" /><Relationship Id="rId8" Type="http://schemas.openxmlformats.org/officeDocument/2006/relationships/hyperlink" Target="https://podminky.urs.cz/item/CS_URS_2024_01/184817111" TargetMode="External" /><Relationship Id="rId9" Type="http://schemas.openxmlformats.org/officeDocument/2006/relationships/hyperlink" Target="https://podminky.urs.cz/item/CS_URS_2024_01/184911421" TargetMode="External" /><Relationship Id="rId10" Type="http://schemas.openxmlformats.org/officeDocument/2006/relationships/hyperlink" Target="https://podminky.urs.cz/item/CS_URS_2024_01/185804312" TargetMode="External" /><Relationship Id="rId11" Type="http://schemas.openxmlformats.org/officeDocument/2006/relationships/hyperlink" Target="https://podminky.urs.cz/item/CS_URS_2024_01/185804511" TargetMode="External" /><Relationship Id="rId12" Type="http://schemas.openxmlformats.org/officeDocument/2006/relationships/hyperlink" Target="https://podminky.urs.cz/item/CS_URS_2024_01/185851121" TargetMode="External" /><Relationship Id="rId13" Type="http://schemas.openxmlformats.org/officeDocument/2006/relationships/hyperlink" Target="https://podminky.urs.cz/item/CS_URS_2024_01/185851129" TargetMode="External" /><Relationship Id="rId14" Type="http://schemas.openxmlformats.org/officeDocument/2006/relationships/hyperlink" Target="https://podminky.urs.cz/item/CS_URS_2024_01/919851121" TargetMode="External" /><Relationship Id="rId15" Type="http://schemas.openxmlformats.org/officeDocument/2006/relationships/hyperlink" Target="https://podminky.urs.cz/item/CS_URS_2024_01/111151131" TargetMode="External" /><Relationship Id="rId16" Type="http://schemas.openxmlformats.org/officeDocument/2006/relationships/hyperlink" Target="https://podminky.urs.cz/item/CS_URS_2024_01/998231411" TargetMode="External" /><Relationship Id="rId17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21151113" TargetMode="External" /><Relationship Id="rId2" Type="http://schemas.openxmlformats.org/officeDocument/2006/relationships/hyperlink" Target="https://podminky.urs.cz/item/CS_URS_2024_01/121151116" TargetMode="External" /><Relationship Id="rId3" Type="http://schemas.openxmlformats.org/officeDocument/2006/relationships/hyperlink" Target="https://podminky.urs.cz/item/CS_URS_2024_01/122251103" TargetMode="External" /><Relationship Id="rId4" Type="http://schemas.openxmlformats.org/officeDocument/2006/relationships/hyperlink" Target="https://podminky.urs.cz/item/CS_URS_2024_01/162351103" TargetMode="External" /><Relationship Id="rId5" Type="http://schemas.openxmlformats.org/officeDocument/2006/relationships/hyperlink" Target="https://podminky.urs.cz/item/CS_URS_2024_01/171251201" TargetMode="External" /><Relationship Id="rId6" Type="http://schemas.openxmlformats.org/officeDocument/2006/relationships/hyperlink" Target="https://podminky.urs.cz/item/CS_URS_2024_01/171251101" TargetMode="External" /><Relationship Id="rId7" Type="http://schemas.openxmlformats.org/officeDocument/2006/relationships/hyperlink" Target="https://podminky.urs.cz/item/CS_URS_2024_01/171152112" TargetMode="External" /><Relationship Id="rId8" Type="http://schemas.openxmlformats.org/officeDocument/2006/relationships/hyperlink" Target="https://podminky.urs.cz/item/CS_URS_2024_01/162751117" TargetMode="External" /><Relationship Id="rId9" Type="http://schemas.openxmlformats.org/officeDocument/2006/relationships/hyperlink" Target="https://podminky.urs.cz/item/CS_URS_2024_01/167151111" TargetMode="External" /><Relationship Id="rId10" Type="http://schemas.openxmlformats.org/officeDocument/2006/relationships/hyperlink" Target="https://podminky.urs.cz/item/CS_URS_2024_01/171201221" TargetMode="External" /><Relationship Id="rId11" Type="http://schemas.openxmlformats.org/officeDocument/2006/relationships/hyperlink" Target="https://podminky.urs.cz/item/CS_URS_2024_01/998231311" TargetMode="External" /><Relationship Id="rId12" Type="http://schemas.openxmlformats.org/officeDocument/2006/relationships/drawing" Target="../drawings/drawing12.xml" /></Relationships>
</file>

<file path=xl/worksheets/_rels/sheet1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31113701" TargetMode="External" /><Relationship Id="rId2" Type="http://schemas.openxmlformats.org/officeDocument/2006/relationships/hyperlink" Target="https://podminky.urs.cz/item/CS_URS_2024_01/162751117" TargetMode="External" /><Relationship Id="rId3" Type="http://schemas.openxmlformats.org/officeDocument/2006/relationships/hyperlink" Target="https://podminky.urs.cz/item/CS_URS_2024_01/167111101" TargetMode="External" /><Relationship Id="rId4" Type="http://schemas.openxmlformats.org/officeDocument/2006/relationships/hyperlink" Target="https://podminky.urs.cz/item/CS_URS_2024_01/171201231" TargetMode="External" /><Relationship Id="rId5" Type="http://schemas.openxmlformats.org/officeDocument/2006/relationships/hyperlink" Target="https://podminky.urs.cz/item/CS_URS_2024_01/274313711" TargetMode="External" /><Relationship Id="rId6" Type="http://schemas.openxmlformats.org/officeDocument/2006/relationships/hyperlink" Target="https://podminky.urs.cz/item/CS_URS_2024_01/919791023" TargetMode="External" /><Relationship Id="rId7" Type="http://schemas.openxmlformats.org/officeDocument/2006/relationships/hyperlink" Target="https://podminky.urs.cz/item/CS_URS_2024_01/936001002" TargetMode="External" /><Relationship Id="rId8" Type="http://schemas.openxmlformats.org/officeDocument/2006/relationships/hyperlink" Target="https://podminky.urs.cz/item/CS_URS_2024_01/936104213" TargetMode="External" /><Relationship Id="rId9" Type="http://schemas.openxmlformats.org/officeDocument/2006/relationships/hyperlink" Target="https://podminky.urs.cz/item/CS_URS_2024_01/936124113" TargetMode="External" /><Relationship Id="rId10" Type="http://schemas.openxmlformats.org/officeDocument/2006/relationships/hyperlink" Target="https://podminky.urs.cz/item/CS_URS_2024_01/953961112" TargetMode="External" /><Relationship Id="rId11" Type="http://schemas.openxmlformats.org/officeDocument/2006/relationships/hyperlink" Target="https://podminky.urs.cz/item/CS_URS_2024_01/998231411" TargetMode="External" /><Relationship Id="rId12" Type="http://schemas.openxmlformats.org/officeDocument/2006/relationships/drawing" Target="../drawings/drawing13.xml" /></Relationships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938908411" TargetMode="External" /><Relationship Id="rId2" Type="http://schemas.openxmlformats.org/officeDocument/2006/relationships/hyperlink" Target="https://podminky.urs.cz/item/CS_URS_2024_01/011002000" TargetMode="External" /><Relationship Id="rId3" Type="http://schemas.openxmlformats.org/officeDocument/2006/relationships/hyperlink" Target="https://podminky.urs.cz/item/CS_URS_2024_01/012002000" TargetMode="External" /><Relationship Id="rId4" Type="http://schemas.openxmlformats.org/officeDocument/2006/relationships/hyperlink" Target="https://podminky.urs.cz/item/CS_URS_2024_01/013254000" TargetMode="External" /><Relationship Id="rId5" Type="http://schemas.openxmlformats.org/officeDocument/2006/relationships/hyperlink" Target="https://podminky.urs.cz/item/CS_URS_2024_01/030001000" TargetMode="External" /><Relationship Id="rId6" Type="http://schemas.openxmlformats.org/officeDocument/2006/relationships/hyperlink" Target="https://podminky.urs.cz/item/CS_URS_2024_01/043134000" TargetMode="External" /><Relationship Id="rId7" Type="http://schemas.openxmlformats.org/officeDocument/2006/relationships/hyperlink" Target="https://podminky.urs.cz/item/CS_URS_2024_01/071002000" TargetMode="External" /><Relationship Id="rId8" Type="http://schemas.openxmlformats.org/officeDocument/2006/relationships/hyperlink" Target="https://podminky.urs.cz/item/CS_URS_2024_01/072103001" TargetMode="External" /><Relationship Id="rId9" Type="http://schemas.openxmlformats.org/officeDocument/2006/relationships/hyperlink" Target="https://podminky.urs.cz/item/CS_URS_2024_01/072103011" TargetMode="External" /><Relationship Id="rId10" Type="http://schemas.openxmlformats.org/officeDocument/2006/relationships/hyperlink" Target="https://podminky.urs.cz/item/CS_URS_2024_01/094104000" TargetMode="External" /><Relationship Id="rId11" Type="http://schemas.openxmlformats.org/officeDocument/2006/relationships/drawing" Target="../drawings/drawing14.xml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13106187" TargetMode="External" /><Relationship Id="rId2" Type="http://schemas.openxmlformats.org/officeDocument/2006/relationships/hyperlink" Target="https://podminky.urs.cz/item/CS_URS_2024_01/113106195" TargetMode="External" /><Relationship Id="rId3" Type="http://schemas.openxmlformats.org/officeDocument/2006/relationships/hyperlink" Target="https://podminky.urs.cz/item/CS_URS_2024_01/113107222" TargetMode="External" /><Relationship Id="rId4" Type="http://schemas.openxmlformats.org/officeDocument/2006/relationships/hyperlink" Target="https://podminky.urs.cz/item/CS_URS_2024_01/113107223" TargetMode="External" /><Relationship Id="rId5" Type="http://schemas.openxmlformats.org/officeDocument/2006/relationships/hyperlink" Target="https://podminky.urs.cz/item/CS_URS_2024_01/113107232" TargetMode="External" /><Relationship Id="rId6" Type="http://schemas.openxmlformats.org/officeDocument/2006/relationships/hyperlink" Target="https://podminky.urs.cz/item/CS_URS_2024_01/113107243" TargetMode="External" /><Relationship Id="rId7" Type="http://schemas.openxmlformats.org/officeDocument/2006/relationships/hyperlink" Target="https://podminky.urs.cz/item/CS_URS_2024_01/113201112" TargetMode="External" /><Relationship Id="rId8" Type="http://schemas.openxmlformats.org/officeDocument/2006/relationships/hyperlink" Target="https://podminky.urs.cz/item/CS_URS_2024_01/122251105" TargetMode="External" /><Relationship Id="rId9" Type="http://schemas.openxmlformats.org/officeDocument/2006/relationships/hyperlink" Target="https://podminky.urs.cz/item/CS_URS_2024_01/129001101" TargetMode="External" /><Relationship Id="rId10" Type="http://schemas.openxmlformats.org/officeDocument/2006/relationships/hyperlink" Target="https://podminky.urs.cz/item/CS_URS_2024_01/132251102" TargetMode="External" /><Relationship Id="rId11" Type="http://schemas.openxmlformats.org/officeDocument/2006/relationships/hyperlink" Target="https://podminky.urs.cz/item/CS_URS_2024_01/162751117" TargetMode="External" /><Relationship Id="rId12" Type="http://schemas.openxmlformats.org/officeDocument/2006/relationships/hyperlink" Target="https://podminky.urs.cz/item/CS_URS_2024_01/167151101" TargetMode="External" /><Relationship Id="rId13" Type="http://schemas.openxmlformats.org/officeDocument/2006/relationships/hyperlink" Target="https://podminky.urs.cz/item/CS_URS_2024_01/171201231" TargetMode="External" /><Relationship Id="rId14" Type="http://schemas.openxmlformats.org/officeDocument/2006/relationships/hyperlink" Target="https://podminky.urs.cz/item/CS_URS_2024_01/181152302" TargetMode="External" /><Relationship Id="rId15" Type="http://schemas.openxmlformats.org/officeDocument/2006/relationships/hyperlink" Target="https://podminky.urs.cz/item/CS_URS_2024_01/211971110" TargetMode="External" /><Relationship Id="rId16" Type="http://schemas.openxmlformats.org/officeDocument/2006/relationships/hyperlink" Target="https://podminky.urs.cz/item/CS_URS_2024_01/212752402" TargetMode="External" /><Relationship Id="rId17" Type="http://schemas.openxmlformats.org/officeDocument/2006/relationships/hyperlink" Target="https://podminky.urs.cz/item/CS_URS_2024_01/561121113" TargetMode="External" /><Relationship Id="rId18" Type="http://schemas.openxmlformats.org/officeDocument/2006/relationships/hyperlink" Target="https://podminky.urs.cz/item/CS_URS_2024_01/561121114" TargetMode="External" /><Relationship Id="rId19" Type="http://schemas.openxmlformats.org/officeDocument/2006/relationships/hyperlink" Target="https://podminky.urs.cz/item/CS_URS_2024_01/564231011" TargetMode="External" /><Relationship Id="rId20" Type="http://schemas.openxmlformats.org/officeDocument/2006/relationships/hyperlink" Target="https://podminky.urs.cz/item/CS_URS_2024_01/564841111" TargetMode="External" /><Relationship Id="rId21" Type="http://schemas.openxmlformats.org/officeDocument/2006/relationships/hyperlink" Target="https://podminky.urs.cz/item/CS_URS_2024_01/564851111" TargetMode="External" /><Relationship Id="rId22" Type="http://schemas.openxmlformats.org/officeDocument/2006/relationships/hyperlink" Target="https://podminky.urs.cz/item/CS_URS_2024_01/564861111" TargetMode="External" /><Relationship Id="rId23" Type="http://schemas.openxmlformats.org/officeDocument/2006/relationships/hyperlink" Target="https://podminky.urs.cz/item/CS_URS_2024_01/567132111" TargetMode="External" /><Relationship Id="rId24" Type="http://schemas.openxmlformats.org/officeDocument/2006/relationships/hyperlink" Target="https://podminky.urs.cz/item/CS_URS_2024_01/571904111" TargetMode="External" /><Relationship Id="rId25" Type="http://schemas.openxmlformats.org/officeDocument/2006/relationships/hyperlink" Target="https://podminky.urs.cz/item/CS_URS_2024_01/596212223" TargetMode="External" /><Relationship Id="rId26" Type="http://schemas.openxmlformats.org/officeDocument/2006/relationships/hyperlink" Target="https://podminky.urs.cz/item/CS_URS_2024_01/596212223" TargetMode="External" /><Relationship Id="rId27" Type="http://schemas.openxmlformats.org/officeDocument/2006/relationships/hyperlink" Target="https://podminky.urs.cz/item/CS_URS_2024_01/596412213" TargetMode="External" /><Relationship Id="rId28" Type="http://schemas.openxmlformats.org/officeDocument/2006/relationships/hyperlink" Target="https://podminky.urs.cz/item/CS_URS_2024_01/596911111" TargetMode="External" /><Relationship Id="rId29" Type="http://schemas.openxmlformats.org/officeDocument/2006/relationships/hyperlink" Target="https://podminky.urs.cz/item/CS_URS_2024_01/914111111" TargetMode="External" /><Relationship Id="rId30" Type="http://schemas.openxmlformats.org/officeDocument/2006/relationships/hyperlink" Target="https://podminky.urs.cz/item/CS_URS_2024_01/914511113" TargetMode="External" /><Relationship Id="rId31" Type="http://schemas.openxmlformats.org/officeDocument/2006/relationships/hyperlink" Target="https://podminky.urs.cz/item/CS_URS_2024_01/915131112" TargetMode="External" /><Relationship Id="rId32" Type="http://schemas.openxmlformats.org/officeDocument/2006/relationships/hyperlink" Target="https://podminky.urs.cz/item/CS_URS_2024_01/915621111" TargetMode="External" /><Relationship Id="rId33" Type="http://schemas.openxmlformats.org/officeDocument/2006/relationships/hyperlink" Target="https://podminky.urs.cz/item/CS_URS_2024_01/916131213" TargetMode="External" /><Relationship Id="rId34" Type="http://schemas.openxmlformats.org/officeDocument/2006/relationships/hyperlink" Target="https://podminky.urs.cz/item/CS_URS_2024_01/919112233" TargetMode="External" /><Relationship Id="rId35" Type="http://schemas.openxmlformats.org/officeDocument/2006/relationships/hyperlink" Target="https://podminky.urs.cz/item/CS_URS_2024_01/919122132" TargetMode="External" /><Relationship Id="rId36" Type="http://schemas.openxmlformats.org/officeDocument/2006/relationships/hyperlink" Target="https://podminky.urs.cz/item/CS_URS_2024_01/919726122" TargetMode="External" /><Relationship Id="rId37" Type="http://schemas.openxmlformats.org/officeDocument/2006/relationships/hyperlink" Target="https://podminky.urs.cz/item/CS_URS_2024_01/997221551" TargetMode="External" /><Relationship Id="rId38" Type="http://schemas.openxmlformats.org/officeDocument/2006/relationships/hyperlink" Target="https://podminky.urs.cz/item/CS_URS_2024_01/997221559" TargetMode="External" /><Relationship Id="rId39" Type="http://schemas.openxmlformats.org/officeDocument/2006/relationships/hyperlink" Target="https://podminky.urs.cz/item/CS_URS_2024_01/997221615" TargetMode="External" /><Relationship Id="rId40" Type="http://schemas.openxmlformats.org/officeDocument/2006/relationships/hyperlink" Target="https://podminky.urs.cz/item/CS_URS_2024_01/997221645" TargetMode="External" /><Relationship Id="rId41" Type="http://schemas.openxmlformats.org/officeDocument/2006/relationships/hyperlink" Target="https://podminky.urs.cz/item/CS_URS_2024_01/997221655" TargetMode="External" /><Relationship Id="rId42" Type="http://schemas.openxmlformats.org/officeDocument/2006/relationships/hyperlink" Target="https://podminky.urs.cz/item/CS_URS_2024_01/998223011" TargetMode="External" /><Relationship Id="rId43" Type="http://schemas.openxmlformats.org/officeDocument/2006/relationships/hyperlink" Target="https://podminky.urs.cz/item/CS_URS_2024_01/220182002" TargetMode="External" /><Relationship Id="rId44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13106187" TargetMode="External" /><Relationship Id="rId2" Type="http://schemas.openxmlformats.org/officeDocument/2006/relationships/hyperlink" Target="https://podminky.urs.cz/item/CS_URS_2024_01/113107163" TargetMode="External" /><Relationship Id="rId3" Type="http://schemas.openxmlformats.org/officeDocument/2006/relationships/hyperlink" Target="https://podminky.urs.cz/item/CS_URS_2024_01/113107172" TargetMode="External" /><Relationship Id="rId4" Type="http://schemas.openxmlformats.org/officeDocument/2006/relationships/hyperlink" Target="https://podminky.urs.cz/item/CS_URS_2024_01/113201112" TargetMode="External" /><Relationship Id="rId5" Type="http://schemas.openxmlformats.org/officeDocument/2006/relationships/hyperlink" Target="https://podminky.urs.cz/item/CS_URS_2024_01/119001422" TargetMode="External" /><Relationship Id="rId6" Type="http://schemas.openxmlformats.org/officeDocument/2006/relationships/hyperlink" Target="https://podminky.urs.cz/item/CS_URS_2024_01/122251103" TargetMode="External" /><Relationship Id="rId7" Type="http://schemas.openxmlformats.org/officeDocument/2006/relationships/hyperlink" Target="https://podminky.urs.cz/item/CS_URS_2024_01/129001101" TargetMode="External" /><Relationship Id="rId8" Type="http://schemas.openxmlformats.org/officeDocument/2006/relationships/hyperlink" Target="https://podminky.urs.cz/item/CS_URS_2024_01/132251101" TargetMode="External" /><Relationship Id="rId9" Type="http://schemas.openxmlformats.org/officeDocument/2006/relationships/hyperlink" Target="https://podminky.urs.cz/item/CS_URS_2024_01/162751117" TargetMode="External" /><Relationship Id="rId10" Type="http://schemas.openxmlformats.org/officeDocument/2006/relationships/hyperlink" Target="https://podminky.urs.cz/item/CS_URS_2024_01/167151101" TargetMode="External" /><Relationship Id="rId11" Type="http://schemas.openxmlformats.org/officeDocument/2006/relationships/hyperlink" Target="https://podminky.urs.cz/item/CS_URS_2024_01/171251201" TargetMode="External" /><Relationship Id="rId12" Type="http://schemas.openxmlformats.org/officeDocument/2006/relationships/hyperlink" Target="https://podminky.urs.cz/item/CS_URS_2024_01/181152302" TargetMode="External" /><Relationship Id="rId13" Type="http://schemas.openxmlformats.org/officeDocument/2006/relationships/hyperlink" Target="https://podminky.urs.cz/item/CS_URS_2024_01/561121114" TargetMode="External" /><Relationship Id="rId14" Type="http://schemas.openxmlformats.org/officeDocument/2006/relationships/hyperlink" Target="https://podminky.urs.cz/item/CS_URS_2024_01/564861111" TargetMode="External" /><Relationship Id="rId15" Type="http://schemas.openxmlformats.org/officeDocument/2006/relationships/hyperlink" Target="https://podminky.urs.cz/item/CS_URS_2024_01/596211222" TargetMode="External" /><Relationship Id="rId16" Type="http://schemas.openxmlformats.org/officeDocument/2006/relationships/hyperlink" Target="https://podminky.urs.cz/item/CS_URS_2024_01/916231213" TargetMode="External" /><Relationship Id="rId17" Type="http://schemas.openxmlformats.org/officeDocument/2006/relationships/hyperlink" Target="https://podminky.urs.cz/item/CS_URS_2024_01/919726122" TargetMode="External" /><Relationship Id="rId18" Type="http://schemas.openxmlformats.org/officeDocument/2006/relationships/hyperlink" Target="https://podminky.urs.cz/item/CS_URS_2024_01/997221551" TargetMode="External" /><Relationship Id="rId19" Type="http://schemas.openxmlformats.org/officeDocument/2006/relationships/hyperlink" Target="https://podminky.urs.cz/item/CS_URS_2024_01/997221559" TargetMode="External" /><Relationship Id="rId20" Type="http://schemas.openxmlformats.org/officeDocument/2006/relationships/hyperlink" Target="https://podminky.urs.cz/item/CS_URS_2024_01/997221655" TargetMode="External" /><Relationship Id="rId21" Type="http://schemas.openxmlformats.org/officeDocument/2006/relationships/hyperlink" Target="https://podminky.urs.cz/item/CS_URS_2024_01/997221561" TargetMode="External" /><Relationship Id="rId22" Type="http://schemas.openxmlformats.org/officeDocument/2006/relationships/hyperlink" Target="https://podminky.urs.cz/item/CS_URS_2024_01/997221569" TargetMode="External" /><Relationship Id="rId23" Type="http://schemas.openxmlformats.org/officeDocument/2006/relationships/hyperlink" Target="https://podminky.urs.cz/item/CS_URS_2024_01/997221615" TargetMode="External" /><Relationship Id="rId24" Type="http://schemas.openxmlformats.org/officeDocument/2006/relationships/hyperlink" Target="https://podminky.urs.cz/item/CS_URS_2024_01/998223011" TargetMode="External" /><Relationship Id="rId25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13107322" TargetMode="External" /><Relationship Id="rId2" Type="http://schemas.openxmlformats.org/officeDocument/2006/relationships/hyperlink" Target="https://podminky.urs.cz/item/CS_URS_2024_01/113107323" TargetMode="External" /><Relationship Id="rId3" Type="http://schemas.openxmlformats.org/officeDocument/2006/relationships/hyperlink" Target="https://podminky.urs.cz/item/CS_URS_2024_01/113107332" TargetMode="External" /><Relationship Id="rId4" Type="http://schemas.openxmlformats.org/officeDocument/2006/relationships/hyperlink" Target="https://podminky.urs.cz/item/CS_URS_2024_01/113154113" TargetMode="External" /><Relationship Id="rId5" Type="http://schemas.openxmlformats.org/officeDocument/2006/relationships/hyperlink" Target="https://podminky.urs.cz/item/CS_URS_2024_01/122251104" TargetMode="External" /><Relationship Id="rId6" Type="http://schemas.openxmlformats.org/officeDocument/2006/relationships/hyperlink" Target="https://podminky.urs.cz/item/CS_URS_2024_01/129001101" TargetMode="External" /><Relationship Id="rId7" Type="http://schemas.openxmlformats.org/officeDocument/2006/relationships/hyperlink" Target="https://podminky.urs.cz/item/CS_URS_2024_01/132251101" TargetMode="External" /><Relationship Id="rId8" Type="http://schemas.openxmlformats.org/officeDocument/2006/relationships/hyperlink" Target="https://podminky.urs.cz/item/CS_URS_2024_01/162751117" TargetMode="External" /><Relationship Id="rId9" Type="http://schemas.openxmlformats.org/officeDocument/2006/relationships/hyperlink" Target="https://podminky.urs.cz/item/CS_URS_2024_01/167151101" TargetMode="External" /><Relationship Id="rId10" Type="http://schemas.openxmlformats.org/officeDocument/2006/relationships/hyperlink" Target="https://podminky.urs.cz/item/CS_URS_2024_01/171201221" TargetMode="External" /><Relationship Id="rId11" Type="http://schemas.openxmlformats.org/officeDocument/2006/relationships/hyperlink" Target="https://podminky.urs.cz/item/CS_URS_2024_01/181152302" TargetMode="External" /><Relationship Id="rId12" Type="http://schemas.openxmlformats.org/officeDocument/2006/relationships/hyperlink" Target="https://podminky.urs.cz/item/CS_URS_2024_01/561121113" TargetMode="External" /><Relationship Id="rId13" Type="http://schemas.openxmlformats.org/officeDocument/2006/relationships/hyperlink" Target="https://podminky.urs.cz/item/CS_URS_2024_01/564871111" TargetMode="External" /><Relationship Id="rId14" Type="http://schemas.openxmlformats.org/officeDocument/2006/relationships/hyperlink" Target="https://podminky.urs.cz/item/CS_URS_2024_01/577154211" TargetMode="External" /><Relationship Id="rId15" Type="http://schemas.openxmlformats.org/officeDocument/2006/relationships/hyperlink" Target="https://podminky.urs.cz/item/CS_URS_2024_01/914111111" TargetMode="External" /><Relationship Id="rId16" Type="http://schemas.openxmlformats.org/officeDocument/2006/relationships/hyperlink" Target="https://podminky.urs.cz/item/CS_URS_2024_01/914511113" TargetMode="External" /><Relationship Id="rId17" Type="http://schemas.openxmlformats.org/officeDocument/2006/relationships/hyperlink" Target="https://podminky.urs.cz/item/CS_URS_2024_01/916131213" TargetMode="External" /><Relationship Id="rId18" Type="http://schemas.openxmlformats.org/officeDocument/2006/relationships/hyperlink" Target="https://podminky.urs.cz/item/CS_URS_2024_01/919726122" TargetMode="External" /><Relationship Id="rId19" Type="http://schemas.openxmlformats.org/officeDocument/2006/relationships/hyperlink" Target="https://podminky.urs.cz/item/CS_URS_2024_01/961044111" TargetMode="External" /><Relationship Id="rId20" Type="http://schemas.openxmlformats.org/officeDocument/2006/relationships/hyperlink" Target="https://podminky.urs.cz/item/CS_URS_2023_02/962031136" TargetMode="External" /><Relationship Id="rId21" Type="http://schemas.openxmlformats.org/officeDocument/2006/relationships/hyperlink" Target="https://podminky.urs.cz/item/CS_URS_2024_01/966071711" TargetMode="External" /><Relationship Id="rId22" Type="http://schemas.openxmlformats.org/officeDocument/2006/relationships/hyperlink" Target="https://podminky.urs.cz/item/CS_URS_2024_01/966071821" TargetMode="External" /><Relationship Id="rId23" Type="http://schemas.openxmlformats.org/officeDocument/2006/relationships/hyperlink" Target="https://podminky.urs.cz/item/CS_URS_2024_01/997013603" TargetMode="External" /><Relationship Id="rId24" Type="http://schemas.openxmlformats.org/officeDocument/2006/relationships/hyperlink" Target="https://podminky.urs.cz/item/CS_URS_2024_01/997221551" TargetMode="External" /><Relationship Id="rId25" Type="http://schemas.openxmlformats.org/officeDocument/2006/relationships/hyperlink" Target="https://podminky.urs.cz/item/CS_URS_2024_01/997221559" TargetMode="External" /><Relationship Id="rId26" Type="http://schemas.openxmlformats.org/officeDocument/2006/relationships/hyperlink" Target="https://podminky.urs.cz/item/CS_URS_2024_01/997221561" TargetMode="External" /><Relationship Id="rId27" Type="http://schemas.openxmlformats.org/officeDocument/2006/relationships/hyperlink" Target="https://podminky.urs.cz/item/CS_URS_2024_01/997221569" TargetMode="External" /><Relationship Id="rId28" Type="http://schemas.openxmlformats.org/officeDocument/2006/relationships/hyperlink" Target="https://podminky.urs.cz/item/CS_URS_2024_01/997221615" TargetMode="External" /><Relationship Id="rId29" Type="http://schemas.openxmlformats.org/officeDocument/2006/relationships/hyperlink" Target="https://podminky.urs.cz/item/CS_URS_2024_01/997221645" TargetMode="External" /><Relationship Id="rId30" Type="http://schemas.openxmlformats.org/officeDocument/2006/relationships/hyperlink" Target="https://podminky.urs.cz/item/CS_URS_2024_01/997221655" TargetMode="External" /><Relationship Id="rId31" Type="http://schemas.openxmlformats.org/officeDocument/2006/relationships/hyperlink" Target="https://podminky.urs.cz/item/CS_URS_2024_01/997013631" TargetMode="External" /><Relationship Id="rId32" Type="http://schemas.openxmlformats.org/officeDocument/2006/relationships/hyperlink" Target="https://podminky.urs.cz/item/CS_URS_2024_01/998223011" TargetMode="External" /><Relationship Id="rId33" Type="http://schemas.openxmlformats.org/officeDocument/2006/relationships/hyperlink" Target="https://podminky.urs.cz/item/CS_URS_2024_01/218192645" TargetMode="External" /><Relationship Id="rId34" Type="http://schemas.openxmlformats.org/officeDocument/2006/relationships/hyperlink" Target="https://podminky.urs.cz/item/CS_URS_2024_01/220182002" TargetMode="External" /><Relationship Id="rId35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13107326" TargetMode="External" /><Relationship Id="rId2" Type="http://schemas.openxmlformats.org/officeDocument/2006/relationships/hyperlink" Target="https://podminky.urs.cz/item/CS_URS_2024_01/113107542" TargetMode="External" /><Relationship Id="rId3" Type="http://schemas.openxmlformats.org/officeDocument/2006/relationships/hyperlink" Target="https://podminky.urs.cz/item/CS_URS_2024_01/113154124" TargetMode="External" /><Relationship Id="rId4" Type="http://schemas.openxmlformats.org/officeDocument/2006/relationships/hyperlink" Target="https://podminky.urs.cz/item/CS_URS_2024_01/129001101" TargetMode="External" /><Relationship Id="rId5" Type="http://schemas.openxmlformats.org/officeDocument/2006/relationships/hyperlink" Target="https://podminky.urs.cz/item/CS_URS_2024_01/131251204" TargetMode="External" /><Relationship Id="rId6" Type="http://schemas.openxmlformats.org/officeDocument/2006/relationships/hyperlink" Target="https://podminky.urs.cz/item/CS_URS_2024_01/132251104" TargetMode="External" /><Relationship Id="rId7" Type="http://schemas.openxmlformats.org/officeDocument/2006/relationships/hyperlink" Target="https://podminky.urs.cz/item/CS_URS_2024_01/132251253" TargetMode="External" /><Relationship Id="rId8" Type="http://schemas.openxmlformats.org/officeDocument/2006/relationships/hyperlink" Target="https://podminky.urs.cz/item/CS_URS_2024_01/132254203" TargetMode="External" /><Relationship Id="rId9" Type="http://schemas.openxmlformats.org/officeDocument/2006/relationships/hyperlink" Target="https://podminky.urs.cz/item/CS_URS_2024_01/151811131" TargetMode="External" /><Relationship Id="rId10" Type="http://schemas.openxmlformats.org/officeDocument/2006/relationships/hyperlink" Target="https://podminky.urs.cz/item/CS_URS_2024_01/151811231" TargetMode="External" /><Relationship Id="rId11" Type="http://schemas.openxmlformats.org/officeDocument/2006/relationships/hyperlink" Target="https://podminky.urs.cz/item/CS_URS_2024_01/162351103" TargetMode="External" /><Relationship Id="rId12" Type="http://schemas.openxmlformats.org/officeDocument/2006/relationships/hyperlink" Target="https://podminky.urs.cz/item/CS_URS_2024_01/162751117" TargetMode="External" /><Relationship Id="rId13" Type="http://schemas.openxmlformats.org/officeDocument/2006/relationships/hyperlink" Target="https://podminky.urs.cz/item/CS_URS_2024_01/167151111" TargetMode="External" /><Relationship Id="rId14" Type="http://schemas.openxmlformats.org/officeDocument/2006/relationships/hyperlink" Target="https://podminky.urs.cz/item/CS_URS_2024_01/171201221" TargetMode="External" /><Relationship Id="rId15" Type="http://schemas.openxmlformats.org/officeDocument/2006/relationships/hyperlink" Target="https://podminky.urs.cz/item/CS_URS_2024_01/174151101" TargetMode="External" /><Relationship Id="rId16" Type="http://schemas.openxmlformats.org/officeDocument/2006/relationships/hyperlink" Target="https://podminky.urs.cz/item/CS_URS_2024_01/175151101" TargetMode="External" /><Relationship Id="rId17" Type="http://schemas.openxmlformats.org/officeDocument/2006/relationships/hyperlink" Target="https://podminky.urs.cz/item/CS_URS_2024_01/211971110" TargetMode="External" /><Relationship Id="rId18" Type="http://schemas.openxmlformats.org/officeDocument/2006/relationships/hyperlink" Target="https://podminky.urs.cz/item/CS_URS_2024_01/382122123" TargetMode="External" /><Relationship Id="rId19" Type="http://schemas.openxmlformats.org/officeDocument/2006/relationships/hyperlink" Target="https://podminky.urs.cz/item/CS_URS_2024_01/382122211" TargetMode="External" /><Relationship Id="rId20" Type="http://schemas.openxmlformats.org/officeDocument/2006/relationships/hyperlink" Target="https://podminky.urs.cz/item/CS_URS_2024_01/382122313" TargetMode="External" /><Relationship Id="rId21" Type="http://schemas.openxmlformats.org/officeDocument/2006/relationships/hyperlink" Target="https://podminky.urs.cz/item/CS_URS_2024_01/451572111" TargetMode="External" /><Relationship Id="rId22" Type="http://schemas.openxmlformats.org/officeDocument/2006/relationships/hyperlink" Target="https://podminky.urs.cz/item/CS_URS_2024_01/452112112" TargetMode="External" /><Relationship Id="rId23" Type="http://schemas.openxmlformats.org/officeDocument/2006/relationships/hyperlink" Target="https://podminky.urs.cz/item/CS_URS_2024_01/452112122" TargetMode="External" /><Relationship Id="rId24" Type="http://schemas.openxmlformats.org/officeDocument/2006/relationships/hyperlink" Target="https://podminky.urs.cz/item/CS_URS_2024_01/452311151" TargetMode="External" /><Relationship Id="rId25" Type="http://schemas.openxmlformats.org/officeDocument/2006/relationships/hyperlink" Target="https://podminky.urs.cz/item/CS_URS_2024_01/564851011" TargetMode="External" /><Relationship Id="rId26" Type="http://schemas.openxmlformats.org/officeDocument/2006/relationships/hyperlink" Target="https://podminky.urs.cz/item/CS_URS_2024_01/564851011" TargetMode="External" /><Relationship Id="rId27" Type="http://schemas.openxmlformats.org/officeDocument/2006/relationships/hyperlink" Target="https://podminky.urs.cz/item/CS_URS_2024_01/573111112" TargetMode="External" /><Relationship Id="rId28" Type="http://schemas.openxmlformats.org/officeDocument/2006/relationships/hyperlink" Target="https://podminky.urs.cz/item/CS_URS_2024_01/573211108" TargetMode="External" /><Relationship Id="rId29" Type="http://schemas.openxmlformats.org/officeDocument/2006/relationships/hyperlink" Target="https://podminky.urs.cz/item/CS_URS_2024_01/577144121" TargetMode="External" /><Relationship Id="rId30" Type="http://schemas.openxmlformats.org/officeDocument/2006/relationships/hyperlink" Target="https://podminky.urs.cz/item/CS_URS_2024_01/591241111" TargetMode="External" /><Relationship Id="rId31" Type="http://schemas.openxmlformats.org/officeDocument/2006/relationships/hyperlink" Target="https://podminky.urs.cz/item/CS_URS_2024_01/596991111" TargetMode="External" /><Relationship Id="rId32" Type="http://schemas.openxmlformats.org/officeDocument/2006/relationships/hyperlink" Target="https://podminky.urs.cz/item/CS_URS_2024_01/871310310" TargetMode="External" /><Relationship Id="rId33" Type="http://schemas.openxmlformats.org/officeDocument/2006/relationships/hyperlink" Target="https://podminky.urs.cz/item/CS_URS_2024_01/877310310" TargetMode="External" /><Relationship Id="rId34" Type="http://schemas.openxmlformats.org/officeDocument/2006/relationships/hyperlink" Target="https://podminky.urs.cz/item/CS_URS_2024_01/877310320" TargetMode="External" /><Relationship Id="rId35" Type="http://schemas.openxmlformats.org/officeDocument/2006/relationships/hyperlink" Target="https://podminky.urs.cz/item/CS_URS_2024_01/894411311" TargetMode="External" /><Relationship Id="rId36" Type="http://schemas.openxmlformats.org/officeDocument/2006/relationships/hyperlink" Target="https://podminky.urs.cz/item/CS_URS_2024_01/894414111" TargetMode="External" /><Relationship Id="rId37" Type="http://schemas.openxmlformats.org/officeDocument/2006/relationships/hyperlink" Target="https://podminky.urs.cz/item/CS_URS_2024_01/894414211" TargetMode="External" /><Relationship Id="rId38" Type="http://schemas.openxmlformats.org/officeDocument/2006/relationships/hyperlink" Target="https://podminky.urs.cz/item/CS_URS_2024_01/894812203" TargetMode="External" /><Relationship Id="rId39" Type="http://schemas.openxmlformats.org/officeDocument/2006/relationships/hyperlink" Target="https://podminky.urs.cz/item/CS_URS_2024_01/894812242" TargetMode="External" /><Relationship Id="rId40" Type="http://schemas.openxmlformats.org/officeDocument/2006/relationships/hyperlink" Target="https://podminky.urs.cz/item/CS_URS_2024_01/894812249" TargetMode="External" /><Relationship Id="rId41" Type="http://schemas.openxmlformats.org/officeDocument/2006/relationships/hyperlink" Target="https://podminky.urs.cz/item/CS_URS_2024_01/894812262" TargetMode="External" /><Relationship Id="rId42" Type="http://schemas.openxmlformats.org/officeDocument/2006/relationships/hyperlink" Target="https://podminky.urs.cz/item/CS_URS_2024_01/895941301" TargetMode="External" /><Relationship Id="rId43" Type="http://schemas.openxmlformats.org/officeDocument/2006/relationships/hyperlink" Target="https://podminky.urs.cz/item/CS_URS_2024_01/895941302" TargetMode="External" /><Relationship Id="rId44" Type="http://schemas.openxmlformats.org/officeDocument/2006/relationships/hyperlink" Target="https://podminky.urs.cz/item/CS_URS_2024_01/895941314" TargetMode="External" /><Relationship Id="rId45" Type="http://schemas.openxmlformats.org/officeDocument/2006/relationships/hyperlink" Target="https://podminky.urs.cz/item/CS_URS_2024_01/895941331" TargetMode="External" /><Relationship Id="rId46" Type="http://schemas.openxmlformats.org/officeDocument/2006/relationships/hyperlink" Target="https://podminky.urs.cz/item/CS_URS_2024_01/897172123" TargetMode="External" /><Relationship Id="rId47" Type="http://schemas.openxmlformats.org/officeDocument/2006/relationships/hyperlink" Target="https://podminky.urs.cz/item/CS_URS_2024_01/899104112" TargetMode="External" /><Relationship Id="rId48" Type="http://schemas.openxmlformats.org/officeDocument/2006/relationships/hyperlink" Target="https://podminky.urs.cz/item/CS_URS_2024_01/899204112" TargetMode="External" /><Relationship Id="rId49" Type="http://schemas.openxmlformats.org/officeDocument/2006/relationships/hyperlink" Target="https://podminky.urs.cz/item/CS_URS_2024_01/899633131" TargetMode="External" /><Relationship Id="rId50" Type="http://schemas.openxmlformats.org/officeDocument/2006/relationships/hyperlink" Target="https://podminky.urs.cz/item/CS_URS_2024_01/899658211" TargetMode="External" /><Relationship Id="rId51" Type="http://schemas.openxmlformats.org/officeDocument/2006/relationships/hyperlink" Target="https://podminky.urs.cz/item/CS_URS_2024_01/919735113" TargetMode="External" /><Relationship Id="rId52" Type="http://schemas.openxmlformats.org/officeDocument/2006/relationships/hyperlink" Target="https://podminky.urs.cz/item/CS_URS_2024_01/935113112" TargetMode="External" /><Relationship Id="rId53" Type="http://schemas.openxmlformats.org/officeDocument/2006/relationships/hyperlink" Target="https://podminky.urs.cz/item/CS_URS_2024_01/977151128" TargetMode="External" /><Relationship Id="rId54" Type="http://schemas.openxmlformats.org/officeDocument/2006/relationships/hyperlink" Target="https://podminky.urs.cz/item/CS_URS_2024_01/997221551" TargetMode="External" /><Relationship Id="rId55" Type="http://schemas.openxmlformats.org/officeDocument/2006/relationships/hyperlink" Target="https://podminky.urs.cz/item/CS_URS_2024_01/997221559" TargetMode="External" /><Relationship Id="rId56" Type="http://schemas.openxmlformats.org/officeDocument/2006/relationships/hyperlink" Target="https://podminky.urs.cz/item/CS_URS_2024_01/997221561" TargetMode="External" /><Relationship Id="rId57" Type="http://schemas.openxmlformats.org/officeDocument/2006/relationships/hyperlink" Target="https://podminky.urs.cz/item/CS_URS_2024_01/997221569" TargetMode="External" /><Relationship Id="rId58" Type="http://schemas.openxmlformats.org/officeDocument/2006/relationships/hyperlink" Target="https://podminky.urs.cz/item/CS_URS_2024_01/997221645" TargetMode="External" /><Relationship Id="rId59" Type="http://schemas.openxmlformats.org/officeDocument/2006/relationships/hyperlink" Target="https://podminky.urs.cz/item/CS_URS_2024_01/997221655" TargetMode="External" /><Relationship Id="rId60" Type="http://schemas.openxmlformats.org/officeDocument/2006/relationships/hyperlink" Target="https://podminky.urs.cz/item/CS_URS_2024_01/998276101" TargetMode="External" /><Relationship Id="rId61" Type="http://schemas.openxmlformats.org/officeDocument/2006/relationships/hyperlink" Target="https://podminky.urs.cz/item/CS_URS_2024_01/721249116" TargetMode="External" /><Relationship Id="rId62" Type="http://schemas.openxmlformats.org/officeDocument/2006/relationships/hyperlink" Target="https://podminky.urs.cz/item/CS_URS_2024_01/998721101" TargetMode="External" /><Relationship Id="rId63" Type="http://schemas.openxmlformats.org/officeDocument/2006/relationships/hyperlink" Target="https://podminky.urs.cz/item/CS_URS_2024_01/230170004" TargetMode="External" /><Relationship Id="rId64" Type="http://schemas.openxmlformats.org/officeDocument/2006/relationships/hyperlink" Target="https://podminky.urs.cz/item/CS_URS_2024_01/230170005" TargetMode="External" /><Relationship Id="rId65" Type="http://schemas.openxmlformats.org/officeDocument/2006/relationships/hyperlink" Target="https://podminky.urs.cz/item/CS_URS_2024_01/230170014" TargetMode="External" /><Relationship Id="rId66" Type="http://schemas.openxmlformats.org/officeDocument/2006/relationships/hyperlink" Target="https://podminky.urs.cz/item/CS_URS_2024_01/230170015" TargetMode="External" /><Relationship Id="rId67" Type="http://schemas.openxmlformats.org/officeDocument/2006/relationships/hyperlink" Target="https://podminky.urs.cz/item/CS_URS_2024_01/230202020" TargetMode="External" /><Relationship Id="rId68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15101202" TargetMode="External" /><Relationship Id="rId2" Type="http://schemas.openxmlformats.org/officeDocument/2006/relationships/hyperlink" Target="https://podminky.urs.cz/item/CS_URS_2024_01/115101302" TargetMode="External" /><Relationship Id="rId3" Type="http://schemas.openxmlformats.org/officeDocument/2006/relationships/hyperlink" Target="https://podminky.urs.cz/item/CS_URS_2024_01/129001101" TargetMode="External" /><Relationship Id="rId4" Type="http://schemas.openxmlformats.org/officeDocument/2006/relationships/hyperlink" Target="https://podminky.urs.cz/item/CS_URS_2024_01/131251201" TargetMode="External" /><Relationship Id="rId5" Type="http://schemas.openxmlformats.org/officeDocument/2006/relationships/hyperlink" Target="https://podminky.urs.cz/item/CS_URS_2024_01/132251103" TargetMode="External" /><Relationship Id="rId6" Type="http://schemas.openxmlformats.org/officeDocument/2006/relationships/hyperlink" Target="https://podminky.urs.cz/item/CS_URS_2024_01/167151101" TargetMode="External" /><Relationship Id="rId7" Type="http://schemas.openxmlformats.org/officeDocument/2006/relationships/hyperlink" Target="https://podminky.urs.cz/item/CS_URS_2024_01/162351103" TargetMode="External" /><Relationship Id="rId8" Type="http://schemas.openxmlformats.org/officeDocument/2006/relationships/hyperlink" Target="https://podminky.urs.cz/item/CS_URS_2024_01/171251201" TargetMode="External" /><Relationship Id="rId9" Type="http://schemas.openxmlformats.org/officeDocument/2006/relationships/hyperlink" Target="https://podminky.urs.cz/item/CS_URS_2024_01/162751117" TargetMode="External" /><Relationship Id="rId10" Type="http://schemas.openxmlformats.org/officeDocument/2006/relationships/hyperlink" Target="https://podminky.urs.cz/item/CS_URS_2024_01/171201221" TargetMode="External" /><Relationship Id="rId11" Type="http://schemas.openxmlformats.org/officeDocument/2006/relationships/hyperlink" Target="https://podminky.urs.cz/item/CS_URS_2024_01/174151101" TargetMode="External" /><Relationship Id="rId12" Type="http://schemas.openxmlformats.org/officeDocument/2006/relationships/hyperlink" Target="https://podminky.urs.cz/item/CS_URS_2024_01/175151101" TargetMode="External" /><Relationship Id="rId13" Type="http://schemas.openxmlformats.org/officeDocument/2006/relationships/hyperlink" Target="https://podminky.urs.cz/item/CS_URS_2024_01/451572111" TargetMode="External" /><Relationship Id="rId14" Type="http://schemas.openxmlformats.org/officeDocument/2006/relationships/hyperlink" Target="https://podminky.urs.cz/item/CS_URS_2024_01/452112112" TargetMode="External" /><Relationship Id="rId15" Type="http://schemas.openxmlformats.org/officeDocument/2006/relationships/hyperlink" Target="https://podminky.urs.cz/item/CS_URS_2024_01/452112122" TargetMode="External" /><Relationship Id="rId16" Type="http://schemas.openxmlformats.org/officeDocument/2006/relationships/hyperlink" Target="https://podminky.urs.cz/item/CS_URS_2024_01/452311151" TargetMode="External" /><Relationship Id="rId17" Type="http://schemas.openxmlformats.org/officeDocument/2006/relationships/hyperlink" Target="https://podminky.urs.cz/item/CS_URS_2024_01/871161141" TargetMode="External" /><Relationship Id="rId18" Type="http://schemas.openxmlformats.org/officeDocument/2006/relationships/hyperlink" Target="https://podminky.urs.cz/item/CS_URS_2024_01/871171141" TargetMode="External" /><Relationship Id="rId19" Type="http://schemas.openxmlformats.org/officeDocument/2006/relationships/hyperlink" Target="https://podminky.urs.cz/item/CS_URS_2024_01/877161101" TargetMode="External" /><Relationship Id="rId20" Type="http://schemas.openxmlformats.org/officeDocument/2006/relationships/hyperlink" Target="https://podminky.urs.cz/item/CS_URS_2024_01/877161113" TargetMode="External" /><Relationship Id="rId21" Type="http://schemas.openxmlformats.org/officeDocument/2006/relationships/hyperlink" Target="https://podminky.urs.cz/item/CS_URS_2024_01/892233122" TargetMode="External" /><Relationship Id="rId22" Type="http://schemas.openxmlformats.org/officeDocument/2006/relationships/hyperlink" Target="https://podminky.urs.cz/item/CS_URS_2024_01/894411311" TargetMode="External" /><Relationship Id="rId23" Type="http://schemas.openxmlformats.org/officeDocument/2006/relationships/hyperlink" Target="https://podminky.urs.cz/item/CS_URS_2024_01/894414111" TargetMode="External" /><Relationship Id="rId24" Type="http://schemas.openxmlformats.org/officeDocument/2006/relationships/hyperlink" Target="https://podminky.urs.cz/item/CS_URS_2024_01/894414211" TargetMode="External" /><Relationship Id="rId25" Type="http://schemas.openxmlformats.org/officeDocument/2006/relationships/hyperlink" Target="https://podminky.urs.cz/item/CS_URS_2024_01/899104112" TargetMode="External" /><Relationship Id="rId26" Type="http://schemas.openxmlformats.org/officeDocument/2006/relationships/hyperlink" Target="https://podminky.urs.cz/item/CS_URS_2024_01/899721111" TargetMode="External" /><Relationship Id="rId27" Type="http://schemas.openxmlformats.org/officeDocument/2006/relationships/hyperlink" Target="https://podminky.urs.cz/item/CS_URS_2024_01/899722113" TargetMode="External" /><Relationship Id="rId28" Type="http://schemas.openxmlformats.org/officeDocument/2006/relationships/hyperlink" Target="https://podminky.urs.cz/item/CS_URS_2024_01/977151113" TargetMode="External" /><Relationship Id="rId29" Type="http://schemas.openxmlformats.org/officeDocument/2006/relationships/hyperlink" Target="https://podminky.urs.cz/item/CS_URS_2024_01/998276101" TargetMode="External" /><Relationship Id="rId30" Type="http://schemas.openxmlformats.org/officeDocument/2006/relationships/hyperlink" Target="https://podminky.urs.cz/item/CS_URS_2024_01/724131111" TargetMode="External" /><Relationship Id="rId31" Type="http://schemas.openxmlformats.org/officeDocument/2006/relationships/hyperlink" Target="https://podminky.urs.cz/item/CS_URS_2024_01/724211223" TargetMode="External" /><Relationship Id="rId32" Type="http://schemas.openxmlformats.org/officeDocument/2006/relationships/hyperlink" Target="https://podminky.urs.cz/item/CS_URS_2024_01/724232116" TargetMode="External" /><Relationship Id="rId33" Type="http://schemas.openxmlformats.org/officeDocument/2006/relationships/hyperlink" Target="https://podminky.urs.cz/item/CS_URS_2024_01/998724101" TargetMode="External" /><Relationship Id="rId34" Type="http://schemas.openxmlformats.org/officeDocument/2006/relationships/hyperlink" Target="https://podminky.urs.cz/item/CS_URS_2024_01/230170001" TargetMode="External" /><Relationship Id="rId35" Type="http://schemas.openxmlformats.org/officeDocument/2006/relationships/hyperlink" Target="https://podminky.urs.cz/item/CS_URS_2024_01/230170002" TargetMode="External" /><Relationship Id="rId36" Type="http://schemas.openxmlformats.org/officeDocument/2006/relationships/hyperlink" Target="https://podminky.urs.cz/item/CS_URS_2024_01/230170011" TargetMode="External" /><Relationship Id="rId37" Type="http://schemas.openxmlformats.org/officeDocument/2006/relationships/hyperlink" Target="https://podminky.urs.cz/item/CS_URS_2024_01/230170012" TargetMode="External" /><Relationship Id="rId38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945421110" TargetMode="External" /><Relationship Id="rId2" Type="http://schemas.openxmlformats.org/officeDocument/2006/relationships/hyperlink" Target="https://podminky.urs.cz/item/CS_URS_2024_01/741110312" TargetMode="External" /><Relationship Id="rId3" Type="http://schemas.openxmlformats.org/officeDocument/2006/relationships/hyperlink" Target="https://podminky.urs.cz/item/CS_URS_2024_01/741110314" TargetMode="External" /><Relationship Id="rId4" Type="http://schemas.openxmlformats.org/officeDocument/2006/relationships/hyperlink" Target="https://podminky.urs.cz/item/CS_URS_2024_01/741122122" TargetMode="External" /><Relationship Id="rId5" Type="http://schemas.openxmlformats.org/officeDocument/2006/relationships/hyperlink" Target="https://podminky.urs.cz/item/CS_URS_2024_01/741122133" TargetMode="External" /><Relationship Id="rId6" Type="http://schemas.openxmlformats.org/officeDocument/2006/relationships/hyperlink" Target="https://podminky.urs.cz/item/CS_URS_2024_01/741122143" TargetMode="External" /><Relationship Id="rId7" Type="http://schemas.openxmlformats.org/officeDocument/2006/relationships/hyperlink" Target="https://podminky.urs.cz/item/CS_URS_2024_01/741130021" TargetMode="External" /><Relationship Id="rId8" Type="http://schemas.openxmlformats.org/officeDocument/2006/relationships/hyperlink" Target="https://podminky.urs.cz/item/CS_URS_2024_01/741130026" TargetMode="External" /><Relationship Id="rId9" Type="http://schemas.openxmlformats.org/officeDocument/2006/relationships/hyperlink" Target="https://podminky.urs.cz/item/CS_URS_2024_01/741410021" TargetMode="External" /><Relationship Id="rId10" Type="http://schemas.openxmlformats.org/officeDocument/2006/relationships/hyperlink" Target="https://podminky.urs.cz/item/CS_URS_2024_01/741810003" TargetMode="External" /><Relationship Id="rId11" Type="http://schemas.openxmlformats.org/officeDocument/2006/relationships/hyperlink" Target="https://podminky.urs.cz/item/CS_URS_2024_01/741820102" TargetMode="External" /><Relationship Id="rId12" Type="http://schemas.openxmlformats.org/officeDocument/2006/relationships/hyperlink" Target="https://podminky.urs.cz/item/CS_URS_2024_01/998741101" TargetMode="External" /><Relationship Id="rId13" Type="http://schemas.openxmlformats.org/officeDocument/2006/relationships/hyperlink" Target="https://podminky.urs.cz/item/CS_URS_2024_01/742122001" TargetMode="External" /><Relationship Id="rId14" Type="http://schemas.openxmlformats.org/officeDocument/2006/relationships/hyperlink" Target="https://podminky.urs.cz/item/CS_URS_2024_01/998742101" TargetMode="External" /><Relationship Id="rId15" Type="http://schemas.openxmlformats.org/officeDocument/2006/relationships/hyperlink" Target="https://podminky.urs.cz/item/CS_URS_2024_01/741371920" TargetMode="External" /><Relationship Id="rId16" Type="http://schemas.openxmlformats.org/officeDocument/2006/relationships/hyperlink" Target="https://podminky.urs.cz/item/CS_URS_2024_01/210203901" TargetMode="External" /><Relationship Id="rId17" Type="http://schemas.openxmlformats.org/officeDocument/2006/relationships/hyperlink" Target="https://podminky.urs.cz/item/CS_URS_2024_01/210204011" TargetMode="External" /><Relationship Id="rId18" Type="http://schemas.openxmlformats.org/officeDocument/2006/relationships/hyperlink" Target="https://podminky.urs.cz/item/CS_URS_2024_01/210204201" TargetMode="External" /><Relationship Id="rId19" Type="http://schemas.openxmlformats.org/officeDocument/2006/relationships/hyperlink" Target="https://podminky.urs.cz/item/CS_URS_2024_01/741372127" TargetMode="External" /><Relationship Id="rId20" Type="http://schemas.openxmlformats.org/officeDocument/2006/relationships/hyperlink" Target="https://podminky.urs.cz/item/CS_URS_2024_01/210280131" TargetMode="External" /><Relationship Id="rId21" Type="http://schemas.openxmlformats.org/officeDocument/2006/relationships/hyperlink" Target="https://podminky.urs.cz/item/CS_URS_2024_01/220960021" TargetMode="External" /><Relationship Id="rId22" Type="http://schemas.openxmlformats.org/officeDocument/2006/relationships/hyperlink" Target="https://podminky.urs.cz/item/CS_URS_2024_01/460141112" TargetMode="External" /><Relationship Id="rId23" Type="http://schemas.openxmlformats.org/officeDocument/2006/relationships/hyperlink" Target="https://podminky.urs.cz/item/CS_URS_2024_01/460171182" TargetMode="External" /><Relationship Id="rId24" Type="http://schemas.openxmlformats.org/officeDocument/2006/relationships/hyperlink" Target="https://podminky.urs.cz/item/CS_URS_2024_01/460341113" TargetMode="External" /><Relationship Id="rId25" Type="http://schemas.openxmlformats.org/officeDocument/2006/relationships/hyperlink" Target="https://podminky.urs.cz/item/CS_URS_2024_01/460341121" TargetMode="External" /><Relationship Id="rId26" Type="http://schemas.openxmlformats.org/officeDocument/2006/relationships/hyperlink" Target="https://podminky.urs.cz/item/CS_URS_2024_01/460361111" TargetMode="External" /><Relationship Id="rId27" Type="http://schemas.openxmlformats.org/officeDocument/2006/relationships/hyperlink" Target="https://podminky.urs.cz/item/CS_URS_2024_01/460451192" TargetMode="External" /><Relationship Id="rId28" Type="http://schemas.openxmlformats.org/officeDocument/2006/relationships/hyperlink" Target="https://podminky.urs.cz/item/CS_URS_2024_01/460641113" TargetMode="External" /><Relationship Id="rId29" Type="http://schemas.openxmlformats.org/officeDocument/2006/relationships/hyperlink" Target="https://podminky.urs.cz/item/CS_URS_2024_01/460661112" TargetMode="External" /><Relationship Id="rId30" Type="http://schemas.openxmlformats.org/officeDocument/2006/relationships/hyperlink" Target="https://podminky.urs.cz/item/CS_URS_2024_01/460671113" TargetMode="External" /><Relationship Id="rId31" Type="http://schemas.openxmlformats.org/officeDocument/2006/relationships/hyperlink" Target="https://podminky.urs.cz/item/CS_URS_2024_01/469981111" TargetMode="External" /><Relationship Id="rId32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961055111" TargetMode="External" /><Relationship Id="rId2" Type="http://schemas.openxmlformats.org/officeDocument/2006/relationships/hyperlink" Target="https://podminky.urs.cz/item/CS_URS_2024_01/981332111" TargetMode="External" /><Relationship Id="rId3" Type="http://schemas.openxmlformats.org/officeDocument/2006/relationships/hyperlink" Target="https://podminky.urs.cz/item/CS_URS_2024_01/997006512" TargetMode="External" /><Relationship Id="rId4" Type="http://schemas.openxmlformats.org/officeDocument/2006/relationships/hyperlink" Target="https://podminky.urs.cz/item/CS_URS_2024_01/997006519" TargetMode="External" /><Relationship Id="rId5" Type="http://schemas.openxmlformats.org/officeDocument/2006/relationships/hyperlink" Target="https://podminky.urs.cz/item/CS_URS_2024_01/997013602" TargetMode="External" /><Relationship Id="rId6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22211101" TargetMode="External" /><Relationship Id="rId2" Type="http://schemas.openxmlformats.org/officeDocument/2006/relationships/hyperlink" Target="https://podminky.urs.cz/item/CS_URS_2024_01/162751117" TargetMode="External" /><Relationship Id="rId3" Type="http://schemas.openxmlformats.org/officeDocument/2006/relationships/hyperlink" Target="https://podminky.urs.cz/item/CS_URS_2024_01/167111101" TargetMode="External" /><Relationship Id="rId4" Type="http://schemas.openxmlformats.org/officeDocument/2006/relationships/hyperlink" Target="https://podminky.urs.cz/item/CS_URS_2024_01/171201221" TargetMode="External" /><Relationship Id="rId5" Type="http://schemas.openxmlformats.org/officeDocument/2006/relationships/hyperlink" Target="https://podminky.urs.cz/item/CS_URS_2024_01/184215411" TargetMode="External" /><Relationship Id="rId6" Type="http://schemas.openxmlformats.org/officeDocument/2006/relationships/hyperlink" Target="https://podminky.urs.cz/item/CS_URS_2024_01/184818312" TargetMode="External" /><Relationship Id="rId7" Type="http://schemas.openxmlformats.org/officeDocument/2006/relationships/hyperlink" Target="https://podminky.urs.cz/item/CS_URS_2024_01/184851512" TargetMode="External" /><Relationship Id="rId8" Type="http://schemas.openxmlformats.org/officeDocument/2006/relationships/hyperlink" Target="https://podminky.urs.cz/item/CS_URS_2024_01/184852444" TargetMode="External" /><Relationship Id="rId9" Type="http://schemas.openxmlformats.org/officeDocument/2006/relationships/hyperlink" Target="https://podminky.urs.cz/item/CS_URS_2024_01/998231411" TargetMode="External" /><Relationship Id="rId10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6</v>
      </c>
      <c r="BT2" s="20" t="s">
        <v>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="1" customFormat="1" ht="24.96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0" t="s">
        <v>14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3"/>
      <c r="BE5" s="31" t="s">
        <v>15</v>
      </c>
      <c r="BS5" s="20" t="s">
        <v>6</v>
      </c>
    </row>
    <row r="6" s="1" customFormat="1" ht="36.96" customHeight="1">
      <c r="B6" s="24"/>
      <c r="C6" s="25"/>
      <c r="D6" s="32" t="s">
        <v>16</v>
      </c>
      <c r="E6" s="25"/>
      <c r="F6" s="25"/>
      <c r="G6" s="25"/>
      <c r="H6" s="25"/>
      <c r="I6" s="25"/>
      <c r="J6" s="25"/>
      <c r="K6" s="33" t="s">
        <v>17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3"/>
      <c r="BE6" s="34"/>
      <c r="BS6" s="20" t="s">
        <v>6</v>
      </c>
    </row>
    <row r="7" s="1" customFormat="1" ht="12" customHeight="1">
      <c r="B7" s="24"/>
      <c r="C7" s="25"/>
      <c r="D7" s="35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5" t="s">
        <v>20</v>
      </c>
      <c r="AL7" s="25"/>
      <c r="AM7" s="25"/>
      <c r="AN7" s="30" t="s">
        <v>19</v>
      </c>
      <c r="AO7" s="25"/>
      <c r="AP7" s="25"/>
      <c r="AQ7" s="25"/>
      <c r="AR7" s="23"/>
      <c r="BE7" s="34"/>
      <c r="BS7" s="20" t="s">
        <v>6</v>
      </c>
    </row>
    <row r="8" s="1" customFormat="1" ht="12" customHeight="1">
      <c r="B8" s="24"/>
      <c r="C8" s="25"/>
      <c r="D8" s="35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5" t="s">
        <v>23</v>
      </c>
      <c r="AL8" s="25"/>
      <c r="AM8" s="25"/>
      <c r="AN8" s="36" t="s">
        <v>24</v>
      </c>
      <c r="AO8" s="25"/>
      <c r="AP8" s="25"/>
      <c r="AQ8" s="25"/>
      <c r="AR8" s="23"/>
      <c r="BE8" s="34"/>
      <c r="BS8" s="20" t="s">
        <v>6</v>
      </c>
    </row>
    <row r="9" s="1" customFormat="1" ht="14.4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4"/>
      <c r="BS9" s="20" t="s">
        <v>6</v>
      </c>
    </row>
    <row r="10" s="1" customFormat="1" ht="12" customHeight="1">
      <c r="B10" s="24"/>
      <c r="C10" s="25"/>
      <c r="D10" s="35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5" t="s">
        <v>26</v>
      </c>
      <c r="AL10" s="25"/>
      <c r="AM10" s="25"/>
      <c r="AN10" s="30" t="s">
        <v>19</v>
      </c>
      <c r="AO10" s="25"/>
      <c r="AP10" s="25"/>
      <c r="AQ10" s="25"/>
      <c r="AR10" s="23"/>
      <c r="BE10" s="34"/>
      <c r="BS10" s="20" t="s">
        <v>6</v>
      </c>
    </row>
    <row r="11" s="1" customFormat="1" ht="18.48" customHeight="1">
      <c r="B11" s="24"/>
      <c r="C11" s="25"/>
      <c r="D11" s="25"/>
      <c r="E11" s="30" t="s">
        <v>22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5" t="s">
        <v>27</v>
      </c>
      <c r="AL11" s="25"/>
      <c r="AM11" s="25"/>
      <c r="AN11" s="30" t="s">
        <v>19</v>
      </c>
      <c r="AO11" s="25"/>
      <c r="AP11" s="25"/>
      <c r="AQ11" s="25"/>
      <c r="AR11" s="23"/>
      <c r="BE11" s="34"/>
      <c r="BS11" s="20" t="s">
        <v>6</v>
      </c>
    </row>
    <row r="12" s="1" customFormat="1" ht="6.96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"/>
      <c r="BS12" s="20" t="s">
        <v>6</v>
      </c>
    </row>
    <row r="13" s="1" customFormat="1" ht="12" customHeight="1">
      <c r="B13" s="24"/>
      <c r="C13" s="25"/>
      <c r="D13" s="35" t="s">
        <v>28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5" t="s">
        <v>26</v>
      </c>
      <c r="AL13" s="25"/>
      <c r="AM13" s="25"/>
      <c r="AN13" s="37" t="s">
        <v>29</v>
      </c>
      <c r="AO13" s="25"/>
      <c r="AP13" s="25"/>
      <c r="AQ13" s="25"/>
      <c r="AR13" s="23"/>
      <c r="BE13" s="34"/>
      <c r="BS13" s="20" t="s">
        <v>6</v>
      </c>
    </row>
    <row r="14">
      <c r="B14" s="24"/>
      <c r="C14" s="25"/>
      <c r="D14" s="25"/>
      <c r="E14" s="37" t="s">
        <v>29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 t="s">
        <v>27</v>
      </c>
      <c r="AL14" s="25"/>
      <c r="AM14" s="25"/>
      <c r="AN14" s="37" t="s">
        <v>29</v>
      </c>
      <c r="AO14" s="25"/>
      <c r="AP14" s="25"/>
      <c r="AQ14" s="25"/>
      <c r="AR14" s="23"/>
      <c r="BE14" s="34"/>
      <c r="BS14" s="20" t="s">
        <v>6</v>
      </c>
    </row>
    <row r="15" s="1" customFormat="1" ht="6.96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"/>
      <c r="BS15" s="20" t="s">
        <v>4</v>
      </c>
    </row>
    <row r="16" s="1" customFormat="1" ht="12" customHeight="1">
      <c r="B16" s="24"/>
      <c r="C16" s="25"/>
      <c r="D16" s="35" t="s">
        <v>30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5" t="s">
        <v>26</v>
      </c>
      <c r="AL16" s="25"/>
      <c r="AM16" s="25"/>
      <c r="AN16" s="30" t="s">
        <v>19</v>
      </c>
      <c r="AO16" s="25"/>
      <c r="AP16" s="25"/>
      <c r="AQ16" s="25"/>
      <c r="AR16" s="23"/>
      <c r="BE16" s="34"/>
      <c r="BS16" s="20" t="s">
        <v>4</v>
      </c>
    </row>
    <row r="17" s="1" customFormat="1" ht="18.48" customHeight="1">
      <c r="B17" s="24"/>
      <c r="C17" s="25"/>
      <c r="D17" s="25"/>
      <c r="E17" s="30" t="s">
        <v>22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5" t="s">
        <v>27</v>
      </c>
      <c r="AL17" s="25"/>
      <c r="AM17" s="25"/>
      <c r="AN17" s="30" t="s">
        <v>19</v>
      </c>
      <c r="AO17" s="25"/>
      <c r="AP17" s="25"/>
      <c r="AQ17" s="25"/>
      <c r="AR17" s="23"/>
      <c r="BE17" s="34"/>
      <c r="BS17" s="20" t="s">
        <v>31</v>
      </c>
    </row>
    <row r="18" s="1" customFormat="1" ht="6.96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"/>
      <c r="BS18" s="20" t="s">
        <v>6</v>
      </c>
    </row>
    <row r="19" s="1" customFormat="1" ht="12" customHeight="1">
      <c r="B19" s="24"/>
      <c r="C19" s="25"/>
      <c r="D19" s="35" t="s">
        <v>32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5" t="s">
        <v>26</v>
      </c>
      <c r="AL19" s="25"/>
      <c r="AM19" s="25"/>
      <c r="AN19" s="30" t="s">
        <v>19</v>
      </c>
      <c r="AO19" s="25"/>
      <c r="AP19" s="25"/>
      <c r="AQ19" s="25"/>
      <c r="AR19" s="23"/>
      <c r="BE19" s="34"/>
      <c r="BS19" s="20" t="s">
        <v>6</v>
      </c>
    </row>
    <row r="20" s="1" customFormat="1" ht="18.48" customHeight="1">
      <c r="B20" s="24"/>
      <c r="C20" s="25"/>
      <c r="D20" s="25"/>
      <c r="E20" s="30" t="s">
        <v>22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5" t="s">
        <v>27</v>
      </c>
      <c r="AL20" s="25"/>
      <c r="AM20" s="25"/>
      <c r="AN20" s="30" t="s">
        <v>19</v>
      </c>
      <c r="AO20" s="25"/>
      <c r="AP20" s="25"/>
      <c r="AQ20" s="25"/>
      <c r="AR20" s="23"/>
      <c r="BE20" s="34"/>
      <c r="BS20" s="20" t="s">
        <v>4</v>
      </c>
    </row>
    <row r="21" s="1" customFormat="1" ht="6.96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"/>
    </row>
    <row r="22" s="1" customFormat="1" ht="12" customHeight="1">
      <c r="B22" s="24"/>
      <c r="C22" s="25"/>
      <c r="D22" s="35" t="s">
        <v>33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"/>
    </row>
    <row r="23" s="1" customFormat="1" ht="47.25" customHeight="1">
      <c r="B23" s="24"/>
      <c r="C23" s="25"/>
      <c r="D23" s="25"/>
      <c r="E23" s="39" t="s">
        <v>34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25"/>
      <c r="AP23" s="25"/>
      <c r="AQ23" s="25"/>
      <c r="AR23" s="23"/>
      <c r="BE23" s="34"/>
    </row>
    <row r="24" s="1" customFormat="1" ht="6.96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"/>
    </row>
    <row r="25" s="1" customFormat="1" ht="6.96" customHeight="1">
      <c r="B25" s="24"/>
      <c r="C25" s="25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25"/>
      <c r="AQ25" s="25"/>
      <c r="AR25" s="23"/>
      <c r="BE25" s="34"/>
    </row>
    <row r="26" s="2" customFormat="1" ht="25.92" customHeight="1">
      <c r="A26" s="41"/>
      <c r="B26" s="42"/>
      <c r="C26" s="43"/>
      <c r="D26" s="44" t="s">
        <v>35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6">
        <f>ROUND(AG54,2)</f>
        <v>0</v>
      </c>
      <c r="AL26" s="45"/>
      <c r="AM26" s="45"/>
      <c r="AN26" s="45"/>
      <c r="AO26" s="45"/>
      <c r="AP26" s="43"/>
      <c r="AQ26" s="43"/>
      <c r="AR26" s="47"/>
      <c r="BE26" s="34"/>
    </row>
    <row r="27" s="2" customFormat="1" ht="6.96" customHeight="1">
      <c r="A27" s="41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7"/>
      <c r="BE27" s="34"/>
    </row>
    <row r="28" s="2" customFormat="1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8" t="s">
        <v>36</v>
      </c>
      <c r="M28" s="48"/>
      <c r="N28" s="48"/>
      <c r="O28" s="48"/>
      <c r="P28" s="48"/>
      <c r="Q28" s="43"/>
      <c r="R28" s="43"/>
      <c r="S28" s="43"/>
      <c r="T28" s="43"/>
      <c r="U28" s="43"/>
      <c r="V28" s="43"/>
      <c r="W28" s="48" t="s">
        <v>37</v>
      </c>
      <c r="X28" s="48"/>
      <c r="Y28" s="48"/>
      <c r="Z28" s="48"/>
      <c r="AA28" s="48"/>
      <c r="AB28" s="48"/>
      <c r="AC28" s="48"/>
      <c r="AD28" s="48"/>
      <c r="AE28" s="48"/>
      <c r="AF28" s="43"/>
      <c r="AG28" s="43"/>
      <c r="AH28" s="43"/>
      <c r="AI28" s="43"/>
      <c r="AJ28" s="43"/>
      <c r="AK28" s="48" t="s">
        <v>38</v>
      </c>
      <c r="AL28" s="48"/>
      <c r="AM28" s="48"/>
      <c r="AN28" s="48"/>
      <c r="AO28" s="48"/>
      <c r="AP28" s="43"/>
      <c r="AQ28" s="43"/>
      <c r="AR28" s="47"/>
      <c r="BE28" s="34"/>
    </row>
    <row r="29" s="3" customFormat="1" ht="14.4" customHeight="1">
      <c r="A29" s="3"/>
      <c r="B29" s="49"/>
      <c r="C29" s="50"/>
      <c r="D29" s="35" t="s">
        <v>39</v>
      </c>
      <c r="E29" s="50"/>
      <c r="F29" s="35" t="s">
        <v>40</v>
      </c>
      <c r="G29" s="50"/>
      <c r="H29" s="50"/>
      <c r="I29" s="50"/>
      <c r="J29" s="50"/>
      <c r="K29" s="50"/>
      <c r="L29" s="51">
        <v>0.20999999999999999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2">
        <f>ROUND(AZ54,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2">
        <f>ROUND(AV54, 2)</f>
        <v>0</v>
      </c>
      <c r="AL29" s="50"/>
      <c r="AM29" s="50"/>
      <c r="AN29" s="50"/>
      <c r="AO29" s="50"/>
      <c r="AP29" s="50"/>
      <c r="AQ29" s="50"/>
      <c r="AR29" s="53"/>
      <c r="BE29" s="54"/>
    </row>
    <row r="30" s="3" customFormat="1" ht="14.4" customHeight="1">
      <c r="A30" s="3"/>
      <c r="B30" s="49"/>
      <c r="C30" s="50"/>
      <c r="D30" s="50"/>
      <c r="E30" s="50"/>
      <c r="F30" s="35" t="s">
        <v>41</v>
      </c>
      <c r="G30" s="50"/>
      <c r="H30" s="50"/>
      <c r="I30" s="50"/>
      <c r="J30" s="50"/>
      <c r="K30" s="50"/>
      <c r="L30" s="51">
        <v>0.12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2">
        <f>ROUND(BA54,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2">
        <f>ROUND(AW54, 2)</f>
        <v>0</v>
      </c>
      <c r="AL30" s="50"/>
      <c r="AM30" s="50"/>
      <c r="AN30" s="50"/>
      <c r="AO30" s="50"/>
      <c r="AP30" s="50"/>
      <c r="AQ30" s="50"/>
      <c r="AR30" s="53"/>
      <c r="BE30" s="54"/>
    </row>
    <row r="31" hidden="1" s="3" customFormat="1" ht="14.4" customHeight="1">
      <c r="A31" s="3"/>
      <c r="B31" s="49"/>
      <c r="C31" s="50"/>
      <c r="D31" s="50"/>
      <c r="E31" s="50"/>
      <c r="F31" s="35" t="s">
        <v>42</v>
      </c>
      <c r="G31" s="50"/>
      <c r="H31" s="50"/>
      <c r="I31" s="50"/>
      <c r="J31" s="50"/>
      <c r="K31" s="50"/>
      <c r="L31" s="51">
        <v>0.20999999999999999</v>
      </c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2">
        <f>ROUND(BB54, 2)</f>
        <v>0</v>
      </c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2">
        <v>0</v>
      </c>
      <c r="AL31" s="50"/>
      <c r="AM31" s="50"/>
      <c r="AN31" s="50"/>
      <c r="AO31" s="50"/>
      <c r="AP31" s="50"/>
      <c r="AQ31" s="50"/>
      <c r="AR31" s="53"/>
      <c r="BE31" s="54"/>
    </row>
    <row r="32" hidden="1" s="3" customFormat="1" ht="14.4" customHeight="1">
      <c r="A32" s="3"/>
      <c r="B32" s="49"/>
      <c r="C32" s="50"/>
      <c r="D32" s="50"/>
      <c r="E32" s="50"/>
      <c r="F32" s="35" t="s">
        <v>43</v>
      </c>
      <c r="G32" s="50"/>
      <c r="H32" s="50"/>
      <c r="I32" s="50"/>
      <c r="J32" s="50"/>
      <c r="K32" s="50"/>
      <c r="L32" s="51">
        <v>0.12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2">
        <f>ROUND(BC54, 2)</f>
        <v>0</v>
      </c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2">
        <v>0</v>
      </c>
      <c r="AL32" s="50"/>
      <c r="AM32" s="50"/>
      <c r="AN32" s="50"/>
      <c r="AO32" s="50"/>
      <c r="AP32" s="50"/>
      <c r="AQ32" s="50"/>
      <c r="AR32" s="53"/>
      <c r="BE32" s="54"/>
    </row>
    <row r="33" hidden="1" s="3" customFormat="1" ht="14.4" customHeight="1">
      <c r="A33" s="3"/>
      <c r="B33" s="49"/>
      <c r="C33" s="50"/>
      <c r="D33" s="50"/>
      <c r="E33" s="50"/>
      <c r="F33" s="35" t="s">
        <v>44</v>
      </c>
      <c r="G33" s="50"/>
      <c r="H33" s="50"/>
      <c r="I33" s="50"/>
      <c r="J33" s="50"/>
      <c r="K33" s="50"/>
      <c r="L33" s="51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2">
        <f>ROUND(BD54,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2">
        <v>0</v>
      </c>
      <c r="AL33" s="50"/>
      <c r="AM33" s="50"/>
      <c r="AN33" s="50"/>
      <c r="AO33" s="50"/>
      <c r="AP33" s="50"/>
      <c r="AQ33" s="50"/>
      <c r="AR33" s="53"/>
      <c r="BE33" s="3"/>
    </row>
    <row r="34" s="2" customFormat="1" ht="6.96" customHeight="1">
      <c r="A34" s="41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  <c r="BE34" s="41"/>
    </row>
    <row r="35" s="2" customFormat="1" ht="25.92" customHeight="1">
      <c r="A35" s="41"/>
      <c r="B35" s="42"/>
      <c r="C35" s="55"/>
      <c r="D35" s="56" t="s">
        <v>45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46</v>
      </c>
      <c r="U35" s="57"/>
      <c r="V35" s="57"/>
      <c r="W35" s="57"/>
      <c r="X35" s="59" t="s">
        <v>47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7"/>
      <c r="BE35" s="41"/>
    </row>
    <row r="36" s="2" customFormat="1" ht="6.96" customHeight="1">
      <c r="A36" s="41"/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  <c r="BE36" s="41"/>
    </row>
    <row r="37" s="2" customFormat="1" ht="6.96" customHeight="1">
      <c r="A37" s="41"/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47"/>
      <c r="BE37" s="41"/>
    </row>
    <row r="41" s="2" customFormat="1" ht="6.96" customHeight="1">
      <c r="A41" s="41"/>
      <c r="B41" s="64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47"/>
      <c r="BE41" s="41"/>
    </row>
    <row r="42" s="2" customFormat="1" ht="24.96" customHeight="1">
      <c r="A42" s="41"/>
      <c r="B42" s="42"/>
      <c r="C42" s="26" t="s">
        <v>48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7"/>
      <c r="BE42" s="41"/>
    </row>
    <row r="43" s="2" customFormat="1" ht="6.96" customHeight="1">
      <c r="A43" s="41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7"/>
      <c r="BE43" s="41"/>
    </row>
    <row r="44" s="4" customFormat="1" ht="12" customHeight="1">
      <c r="A44" s="4"/>
      <c r="B44" s="66"/>
      <c r="C44" s="35" t="s">
        <v>13</v>
      </c>
      <c r="D44" s="67"/>
      <c r="E44" s="67"/>
      <c r="F44" s="67"/>
      <c r="G44" s="67"/>
      <c r="H44" s="67"/>
      <c r="I44" s="67"/>
      <c r="J44" s="67"/>
      <c r="K44" s="67"/>
      <c r="L44" s="67" t="str">
        <f>K5</f>
        <v>2024/009</v>
      </c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8"/>
      <c r="BE44" s="4"/>
    </row>
    <row r="45" s="5" customFormat="1" ht="36.96" customHeight="1">
      <c r="A45" s="5"/>
      <c r="B45" s="69"/>
      <c r="C45" s="70" t="s">
        <v>16</v>
      </c>
      <c r="D45" s="71"/>
      <c r="E45" s="71"/>
      <c r="F45" s="71"/>
      <c r="G45" s="71"/>
      <c r="H45" s="71"/>
      <c r="I45" s="71"/>
      <c r="J45" s="71"/>
      <c r="K45" s="71"/>
      <c r="L45" s="72" t="str">
        <f>K6</f>
        <v>19-2023-1 - Revitalizace veřejného prostranství v Líbeznicích u bytových domů, k.ú. Líbeznice - I.etapa</v>
      </c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3"/>
      <c r="BE45" s="5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7"/>
      <c r="BE46" s="41"/>
    </row>
    <row r="47" s="2" customFormat="1" ht="12" customHeight="1">
      <c r="A47" s="41"/>
      <c r="B47" s="42"/>
      <c r="C47" s="35" t="s">
        <v>21</v>
      </c>
      <c r="D47" s="43"/>
      <c r="E47" s="43"/>
      <c r="F47" s="43"/>
      <c r="G47" s="43"/>
      <c r="H47" s="43"/>
      <c r="I47" s="43"/>
      <c r="J47" s="43"/>
      <c r="K47" s="43"/>
      <c r="L47" s="74" t="str">
        <f>IF(K8="","",K8)</f>
        <v xml:space="preserve"> 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35" t="s">
        <v>23</v>
      </c>
      <c r="AJ47" s="43"/>
      <c r="AK47" s="43"/>
      <c r="AL47" s="43"/>
      <c r="AM47" s="75" t="str">
        <f>IF(AN8= "","",AN8)</f>
        <v>29. 1. 2024</v>
      </c>
      <c r="AN47" s="75"/>
      <c r="AO47" s="43"/>
      <c r="AP47" s="43"/>
      <c r="AQ47" s="43"/>
      <c r="AR47" s="47"/>
      <c r="B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7"/>
      <c r="BE48" s="41"/>
    </row>
    <row r="49" s="2" customFormat="1" ht="15.15" customHeight="1">
      <c r="A49" s="41"/>
      <c r="B49" s="42"/>
      <c r="C49" s="35" t="s">
        <v>25</v>
      </c>
      <c r="D49" s="43"/>
      <c r="E49" s="43"/>
      <c r="F49" s="43"/>
      <c r="G49" s="43"/>
      <c r="H49" s="43"/>
      <c r="I49" s="43"/>
      <c r="J49" s="43"/>
      <c r="K49" s="43"/>
      <c r="L49" s="67" t="str">
        <f>IF(E11= "","",E11)</f>
        <v xml:space="preserve"> 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35" t="s">
        <v>30</v>
      </c>
      <c r="AJ49" s="43"/>
      <c r="AK49" s="43"/>
      <c r="AL49" s="43"/>
      <c r="AM49" s="76" t="str">
        <f>IF(E17="","",E17)</f>
        <v xml:space="preserve"> </v>
      </c>
      <c r="AN49" s="67"/>
      <c r="AO49" s="67"/>
      <c r="AP49" s="67"/>
      <c r="AQ49" s="43"/>
      <c r="AR49" s="47"/>
      <c r="AS49" s="77" t="s">
        <v>49</v>
      </c>
      <c r="AT49" s="78"/>
      <c r="AU49" s="79"/>
      <c r="AV49" s="79"/>
      <c r="AW49" s="79"/>
      <c r="AX49" s="79"/>
      <c r="AY49" s="79"/>
      <c r="AZ49" s="79"/>
      <c r="BA49" s="79"/>
      <c r="BB49" s="79"/>
      <c r="BC49" s="79"/>
      <c r="BD49" s="80"/>
      <c r="BE49" s="41"/>
    </row>
    <row r="50" s="2" customFormat="1" ht="15.15" customHeight="1">
      <c r="A50" s="41"/>
      <c r="B50" s="42"/>
      <c r="C50" s="35" t="s">
        <v>28</v>
      </c>
      <c r="D50" s="43"/>
      <c r="E50" s="43"/>
      <c r="F50" s="43"/>
      <c r="G50" s="43"/>
      <c r="H50" s="43"/>
      <c r="I50" s="43"/>
      <c r="J50" s="43"/>
      <c r="K50" s="43"/>
      <c r="L50" s="67" t="str">
        <f>IF(E14= "Vyplň údaj","",E14)</f>
        <v/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35" t="s">
        <v>32</v>
      </c>
      <c r="AJ50" s="43"/>
      <c r="AK50" s="43"/>
      <c r="AL50" s="43"/>
      <c r="AM50" s="76" t="str">
        <f>IF(E20="","",E20)</f>
        <v xml:space="preserve"> </v>
      </c>
      <c r="AN50" s="67"/>
      <c r="AO50" s="67"/>
      <c r="AP50" s="67"/>
      <c r="AQ50" s="43"/>
      <c r="AR50" s="47"/>
      <c r="AS50" s="81"/>
      <c r="AT50" s="82"/>
      <c r="AU50" s="83"/>
      <c r="AV50" s="83"/>
      <c r="AW50" s="83"/>
      <c r="AX50" s="83"/>
      <c r="AY50" s="83"/>
      <c r="AZ50" s="83"/>
      <c r="BA50" s="83"/>
      <c r="BB50" s="83"/>
      <c r="BC50" s="83"/>
      <c r="BD50" s="84"/>
      <c r="BE50" s="41"/>
    </row>
    <row r="51" s="2" customFormat="1" ht="10.8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7"/>
      <c r="AS51" s="85"/>
      <c r="AT51" s="86"/>
      <c r="AU51" s="87"/>
      <c r="AV51" s="87"/>
      <c r="AW51" s="87"/>
      <c r="AX51" s="87"/>
      <c r="AY51" s="87"/>
      <c r="AZ51" s="87"/>
      <c r="BA51" s="87"/>
      <c r="BB51" s="87"/>
      <c r="BC51" s="87"/>
      <c r="BD51" s="88"/>
      <c r="BE51" s="41"/>
    </row>
    <row r="52" s="2" customFormat="1" ht="29.28" customHeight="1">
      <c r="A52" s="41"/>
      <c r="B52" s="42"/>
      <c r="C52" s="89" t="s">
        <v>50</v>
      </c>
      <c r="D52" s="90"/>
      <c r="E52" s="90"/>
      <c r="F52" s="90"/>
      <c r="G52" s="90"/>
      <c r="H52" s="91"/>
      <c r="I52" s="92" t="s">
        <v>51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3" t="s">
        <v>52</v>
      </c>
      <c r="AH52" s="90"/>
      <c r="AI52" s="90"/>
      <c r="AJ52" s="90"/>
      <c r="AK52" s="90"/>
      <c r="AL52" s="90"/>
      <c r="AM52" s="90"/>
      <c r="AN52" s="92" t="s">
        <v>53</v>
      </c>
      <c r="AO52" s="90"/>
      <c r="AP52" s="90"/>
      <c r="AQ52" s="94" t="s">
        <v>54</v>
      </c>
      <c r="AR52" s="47"/>
      <c r="AS52" s="95" t="s">
        <v>55</v>
      </c>
      <c r="AT52" s="96" t="s">
        <v>56</v>
      </c>
      <c r="AU52" s="96" t="s">
        <v>57</v>
      </c>
      <c r="AV52" s="96" t="s">
        <v>58</v>
      </c>
      <c r="AW52" s="96" t="s">
        <v>59</v>
      </c>
      <c r="AX52" s="96" t="s">
        <v>60</v>
      </c>
      <c r="AY52" s="96" t="s">
        <v>61</v>
      </c>
      <c r="AZ52" s="96" t="s">
        <v>62</v>
      </c>
      <c r="BA52" s="96" t="s">
        <v>63</v>
      </c>
      <c r="BB52" s="96" t="s">
        <v>64</v>
      </c>
      <c r="BC52" s="96" t="s">
        <v>65</v>
      </c>
      <c r="BD52" s="97" t="s">
        <v>66</v>
      </c>
      <c r="BE52" s="41"/>
    </row>
    <row r="53" s="2" customFormat="1" ht="10.8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7"/>
      <c r="AS53" s="98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100"/>
      <c r="BE53" s="41"/>
    </row>
    <row r="54" s="6" customFormat="1" ht="32.4" customHeight="1">
      <c r="A54" s="6"/>
      <c r="B54" s="101"/>
      <c r="C54" s="102" t="s">
        <v>67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4">
        <f>ROUND(AG55+SUM(AG56:AG63)+SUM(AG66:AG68),2)</f>
        <v>0</v>
      </c>
      <c r="AH54" s="104"/>
      <c r="AI54" s="104"/>
      <c r="AJ54" s="104"/>
      <c r="AK54" s="104"/>
      <c r="AL54" s="104"/>
      <c r="AM54" s="104"/>
      <c r="AN54" s="105">
        <f>SUM(AG54,AT54)</f>
        <v>0</v>
      </c>
      <c r="AO54" s="105"/>
      <c r="AP54" s="105"/>
      <c r="AQ54" s="106" t="s">
        <v>19</v>
      </c>
      <c r="AR54" s="107"/>
      <c r="AS54" s="108">
        <f>ROUND(AS55+SUM(AS56:AS63)+SUM(AS66:AS68),2)</f>
        <v>0</v>
      </c>
      <c r="AT54" s="109">
        <f>ROUND(SUM(AV54:AW54),2)</f>
        <v>0</v>
      </c>
      <c r="AU54" s="110">
        <f>ROUND(AU55+SUM(AU56:AU63)+SUM(AU66:AU68),5)</f>
        <v>0</v>
      </c>
      <c r="AV54" s="109">
        <f>ROUND(AZ54*L29,2)</f>
        <v>0</v>
      </c>
      <c r="AW54" s="109">
        <f>ROUND(BA54*L30,2)</f>
        <v>0</v>
      </c>
      <c r="AX54" s="109">
        <f>ROUND(BB54*L29,2)</f>
        <v>0</v>
      </c>
      <c r="AY54" s="109">
        <f>ROUND(BC54*L30,2)</f>
        <v>0</v>
      </c>
      <c r="AZ54" s="109">
        <f>ROUND(AZ55+SUM(AZ56:AZ63)+SUM(AZ66:AZ68),2)</f>
        <v>0</v>
      </c>
      <c r="BA54" s="109">
        <f>ROUND(BA55+SUM(BA56:BA63)+SUM(BA66:BA68),2)</f>
        <v>0</v>
      </c>
      <c r="BB54" s="109">
        <f>ROUND(BB55+SUM(BB56:BB63)+SUM(BB66:BB68),2)</f>
        <v>0</v>
      </c>
      <c r="BC54" s="109">
        <f>ROUND(BC55+SUM(BC56:BC63)+SUM(BC66:BC68),2)</f>
        <v>0</v>
      </c>
      <c r="BD54" s="111">
        <f>ROUND(BD55+SUM(BD56:BD63)+SUM(BD66:BD68),2)</f>
        <v>0</v>
      </c>
      <c r="BE54" s="6"/>
      <c r="BS54" s="112" t="s">
        <v>68</v>
      </c>
      <c r="BT54" s="112" t="s">
        <v>69</v>
      </c>
      <c r="BU54" s="113" t="s">
        <v>70</v>
      </c>
      <c r="BV54" s="112" t="s">
        <v>71</v>
      </c>
      <c r="BW54" s="112" t="s">
        <v>5</v>
      </c>
      <c r="BX54" s="112" t="s">
        <v>72</v>
      </c>
      <c r="CL54" s="112" t="s">
        <v>19</v>
      </c>
    </row>
    <row r="55" s="7" customFormat="1" ht="16.5" customHeight="1">
      <c r="A55" s="114" t="s">
        <v>73</v>
      </c>
      <c r="B55" s="115"/>
      <c r="C55" s="116"/>
      <c r="D55" s="117" t="s">
        <v>74</v>
      </c>
      <c r="E55" s="117"/>
      <c r="F55" s="117"/>
      <c r="G55" s="117"/>
      <c r="H55" s="117"/>
      <c r="I55" s="118"/>
      <c r="J55" s="117" t="s">
        <v>75</v>
      </c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9">
        <f>'SO 101 - Stavební úpravy ...'!J30</f>
        <v>0</v>
      </c>
      <c r="AH55" s="118"/>
      <c r="AI55" s="118"/>
      <c r="AJ55" s="118"/>
      <c r="AK55" s="118"/>
      <c r="AL55" s="118"/>
      <c r="AM55" s="118"/>
      <c r="AN55" s="119">
        <f>SUM(AG55,AT55)</f>
        <v>0</v>
      </c>
      <c r="AO55" s="118"/>
      <c r="AP55" s="118"/>
      <c r="AQ55" s="120" t="s">
        <v>76</v>
      </c>
      <c r="AR55" s="121"/>
      <c r="AS55" s="122">
        <v>0</v>
      </c>
      <c r="AT55" s="123">
        <f>ROUND(SUM(AV55:AW55),2)</f>
        <v>0</v>
      </c>
      <c r="AU55" s="124">
        <f>'SO 101 - Stavební úpravy ...'!P88</f>
        <v>0</v>
      </c>
      <c r="AV55" s="123">
        <f>'SO 101 - Stavební úpravy ...'!J33</f>
        <v>0</v>
      </c>
      <c r="AW55" s="123">
        <f>'SO 101 - Stavební úpravy ...'!J34</f>
        <v>0</v>
      </c>
      <c r="AX55" s="123">
        <f>'SO 101 - Stavební úpravy ...'!J35</f>
        <v>0</v>
      </c>
      <c r="AY55" s="123">
        <f>'SO 101 - Stavební úpravy ...'!J36</f>
        <v>0</v>
      </c>
      <c r="AZ55" s="123">
        <f>'SO 101 - Stavební úpravy ...'!F33</f>
        <v>0</v>
      </c>
      <c r="BA55" s="123">
        <f>'SO 101 - Stavební úpravy ...'!F34</f>
        <v>0</v>
      </c>
      <c r="BB55" s="123">
        <f>'SO 101 - Stavební úpravy ...'!F35</f>
        <v>0</v>
      </c>
      <c r="BC55" s="123">
        <f>'SO 101 - Stavební úpravy ...'!F36</f>
        <v>0</v>
      </c>
      <c r="BD55" s="125">
        <f>'SO 101 - Stavební úpravy ...'!F37</f>
        <v>0</v>
      </c>
      <c r="BE55" s="7"/>
      <c r="BT55" s="126" t="s">
        <v>77</v>
      </c>
      <c r="BV55" s="126" t="s">
        <v>71</v>
      </c>
      <c r="BW55" s="126" t="s">
        <v>78</v>
      </c>
      <c r="BX55" s="126" t="s">
        <v>5</v>
      </c>
      <c r="CL55" s="126" t="s">
        <v>19</v>
      </c>
      <c r="CM55" s="126" t="s">
        <v>79</v>
      </c>
    </row>
    <row r="56" s="7" customFormat="1" ht="16.5" customHeight="1">
      <c r="A56" s="114" t="s">
        <v>73</v>
      </c>
      <c r="B56" s="115"/>
      <c r="C56" s="116"/>
      <c r="D56" s="117" t="s">
        <v>80</v>
      </c>
      <c r="E56" s="117"/>
      <c r="F56" s="117"/>
      <c r="G56" s="117"/>
      <c r="H56" s="117"/>
      <c r="I56" s="118"/>
      <c r="J56" s="117" t="s">
        <v>81</v>
      </c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9">
        <f>'SO 102 - Chodník podél ul...'!J30</f>
        <v>0</v>
      </c>
      <c r="AH56" s="118"/>
      <c r="AI56" s="118"/>
      <c r="AJ56" s="118"/>
      <c r="AK56" s="118"/>
      <c r="AL56" s="118"/>
      <c r="AM56" s="118"/>
      <c r="AN56" s="119">
        <f>SUM(AG56,AT56)</f>
        <v>0</v>
      </c>
      <c r="AO56" s="118"/>
      <c r="AP56" s="118"/>
      <c r="AQ56" s="120" t="s">
        <v>76</v>
      </c>
      <c r="AR56" s="121"/>
      <c r="AS56" s="122">
        <v>0</v>
      </c>
      <c r="AT56" s="123">
        <f>ROUND(SUM(AV56:AW56),2)</f>
        <v>0</v>
      </c>
      <c r="AU56" s="124">
        <f>'SO 102 - Chodník podél ul...'!P85</f>
        <v>0</v>
      </c>
      <c r="AV56" s="123">
        <f>'SO 102 - Chodník podél ul...'!J33</f>
        <v>0</v>
      </c>
      <c r="AW56" s="123">
        <f>'SO 102 - Chodník podél ul...'!J34</f>
        <v>0</v>
      </c>
      <c r="AX56" s="123">
        <f>'SO 102 - Chodník podél ul...'!J35</f>
        <v>0</v>
      </c>
      <c r="AY56" s="123">
        <f>'SO 102 - Chodník podél ul...'!J36</f>
        <v>0</v>
      </c>
      <c r="AZ56" s="123">
        <f>'SO 102 - Chodník podél ul...'!F33</f>
        <v>0</v>
      </c>
      <c r="BA56" s="123">
        <f>'SO 102 - Chodník podél ul...'!F34</f>
        <v>0</v>
      </c>
      <c r="BB56" s="123">
        <f>'SO 102 - Chodník podél ul...'!F35</f>
        <v>0</v>
      </c>
      <c r="BC56" s="123">
        <f>'SO 102 - Chodník podél ul...'!F36</f>
        <v>0</v>
      </c>
      <c r="BD56" s="125">
        <f>'SO 102 - Chodník podél ul...'!F37</f>
        <v>0</v>
      </c>
      <c r="BE56" s="7"/>
      <c r="BT56" s="126" t="s">
        <v>77</v>
      </c>
      <c r="BV56" s="126" t="s">
        <v>71</v>
      </c>
      <c r="BW56" s="126" t="s">
        <v>82</v>
      </c>
      <c r="BX56" s="126" t="s">
        <v>5</v>
      </c>
      <c r="CL56" s="126" t="s">
        <v>19</v>
      </c>
      <c r="CM56" s="126" t="s">
        <v>79</v>
      </c>
    </row>
    <row r="57" s="7" customFormat="1" ht="16.5" customHeight="1">
      <c r="A57" s="114" t="s">
        <v>73</v>
      </c>
      <c r="B57" s="115"/>
      <c r="C57" s="116"/>
      <c r="D57" s="117" t="s">
        <v>83</v>
      </c>
      <c r="E57" s="117"/>
      <c r="F57" s="117"/>
      <c r="G57" s="117"/>
      <c r="H57" s="117"/>
      <c r="I57" s="118"/>
      <c r="J57" s="117" t="s">
        <v>84</v>
      </c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9">
        <f>'SO 103 - Novostavba sjezd...'!J30</f>
        <v>0</v>
      </c>
      <c r="AH57" s="118"/>
      <c r="AI57" s="118"/>
      <c r="AJ57" s="118"/>
      <c r="AK57" s="118"/>
      <c r="AL57" s="118"/>
      <c r="AM57" s="118"/>
      <c r="AN57" s="119">
        <f>SUM(AG57,AT57)</f>
        <v>0</v>
      </c>
      <c r="AO57" s="118"/>
      <c r="AP57" s="118"/>
      <c r="AQ57" s="120" t="s">
        <v>76</v>
      </c>
      <c r="AR57" s="121"/>
      <c r="AS57" s="122">
        <v>0</v>
      </c>
      <c r="AT57" s="123">
        <f>ROUND(SUM(AV57:AW57),2)</f>
        <v>0</v>
      </c>
      <c r="AU57" s="124">
        <f>'SO 103 - Novostavba sjezd...'!P88</f>
        <v>0</v>
      </c>
      <c r="AV57" s="123">
        <f>'SO 103 - Novostavba sjezd...'!J33</f>
        <v>0</v>
      </c>
      <c r="AW57" s="123">
        <f>'SO 103 - Novostavba sjezd...'!J34</f>
        <v>0</v>
      </c>
      <c r="AX57" s="123">
        <f>'SO 103 - Novostavba sjezd...'!J35</f>
        <v>0</v>
      </c>
      <c r="AY57" s="123">
        <f>'SO 103 - Novostavba sjezd...'!J36</f>
        <v>0</v>
      </c>
      <c r="AZ57" s="123">
        <f>'SO 103 - Novostavba sjezd...'!F33</f>
        <v>0</v>
      </c>
      <c r="BA57" s="123">
        <f>'SO 103 - Novostavba sjezd...'!F34</f>
        <v>0</v>
      </c>
      <c r="BB57" s="123">
        <f>'SO 103 - Novostavba sjezd...'!F35</f>
        <v>0</v>
      </c>
      <c r="BC57" s="123">
        <f>'SO 103 - Novostavba sjezd...'!F36</f>
        <v>0</v>
      </c>
      <c r="BD57" s="125">
        <f>'SO 103 - Novostavba sjezd...'!F37</f>
        <v>0</v>
      </c>
      <c r="BE57" s="7"/>
      <c r="BT57" s="126" t="s">
        <v>77</v>
      </c>
      <c r="BV57" s="126" t="s">
        <v>71</v>
      </c>
      <c r="BW57" s="126" t="s">
        <v>85</v>
      </c>
      <c r="BX57" s="126" t="s">
        <v>5</v>
      </c>
      <c r="CL57" s="126" t="s">
        <v>19</v>
      </c>
      <c r="CM57" s="126" t="s">
        <v>79</v>
      </c>
    </row>
    <row r="58" s="7" customFormat="1" ht="16.5" customHeight="1">
      <c r="A58" s="114" t="s">
        <v>73</v>
      </c>
      <c r="B58" s="115"/>
      <c r="C58" s="116"/>
      <c r="D58" s="117" t="s">
        <v>86</v>
      </c>
      <c r="E58" s="117"/>
      <c r="F58" s="117"/>
      <c r="G58" s="117"/>
      <c r="H58" s="117"/>
      <c r="I58" s="118"/>
      <c r="J58" s="117" t="s">
        <v>87</v>
      </c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  <c r="AA58" s="117"/>
      <c r="AB58" s="117"/>
      <c r="AC58" s="117"/>
      <c r="AD58" s="117"/>
      <c r="AE58" s="117"/>
      <c r="AF58" s="117"/>
      <c r="AG58" s="119">
        <f>'SO 301 - Odvodnění komuni...'!J30</f>
        <v>0</v>
      </c>
      <c r="AH58" s="118"/>
      <c r="AI58" s="118"/>
      <c r="AJ58" s="118"/>
      <c r="AK58" s="118"/>
      <c r="AL58" s="118"/>
      <c r="AM58" s="118"/>
      <c r="AN58" s="119">
        <f>SUM(AG58,AT58)</f>
        <v>0</v>
      </c>
      <c r="AO58" s="118"/>
      <c r="AP58" s="118"/>
      <c r="AQ58" s="120" t="s">
        <v>76</v>
      </c>
      <c r="AR58" s="121"/>
      <c r="AS58" s="122">
        <v>0</v>
      </c>
      <c r="AT58" s="123">
        <f>ROUND(SUM(AV58:AW58),2)</f>
        <v>0</v>
      </c>
      <c r="AU58" s="124">
        <f>'SO 301 - Odvodnění komuni...'!P93</f>
        <v>0</v>
      </c>
      <c r="AV58" s="123">
        <f>'SO 301 - Odvodnění komuni...'!J33</f>
        <v>0</v>
      </c>
      <c r="AW58" s="123">
        <f>'SO 301 - Odvodnění komuni...'!J34</f>
        <v>0</v>
      </c>
      <c r="AX58" s="123">
        <f>'SO 301 - Odvodnění komuni...'!J35</f>
        <v>0</v>
      </c>
      <c r="AY58" s="123">
        <f>'SO 301 - Odvodnění komuni...'!J36</f>
        <v>0</v>
      </c>
      <c r="AZ58" s="123">
        <f>'SO 301 - Odvodnění komuni...'!F33</f>
        <v>0</v>
      </c>
      <c r="BA58" s="123">
        <f>'SO 301 - Odvodnění komuni...'!F34</f>
        <v>0</v>
      </c>
      <c r="BB58" s="123">
        <f>'SO 301 - Odvodnění komuni...'!F35</f>
        <v>0</v>
      </c>
      <c r="BC58" s="123">
        <f>'SO 301 - Odvodnění komuni...'!F36</f>
        <v>0</v>
      </c>
      <c r="BD58" s="125">
        <f>'SO 301 - Odvodnění komuni...'!F37</f>
        <v>0</v>
      </c>
      <c r="BE58" s="7"/>
      <c r="BT58" s="126" t="s">
        <v>77</v>
      </c>
      <c r="BV58" s="126" t="s">
        <v>71</v>
      </c>
      <c r="BW58" s="126" t="s">
        <v>88</v>
      </c>
      <c r="BX58" s="126" t="s">
        <v>5</v>
      </c>
      <c r="CL58" s="126" t="s">
        <v>19</v>
      </c>
      <c r="CM58" s="126" t="s">
        <v>79</v>
      </c>
    </row>
    <row r="59" s="7" customFormat="1" ht="16.5" customHeight="1">
      <c r="A59" s="114" t="s">
        <v>73</v>
      </c>
      <c r="B59" s="115"/>
      <c r="C59" s="116"/>
      <c r="D59" s="117" t="s">
        <v>89</v>
      </c>
      <c r="E59" s="117"/>
      <c r="F59" s="117"/>
      <c r="G59" s="117"/>
      <c r="H59" s="117"/>
      <c r="I59" s="118"/>
      <c r="J59" s="117" t="s">
        <v>90</v>
      </c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  <c r="AA59" s="117"/>
      <c r="AB59" s="117"/>
      <c r="AC59" s="117"/>
      <c r="AD59" s="117"/>
      <c r="AE59" s="117"/>
      <c r="AF59" s="117"/>
      <c r="AG59" s="119">
        <f>'SO 302 - Akumulační nádrž...'!J30</f>
        <v>0</v>
      </c>
      <c r="AH59" s="118"/>
      <c r="AI59" s="118"/>
      <c r="AJ59" s="118"/>
      <c r="AK59" s="118"/>
      <c r="AL59" s="118"/>
      <c r="AM59" s="118"/>
      <c r="AN59" s="119">
        <f>SUM(AG59,AT59)</f>
        <v>0</v>
      </c>
      <c r="AO59" s="118"/>
      <c r="AP59" s="118"/>
      <c r="AQ59" s="120" t="s">
        <v>76</v>
      </c>
      <c r="AR59" s="121"/>
      <c r="AS59" s="122">
        <v>0</v>
      </c>
      <c r="AT59" s="123">
        <f>ROUND(SUM(AV59:AW59),2)</f>
        <v>0</v>
      </c>
      <c r="AU59" s="124">
        <f>'SO 302 - Akumulační nádrž...'!P90</f>
        <v>0</v>
      </c>
      <c r="AV59" s="123">
        <f>'SO 302 - Akumulační nádrž...'!J33</f>
        <v>0</v>
      </c>
      <c r="AW59" s="123">
        <f>'SO 302 - Akumulační nádrž...'!J34</f>
        <v>0</v>
      </c>
      <c r="AX59" s="123">
        <f>'SO 302 - Akumulační nádrž...'!J35</f>
        <v>0</v>
      </c>
      <c r="AY59" s="123">
        <f>'SO 302 - Akumulační nádrž...'!J36</f>
        <v>0</v>
      </c>
      <c r="AZ59" s="123">
        <f>'SO 302 - Akumulační nádrž...'!F33</f>
        <v>0</v>
      </c>
      <c r="BA59" s="123">
        <f>'SO 302 - Akumulační nádrž...'!F34</f>
        <v>0</v>
      </c>
      <c r="BB59" s="123">
        <f>'SO 302 - Akumulační nádrž...'!F35</f>
        <v>0</v>
      </c>
      <c r="BC59" s="123">
        <f>'SO 302 - Akumulační nádrž...'!F36</f>
        <v>0</v>
      </c>
      <c r="BD59" s="125">
        <f>'SO 302 - Akumulační nádrž...'!F37</f>
        <v>0</v>
      </c>
      <c r="BE59" s="7"/>
      <c r="BT59" s="126" t="s">
        <v>77</v>
      </c>
      <c r="BV59" s="126" t="s">
        <v>71</v>
      </c>
      <c r="BW59" s="126" t="s">
        <v>91</v>
      </c>
      <c r="BX59" s="126" t="s">
        <v>5</v>
      </c>
      <c r="CL59" s="126" t="s">
        <v>19</v>
      </c>
      <c r="CM59" s="126" t="s">
        <v>79</v>
      </c>
    </row>
    <row r="60" s="7" customFormat="1" ht="16.5" customHeight="1">
      <c r="A60" s="114" t="s">
        <v>73</v>
      </c>
      <c r="B60" s="115"/>
      <c r="C60" s="116"/>
      <c r="D60" s="117" t="s">
        <v>92</v>
      </c>
      <c r="E60" s="117"/>
      <c r="F60" s="117"/>
      <c r="G60" s="117"/>
      <c r="H60" s="117"/>
      <c r="I60" s="118"/>
      <c r="J60" s="117" t="s">
        <v>93</v>
      </c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  <c r="AA60" s="117"/>
      <c r="AB60" s="117"/>
      <c r="AC60" s="117"/>
      <c r="AD60" s="117"/>
      <c r="AE60" s="117"/>
      <c r="AF60" s="117"/>
      <c r="AG60" s="119">
        <f>'SO 401 - Veřejné osvětlení'!J30</f>
        <v>0</v>
      </c>
      <c r="AH60" s="118"/>
      <c r="AI60" s="118"/>
      <c r="AJ60" s="118"/>
      <c r="AK60" s="118"/>
      <c r="AL60" s="118"/>
      <c r="AM60" s="118"/>
      <c r="AN60" s="119">
        <f>SUM(AG60,AT60)</f>
        <v>0</v>
      </c>
      <c r="AO60" s="118"/>
      <c r="AP60" s="118"/>
      <c r="AQ60" s="120" t="s">
        <v>76</v>
      </c>
      <c r="AR60" s="121"/>
      <c r="AS60" s="122">
        <v>0</v>
      </c>
      <c r="AT60" s="123">
        <f>ROUND(SUM(AV60:AW60),2)</f>
        <v>0</v>
      </c>
      <c r="AU60" s="124">
        <f>'SO 401 - Veřejné osvětlení'!P88</f>
        <v>0</v>
      </c>
      <c r="AV60" s="123">
        <f>'SO 401 - Veřejné osvětlení'!J33</f>
        <v>0</v>
      </c>
      <c r="AW60" s="123">
        <f>'SO 401 - Veřejné osvětlení'!J34</f>
        <v>0</v>
      </c>
      <c r="AX60" s="123">
        <f>'SO 401 - Veřejné osvětlení'!J35</f>
        <v>0</v>
      </c>
      <c r="AY60" s="123">
        <f>'SO 401 - Veřejné osvětlení'!J36</f>
        <v>0</v>
      </c>
      <c r="AZ60" s="123">
        <f>'SO 401 - Veřejné osvětlení'!F33</f>
        <v>0</v>
      </c>
      <c r="BA60" s="123">
        <f>'SO 401 - Veřejné osvětlení'!F34</f>
        <v>0</v>
      </c>
      <c r="BB60" s="123">
        <f>'SO 401 - Veřejné osvětlení'!F35</f>
        <v>0</v>
      </c>
      <c r="BC60" s="123">
        <f>'SO 401 - Veřejné osvětlení'!F36</f>
        <v>0</v>
      </c>
      <c r="BD60" s="125">
        <f>'SO 401 - Veřejné osvětlení'!F37</f>
        <v>0</v>
      </c>
      <c r="BE60" s="7"/>
      <c r="BT60" s="126" t="s">
        <v>77</v>
      </c>
      <c r="BV60" s="126" t="s">
        <v>71</v>
      </c>
      <c r="BW60" s="126" t="s">
        <v>94</v>
      </c>
      <c r="BX60" s="126" t="s">
        <v>5</v>
      </c>
      <c r="CL60" s="126" t="s">
        <v>19</v>
      </c>
      <c r="CM60" s="126" t="s">
        <v>79</v>
      </c>
    </row>
    <row r="61" s="7" customFormat="1" ht="16.5" customHeight="1">
      <c r="A61" s="114" t="s">
        <v>73</v>
      </c>
      <c r="B61" s="115"/>
      <c r="C61" s="116"/>
      <c r="D61" s="117" t="s">
        <v>95</v>
      </c>
      <c r="E61" s="117"/>
      <c r="F61" s="117"/>
      <c r="G61" s="117"/>
      <c r="H61" s="117"/>
      <c r="I61" s="118"/>
      <c r="J61" s="117" t="s">
        <v>96</v>
      </c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17"/>
      <c r="Z61" s="117"/>
      <c r="AA61" s="117"/>
      <c r="AB61" s="117"/>
      <c r="AC61" s="117"/>
      <c r="AD61" s="117"/>
      <c r="AE61" s="117"/>
      <c r="AF61" s="117"/>
      <c r="AG61" s="119">
        <f>'SO 701 - Demolice garáží'!J30</f>
        <v>0</v>
      </c>
      <c r="AH61" s="118"/>
      <c r="AI61" s="118"/>
      <c r="AJ61" s="118"/>
      <c r="AK61" s="118"/>
      <c r="AL61" s="118"/>
      <c r="AM61" s="118"/>
      <c r="AN61" s="119">
        <f>SUM(AG61,AT61)</f>
        <v>0</v>
      </c>
      <c r="AO61" s="118"/>
      <c r="AP61" s="118"/>
      <c r="AQ61" s="120" t="s">
        <v>76</v>
      </c>
      <c r="AR61" s="121"/>
      <c r="AS61" s="122">
        <v>0</v>
      </c>
      <c r="AT61" s="123">
        <f>ROUND(SUM(AV61:AW61),2)</f>
        <v>0</v>
      </c>
      <c r="AU61" s="124">
        <f>'SO 701 - Demolice garáží'!P82</f>
        <v>0</v>
      </c>
      <c r="AV61" s="123">
        <f>'SO 701 - Demolice garáží'!J33</f>
        <v>0</v>
      </c>
      <c r="AW61" s="123">
        <f>'SO 701 - Demolice garáží'!J34</f>
        <v>0</v>
      </c>
      <c r="AX61" s="123">
        <f>'SO 701 - Demolice garáží'!J35</f>
        <v>0</v>
      </c>
      <c r="AY61" s="123">
        <f>'SO 701 - Demolice garáží'!J36</f>
        <v>0</v>
      </c>
      <c r="AZ61" s="123">
        <f>'SO 701 - Demolice garáží'!F33</f>
        <v>0</v>
      </c>
      <c r="BA61" s="123">
        <f>'SO 701 - Demolice garáží'!F34</f>
        <v>0</v>
      </c>
      <c r="BB61" s="123">
        <f>'SO 701 - Demolice garáží'!F35</f>
        <v>0</v>
      </c>
      <c r="BC61" s="123">
        <f>'SO 701 - Demolice garáží'!F36</f>
        <v>0</v>
      </c>
      <c r="BD61" s="125">
        <f>'SO 701 - Demolice garáží'!F37</f>
        <v>0</v>
      </c>
      <c r="BE61" s="7"/>
      <c r="BT61" s="126" t="s">
        <v>77</v>
      </c>
      <c r="BV61" s="126" t="s">
        <v>71</v>
      </c>
      <c r="BW61" s="126" t="s">
        <v>97</v>
      </c>
      <c r="BX61" s="126" t="s">
        <v>5</v>
      </c>
      <c r="CL61" s="126" t="s">
        <v>19</v>
      </c>
      <c r="CM61" s="126" t="s">
        <v>79</v>
      </c>
    </row>
    <row r="62" s="7" customFormat="1" ht="16.5" customHeight="1">
      <c r="A62" s="114" t="s">
        <v>73</v>
      </c>
      <c r="B62" s="115"/>
      <c r="C62" s="116"/>
      <c r="D62" s="117" t="s">
        <v>98</v>
      </c>
      <c r="E62" s="117"/>
      <c r="F62" s="117"/>
      <c r="G62" s="117"/>
      <c r="H62" s="117"/>
      <c r="I62" s="118"/>
      <c r="J62" s="117" t="s">
        <v>99</v>
      </c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117"/>
      <c r="Z62" s="117"/>
      <c r="AA62" s="117"/>
      <c r="AB62" s="117"/>
      <c r="AC62" s="117"/>
      <c r="AD62" s="117"/>
      <c r="AE62" s="117"/>
      <c r="AF62" s="117"/>
      <c r="AG62" s="119">
        <f>'SO 800 - Ochranna stávají...'!J30</f>
        <v>0</v>
      </c>
      <c r="AH62" s="118"/>
      <c r="AI62" s="118"/>
      <c r="AJ62" s="118"/>
      <c r="AK62" s="118"/>
      <c r="AL62" s="118"/>
      <c r="AM62" s="118"/>
      <c r="AN62" s="119">
        <f>SUM(AG62,AT62)</f>
        <v>0</v>
      </c>
      <c r="AO62" s="118"/>
      <c r="AP62" s="118"/>
      <c r="AQ62" s="120" t="s">
        <v>76</v>
      </c>
      <c r="AR62" s="121"/>
      <c r="AS62" s="122">
        <v>0</v>
      </c>
      <c r="AT62" s="123">
        <f>ROUND(SUM(AV62:AW62),2)</f>
        <v>0</v>
      </c>
      <c r="AU62" s="124">
        <f>'SO 800 - Ochranna stávají...'!P82</f>
        <v>0</v>
      </c>
      <c r="AV62" s="123">
        <f>'SO 800 - Ochranna stávají...'!J33</f>
        <v>0</v>
      </c>
      <c r="AW62" s="123">
        <f>'SO 800 - Ochranna stávají...'!J34</f>
        <v>0</v>
      </c>
      <c r="AX62" s="123">
        <f>'SO 800 - Ochranna stávají...'!J35</f>
        <v>0</v>
      </c>
      <c r="AY62" s="123">
        <f>'SO 800 - Ochranna stávají...'!J36</f>
        <v>0</v>
      </c>
      <c r="AZ62" s="123">
        <f>'SO 800 - Ochranna stávají...'!F33</f>
        <v>0</v>
      </c>
      <c r="BA62" s="123">
        <f>'SO 800 - Ochranna stávají...'!F34</f>
        <v>0</v>
      </c>
      <c r="BB62" s="123">
        <f>'SO 800 - Ochranna stávají...'!F35</f>
        <v>0</v>
      </c>
      <c r="BC62" s="123">
        <f>'SO 800 - Ochranna stávají...'!F36</f>
        <v>0</v>
      </c>
      <c r="BD62" s="125">
        <f>'SO 800 - Ochranna stávají...'!F37</f>
        <v>0</v>
      </c>
      <c r="BE62" s="7"/>
      <c r="BT62" s="126" t="s">
        <v>77</v>
      </c>
      <c r="BV62" s="126" t="s">
        <v>71</v>
      </c>
      <c r="BW62" s="126" t="s">
        <v>100</v>
      </c>
      <c r="BX62" s="126" t="s">
        <v>5</v>
      </c>
      <c r="CL62" s="126" t="s">
        <v>19</v>
      </c>
      <c r="CM62" s="126" t="s">
        <v>79</v>
      </c>
    </row>
    <row r="63" s="7" customFormat="1" ht="16.5" customHeight="1">
      <c r="A63" s="7"/>
      <c r="B63" s="115"/>
      <c r="C63" s="116"/>
      <c r="D63" s="117" t="s">
        <v>101</v>
      </c>
      <c r="E63" s="117"/>
      <c r="F63" s="117"/>
      <c r="G63" s="117"/>
      <c r="H63" s="117"/>
      <c r="I63" s="118"/>
      <c r="J63" s="117" t="s">
        <v>102</v>
      </c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7"/>
      <c r="Z63" s="117"/>
      <c r="AA63" s="117"/>
      <c r="AB63" s="117"/>
      <c r="AC63" s="117"/>
      <c r="AD63" s="117"/>
      <c r="AE63" s="117"/>
      <c r="AF63" s="117"/>
      <c r="AG63" s="127">
        <f>ROUND(SUM(AG64:AG65),2)</f>
        <v>0</v>
      </c>
      <c r="AH63" s="118"/>
      <c r="AI63" s="118"/>
      <c r="AJ63" s="118"/>
      <c r="AK63" s="118"/>
      <c r="AL63" s="118"/>
      <c r="AM63" s="118"/>
      <c r="AN63" s="119">
        <f>SUM(AG63,AT63)</f>
        <v>0</v>
      </c>
      <c r="AO63" s="118"/>
      <c r="AP63" s="118"/>
      <c r="AQ63" s="120" t="s">
        <v>76</v>
      </c>
      <c r="AR63" s="121"/>
      <c r="AS63" s="122">
        <f>ROUND(SUM(AS64:AS65),2)</f>
        <v>0</v>
      </c>
      <c r="AT63" s="123">
        <f>ROUND(SUM(AV63:AW63),2)</f>
        <v>0</v>
      </c>
      <c r="AU63" s="124">
        <f>ROUND(SUM(AU64:AU65),5)</f>
        <v>0</v>
      </c>
      <c r="AV63" s="123">
        <f>ROUND(AZ63*L29,2)</f>
        <v>0</v>
      </c>
      <c r="AW63" s="123">
        <f>ROUND(BA63*L30,2)</f>
        <v>0</v>
      </c>
      <c r="AX63" s="123">
        <f>ROUND(BB63*L29,2)</f>
        <v>0</v>
      </c>
      <c r="AY63" s="123">
        <f>ROUND(BC63*L30,2)</f>
        <v>0</v>
      </c>
      <c r="AZ63" s="123">
        <f>ROUND(SUM(AZ64:AZ65),2)</f>
        <v>0</v>
      </c>
      <c r="BA63" s="123">
        <f>ROUND(SUM(BA64:BA65),2)</f>
        <v>0</v>
      </c>
      <c r="BB63" s="123">
        <f>ROUND(SUM(BB64:BB65),2)</f>
        <v>0</v>
      </c>
      <c r="BC63" s="123">
        <f>ROUND(SUM(BC64:BC65),2)</f>
        <v>0</v>
      </c>
      <c r="BD63" s="125">
        <f>ROUND(SUM(BD64:BD65),2)</f>
        <v>0</v>
      </c>
      <c r="BE63" s="7"/>
      <c r="BS63" s="126" t="s">
        <v>68</v>
      </c>
      <c r="BT63" s="126" t="s">
        <v>77</v>
      </c>
      <c r="BU63" s="126" t="s">
        <v>70</v>
      </c>
      <c r="BV63" s="126" t="s">
        <v>71</v>
      </c>
      <c r="BW63" s="126" t="s">
        <v>103</v>
      </c>
      <c r="BX63" s="126" t="s">
        <v>5</v>
      </c>
      <c r="CL63" s="126" t="s">
        <v>19</v>
      </c>
      <c r="CM63" s="126" t="s">
        <v>79</v>
      </c>
    </row>
    <row r="64" s="4" customFormat="1" ht="16.5" customHeight="1">
      <c r="A64" s="114" t="s">
        <v>73</v>
      </c>
      <c r="B64" s="66"/>
      <c r="C64" s="128"/>
      <c r="D64" s="128"/>
      <c r="E64" s="129" t="s">
        <v>104</v>
      </c>
      <c r="F64" s="129"/>
      <c r="G64" s="129"/>
      <c r="H64" s="129"/>
      <c r="I64" s="129"/>
      <c r="J64" s="128"/>
      <c r="K64" s="129" t="s">
        <v>105</v>
      </c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  <c r="W64" s="129"/>
      <c r="X64" s="129"/>
      <c r="Y64" s="129"/>
      <c r="Z64" s="129"/>
      <c r="AA64" s="129"/>
      <c r="AB64" s="129"/>
      <c r="AC64" s="129"/>
      <c r="AD64" s="129"/>
      <c r="AE64" s="129"/>
      <c r="AF64" s="129"/>
      <c r="AG64" s="130">
        <f>'01 - Výsadba'!J32</f>
        <v>0</v>
      </c>
      <c r="AH64" s="128"/>
      <c r="AI64" s="128"/>
      <c r="AJ64" s="128"/>
      <c r="AK64" s="128"/>
      <c r="AL64" s="128"/>
      <c r="AM64" s="128"/>
      <c r="AN64" s="130">
        <f>SUM(AG64,AT64)</f>
        <v>0</v>
      </c>
      <c r="AO64" s="128"/>
      <c r="AP64" s="128"/>
      <c r="AQ64" s="131" t="s">
        <v>106</v>
      </c>
      <c r="AR64" s="68"/>
      <c r="AS64" s="132">
        <v>0</v>
      </c>
      <c r="AT64" s="133">
        <f>ROUND(SUM(AV64:AW64),2)</f>
        <v>0</v>
      </c>
      <c r="AU64" s="134">
        <f>'01 - Výsadba'!P92</f>
        <v>0</v>
      </c>
      <c r="AV64" s="133">
        <f>'01 - Výsadba'!J35</f>
        <v>0</v>
      </c>
      <c r="AW64" s="133">
        <f>'01 - Výsadba'!J36</f>
        <v>0</v>
      </c>
      <c r="AX64" s="133">
        <f>'01 - Výsadba'!J37</f>
        <v>0</v>
      </c>
      <c r="AY64" s="133">
        <f>'01 - Výsadba'!J38</f>
        <v>0</v>
      </c>
      <c r="AZ64" s="133">
        <f>'01 - Výsadba'!F35</f>
        <v>0</v>
      </c>
      <c r="BA64" s="133">
        <f>'01 - Výsadba'!F36</f>
        <v>0</v>
      </c>
      <c r="BB64" s="133">
        <f>'01 - Výsadba'!F37</f>
        <v>0</v>
      </c>
      <c r="BC64" s="133">
        <f>'01 - Výsadba'!F38</f>
        <v>0</v>
      </c>
      <c r="BD64" s="135">
        <f>'01 - Výsadba'!F39</f>
        <v>0</v>
      </c>
      <c r="BE64" s="4"/>
      <c r="BT64" s="136" t="s">
        <v>79</v>
      </c>
      <c r="BV64" s="136" t="s">
        <v>71</v>
      </c>
      <c r="BW64" s="136" t="s">
        <v>107</v>
      </c>
      <c r="BX64" s="136" t="s">
        <v>103</v>
      </c>
      <c r="CL64" s="136" t="s">
        <v>19</v>
      </c>
    </row>
    <row r="65" s="4" customFormat="1" ht="16.5" customHeight="1">
      <c r="A65" s="114" t="s">
        <v>73</v>
      </c>
      <c r="B65" s="66"/>
      <c r="C65" s="128"/>
      <c r="D65" s="128"/>
      <c r="E65" s="129" t="s">
        <v>108</v>
      </c>
      <c r="F65" s="129"/>
      <c r="G65" s="129"/>
      <c r="H65" s="129"/>
      <c r="I65" s="129"/>
      <c r="J65" s="128"/>
      <c r="K65" s="129" t="s">
        <v>109</v>
      </c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  <c r="W65" s="129"/>
      <c r="X65" s="129"/>
      <c r="Y65" s="129"/>
      <c r="Z65" s="129"/>
      <c r="AA65" s="129"/>
      <c r="AB65" s="129"/>
      <c r="AC65" s="129"/>
      <c r="AD65" s="129"/>
      <c r="AE65" s="129"/>
      <c r="AF65" s="129"/>
      <c r="AG65" s="130">
        <f>'02 - Následná péče po dob...'!J32</f>
        <v>0</v>
      </c>
      <c r="AH65" s="128"/>
      <c r="AI65" s="128"/>
      <c r="AJ65" s="128"/>
      <c r="AK65" s="128"/>
      <c r="AL65" s="128"/>
      <c r="AM65" s="128"/>
      <c r="AN65" s="130">
        <f>SUM(AG65,AT65)</f>
        <v>0</v>
      </c>
      <c r="AO65" s="128"/>
      <c r="AP65" s="128"/>
      <c r="AQ65" s="131" t="s">
        <v>106</v>
      </c>
      <c r="AR65" s="68"/>
      <c r="AS65" s="132">
        <v>0</v>
      </c>
      <c r="AT65" s="133">
        <f>ROUND(SUM(AV65:AW65),2)</f>
        <v>0</v>
      </c>
      <c r="AU65" s="134">
        <f>'02 - Následná péče po dob...'!P91</f>
        <v>0</v>
      </c>
      <c r="AV65" s="133">
        <f>'02 - Následná péče po dob...'!J35</f>
        <v>0</v>
      </c>
      <c r="AW65" s="133">
        <f>'02 - Následná péče po dob...'!J36</f>
        <v>0</v>
      </c>
      <c r="AX65" s="133">
        <f>'02 - Následná péče po dob...'!J37</f>
        <v>0</v>
      </c>
      <c r="AY65" s="133">
        <f>'02 - Následná péče po dob...'!J38</f>
        <v>0</v>
      </c>
      <c r="AZ65" s="133">
        <f>'02 - Následná péče po dob...'!F35</f>
        <v>0</v>
      </c>
      <c r="BA65" s="133">
        <f>'02 - Následná péče po dob...'!F36</f>
        <v>0</v>
      </c>
      <c r="BB65" s="133">
        <f>'02 - Následná péče po dob...'!F37</f>
        <v>0</v>
      </c>
      <c r="BC65" s="133">
        <f>'02 - Následná péče po dob...'!F38</f>
        <v>0</v>
      </c>
      <c r="BD65" s="135">
        <f>'02 - Následná péče po dob...'!F39</f>
        <v>0</v>
      </c>
      <c r="BE65" s="4"/>
      <c r="BT65" s="136" t="s">
        <v>79</v>
      </c>
      <c r="BV65" s="136" t="s">
        <v>71</v>
      </c>
      <c r="BW65" s="136" t="s">
        <v>110</v>
      </c>
      <c r="BX65" s="136" t="s">
        <v>103</v>
      </c>
      <c r="CL65" s="136" t="s">
        <v>19</v>
      </c>
    </row>
    <row r="66" s="7" customFormat="1" ht="16.5" customHeight="1">
      <c r="A66" s="114" t="s">
        <v>73</v>
      </c>
      <c r="B66" s="115"/>
      <c r="C66" s="116"/>
      <c r="D66" s="117" t="s">
        <v>111</v>
      </c>
      <c r="E66" s="117"/>
      <c r="F66" s="117"/>
      <c r="G66" s="117"/>
      <c r="H66" s="117"/>
      <c r="I66" s="118"/>
      <c r="J66" s="117" t="s">
        <v>112</v>
      </c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17"/>
      <c r="Z66" s="117"/>
      <c r="AA66" s="117"/>
      <c r="AB66" s="117"/>
      <c r="AC66" s="117"/>
      <c r="AD66" s="117"/>
      <c r="AE66" s="117"/>
      <c r="AF66" s="117"/>
      <c r="AG66" s="119">
        <f>'SO 803 - Terénní úpravy'!J30</f>
        <v>0</v>
      </c>
      <c r="AH66" s="118"/>
      <c r="AI66" s="118"/>
      <c r="AJ66" s="118"/>
      <c r="AK66" s="118"/>
      <c r="AL66" s="118"/>
      <c r="AM66" s="118"/>
      <c r="AN66" s="119">
        <f>SUM(AG66,AT66)</f>
        <v>0</v>
      </c>
      <c r="AO66" s="118"/>
      <c r="AP66" s="118"/>
      <c r="AQ66" s="120" t="s">
        <v>76</v>
      </c>
      <c r="AR66" s="121"/>
      <c r="AS66" s="122">
        <v>0</v>
      </c>
      <c r="AT66" s="123">
        <f>ROUND(SUM(AV66:AW66),2)</f>
        <v>0</v>
      </c>
      <c r="AU66" s="124">
        <f>'SO 803 - Terénní úpravy'!P82</f>
        <v>0</v>
      </c>
      <c r="AV66" s="123">
        <f>'SO 803 - Terénní úpravy'!J33</f>
        <v>0</v>
      </c>
      <c r="AW66" s="123">
        <f>'SO 803 - Terénní úpravy'!J34</f>
        <v>0</v>
      </c>
      <c r="AX66" s="123">
        <f>'SO 803 - Terénní úpravy'!J35</f>
        <v>0</v>
      </c>
      <c r="AY66" s="123">
        <f>'SO 803 - Terénní úpravy'!J36</f>
        <v>0</v>
      </c>
      <c r="AZ66" s="123">
        <f>'SO 803 - Terénní úpravy'!F33</f>
        <v>0</v>
      </c>
      <c r="BA66" s="123">
        <f>'SO 803 - Terénní úpravy'!F34</f>
        <v>0</v>
      </c>
      <c r="BB66" s="123">
        <f>'SO 803 - Terénní úpravy'!F35</f>
        <v>0</v>
      </c>
      <c r="BC66" s="123">
        <f>'SO 803 - Terénní úpravy'!F36</f>
        <v>0</v>
      </c>
      <c r="BD66" s="125">
        <f>'SO 803 - Terénní úpravy'!F37</f>
        <v>0</v>
      </c>
      <c r="BE66" s="7"/>
      <c r="BT66" s="126" t="s">
        <v>77</v>
      </c>
      <c r="BV66" s="126" t="s">
        <v>71</v>
      </c>
      <c r="BW66" s="126" t="s">
        <v>113</v>
      </c>
      <c r="BX66" s="126" t="s">
        <v>5</v>
      </c>
      <c r="CL66" s="126" t="s">
        <v>19</v>
      </c>
      <c r="CM66" s="126" t="s">
        <v>79</v>
      </c>
    </row>
    <row r="67" s="7" customFormat="1" ht="16.5" customHeight="1">
      <c r="A67" s="114" t="s">
        <v>73</v>
      </c>
      <c r="B67" s="115"/>
      <c r="C67" s="116"/>
      <c r="D67" s="117" t="s">
        <v>114</v>
      </c>
      <c r="E67" s="117"/>
      <c r="F67" s="117"/>
      <c r="G67" s="117"/>
      <c r="H67" s="117"/>
      <c r="I67" s="118"/>
      <c r="J67" s="117" t="s">
        <v>115</v>
      </c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117"/>
      <c r="AA67" s="117"/>
      <c r="AB67" s="117"/>
      <c r="AC67" s="117"/>
      <c r="AD67" s="117"/>
      <c r="AE67" s="117"/>
      <c r="AF67" s="117"/>
      <c r="AG67" s="119">
        <f>'SO 900 - Mobiliář a herní...'!J30</f>
        <v>0</v>
      </c>
      <c r="AH67" s="118"/>
      <c r="AI67" s="118"/>
      <c r="AJ67" s="118"/>
      <c r="AK67" s="118"/>
      <c r="AL67" s="118"/>
      <c r="AM67" s="118"/>
      <c r="AN67" s="119">
        <f>SUM(AG67,AT67)</f>
        <v>0</v>
      </c>
      <c r="AO67" s="118"/>
      <c r="AP67" s="118"/>
      <c r="AQ67" s="120" t="s">
        <v>76</v>
      </c>
      <c r="AR67" s="121"/>
      <c r="AS67" s="122">
        <v>0</v>
      </c>
      <c r="AT67" s="123">
        <f>ROUND(SUM(AV67:AW67),2)</f>
        <v>0</v>
      </c>
      <c r="AU67" s="124">
        <f>'SO 900 - Mobiliář a herní...'!P84</f>
        <v>0</v>
      </c>
      <c r="AV67" s="123">
        <f>'SO 900 - Mobiliář a herní...'!J33</f>
        <v>0</v>
      </c>
      <c r="AW67" s="123">
        <f>'SO 900 - Mobiliář a herní...'!J34</f>
        <v>0</v>
      </c>
      <c r="AX67" s="123">
        <f>'SO 900 - Mobiliář a herní...'!J35</f>
        <v>0</v>
      </c>
      <c r="AY67" s="123">
        <f>'SO 900 - Mobiliář a herní...'!J36</f>
        <v>0</v>
      </c>
      <c r="AZ67" s="123">
        <f>'SO 900 - Mobiliář a herní...'!F33</f>
        <v>0</v>
      </c>
      <c r="BA67" s="123">
        <f>'SO 900 - Mobiliář a herní...'!F34</f>
        <v>0</v>
      </c>
      <c r="BB67" s="123">
        <f>'SO 900 - Mobiliář a herní...'!F35</f>
        <v>0</v>
      </c>
      <c r="BC67" s="123">
        <f>'SO 900 - Mobiliář a herní...'!F36</f>
        <v>0</v>
      </c>
      <c r="BD67" s="125">
        <f>'SO 900 - Mobiliář a herní...'!F37</f>
        <v>0</v>
      </c>
      <c r="BE67" s="7"/>
      <c r="BT67" s="126" t="s">
        <v>77</v>
      </c>
      <c r="BV67" s="126" t="s">
        <v>71</v>
      </c>
      <c r="BW67" s="126" t="s">
        <v>116</v>
      </c>
      <c r="BX67" s="126" t="s">
        <v>5</v>
      </c>
      <c r="CL67" s="126" t="s">
        <v>19</v>
      </c>
      <c r="CM67" s="126" t="s">
        <v>79</v>
      </c>
    </row>
    <row r="68" s="7" customFormat="1" ht="16.5" customHeight="1">
      <c r="A68" s="114" t="s">
        <v>73</v>
      </c>
      <c r="B68" s="115"/>
      <c r="C68" s="116"/>
      <c r="D68" s="117" t="s">
        <v>117</v>
      </c>
      <c r="E68" s="117"/>
      <c r="F68" s="117"/>
      <c r="G68" s="117"/>
      <c r="H68" s="117"/>
      <c r="I68" s="118"/>
      <c r="J68" s="117" t="s">
        <v>118</v>
      </c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117"/>
      <c r="X68" s="117"/>
      <c r="Y68" s="117"/>
      <c r="Z68" s="117"/>
      <c r="AA68" s="117"/>
      <c r="AB68" s="117"/>
      <c r="AC68" s="117"/>
      <c r="AD68" s="117"/>
      <c r="AE68" s="117"/>
      <c r="AF68" s="117"/>
      <c r="AG68" s="119">
        <f>'VRN - Vedlejší rozpočtové...'!J30</f>
        <v>0</v>
      </c>
      <c r="AH68" s="118"/>
      <c r="AI68" s="118"/>
      <c r="AJ68" s="118"/>
      <c r="AK68" s="118"/>
      <c r="AL68" s="118"/>
      <c r="AM68" s="118"/>
      <c r="AN68" s="119">
        <f>SUM(AG68,AT68)</f>
        <v>0</v>
      </c>
      <c r="AO68" s="118"/>
      <c r="AP68" s="118"/>
      <c r="AQ68" s="120" t="s">
        <v>76</v>
      </c>
      <c r="AR68" s="121"/>
      <c r="AS68" s="137">
        <v>0</v>
      </c>
      <c r="AT68" s="138">
        <f>ROUND(SUM(AV68:AW68),2)</f>
        <v>0</v>
      </c>
      <c r="AU68" s="139">
        <f>'VRN - Vedlejší rozpočtové...'!P82</f>
        <v>0</v>
      </c>
      <c r="AV68" s="138">
        <f>'VRN - Vedlejší rozpočtové...'!J33</f>
        <v>0</v>
      </c>
      <c r="AW68" s="138">
        <f>'VRN - Vedlejší rozpočtové...'!J34</f>
        <v>0</v>
      </c>
      <c r="AX68" s="138">
        <f>'VRN - Vedlejší rozpočtové...'!J35</f>
        <v>0</v>
      </c>
      <c r="AY68" s="138">
        <f>'VRN - Vedlejší rozpočtové...'!J36</f>
        <v>0</v>
      </c>
      <c r="AZ68" s="138">
        <f>'VRN - Vedlejší rozpočtové...'!F33</f>
        <v>0</v>
      </c>
      <c r="BA68" s="138">
        <f>'VRN - Vedlejší rozpočtové...'!F34</f>
        <v>0</v>
      </c>
      <c r="BB68" s="138">
        <f>'VRN - Vedlejší rozpočtové...'!F35</f>
        <v>0</v>
      </c>
      <c r="BC68" s="138">
        <f>'VRN - Vedlejší rozpočtové...'!F36</f>
        <v>0</v>
      </c>
      <c r="BD68" s="140">
        <f>'VRN - Vedlejší rozpočtové...'!F37</f>
        <v>0</v>
      </c>
      <c r="BE68" s="7"/>
      <c r="BT68" s="126" t="s">
        <v>77</v>
      </c>
      <c r="BV68" s="126" t="s">
        <v>71</v>
      </c>
      <c r="BW68" s="126" t="s">
        <v>119</v>
      </c>
      <c r="BX68" s="126" t="s">
        <v>5</v>
      </c>
      <c r="CL68" s="126" t="s">
        <v>19</v>
      </c>
      <c r="CM68" s="126" t="s">
        <v>79</v>
      </c>
    </row>
    <row r="69" s="2" customFormat="1" ht="30" customHeight="1">
      <c r="A69" s="41"/>
      <c r="B69" s="42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7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="2" customFormat="1" ht="6.96" customHeight="1">
      <c r="A70" s="41"/>
      <c r="B70" s="62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G70" s="63"/>
      <c r="AH70" s="63"/>
      <c r="AI70" s="63"/>
      <c r="AJ70" s="63"/>
      <c r="AK70" s="63"/>
      <c r="AL70" s="63"/>
      <c r="AM70" s="63"/>
      <c r="AN70" s="63"/>
      <c r="AO70" s="63"/>
      <c r="AP70" s="63"/>
      <c r="AQ70" s="63"/>
      <c r="AR70" s="47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</sheetData>
  <sheetProtection sheet="1" formatColumns="0" formatRows="0" objects="1" scenarios="1" spinCount="100000" saltValue="pO+ePUHiChv/YGFkBsJhdS1I70zwKVa5umhKXj6ozLHfnBIClSaIWirTXYivZrobz2R8OZqJUxLPj9GWqQVrsw==" hashValue="MyQwroF3Qb7Xf6q+F+dM1/RdWv45caqlcE5woF3DCI4SiN7FyaO+qDmHnJEc9Z/lHUonWj/m19jeW4fE1knexg==" algorithmName="SHA-512" password="88A1"/>
  <mergeCells count="94">
    <mergeCell ref="C52:G52"/>
    <mergeCell ref="D60:H60"/>
    <mergeCell ref="D58:H58"/>
    <mergeCell ref="D56:H56"/>
    <mergeCell ref="D59:H59"/>
    <mergeCell ref="D55:H55"/>
    <mergeCell ref="D61:H61"/>
    <mergeCell ref="D57:H57"/>
    <mergeCell ref="D62:H62"/>
    <mergeCell ref="D63:H63"/>
    <mergeCell ref="E64:I64"/>
    <mergeCell ref="I52:AF52"/>
    <mergeCell ref="J61:AF61"/>
    <mergeCell ref="J57:AF57"/>
    <mergeCell ref="J60:AF60"/>
    <mergeCell ref="J59:AF59"/>
    <mergeCell ref="J62:AF62"/>
    <mergeCell ref="J55:AF55"/>
    <mergeCell ref="J63:AF63"/>
    <mergeCell ref="J56:AF56"/>
    <mergeCell ref="J58:AF58"/>
    <mergeCell ref="K64:AF64"/>
    <mergeCell ref="L45:AO45"/>
    <mergeCell ref="E65:I65"/>
    <mergeCell ref="K65:AF65"/>
    <mergeCell ref="D66:H66"/>
    <mergeCell ref="J66:AF66"/>
    <mergeCell ref="D67:H67"/>
    <mergeCell ref="J67:AF67"/>
    <mergeCell ref="D68:H68"/>
    <mergeCell ref="J68:AF68"/>
    <mergeCell ref="AG54:AM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  <mergeCell ref="AG58:AM58"/>
    <mergeCell ref="AG52:AM52"/>
    <mergeCell ref="AG57:AM57"/>
    <mergeCell ref="AG63:AM63"/>
    <mergeCell ref="AG60:AM60"/>
    <mergeCell ref="AG61:AM61"/>
    <mergeCell ref="AG55:AM55"/>
    <mergeCell ref="AG56:AM56"/>
    <mergeCell ref="AG64:AM64"/>
    <mergeCell ref="AG59:AM59"/>
    <mergeCell ref="AG62:AM62"/>
    <mergeCell ref="AM49:AP49"/>
    <mergeCell ref="AM50:AP50"/>
    <mergeCell ref="AM47:AN47"/>
    <mergeCell ref="AN63:AP63"/>
    <mergeCell ref="AN64:AP64"/>
    <mergeCell ref="AN61:AP61"/>
    <mergeCell ref="AN52:AP52"/>
    <mergeCell ref="AN60:AP60"/>
    <mergeCell ref="AN55:AP55"/>
    <mergeCell ref="AN59:AP59"/>
    <mergeCell ref="AN56:AP56"/>
    <mergeCell ref="AN58:AP58"/>
    <mergeCell ref="AN62:AP62"/>
    <mergeCell ref="AN57:AP57"/>
    <mergeCell ref="AS49:AT51"/>
    <mergeCell ref="AN65:AP65"/>
    <mergeCell ref="AG65:AM65"/>
    <mergeCell ref="AN66:AP66"/>
    <mergeCell ref="AG66:AM66"/>
    <mergeCell ref="AN67:AP67"/>
    <mergeCell ref="AG67:AM67"/>
    <mergeCell ref="AN68:AP68"/>
    <mergeCell ref="AG68:AM68"/>
    <mergeCell ref="AN54:AP54"/>
  </mergeCells>
  <hyperlinks>
    <hyperlink ref="A55" location="'SO 101 - Stavební úpravy ...'!C2" display="/"/>
    <hyperlink ref="A56" location="'SO 102 - Chodník podél ul...'!C2" display="/"/>
    <hyperlink ref="A57" location="'SO 103 - Novostavba sjezd...'!C2" display="/"/>
    <hyperlink ref="A58" location="'SO 301 - Odvodnění komuni...'!C2" display="/"/>
    <hyperlink ref="A59" location="'SO 302 - Akumulační nádrž...'!C2" display="/"/>
    <hyperlink ref="A60" location="'SO 401 - Veřejné osvětlení'!C2" display="/"/>
    <hyperlink ref="A61" location="'SO 701 - Demolice garáží'!C2" display="/"/>
    <hyperlink ref="A62" location="'SO 800 - Ochranna stávají...'!C2" display="/"/>
    <hyperlink ref="A64" location="'01 - Výsadba'!C2" display="/"/>
    <hyperlink ref="A65" location="'02 - Následná péče po dob...'!C2" display="/"/>
    <hyperlink ref="A66" location="'SO 803 - Terénní úpravy'!C2" display="/"/>
    <hyperlink ref="A67" location="'SO 900 - Mobiliář a herní...'!C2" display="/"/>
    <hyperlink ref="A68" location="'VRN - Vedlejší rozpočtové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107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79</v>
      </c>
    </row>
    <row r="4" s="1" customFormat="1" ht="24.96" customHeight="1">
      <c r="B4" s="23"/>
      <c r="D4" s="143" t="s">
        <v>120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19-2023-1 - Revitalizace veřejného prostranství v Líbeznicích u bytových domů, k.ú. Líbeznice - I.etapa</v>
      </c>
      <c r="F7" s="145"/>
      <c r="G7" s="145"/>
      <c r="H7" s="145"/>
      <c r="L7" s="23"/>
    </row>
    <row r="8" s="1" customFormat="1" ht="12" customHeight="1">
      <c r="B8" s="23"/>
      <c r="D8" s="145" t="s">
        <v>121</v>
      </c>
      <c r="L8" s="23"/>
    </row>
    <row r="9" s="2" customFormat="1" ht="16.5" customHeight="1">
      <c r="A9" s="41"/>
      <c r="B9" s="47"/>
      <c r="C9" s="41"/>
      <c r="D9" s="41"/>
      <c r="E9" s="146" t="s">
        <v>1407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5" t="s">
        <v>1408</v>
      </c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8" t="s">
        <v>1409</v>
      </c>
      <c r="F11" s="41"/>
      <c r="G11" s="41"/>
      <c r="H11" s="41"/>
      <c r="I11" s="41"/>
      <c r="J11" s="41"/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5" t="s">
        <v>18</v>
      </c>
      <c r="E13" s="41"/>
      <c r="F13" s="136" t="s">
        <v>19</v>
      </c>
      <c r="G13" s="41"/>
      <c r="H13" s="41"/>
      <c r="I13" s="145" t="s">
        <v>20</v>
      </c>
      <c r="J13" s="136" t="s">
        <v>19</v>
      </c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21</v>
      </c>
      <c r="E14" s="41"/>
      <c r="F14" s="136" t="s">
        <v>22</v>
      </c>
      <c r="G14" s="41"/>
      <c r="H14" s="41"/>
      <c r="I14" s="145" t="s">
        <v>23</v>
      </c>
      <c r="J14" s="149" t="str">
        <f>'Rekapitulace stavby'!AN8</f>
        <v>29. 1. 2024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5" t="s">
        <v>25</v>
      </c>
      <c r="E16" s="41"/>
      <c r="F16" s="41"/>
      <c r="G16" s="41"/>
      <c r="H16" s="41"/>
      <c r="I16" s="145" t="s">
        <v>26</v>
      </c>
      <c r="J16" s="136" t="str">
        <f>IF('Rekapitulace stavby'!AN10="","",'Rekapitulace stavby'!AN10)</f>
        <v/>
      </c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tr">
        <f>IF('Rekapitulace stavby'!E11="","",'Rekapitulace stavby'!E11)</f>
        <v xml:space="preserve"> </v>
      </c>
      <c r="F17" s="41"/>
      <c r="G17" s="41"/>
      <c r="H17" s="41"/>
      <c r="I17" s="145" t="s">
        <v>27</v>
      </c>
      <c r="J17" s="136" t="str">
        <f>IF('Rekapitulace stavby'!AN11="","",'Rekapitulace stavby'!AN11)</f>
        <v/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5" t="s">
        <v>28</v>
      </c>
      <c r="E19" s="41"/>
      <c r="F19" s="41"/>
      <c r="G19" s="41"/>
      <c r="H19" s="41"/>
      <c r="I19" s="145" t="s">
        <v>26</v>
      </c>
      <c r="J19" s="36" t="str">
        <f>'Rekapitulace stavby'!AN13</f>
        <v>Vyplň údaj</v>
      </c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5" t="s">
        <v>27</v>
      </c>
      <c r="J20" s="36" t="str">
        <f>'Rekapitulace stavby'!AN14</f>
        <v>Vyplň údaj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5" t="s">
        <v>30</v>
      </c>
      <c r="E22" s="41"/>
      <c r="F22" s="41"/>
      <c r="G22" s="41"/>
      <c r="H22" s="41"/>
      <c r="I22" s="145" t="s">
        <v>26</v>
      </c>
      <c r="J22" s="136" t="str">
        <f>IF('Rekapitulace stavby'!AN16="","",'Rekapitulace stavby'!AN16)</f>
        <v/>
      </c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tr">
        <f>IF('Rekapitulace stavby'!E17="","",'Rekapitulace stavby'!E17)</f>
        <v xml:space="preserve"> </v>
      </c>
      <c r="F23" s="41"/>
      <c r="G23" s="41"/>
      <c r="H23" s="41"/>
      <c r="I23" s="145" t="s">
        <v>27</v>
      </c>
      <c r="J23" s="136" t="str">
        <f>IF('Rekapitulace stavby'!AN17="","",'Rekapitulace stavby'!AN17)</f>
        <v/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5" t="s">
        <v>32</v>
      </c>
      <c r="E25" s="41"/>
      <c r="F25" s="41"/>
      <c r="G25" s="41"/>
      <c r="H25" s="41"/>
      <c r="I25" s="145" t="s">
        <v>26</v>
      </c>
      <c r="J25" s="136" t="str">
        <f>IF('Rekapitulace stavby'!AN19="","",'Rekapitulace stavby'!AN19)</f>
        <v/>
      </c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tr">
        <f>IF('Rekapitulace stavby'!E20="","",'Rekapitulace stavby'!E20)</f>
        <v xml:space="preserve"> </v>
      </c>
      <c r="F26" s="41"/>
      <c r="G26" s="41"/>
      <c r="H26" s="41"/>
      <c r="I26" s="145" t="s">
        <v>27</v>
      </c>
      <c r="J26" s="136" t="str">
        <f>IF('Rekapitulace stavby'!AN20="","",'Rekapitulace stavby'!AN20)</f>
        <v/>
      </c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7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5" t="s">
        <v>33</v>
      </c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0"/>
      <c r="B29" s="151"/>
      <c r="C29" s="150"/>
      <c r="D29" s="150"/>
      <c r="E29" s="152" t="s">
        <v>19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5" t="s">
        <v>35</v>
      </c>
      <c r="E32" s="41"/>
      <c r="F32" s="41"/>
      <c r="G32" s="41"/>
      <c r="H32" s="41"/>
      <c r="I32" s="41"/>
      <c r="J32" s="156">
        <f>ROUND(J92, 2)</f>
        <v>0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4"/>
      <c r="E33" s="154"/>
      <c r="F33" s="154"/>
      <c r="G33" s="154"/>
      <c r="H33" s="154"/>
      <c r="I33" s="154"/>
      <c r="J33" s="154"/>
      <c r="K33" s="154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7" t="s">
        <v>37</v>
      </c>
      <c r="G34" s="41"/>
      <c r="H34" s="41"/>
      <c r="I34" s="157" t="s">
        <v>36</v>
      </c>
      <c r="J34" s="157" t="s">
        <v>38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8" t="s">
        <v>39</v>
      </c>
      <c r="E35" s="145" t="s">
        <v>40</v>
      </c>
      <c r="F35" s="159">
        <f>ROUND((SUM(BE92:BE401)),  2)</f>
        <v>0</v>
      </c>
      <c r="G35" s="41"/>
      <c r="H35" s="41"/>
      <c r="I35" s="160">
        <v>0.20999999999999999</v>
      </c>
      <c r="J35" s="159">
        <f>ROUND(((SUM(BE92:BE401))*I35),  2)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5" t="s">
        <v>41</v>
      </c>
      <c r="F36" s="159">
        <f>ROUND((SUM(BF92:BF401)),  2)</f>
        <v>0</v>
      </c>
      <c r="G36" s="41"/>
      <c r="H36" s="41"/>
      <c r="I36" s="160">
        <v>0.12</v>
      </c>
      <c r="J36" s="159">
        <f>ROUND(((SUM(BF92:BF401))*I36),  2)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42</v>
      </c>
      <c r="F37" s="159">
        <f>ROUND((SUM(BG92:BG401)),  2)</f>
        <v>0</v>
      </c>
      <c r="G37" s="41"/>
      <c r="H37" s="41"/>
      <c r="I37" s="160">
        <v>0.20999999999999999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5" t="s">
        <v>43</v>
      </c>
      <c r="F38" s="159">
        <f>ROUND((SUM(BH92:BH401)),  2)</f>
        <v>0</v>
      </c>
      <c r="G38" s="41"/>
      <c r="H38" s="41"/>
      <c r="I38" s="160">
        <v>0.12</v>
      </c>
      <c r="J38" s="159">
        <f>0</f>
        <v>0</v>
      </c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5" t="s">
        <v>44</v>
      </c>
      <c r="F39" s="159">
        <f>ROUND((SUM(BI92:BI401)),  2)</f>
        <v>0</v>
      </c>
      <c r="G39" s="41"/>
      <c r="H39" s="41"/>
      <c r="I39" s="160">
        <v>0</v>
      </c>
      <c r="J39" s="159">
        <f>0</f>
        <v>0</v>
      </c>
      <c r="K39" s="41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1"/>
      <c r="D41" s="162" t="s">
        <v>45</v>
      </c>
      <c r="E41" s="163"/>
      <c r="F41" s="163"/>
      <c r="G41" s="164" t="s">
        <v>46</v>
      </c>
      <c r="H41" s="165" t="s">
        <v>47</v>
      </c>
      <c r="I41" s="163"/>
      <c r="J41" s="166">
        <f>SUM(J32:J39)</f>
        <v>0</v>
      </c>
      <c r="K41" s="167"/>
      <c r="L41" s="147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123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172" t="str">
        <f>E7</f>
        <v>19-2023-1 - Revitalizace veřejného prostranství v Líbeznicích u bytových domů, k.ú. Líbeznice - I.etapa</v>
      </c>
      <c r="F50" s="35"/>
      <c r="G50" s="35"/>
      <c r="H50" s="35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121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2" t="s">
        <v>1407</v>
      </c>
      <c r="F52" s="43"/>
      <c r="G52" s="43"/>
      <c r="H52" s="43"/>
      <c r="I52" s="43"/>
      <c r="J52" s="43"/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1408</v>
      </c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01 - Výsadba</v>
      </c>
      <c r="F54" s="43"/>
      <c r="G54" s="43"/>
      <c r="H54" s="43"/>
      <c r="I54" s="43"/>
      <c r="J54" s="43"/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 xml:space="preserve"> </v>
      </c>
      <c r="G56" s="43"/>
      <c r="H56" s="43"/>
      <c r="I56" s="35" t="s">
        <v>23</v>
      </c>
      <c r="J56" s="75" t="str">
        <f>IF(J14="","",J14)</f>
        <v>29. 1. 2024</v>
      </c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5.15" customHeight="1">
      <c r="A58" s="41"/>
      <c r="B58" s="42"/>
      <c r="C58" s="35" t="s">
        <v>25</v>
      </c>
      <c r="D58" s="43"/>
      <c r="E58" s="43"/>
      <c r="F58" s="30" t="str">
        <f>E17</f>
        <v xml:space="preserve"> </v>
      </c>
      <c r="G58" s="43"/>
      <c r="H58" s="43"/>
      <c r="I58" s="35" t="s">
        <v>30</v>
      </c>
      <c r="J58" s="39" t="str">
        <f>E23</f>
        <v xml:space="preserve"> </v>
      </c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28</v>
      </c>
      <c r="D59" s="43"/>
      <c r="E59" s="43"/>
      <c r="F59" s="30" t="str">
        <f>IF(E20="","",E20)</f>
        <v>Vyplň údaj</v>
      </c>
      <c r="G59" s="43"/>
      <c r="H59" s="43"/>
      <c r="I59" s="35" t="s">
        <v>32</v>
      </c>
      <c r="J59" s="39" t="str">
        <f>E26</f>
        <v xml:space="preserve"> 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7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3" t="s">
        <v>124</v>
      </c>
      <c r="D61" s="174"/>
      <c r="E61" s="174"/>
      <c r="F61" s="174"/>
      <c r="G61" s="174"/>
      <c r="H61" s="174"/>
      <c r="I61" s="174"/>
      <c r="J61" s="175" t="s">
        <v>125</v>
      </c>
      <c r="K61" s="174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6" t="s">
        <v>67</v>
      </c>
      <c r="D63" s="43"/>
      <c r="E63" s="43"/>
      <c r="F63" s="43"/>
      <c r="G63" s="43"/>
      <c r="H63" s="43"/>
      <c r="I63" s="43"/>
      <c r="J63" s="105">
        <f>J92</f>
        <v>0</v>
      </c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126</v>
      </c>
    </row>
    <row r="64" s="9" customFormat="1" ht="24.96" customHeight="1">
      <c r="A64" s="9"/>
      <c r="B64" s="177"/>
      <c r="C64" s="178"/>
      <c r="D64" s="179" t="s">
        <v>127</v>
      </c>
      <c r="E64" s="180"/>
      <c r="F64" s="180"/>
      <c r="G64" s="180"/>
      <c r="H64" s="180"/>
      <c r="I64" s="180"/>
      <c r="J64" s="181">
        <f>J93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3"/>
      <c r="C65" s="128"/>
      <c r="D65" s="184" t="s">
        <v>128</v>
      </c>
      <c r="E65" s="185"/>
      <c r="F65" s="185"/>
      <c r="G65" s="185"/>
      <c r="H65" s="185"/>
      <c r="I65" s="185"/>
      <c r="J65" s="186">
        <f>J94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3"/>
      <c r="C66" s="128"/>
      <c r="D66" s="184" t="s">
        <v>129</v>
      </c>
      <c r="E66" s="185"/>
      <c r="F66" s="185"/>
      <c r="G66" s="185"/>
      <c r="H66" s="185"/>
      <c r="I66" s="185"/>
      <c r="J66" s="186">
        <f>J372</f>
        <v>0</v>
      </c>
      <c r="K66" s="128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3"/>
      <c r="C67" s="128"/>
      <c r="D67" s="184" t="s">
        <v>686</v>
      </c>
      <c r="E67" s="185"/>
      <c r="F67" s="185"/>
      <c r="G67" s="185"/>
      <c r="H67" s="185"/>
      <c r="I67" s="185"/>
      <c r="J67" s="186">
        <f>J380</f>
        <v>0</v>
      </c>
      <c r="K67" s="128"/>
      <c r="L67" s="18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3"/>
      <c r="C68" s="128"/>
      <c r="D68" s="184" t="s">
        <v>133</v>
      </c>
      <c r="E68" s="185"/>
      <c r="F68" s="185"/>
      <c r="G68" s="185"/>
      <c r="H68" s="185"/>
      <c r="I68" s="185"/>
      <c r="J68" s="186">
        <f>J386</f>
        <v>0</v>
      </c>
      <c r="K68" s="128"/>
      <c r="L68" s="18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77"/>
      <c r="C69" s="178"/>
      <c r="D69" s="179" t="s">
        <v>687</v>
      </c>
      <c r="E69" s="180"/>
      <c r="F69" s="180"/>
      <c r="G69" s="180"/>
      <c r="H69" s="180"/>
      <c r="I69" s="180"/>
      <c r="J69" s="181">
        <f>J389</f>
        <v>0</v>
      </c>
      <c r="K69" s="178"/>
      <c r="L69" s="182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10" customFormat="1" ht="19.92" customHeight="1">
      <c r="A70" s="10"/>
      <c r="B70" s="183"/>
      <c r="C70" s="128"/>
      <c r="D70" s="184" t="s">
        <v>1410</v>
      </c>
      <c r="E70" s="185"/>
      <c r="F70" s="185"/>
      <c r="G70" s="185"/>
      <c r="H70" s="185"/>
      <c r="I70" s="185"/>
      <c r="J70" s="186">
        <f>J390</f>
        <v>0</v>
      </c>
      <c r="K70" s="128"/>
      <c r="L70" s="18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41"/>
      <c r="B71" s="42"/>
      <c r="C71" s="43"/>
      <c r="D71" s="43"/>
      <c r="E71" s="43"/>
      <c r="F71" s="43"/>
      <c r="G71" s="43"/>
      <c r="H71" s="43"/>
      <c r="I71" s="43"/>
      <c r="J71" s="43"/>
      <c r="K71" s="43"/>
      <c r="L71" s="14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6.96" customHeight="1">
      <c r="A72" s="41"/>
      <c r="B72" s="62"/>
      <c r="C72" s="63"/>
      <c r="D72" s="63"/>
      <c r="E72" s="63"/>
      <c r="F72" s="63"/>
      <c r="G72" s="63"/>
      <c r="H72" s="63"/>
      <c r="I72" s="63"/>
      <c r="J72" s="63"/>
      <c r="K72" s="63"/>
      <c r="L72" s="14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6" s="2" customFormat="1" ht="6.96" customHeight="1">
      <c r="A76" s="41"/>
      <c r="B76" s="64"/>
      <c r="C76" s="65"/>
      <c r="D76" s="65"/>
      <c r="E76" s="65"/>
      <c r="F76" s="65"/>
      <c r="G76" s="65"/>
      <c r="H76" s="65"/>
      <c r="I76" s="65"/>
      <c r="J76" s="65"/>
      <c r="K76" s="65"/>
      <c r="L76" s="14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24.96" customHeight="1">
      <c r="A77" s="41"/>
      <c r="B77" s="42"/>
      <c r="C77" s="26" t="s">
        <v>136</v>
      </c>
      <c r="D77" s="43"/>
      <c r="E77" s="43"/>
      <c r="F77" s="43"/>
      <c r="G77" s="43"/>
      <c r="H77" s="43"/>
      <c r="I77" s="43"/>
      <c r="J77" s="43"/>
      <c r="K77" s="43"/>
      <c r="L77" s="14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5" t="s">
        <v>16</v>
      </c>
      <c r="D79" s="43"/>
      <c r="E79" s="43"/>
      <c r="F79" s="43"/>
      <c r="G79" s="43"/>
      <c r="H79" s="43"/>
      <c r="I79" s="43"/>
      <c r="J79" s="43"/>
      <c r="K79" s="43"/>
      <c r="L79" s="14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6.5" customHeight="1">
      <c r="A80" s="41"/>
      <c r="B80" s="42"/>
      <c r="C80" s="43"/>
      <c r="D80" s="43"/>
      <c r="E80" s="172" t="str">
        <f>E7</f>
        <v>19-2023-1 - Revitalizace veřejného prostranství v Líbeznicích u bytových domů, k.ú. Líbeznice - I.etapa</v>
      </c>
      <c r="F80" s="35"/>
      <c r="G80" s="35"/>
      <c r="H80" s="35"/>
      <c r="I80" s="43"/>
      <c r="J80" s="43"/>
      <c r="K80" s="43"/>
      <c r="L80" s="14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1" customFormat="1" ht="12" customHeight="1">
      <c r="B81" s="24"/>
      <c r="C81" s="35" t="s">
        <v>121</v>
      </c>
      <c r="D81" s="25"/>
      <c r="E81" s="25"/>
      <c r="F81" s="25"/>
      <c r="G81" s="25"/>
      <c r="H81" s="25"/>
      <c r="I81" s="25"/>
      <c r="J81" s="25"/>
      <c r="K81" s="25"/>
      <c r="L81" s="23"/>
    </row>
    <row r="82" s="2" customFormat="1" ht="16.5" customHeight="1">
      <c r="A82" s="41"/>
      <c r="B82" s="42"/>
      <c r="C82" s="43"/>
      <c r="D82" s="43"/>
      <c r="E82" s="172" t="s">
        <v>1407</v>
      </c>
      <c r="F82" s="43"/>
      <c r="G82" s="43"/>
      <c r="H82" s="43"/>
      <c r="I82" s="43"/>
      <c r="J82" s="43"/>
      <c r="K82" s="4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2" customHeight="1">
      <c r="A83" s="41"/>
      <c r="B83" s="42"/>
      <c r="C83" s="35" t="s">
        <v>1408</v>
      </c>
      <c r="D83" s="43"/>
      <c r="E83" s="43"/>
      <c r="F83" s="43"/>
      <c r="G83" s="43"/>
      <c r="H83" s="43"/>
      <c r="I83" s="43"/>
      <c r="J83" s="43"/>
      <c r="K83" s="4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6.5" customHeight="1">
      <c r="A84" s="41"/>
      <c r="B84" s="42"/>
      <c r="C84" s="43"/>
      <c r="D84" s="43"/>
      <c r="E84" s="72" t="str">
        <f>E11</f>
        <v>01 - Výsadba</v>
      </c>
      <c r="F84" s="43"/>
      <c r="G84" s="43"/>
      <c r="H84" s="43"/>
      <c r="I84" s="43"/>
      <c r="J84" s="43"/>
      <c r="K84" s="43"/>
      <c r="L84" s="14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6.96" customHeight="1">
      <c r="A85" s="41"/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14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2" customHeight="1">
      <c r="A86" s="41"/>
      <c r="B86" s="42"/>
      <c r="C86" s="35" t="s">
        <v>21</v>
      </c>
      <c r="D86" s="43"/>
      <c r="E86" s="43"/>
      <c r="F86" s="30" t="str">
        <f>F14</f>
        <v xml:space="preserve"> </v>
      </c>
      <c r="G86" s="43"/>
      <c r="H86" s="43"/>
      <c r="I86" s="35" t="s">
        <v>23</v>
      </c>
      <c r="J86" s="75" t="str">
        <f>IF(J14="","",J14)</f>
        <v>29. 1. 2024</v>
      </c>
      <c r="K86" s="43"/>
      <c r="L86" s="14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6.96" customHeight="1">
      <c r="A87" s="41"/>
      <c r="B87" s="42"/>
      <c r="C87" s="43"/>
      <c r="D87" s="43"/>
      <c r="E87" s="43"/>
      <c r="F87" s="43"/>
      <c r="G87" s="43"/>
      <c r="H87" s="43"/>
      <c r="I87" s="43"/>
      <c r="J87" s="43"/>
      <c r="K87" s="43"/>
      <c r="L87" s="14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5.15" customHeight="1">
      <c r="A88" s="41"/>
      <c r="B88" s="42"/>
      <c r="C88" s="35" t="s">
        <v>25</v>
      </c>
      <c r="D88" s="43"/>
      <c r="E88" s="43"/>
      <c r="F88" s="30" t="str">
        <f>E17</f>
        <v xml:space="preserve"> </v>
      </c>
      <c r="G88" s="43"/>
      <c r="H88" s="43"/>
      <c r="I88" s="35" t="s">
        <v>30</v>
      </c>
      <c r="J88" s="39" t="str">
        <f>E23</f>
        <v xml:space="preserve"> </v>
      </c>
      <c r="K88" s="43"/>
      <c r="L88" s="14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5.15" customHeight="1">
      <c r="A89" s="41"/>
      <c r="B89" s="42"/>
      <c r="C89" s="35" t="s">
        <v>28</v>
      </c>
      <c r="D89" s="43"/>
      <c r="E89" s="43"/>
      <c r="F89" s="30" t="str">
        <f>IF(E20="","",E20)</f>
        <v>Vyplň údaj</v>
      </c>
      <c r="G89" s="43"/>
      <c r="H89" s="43"/>
      <c r="I89" s="35" t="s">
        <v>32</v>
      </c>
      <c r="J89" s="39" t="str">
        <f>E26</f>
        <v xml:space="preserve"> </v>
      </c>
      <c r="K89" s="43"/>
      <c r="L89" s="14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10.32" customHeight="1">
      <c r="A90" s="41"/>
      <c r="B90" s="42"/>
      <c r="C90" s="43"/>
      <c r="D90" s="43"/>
      <c r="E90" s="43"/>
      <c r="F90" s="43"/>
      <c r="G90" s="43"/>
      <c r="H90" s="43"/>
      <c r="I90" s="43"/>
      <c r="J90" s="43"/>
      <c r="K90" s="43"/>
      <c r="L90" s="14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11" customFormat="1" ht="29.28" customHeight="1">
      <c r="A91" s="188"/>
      <c r="B91" s="189"/>
      <c r="C91" s="190" t="s">
        <v>137</v>
      </c>
      <c r="D91" s="191" t="s">
        <v>54</v>
      </c>
      <c r="E91" s="191" t="s">
        <v>50</v>
      </c>
      <c r="F91" s="191" t="s">
        <v>51</v>
      </c>
      <c r="G91" s="191" t="s">
        <v>138</v>
      </c>
      <c r="H91" s="191" t="s">
        <v>139</v>
      </c>
      <c r="I91" s="191" t="s">
        <v>140</v>
      </c>
      <c r="J91" s="191" t="s">
        <v>125</v>
      </c>
      <c r="K91" s="192" t="s">
        <v>141</v>
      </c>
      <c r="L91" s="193"/>
      <c r="M91" s="95" t="s">
        <v>19</v>
      </c>
      <c r="N91" s="96" t="s">
        <v>39</v>
      </c>
      <c r="O91" s="96" t="s">
        <v>142</v>
      </c>
      <c r="P91" s="96" t="s">
        <v>143</v>
      </c>
      <c r="Q91" s="96" t="s">
        <v>144</v>
      </c>
      <c r="R91" s="96" t="s">
        <v>145</v>
      </c>
      <c r="S91" s="96" t="s">
        <v>146</v>
      </c>
      <c r="T91" s="97" t="s">
        <v>147</v>
      </c>
      <c r="U91" s="188"/>
      <c r="V91" s="188"/>
      <c r="W91" s="188"/>
      <c r="X91" s="188"/>
      <c r="Y91" s="188"/>
      <c r="Z91" s="188"/>
      <c r="AA91" s="188"/>
      <c r="AB91" s="188"/>
      <c r="AC91" s="188"/>
      <c r="AD91" s="188"/>
      <c r="AE91" s="188"/>
    </row>
    <row r="92" s="2" customFormat="1" ht="22.8" customHeight="1">
      <c r="A92" s="41"/>
      <c r="B92" s="42"/>
      <c r="C92" s="102" t="s">
        <v>148</v>
      </c>
      <c r="D92" s="43"/>
      <c r="E92" s="43"/>
      <c r="F92" s="43"/>
      <c r="G92" s="43"/>
      <c r="H92" s="43"/>
      <c r="I92" s="43"/>
      <c r="J92" s="194">
        <f>BK92</f>
        <v>0</v>
      </c>
      <c r="K92" s="43"/>
      <c r="L92" s="47"/>
      <c r="M92" s="98"/>
      <c r="N92" s="195"/>
      <c r="O92" s="99"/>
      <c r="P92" s="196">
        <f>P93+P389</f>
        <v>0</v>
      </c>
      <c r="Q92" s="99"/>
      <c r="R92" s="196">
        <f>R93+R389</f>
        <v>72.85188001600001</v>
      </c>
      <c r="S92" s="99"/>
      <c r="T92" s="197">
        <f>T93+T389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0" t="s">
        <v>68</v>
      </c>
      <c r="AU92" s="20" t="s">
        <v>126</v>
      </c>
      <c r="BK92" s="198">
        <f>BK93+BK389</f>
        <v>0</v>
      </c>
    </row>
    <row r="93" s="12" customFormat="1" ht="25.92" customHeight="1">
      <c r="A93" s="12"/>
      <c r="B93" s="199"/>
      <c r="C93" s="200"/>
      <c r="D93" s="201" t="s">
        <v>68</v>
      </c>
      <c r="E93" s="202" t="s">
        <v>149</v>
      </c>
      <c r="F93" s="202" t="s">
        <v>150</v>
      </c>
      <c r="G93" s="200"/>
      <c r="H93" s="200"/>
      <c r="I93" s="203"/>
      <c r="J93" s="204">
        <f>BK93</f>
        <v>0</v>
      </c>
      <c r="K93" s="200"/>
      <c r="L93" s="205"/>
      <c r="M93" s="206"/>
      <c r="N93" s="207"/>
      <c r="O93" s="207"/>
      <c r="P93" s="208">
        <f>P94+P372+P380+P386</f>
        <v>0</v>
      </c>
      <c r="Q93" s="207"/>
      <c r="R93" s="208">
        <f>R94+R372+R380+R386</f>
        <v>72.457880016000004</v>
      </c>
      <c r="S93" s="207"/>
      <c r="T93" s="209">
        <f>T94+T372+T380+T386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10" t="s">
        <v>77</v>
      </c>
      <c r="AT93" s="211" t="s">
        <v>68</v>
      </c>
      <c r="AU93" s="211" t="s">
        <v>69</v>
      </c>
      <c r="AY93" s="210" t="s">
        <v>151</v>
      </c>
      <c r="BK93" s="212">
        <f>BK94+BK372+BK380+BK386</f>
        <v>0</v>
      </c>
    </row>
    <row r="94" s="12" customFormat="1" ht="22.8" customHeight="1">
      <c r="A94" s="12"/>
      <c r="B94" s="199"/>
      <c r="C94" s="200"/>
      <c r="D94" s="201" t="s">
        <v>68</v>
      </c>
      <c r="E94" s="213" t="s">
        <v>77</v>
      </c>
      <c r="F94" s="213" t="s">
        <v>152</v>
      </c>
      <c r="G94" s="200"/>
      <c r="H94" s="200"/>
      <c r="I94" s="203"/>
      <c r="J94" s="214">
        <f>BK94</f>
        <v>0</v>
      </c>
      <c r="K94" s="200"/>
      <c r="L94" s="205"/>
      <c r="M94" s="206"/>
      <c r="N94" s="207"/>
      <c r="O94" s="207"/>
      <c r="P94" s="208">
        <f>SUM(P95:P371)</f>
        <v>0</v>
      </c>
      <c r="Q94" s="207"/>
      <c r="R94" s="208">
        <f>SUM(R95:R371)</f>
        <v>67.935549399999999</v>
      </c>
      <c r="S94" s="207"/>
      <c r="T94" s="209">
        <f>SUM(T95:T371)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10" t="s">
        <v>77</v>
      </c>
      <c r="AT94" s="211" t="s">
        <v>68</v>
      </c>
      <c r="AU94" s="211" t="s">
        <v>77</v>
      </c>
      <c r="AY94" s="210" t="s">
        <v>151</v>
      </c>
      <c r="BK94" s="212">
        <f>SUM(BK95:BK371)</f>
        <v>0</v>
      </c>
    </row>
    <row r="95" s="2" customFormat="1" ht="24.15" customHeight="1">
      <c r="A95" s="41"/>
      <c r="B95" s="42"/>
      <c r="C95" s="215" t="s">
        <v>77</v>
      </c>
      <c r="D95" s="215" t="s">
        <v>153</v>
      </c>
      <c r="E95" s="216" t="s">
        <v>1411</v>
      </c>
      <c r="F95" s="217" t="s">
        <v>1412</v>
      </c>
      <c r="G95" s="218" t="s">
        <v>156</v>
      </c>
      <c r="H95" s="219">
        <v>230</v>
      </c>
      <c r="I95" s="220"/>
      <c r="J95" s="221">
        <f>ROUND(I95*H95,2)</f>
        <v>0</v>
      </c>
      <c r="K95" s="217" t="s">
        <v>157</v>
      </c>
      <c r="L95" s="47"/>
      <c r="M95" s="222" t="s">
        <v>19</v>
      </c>
      <c r="N95" s="223" t="s">
        <v>40</v>
      </c>
      <c r="O95" s="87"/>
      <c r="P95" s="224">
        <f>O95*H95</f>
        <v>0</v>
      </c>
      <c r="Q95" s="224">
        <v>0</v>
      </c>
      <c r="R95" s="224">
        <f>Q95*H95</f>
        <v>0</v>
      </c>
      <c r="S95" s="224">
        <v>0</v>
      </c>
      <c r="T95" s="225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26" t="s">
        <v>158</v>
      </c>
      <c r="AT95" s="226" t="s">
        <v>153</v>
      </c>
      <c r="AU95" s="226" t="s">
        <v>79</v>
      </c>
      <c r="AY95" s="20" t="s">
        <v>151</v>
      </c>
      <c r="BE95" s="227">
        <f>IF(N95="základní",J95,0)</f>
        <v>0</v>
      </c>
      <c r="BF95" s="227">
        <f>IF(N95="snížená",J95,0)</f>
        <v>0</v>
      </c>
      <c r="BG95" s="227">
        <f>IF(N95="zákl. přenesená",J95,0)</f>
        <v>0</v>
      </c>
      <c r="BH95" s="227">
        <f>IF(N95="sníž. přenesená",J95,0)</f>
        <v>0</v>
      </c>
      <c r="BI95" s="227">
        <f>IF(N95="nulová",J95,0)</f>
        <v>0</v>
      </c>
      <c r="BJ95" s="20" t="s">
        <v>77</v>
      </c>
      <c r="BK95" s="227">
        <f>ROUND(I95*H95,2)</f>
        <v>0</v>
      </c>
      <c r="BL95" s="20" t="s">
        <v>158</v>
      </c>
      <c r="BM95" s="226" t="s">
        <v>1413</v>
      </c>
    </row>
    <row r="96" s="2" customFormat="1">
      <c r="A96" s="41"/>
      <c r="B96" s="42"/>
      <c r="C96" s="43"/>
      <c r="D96" s="228" t="s">
        <v>159</v>
      </c>
      <c r="E96" s="43"/>
      <c r="F96" s="229" t="s">
        <v>1414</v>
      </c>
      <c r="G96" s="43"/>
      <c r="H96" s="43"/>
      <c r="I96" s="230"/>
      <c r="J96" s="43"/>
      <c r="K96" s="43"/>
      <c r="L96" s="47"/>
      <c r="M96" s="231"/>
      <c r="N96" s="232"/>
      <c r="O96" s="87"/>
      <c r="P96" s="87"/>
      <c r="Q96" s="87"/>
      <c r="R96" s="87"/>
      <c r="S96" s="87"/>
      <c r="T96" s="88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20" t="s">
        <v>159</v>
      </c>
      <c r="AU96" s="20" t="s">
        <v>79</v>
      </c>
    </row>
    <row r="97" s="2" customFormat="1" ht="16.5" customHeight="1">
      <c r="A97" s="41"/>
      <c r="B97" s="42"/>
      <c r="C97" s="215" t="s">
        <v>79</v>
      </c>
      <c r="D97" s="215" t="s">
        <v>153</v>
      </c>
      <c r="E97" s="216" t="s">
        <v>1415</v>
      </c>
      <c r="F97" s="217" t="s">
        <v>1416</v>
      </c>
      <c r="G97" s="218" t="s">
        <v>363</v>
      </c>
      <c r="H97" s="219">
        <v>7</v>
      </c>
      <c r="I97" s="220"/>
      <c r="J97" s="221">
        <f>ROUND(I97*H97,2)</f>
        <v>0</v>
      </c>
      <c r="K97" s="217" t="s">
        <v>157</v>
      </c>
      <c r="L97" s="47"/>
      <c r="M97" s="222" t="s">
        <v>19</v>
      </c>
      <c r="N97" s="223" t="s">
        <v>40</v>
      </c>
      <c r="O97" s="87"/>
      <c r="P97" s="224">
        <f>O97*H97</f>
        <v>0</v>
      </c>
      <c r="Q97" s="224">
        <v>0</v>
      </c>
      <c r="R97" s="224">
        <f>Q97*H97</f>
        <v>0</v>
      </c>
      <c r="S97" s="224">
        <v>0</v>
      </c>
      <c r="T97" s="225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26" t="s">
        <v>158</v>
      </c>
      <c r="AT97" s="226" t="s">
        <v>153</v>
      </c>
      <c r="AU97" s="226" t="s">
        <v>79</v>
      </c>
      <c r="AY97" s="20" t="s">
        <v>151</v>
      </c>
      <c r="BE97" s="227">
        <f>IF(N97="základní",J97,0)</f>
        <v>0</v>
      </c>
      <c r="BF97" s="227">
        <f>IF(N97="snížená",J97,0)</f>
        <v>0</v>
      </c>
      <c r="BG97" s="227">
        <f>IF(N97="zákl. přenesená",J97,0)</f>
        <v>0</v>
      </c>
      <c r="BH97" s="227">
        <f>IF(N97="sníž. přenesená",J97,0)</f>
        <v>0</v>
      </c>
      <c r="BI97" s="227">
        <f>IF(N97="nulová",J97,0)</f>
        <v>0</v>
      </c>
      <c r="BJ97" s="20" t="s">
        <v>77</v>
      </c>
      <c r="BK97" s="227">
        <f>ROUND(I97*H97,2)</f>
        <v>0</v>
      </c>
      <c r="BL97" s="20" t="s">
        <v>158</v>
      </c>
      <c r="BM97" s="226" t="s">
        <v>1417</v>
      </c>
    </row>
    <row r="98" s="2" customFormat="1">
      <c r="A98" s="41"/>
      <c r="B98" s="42"/>
      <c r="C98" s="43"/>
      <c r="D98" s="228" t="s">
        <v>159</v>
      </c>
      <c r="E98" s="43"/>
      <c r="F98" s="229" t="s">
        <v>1418</v>
      </c>
      <c r="G98" s="43"/>
      <c r="H98" s="43"/>
      <c r="I98" s="230"/>
      <c r="J98" s="43"/>
      <c r="K98" s="43"/>
      <c r="L98" s="47"/>
      <c r="M98" s="231"/>
      <c r="N98" s="232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159</v>
      </c>
      <c r="AU98" s="20" t="s">
        <v>79</v>
      </c>
    </row>
    <row r="99" s="2" customFormat="1" ht="24.15" customHeight="1">
      <c r="A99" s="41"/>
      <c r="B99" s="42"/>
      <c r="C99" s="215" t="s">
        <v>167</v>
      </c>
      <c r="D99" s="215" t="s">
        <v>153</v>
      </c>
      <c r="E99" s="216" t="s">
        <v>1419</v>
      </c>
      <c r="F99" s="217" t="s">
        <v>1420</v>
      </c>
      <c r="G99" s="218" t="s">
        <v>156</v>
      </c>
      <c r="H99" s="219">
        <v>531</v>
      </c>
      <c r="I99" s="220"/>
      <c r="J99" s="221">
        <f>ROUND(I99*H99,2)</f>
        <v>0</v>
      </c>
      <c r="K99" s="217" t="s">
        <v>157</v>
      </c>
      <c r="L99" s="47"/>
      <c r="M99" s="222" t="s">
        <v>19</v>
      </c>
      <c r="N99" s="223" t="s">
        <v>40</v>
      </c>
      <c r="O99" s="87"/>
      <c r="P99" s="224">
        <f>O99*H99</f>
        <v>0</v>
      </c>
      <c r="Q99" s="224">
        <v>0</v>
      </c>
      <c r="R99" s="224">
        <f>Q99*H99</f>
        <v>0</v>
      </c>
      <c r="S99" s="224">
        <v>0</v>
      </c>
      <c r="T99" s="225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26" t="s">
        <v>158</v>
      </c>
      <c r="AT99" s="226" t="s">
        <v>153</v>
      </c>
      <c r="AU99" s="226" t="s">
        <v>79</v>
      </c>
      <c r="AY99" s="20" t="s">
        <v>151</v>
      </c>
      <c r="BE99" s="227">
        <f>IF(N99="základní",J99,0)</f>
        <v>0</v>
      </c>
      <c r="BF99" s="227">
        <f>IF(N99="snížená",J99,0)</f>
        <v>0</v>
      </c>
      <c r="BG99" s="227">
        <f>IF(N99="zákl. přenesená",J99,0)</f>
        <v>0</v>
      </c>
      <c r="BH99" s="227">
        <f>IF(N99="sníž. přenesená",J99,0)</f>
        <v>0</v>
      </c>
      <c r="BI99" s="227">
        <f>IF(N99="nulová",J99,0)</f>
        <v>0</v>
      </c>
      <c r="BJ99" s="20" t="s">
        <v>77</v>
      </c>
      <c r="BK99" s="227">
        <f>ROUND(I99*H99,2)</f>
        <v>0</v>
      </c>
      <c r="BL99" s="20" t="s">
        <v>158</v>
      </c>
      <c r="BM99" s="226" t="s">
        <v>1421</v>
      </c>
    </row>
    <row r="100" s="2" customFormat="1">
      <c r="A100" s="41"/>
      <c r="B100" s="42"/>
      <c r="C100" s="43"/>
      <c r="D100" s="228" t="s">
        <v>159</v>
      </c>
      <c r="E100" s="43"/>
      <c r="F100" s="229" t="s">
        <v>1422</v>
      </c>
      <c r="G100" s="43"/>
      <c r="H100" s="43"/>
      <c r="I100" s="230"/>
      <c r="J100" s="43"/>
      <c r="K100" s="43"/>
      <c r="L100" s="47"/>
      <c r="M100" s="231"/>
      <c r="N100" s="232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159</v>
      </c>
      <c r="AU100" s="20" t="s">
        <v>79</v>
      </c>
    </row>
    <row r="101" s="13" customFormat="1">
      <c r="A101" s="13"/>
      <c r="B101" s="233"/>
      <c r="C101" s="234"/>
      <c r="D101" s="235" t="s">
        <v>161</v>
      </c>
      <c r="E101" s="236" t="s">
        <v>19</v>
      </c>
      <c r="F101" s="237" t="s">
        <v>342</v>
      </c>
      <c r="G101" s="234"/>
      <c r="H101" s="238">
        <v>305</v>
      </c>
      <c r="I101" s="239"/>
      <c r="J101" s="234"/>
      <c r="K101" s="234"/>
      <c r="L101" s="240"/>
      <c r="M101" s="241"/>
      <c r="N101" s="242"/>
      <c r="O101" s="242"/>
      <c r="P101" s="242"/>
      <c r="Q101" s="242"/>
      <c r="R101" s="242"/>
      <c r="S101" s="242"/>
      <c r="T101" s="24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44" t="s">
        <v>161</v>
      </c>
      <c r="AU101" s="244" t="s">
        <v>79</v>
      </c>
      <c r="AV101" s="13" t="s">
        <v>79</v>
      </c>
      <c r="AW101" s="13" t="s">
        <v>31</v>
      </c>
      <c r="AX101" s="13" t="s">
        <v>69</v>
      </c>
      <c r="AY101" s="244" t="s">
        <v>151</v>
      </c>
    </row>
    <row r="102" s="13" customFormat="1">
      <c r="A102" s="13"/>
      <c r="B102" s="233"/>
      <c r="C102" s="234"/>
      <c r="D102" s="235" t="s">
        <v>161</v>
      </c>
      <c r="E102" s="236" t="s">
        <v>19</v>
      </c>
      <c r="F102" s="237" t="s">
        <v>343</v>
      </c>
      <c r="G102" s="234"/>
      <c r="H102" s="238">
        <v>226</v>
      </c>
      <c r="I102" s="239"/>
      <c r="J102" s="234"/>
      <c r="K102" s="234"/>
      <c r="L102" s="240"/>
      <c r="M102" s="241"/>
      <c r="N102" s="242"/>
      <c r="O102" s="242"/>
      <c r="P102" s="242"/>
      <c r="Q102" s="242"/>
      <c r="R102" s="242"/>
      <c r="S102" s="242"/>
      <c r="T102" s="24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44" t="s">
        <v>161</v>
      </c>
      <c r="AU102" s="244" t="s">
        <v>79</v>
      </c>
      <c r="AV102" s="13" t="s">
        <v>79</v>
      </c>
      <c r="AW102" s="13" t="s">
        <v>31</v>
      </c>
      <c r="AX102" s="13" t="s">
        <v>69</v>
      </c>
      <c r="AY102" s="244" t="s">
        <v>151</v>
      </c>
    </row>
    <row r="103" s="14" customFormat="1">
      <c r="A103" s="14"/>
      <c r="B103" s="245"/>
      <c r="C103" s="246"/>
      <c r="D103" s="235" t="s">
        <v>161</v>
      </c>
      <c r="E103" s="247" t="s">
        <v>19</v>
      </c>
      <c r="F103" s="248" t="s">
        <v>202</v>
      </c>
      <c r="G103" s="246"/>
      <c r="H103" s="249">
        <v>531</v>
      </c>
      <c r="I103" s="250"/>
      <c r="J103" s="246"/>
      <c r="K103" s="246"/>
      <c r="L103" s="251"/>
      <c r="M103" s="252"/>
      <c r="N103" s="253"/>
      <c r="O103" s="253"/>
      <c r="P103" s="253"/>
      <c r="Q103" s="253"/>
      <c r="R103" s="253"/>
      <c r="S103" s="253"/>
      <c r="T103" s="25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55" t="s">
        <v>161</v>
      </c>
      <c r="AU103" s="255" t="s">
        <v>79</v>
      </c>
      <c r="AV103" s="14" t="s">
        <v>158</v>
      </c>
      <c r="AW103" s="14" t="s">
        <v>31</v>
      </c>
      <c r="AX103" s="14" t="s">
        <v>77</v>
      </c>
      <c r="AY103" s="255" t="s">
        <v>151</v>
      </c>
    </row>
    <row r="104" s="2" customFormat="1" ht="16.5" customHeight="1">
      <c r="A104" s="41"/>
      <c r="B104" s="42"/>
      <c r="C104" s="257" t="s">
        <v>158</v>
      </c>
      <c r="D104" s="257" t="s">
        <v>249</v>
      </c>
      <c r="E104" s="258" t="s">
        <v>1423</v>
      </c>
      <c r="F104" s="259" t="s">
        <v>1424</v>
      </c>
      <c r="G104" s="260" t="s">
        <v>1256</v>
      </c>
      <c r="H104" s="261">
        <v>10.619999999999999</v>
      </c>
      <c r="I104" s="262"/>
      <c r="J104" s="263">
        <f>ROUND(I104*H104,2)</f>
        <v>0</v>
      </c>
      <c r="K104" s="259" t="s">
        <v>157</v>
      </c>
      <c r="L104" s="264"/>
      <c r="M104" s="265" t="s">
        <v>19</v>
      </c>
      <c r="N104" s="266" t="s">
        <v>40</v>
      </c>
      <c r="O104" s="87"/>
      <c r="P104" s="224">
        <f>O104*H104</f>
        <v>0</v>
      </c>
      <c r="Q104" s="224">
        <v>0.001</v>
      </c>
      <c r="R104" s="224">
        <f>Q104*H104</f>
        <v>0.010619999999999999</v>
      </c>
      <c r="S104" s="224">
        <v>0</v>
      </c>
      <c r="T104" s="225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26" t="s">
        <v>175</v>
      </c>
      <c r="AT104" s="226" t="s">
        <v>249</v>
      </c>
      <c r="AU104" s="226" t="s">
        <v>79</v>
      </c>
      <c r="AY104" s="20" t="s">
        <v>151</v>
      </c>
      <c r="BE104" s="227">
        <f>IF(N104="základní",J104,0)</f>
        <v>0</v>
      </c>
      <c r="BF104" s="227">
        <f>IF(N104="snížená",J104,0)</f>
        <v>0</v>
      </c>
      <c r="BG104" s="227">
        <f>IF(N104="zákl. přenesená",J104,0)</f>
        <v>0</v>
      </c>
      <c r="BH104" s="227">
        <f>IF(N104="sníž. přenesená",J104,0)</f>
        <v>0</v>
      </c>
      <c r="BI104" s="227">
        <f>IF(N104="nulová",J104,0)</f>
        <v>0</v>
      </c>
      <c r="BJ104" s="20" t="s">
        <v>77</v>
      </c>
      <c r="BK104" s="227">
        <f>ROUND(I104*H104,2)</f>
        <v>0</v>
      </c>
      <c r="BL104" s="20" t="s">
        <v>158</v>
      </c>
      <c r="BM104" s="226" t="s">
        <v>1425</v>
      </c>
    </row>
    <row r="105" s="2" customFormat="1">
      <c r="A105" s="41"/>
      <c r="B105" s="42"/>
      <c r="C105" s="43"/>
      <c r="D105" s="235" t="s">
        <v>238</v>
      </c>
      <c r="E105" s="43"/>
      <c r="F105" s="256" t="s">
        <v>1426</v>
      </c>
      <c r="G105" s="43"/>
      <c r="H105" s="43"/>
      <c r="I105" s="230"/>
      <c r="J105" s="43"/>
      <c r="K105" s="43"/>
      <c r="L105" s="47"/>
      <c r="M105" s="231"/>
      <c r="N105" s="232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238</v>
      </c>
      <c r="AU105" s="20" t="s">
        <v>79</v>
      </c>
    </row>
    <row r="106" s="13" customFormat="1">
      <c r="A106" s="13"/>
      <c r="B106" s="233"/>
      <c r="C106" s="234"/>
      <c r="D106" s="235" t="s">
        <v>161</v>
      </c>
      <c r="E106" s="234"/>
      <c r="F106" s="237" t="s">
        <v>1427</v>
      </c>
      <c r="G106" s="234"/>
      <c r="H106" s="238">
        <v>10.619999999999999</v>
      </c>
      <c r="I106" s="239"/>
      <c r="J106" s="234"/>
      <c r="K106" s="234"/>
      <c r="L106" s="240"/>
      <c r="M106" s="241"/>
      <c r="N106" s="242"/>
      <c r="O106" s="242"/>
      <c r="P106" s="242"/>
      <c r="Q106" s="242"/>
      <c r="R106" s="242"/>
      <c r="S106" s="242"/>
      <c r="T106" s="24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44" t="s">
        <v>161</v>
      </c>
      <c r="AU106" s="244" t="s">
        <v>79</v>
      </c>
      <c r="AV106" s="13" t="s">
        <v>79</v>
      </c>
      <c r="AW106" s="13" t="s">
        <v>4</v>
      </c>
      <c r="AX106" s="13" t="s">
        <v>77</v>
      </c>
      <c r="AY106" s="244" t="s">
        <v>151</v>
      </c>
    </row>
    <row r="107" s="2" customFormat="1" ht="16.5" customHeight="1">
      <c r="A107" s="41"/>
      <c r="B107" s="42"/>
      <c r="C107" s="257" t="s">
        <v>178</v>
      </c>
      <c r="D107" s="257" t="s">
        <v>249</v>
      </c>
      <c r="E107" s="258" t="s">
        <v>1428</v>
      </c>
      <c r="F107" s="259" t="s">
        <v>1429</v>
      </c>
      <c r="G107" s="260" t="s">
        <v>197</v>
      </c>
      <c r="H107" s="261">
        <v>1.0620000000000001</v>
      </c>
      <c r="I107" s="262"/>
      <c r="J107" s="263">
        <f>ROUND(I107*H107,2)</f>
        <v>0</v>
      </c>
      <c r="K107" s="259" t="s">
        <v>157</v>
      </c>
      <c r="L107" s="264"/>
      <c r="M107" s="265" t="s">
        <v>19</v>
      </c>
      <c r="N107" s="266" t="s">
        <v>40</v>
      </c>
      <c r="O107" s="87"/>
      <c r="P107" s="224">
        <f>O107*H107</f>
        <v>0</v>
      </c>
      <c r="Q107" s="224">
        <v>0.20999999999999999</v>
      </c>
      <c r="R107" s="224">
        <f>Q107*H107</f>
        <v>0.22302</v>
      </c>
      <c r="S107" s="224">
        <v>0</v>
      </c>
      <c r="T107" s="225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26" t="s">
        <v>175</v>
      </c>
      <c r="AT107" s="226" t="s">
        <v>249</v>
      </c>
      <c r="AU107" s="226" t="s">
        <v>79</v>
      </c>
      <c r="AY107" s="20" t="s">
        <v>151</v>
      </c>
      <c r="BE107" s="227">
        <f>IF(N107="základní",J107,0)</f>
        <v>0</v>
      </c>
      <c r="BF107" s="227">
        <f>IF(N107="snížená",J107,0)</f>
        <v>0</v>
      </c>
      <c r="BG107" s="227">
        <f>IF(N107="zákl. přenesená",J107,0)</f>
        <v>0</v>
      </c>
      <c r="BH107" s="227">
        <f>IF(N107="sníž. přenesená",J107,0)</f>
        <v>0</v>
      </c>
      <c r="BI107" s="227">
        <f>IF(N107="nulová",J107,0)</f>
        <v>0</v>
      </c>
      <c r="BJ107" s="20" t="s">
        <v>77</v>
      </c>
      <c r="BK107" s="227">
        <f>ROUND(I107*H107,2)</f>
        <v>0</v>
      </c>
      <c r="BL107" s="20" t="s">
        <v>158</v>
      </c>
      <c r="BM107" s="226" t="s">
        <v>1430</v>
      </c>
    </row>
    <row r="108" s="13" customFormat="1">
      <c r="A108" s="13"/>
      <c r="B108" s="233"/>
      <c r="C108" s="234"/>
      <c r="D108" s="235" t="s">
        <v>161</v>
      </c>
      <c r="E108" s="234"/>
      <c r="F108" s="237" t="s">
        <v>1431</v>
      </c>
      <c r="G108" s="234"/>
      <c r="H108" s="238">
        <v>1.0620000000000001</v>
      </c>
      <c r="I108" s="239"/>
      <c r="J108" s="234"/>
      <c r="K108" s="234"/>
      <c r="L108" s="240"/>
      <c r="M108" s="241"/>
      <c r="N108" s="242"/>
      <c r="O108" s="242"/>
      <c r="P108" s="242"/>
      <c r="Q108" s="242"/>
      <c r="R108" s="242"/>
      <c r="S108" s="242"/>
      <c r="T108" s="24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4" t="s">
        <v>161</v>
      </c>
      <c r="AU108" s="244" t="s">
        <v>79</v>
      </c>
      <c r="AV108" s="13" t="s">
        <v>79</v>
      </c>
      <c r="AW108" s="13" t="s">
        <v>4</v>
      </c>
      <c r="AX108" s="13" t="s">
        <v>77</v>
      </c>
      <c r="AY108" s="244" t="s">
        <v>151</v>
      </c>
    </row>
    <row r="109" s="2" customFormat="1" ht="24.15" customHeight="1">
      <c r="A109" s="41"/>
      <c r="B109" s="42"/>
      <c r="C109" s="215" t="s">
        <v>170</v>
      </c>
      <c r="D109" s="215" t="s">
        <v>153</v>
      </c>
      <c r="E109" s="216" t="s">
        <v>1432</v>
      </c>
      <c r="F109" s="217" t="s">
        <v>1433</v>
      </c>
      <c r="G109" s="218" t="s">
        <v>156</v>
      </c>
      <c r="H109" s="219">
        <v>3.3999999999999999</v>
      </c>
      <c r="I109" s="220"/>
      <c r="J109" s="221">
        <f>ROUND(I109*H109,2)</f>
        <v>0</v>
      </c>
      <c r="K109" s="217" t="s">
        <v>157</v>
      </c>
      <c r="L109" s="47"/>
      <c r="M109" s="222" t="s">
        <v>19</v>
      </c>
      <c r="N109" s="223" t="s">
        <v>40</v>
      </c>
      <c r="O109" s="87"/>
      <c r="P109" s="224">
        <f>O109*H109</f>
        <v>0</v>
      </c>
      <c r="Q109" s="224">
        <v>0</v>
      </c>
      <c r="R109" s="224">
        <f>Q109*H109</f>
        <v>0</v>
      </c>
      <c r="S109" s="224">
        <v>0</v>
      </c>
      <c r="T109" s="225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26" t="s">
        <v>158</v>
      </c>
      <c r="AT109" s="226" t="s">
        <v>153</v>
      </c>
      <c r="AU109" s="226" t="s">
        <v>79</v>
      </c>
      <c r="AY109" s="20" t="s">
        <v>151</v>
      </c>
      <c r="BE109" s="227">
        <f>IF(N109="základní",J109,0)</f>
        <v>0</v>
      </c>
      <c r="BF109" s="227">
        <f>IF(N109="snížená",J109,0)</f>
        <v>0</v>
      </c>
      <c r="BG109" s="227">
        <f>IF(N109="zákl. přenesená",J109,0)</f>
        <v>0</v>
      </c>
      <c r="BH109" s="227">
        <f>IF(N109="sníž. přenesená",J109,0)</f>
        <v>0</v>
      </c>
      <c r="BI109" s="227">
        <f>IF(N109="nulová",J109,0)</f>
        <v>0</v>
      </c>
      <c r="BJ109" s="20" t="s">
        <v>77</v>
      </c>
      <c r="BK109" s="227">
        <f>ROUND(I109*H109,2)</f>
        <v>0</v>
      </c>
      <c r="BL109" s="20" t="s">
        <v>158</v>
      </c>
      <c r="BM109" s="226" t="s">
        <v>1434</v>
      </c>
    </row>
    <row r="110" s="2" customFormat="1">
      <c r="A110" s="41"/>
      <c r="B110" s="42"/>
      <c r="C110" s="43"/>
      <c r="D110" s="228" t="s">
        <v>159</v>
      </c>
      <c r="E110" s="43"/>
      <c r="F110" s="229" t="s">
        <v>1435</v>
      </c>
      <c r="G110" s="43"/>
      <c r="H110" s="43"/>
      <c r="I110" s="230"/>
      <c r="J110" s="43"/>
      <c r="K110" s="43"/>
      <c r="L110" s="47"/>
      <c r="M110" s="231"/>
      <c r="N110" s="232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20" t="s">
        <v>159</v>
      </c>
      <c r="AU110" s="20" t="s">
        <v>79</v>
      </c>
    </row>
    <row r="111" s="2" customFormat="1">
      <c r="A111" s="41"/>
      <c r="B111" s="42"/>
      <c r="C111" s="43"/>
      <c r="D111" s="235" t="s">
        <v>238</v>
      </c>
      <c r="E111" s="43"/>
      <c r="F111" s="256" t="s">
        <v>1436</v>
      </c>
      <c r="G111" s="43"/>
      <c r="H111" s="43"/>
      <c r="I111" s="230"/>
      <c r="J111" s="43"/>
      <c r="K111" s="43"/>
      <c r="L111" s="47"/>
      <c r="M111" s="231"/>
      <c r="N111" s="232"/>
      <c r="O111" s="87"/>
      <c r="P111" s="87"/>
      <c r="Q111" s="87"/>
      <c r="R111" s="87"/>
      <c r="S111" s="87"/>
      <c r="T111" s="88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T111" s="20" t="s">
        <v>238</v>
      </c>
      <c r="AU111" s="20" t="s">
        <v>79</v>
      </c>
    </row>
    <row r="112" s="13" customFormat="1">
      <c r="A112" s="13"/>
      <c r="B112" s="233"/>
      <c r="C112" s="234"/>
      <c r="D112" s="235" t="s">
        <v>161</v>
      </c>
      <c r="E112" s="236" t="s">
        <v>19</v>
      </c>
      <c r="F112" s="237" t="s">
        <v>1437</v>
      </c>
      <c r="G112" s="234"/>
      <c r="H112" s="238">
        <v>3.3999999999999999</v>
      </c>
      <c r="I112" s="239"/>
      <c r="J112" s="234"/>
      <c r="K112" s="234"/>
      <c r="L112" s="240"/>
      <c r="M112" s="241"/>
      <c r="N112" s="242"/>
      <c r="O112" s="242"/>
      <c r="P112" s="242"/>
      <c r="Q112" s="242"/>
      <c r="R112" s="242"/>
      <c r="S112" s="242"/>
      <c r="T112" s="24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44" t="s">
        <v>161</v>
      </c>
      <c r="AU112" s="244" t="s">
        <v>79</v>
      </c>
      <c r="AV112" s="13" t="s">
        <v>79</v>
      </c>
      <c r="AW112" s="13" t="s">
        <v>31</v>
      </c>
      <c r="AX112" s="13" t="s">
        <v>77</v>
      </c>
      <c r="AY112" s="244" t="s">
        <v>151</v>
      </c>
    </row>
    <row r="113" s="2" customFormat="1" ht="16.5" customHeight="1">
      <c r="A113" s="41"/>
      <c r="B113" s="42"/>
      <c r="C113" s="257" t="s">
        <v>188</v>
      </c>
      <c r="D113" s="257" t="s">
        <v>249</v>
      </c>
      <c r="E113" s="258" t="s">
        <v>1438</v>
      </c>
      <c r="F113" s="259" t="s">
        <v>1439</v>
      </c>
      <c r="G113" s="260" t="s">
        <v>197</v>
      </c>
      <c r="H113" s="261">
        <v>0.153</v>
      </c>
      <c r="I113" s="262"/>
      <c r="J113" s="263">
        <f>ROUND(I113*H113,2)</f>
        <v>0</v>
      </c>
      <c r="K113" s="259" t="s">
        <v>19</v>
      </c>
      <c r="L113" s="264"/>
      <c r="M113" s="265" t="s">
        <v>19</v>
      </c>
      <c r="N113" s="266" t="s">
        <v>40</v>
      </c>
      <c r="O113" s="87"/>
      <c r="P113" s="224">
        <f>O113*H113</f>
        <v>0</v>
      </c>
      <c r="Q113" s="224">
        <v>0</v>
      </c>
      <c r="R113" s="224">
        <f>Q113*H113</f>
        <v>0</v>
      </c>
      <c r="S113" s="224">
        <v>0</v>
      </c>
      <c r="T113" s="225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26" t="s">
        <v>175</v>
      </c>
      <c r="AT113" s="226" t="s">
        <v>249</v>
      </c>
      <c r="AU113" s="226" t="s">
        <v>79</v>
      </c>
      <c r="AY113" s="20" t="s">
        <v>151</v>
      </c>
      <c r="BE113" s="227">
        <f>IF(N113="základní",J113,0)</f>
        <v>0</v>
      </c>
      <c r="BF113" s="227">
        <f>IF(N113="snížená",J113,0)</f>
        <v>0</v>
      </c>
      <c r="BG113" s="227">
        <f>IF(N113="zákl. přenesená",J113,0)</f>
        <v>0</v>
      </c>
      <c r="BH113" s="227">
        <f>IF(N113="sníž. přenesená",J113,0)</f>
        <v>0</v>
      </c>
      <c r="BI113" s="227">
        <f>IF(N113="nulová",J113,0)</f>
        <v>0</v>
      </c>
      <c r="BJ113" s="20" t="s">
        <v>77</v>
      </c>
      <c r="BK113" s="227">
        <f>ROUND(I113*H113,2)</f>
        <v>0</v>
      </c>
      <c r="BL113" s="20" t="s">
        <v>158</v>
      </c>
      <c r="BM113" s="226" t="s">
        <v>1440</v>
      </c>
    </row>
    <row r="114" s="13" customFormat="1">
      <c r="A114" s="13"/>
      <c r="B114" s="233"/>
      <c r="C114" s="234"/>
      <c r="D114" s="235" t="s">
        <v>161</v>
      </c>
      <c r="E114" s="236" t="s">
        <v>19</v>
      </c>
      <c r="F114" s="237" t="s">
        <v>1441</v>
      </c>
      <c r="G114" s="234"/>
      <c r="H114" s="238">
        <v>0.153</v>
      </c>
      <c r="I114" s="239"/>
      <c r="J114" s="234"/>
      <c r="K114" s="234"/>
      <c r="L114" s="240"/>
      <c r="M114" s="241"/>
      <c r="N114" s="242"/>
      <c r="O114" s="242"/>
      <c r="P114" s="242"/>
      <c r="Q114" s="242"/>
      <c r="R114" s="242"/>
      <c r="S114" s="242"/>
      <c r="T114" s="24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4" t="s">
        <v>161</v>
      </c>
      <c r="AU114" s="244" t="s">
        <v>79</v>
      </c>
      <c r="AV114" s="13" t="s">
        <v>79</v>
      </c>
      <c r="AW114" s="13" t="s">
        <v>31</v>
      </c>
      <c r="AX114" s="13" t="s">
        <v>77</v>
      </c>
      <c r="AY114" s="244" t="s">
        <v>151</v>
      </c>
    </row>
    <row r="115" s="2" customFormat="1" ht="16.5" customHeight="1">
      <c r="A115" s="41"/>
      <c r="B115" s="42"/>
      <c r="C115" s="257" t="s">
        <v>175</v>
      </c>
      <c r="D115" s="257" t="s">
        <v>249</v>
      </c>
      <c r="E115" s="258" t="s">
        <v>1442</v>
      </c>
      <c r="F115" s="259" t="s">
        <v>1443</v>
      </c>
      <c r="G115" s="260" t="s">
        <v>230</v>
      </c>
      <c r="H115" s="261">
        <v>0.184</v>
      </c>
      <c r="I115" s="262"/>
      <c r="J115" s="263">
        <f>ROUND(I115*H115,2)</f>
        <v>0</v>
      </c>
      <c r="K115" s="259" t="s">
        <v>157</v>
      </c>
      <c r="L115" s="264"/>
      <c r="M115" s="265" t="s">
        <v>19</v>
      </c>
      <c r="N115" s="266" t="s">
        <v>40</v>
      </c>
      <c r="O115" s="87"/>
      <c r="P115" s="224">
        <f>O115*H115</f>
        <v>0</v>
      </c>
      <c r="Q115" s="224">
        <v>1</v>
      </c>
      <c r="R115" s="224">
        <f>Q115*H115</f>
        <v>0.184</v>
      </c>
      <c r="S115" s="224">
        <v>0</v>
      </c>
      <c r="T115" s="225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26" t="s">
        <v>175</v>
      </c>
      <c r="AT115" s="226" t="s">
        <v>249</v>
      </c>
      <c r="AU115" s="226" t="s">
        <v>79</v>
      </c>
      <c r="AY115" s="20" t="s">
        <v>151</v>
      </c>
      <c r="BE115" s="227">
        <f>IF(N115="základní",J115,0)</f>
        <v>0</v>
      </c>
      <c r="BF115" s="227">
        <f>IF(N115="snížená",J115,0)</f>
        <v>0</v>
      </c>
      <c r="BG115" s="227">
        <f>IF(N115="zákl. přenesená",J115,0)</f>
        <v>0</v>
      </c>
      <c r="BH115" s="227">
        <f>IF(N115="sníž. přenesená",J115,0)</f>
        <v>0</v>
      </c>
      <c r="BI115" s="227">
        <f>IF(N115="nulová",J115,0)</f>
        <v>0</v>
      </c>
      <c r="BJ115" s="20" t="s">
        <v>77</v>
      </c>
      <c r="BK115" s="227">
        <f>ROUND(I115*H115,2)</f>
        <v>0</v>
      </c>
      <c r="BL115" s="20" t="s">
        <v>158</v>
      </c>
      <c r="BM115" s="226" t="s">
        <v>1444</v>
      </c>
    </row>
    <row r="116" s="13" customFormat="1">
      <c r="A116" s="13"/>
      <c r="B116" s="233"/>
      <c r="C116" s="234"/>
      <c r="D116" s="235" t="s">
        <v>161</v>
      </c>
      <c r="E116" s="236" t="s">
        <v>19</v>
      </c>
      <c r="F116" s="237" t="s">
        <v>1445</v>
      </c>
      <c r="G116" s="234"/>
      <c r="H116" s="238">
        <v>0.10199999999999999</v>
      </c>
      <c r="I116" s="239"/>
      <c r="J116" s="234"/>
      <c r="K116" s="234"/>
      <c r="L116" s="240"/>
      <c r="M116" s="241"/>
      <c r="N116" s="242"/>
      <c r="O116" s="242"/>
      <c r="P116" s="242"/>
      <c r="Q116" s="242"/>
      <c r="R116" s="242"/>
      <c r="S116" s="242"/>
      <c r="T116" s="24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4" t="s">
        <v>161</v>
      </c>
      <c r="AU116" s="244" t="s">
        <v>79</v>
      </c>
      <c r="AV116" s="13" t="s">
        <v>79</v>
      </c>
      <c r="AW116" s="13" t="s">
        <v>31</v>
      </c>
      <c r="AX116" s="13" t="s">
        <v>77</v>
      </c>
      <c r="AY116" s="244" t="s">
        <v>151</v>
      </c>
    </row>
    <row r="117" s="13" customFormat="1">
      <c r="A117" s="13"/>
      <c r="B117" s="233"/>
      <c r="C117" s="234"/>
      <c r="D117" s="235" t="s">
        <v>161</v>
      </c>
      <c r="E117" s="234"/>
      <c r="F117" s="237" t="s">
        <v>1446</v>
      </c>
      <c r="G117" s="234"/>
      <c r="H117" s="238">
        <v>0.184</v>
      </c>
      <c r="I117" s="239"/>
      <c r="J117" s="234"/>
      <c r="K117" s="234"/>
      <c r="L117" s="240"/>
      <c r="M117" s="241"/>
      <c r="N117" s="242"/>
      <c r="O117" s="242"/>
      <c r="P117" s="242"/>
      <c r="Q117" s="242"/>
      <c r="R117" s="242"/>
      <c r="S117" s="242"/>
      <c r="T117" s="24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4" t="s">
        <v>161</v>
      </c>
      <c r="AU117" s="244" t="s">
        <v>79</v>
      </c>
      <c r="AV117" s="13" t="s">
        <v>79</v>
      </c>
      <c r="AW117" s="13" t="s">
        <v>4</v>
      </c>
      <c r="AX117" s="13" t="s">
        <v>77</v>
      </c>
      <c r="AY117" s="244" t="s">
        <v>151</v>
      </c>
    </row>
    <row r="118" s="2" customFormat="1" ht="24.15" customHeight="1">
      <c r="A118" s="41"/>
      <c r="B118" s="42"/>
      <c r="C118" s="215" t="s">
        <v>203</v>
      </c>
      <c r="D118" s="215" t="s">
        <v>153</v>
      </c>
      <c r="E118" s="216" t="s">
        <v>1447</v>
      </c>
      <c r="F118" s="217" t="s">
        <v>1448</v>
      </c>
      <c r="G118" s="218" t="s">
        <v>156</v>
      </c>
      <c r="H118" s="219">
        <v>57.100000000000001</v>
      </c>
      <c r="I118" s="220"/>
      <c r="J118" s="221">
        <f>ROUND(I118*H118,2)</f>
        <v>0</v>
      </c>
      <c r="K118" s="217" t="s">
        <v>157</v>
      </c>
      <c r="L118" s="47"/>
      <c r="M118" s="222" t="s">
        <v>19</v>
      </c>
      <c r="N118" s="223" t="s">
        <v>40</v>
      </c>
      <c r="O118" s="87"/>
      <c r="P118" s="224">
        <f>O118*H118</f>
        <v>0</v>
      </c>
      <c r="Q118" s="224">
        <v>0</v>
      </c>
      <c r="R118" s="224">
        <f>Q118*H118</f>
        <v>0</v>
      </c>
      <c r="S118" s="224">
        <v>0</v>
      </c>
      <c r="T118" s="225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26" t="s">
        <v>158</v>
      </c>
      <c r="AT118" s="226" t="s">
        <v>153</v>
      </c>
      <c r="AU118" s="226" t="s">
        <v>79</v>
      </c>
      <c r="AY118" s="20" t="s">
        <v>151</v>
      </c>
      <c r="BE118" s="227">
        <f>IF(N118="základní",J118,0)</f>
        <v>0</v>
      </c>
      <c r="BF118" s="227">
        <f>IF(N118="snížená",J118,0)</f>
        <v>0</v>
      </c>
      <c r="BG118" s="227">
        <f>IF(N118="zákl. přenesená",J118,0)</f>
        <v>0</v>
      </c>
      <c r="BH118" s="227">
        <f>IF(N118="sníž. přenesená",J118,0)</f>
        <v>0</v>
      </c>
      <c r="BI118" s="227">
        <f>IF(N118="nulová",J118,0)</f>
        <v>0</v>
      </c>
      <c r="BJ118" s="20" t="s">
        <v>77</v>
      </c>
      <c r="BK118" s="227">
        <f>ROUND(I118*H118,2)</f>
        <v>0</v>
      </c>
      <c r="BL118" s="20" t="s">
        <v>158</v>
      </c>
      <c r="BM118" s="226" t="s">
        <v>1449</v>
      </c>
    </row>
    <row r="119" s="2" customFormat="1">
      <c r="A119" s="41"/>
      <c r="B119" s="42"/>
      <c r="C119" s="43"/>
      <c r="D119" s="228" t="s">
        <v>159</v>
      </c>
      <c r="E119" s="43"/>
      <c r="F119" s="229" t="s">
        <v>1450</v>
      </c>
      <c r="G119" s="43"/>
      <c r="H119" s="43"/>
      <c r="I119" s="230"/>
      <c r="J119" s="43"/>
      <c r="K119" s="43"/>
      <c r="L119" s="47"/>
      <c r="M119" s="231"/>
      <c r="N119" s="232"/>
      <c r="O119" s="87"/>
      <c r="P119" s="87"/>
      <c r="Q119" s="87"/>
      <c r="R119" s="87"/>
      <c r="S119" s="87"/>
      <c r="T119" s="88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20" t="s">
        <v>159</v>
      </c>
      <c r="AU119" s="20" t="s">
        <v>79</v>
      </c>
    </row>
    <row r="120" s="2" customFormat="1">
      <c r="A120" s="41"/>
      <c r="B120" s="42"/>
      <c r="C120" s="43"/>
      <c r="D120" s="235" t="s">
        <v>238</v>
      </c>
      <c r="E120" s="43"/>
      <c r="F120" s="256" t="s">
        <v>1451</v>
      </c>
      <c r="G120" s="43"/>
      <c r="H120" s="43"/>
      <c r="I120" s="230"/>
      <c r="J120" s="43"/>
      <c r="K120" s="43"/>
      <c r="L120" s="47"/>
      <c r="M120" s="231"/>
      <c r="N120" s="232"/>
      <c r="O120" s="87"/>
      <c r="P120" s="87"/>
      <c r="Q120" s="87"/>
      <c r="R120" s="87"/>
      <c r="S120" s="87"/>
      <c r="T120" s="88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20" t="s">
        <v>238</v>
      </c>
      <c r="AU120" s="20" t="s">
        <v>79</v>
      </c>
    </row>
    <row r="121" s="13" customFormat="1">
      <c r="A121" s="13"/>
      <c r="B121" s="233"/>
      <c r="C121" s="234"/>
      <c r="D121" s="235" t="s">
        <v>161</v>
      </c>
      <c r="E121" s="236" t="s">
        <v>19</v>
      </c>
      <c r="F121" s="237" t="s">
        <v>1452</v>
      </c>
      <c r="G121" s="234"/>
      <c r="H121" s="238">
        <v>57.100000000000001</v>
      </c>
      <c r="I121" s="239"/>
      <c r="J121" s="234"/>
      <c r="K121" s="234"/>
      <c r="L121" s="240"/>
      <c r="M121" s="241"/>
      <c r="N121" s="242"/>
      <c r="O121" s="242"/>
      <c r="P121" s="242"/>
      <c r="Q121" s="242"/>
      <c r="R121" s="242"/>
      <c r="S121" s="242"/>
      <c r="T121" s="24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4" t="s">
        <v>161</v>
      </c>
      <c r="AU121" s="244" t="s">
        <v>79</v>
      </c>
      <c r="AV121" s="13" t="s">
        <v>79</v>
      </c>
      <c r="AW121" s="13" t="s">
        <v>31</v>
      </c>
      <c r="AX121" s="13" t="s">
        <v>77</v>
      </c>
      <c r="AY121" s="244" t="s">
        <v>151</v>
      </c>
    </row>
    <row r="122" s="2" customFormat="1" ht="16.5" customHeight="1">
      <c r="A122" s="41"/>
      <c r="B122" s="42"/>
      <c r="C122" s="257" t="s">
        <v>181</v>
      </c>
      <c r="D122" s="257" t="s">
        <v>249</v>
      </c>
      <c r="E122" s="258" t="s">
        <v>1438</v>
      </c>
      <c r="F122" s="259" t="s">
        <v>1439</v>
      </c>
      <c r="G122" s="260" t="s">
        <v>197</v>
      </c>
      <c r="H122" s="261">
        <v>5.1390000000000002</v>
      </c>
      <c r="I122" s="262"/>
      <c r="J122" s="263">
        <f>ROUND(I122*H122,2)</f>
        <v>0</v>
      </c>
      <c r="K122" s="259" t="s">
        <v>19</v>
      </c>
      <c r="L122" s="264"/>
      <c r="M122" s="265" t="s">
        <v>19</v>
      </c>
      <c r="N122" s="266" t="s">
        <v>40</v>
      </c>
      <c r="O122" s="87"/>
      <c r="P122" s="224">
        <f>O122*H122</f>
        <v>0</v>
      </c>
      <c r="Q122" s="224">
        <v>0</v>
      </c>
      <c r="R122" s="224">
        <f>Q122*H122</f>
        <v>0</v>
      </c>
      <c r="S122" s="224">
        <v>0</v>
      </c>
      <c r="T122" s="225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26" t="s">
        <v>175</v>
      </c>
      <c r="AT122" s="226" t="s">
        <v>249</v>
      </c>
      <c r="AU122" s="226" t="s">
        <v>79</v>
      </c>
      <c r="AY122" s="20" t="s">
        <v>151</v>
      </c>
      <c r="BE122" s="227">
        <f>IF(N122="základní",J122,0)</f>
        <v>0</v>
      </c>
      <c r="BF122" s="227">
        <f>IF(N122="snížená",J122,0)</f>
        <v>0</v>
      </c>
      <c r="BG122" s="227">
        <f>IF(N122="zákl. přenesená",J122,0)</f>
        <v>0</v>
      </c>
      <c r="BH122" s="227">
        <f>IF(N122="sníž. přenesená",J122,0)</f>
        <v>0</v>
      </c>
      <c r="BI122" s="227">
        <f>IF(N122="nulová",J122,0)</f>
        <v>0</v>
      </c>
      <c r="BJ122" s="20" t="s">
        <v>77</v>
      </c>
      <c r="BK122" s="227">
        <f>ROUND(I122*H122,2)</f>
        <v>0</v>
      </c>
      <c r="BL122" s="20" t="s">
        <v>158</v>
      </c>
      <c r="BM122" s="226" t="s">
        <v>1453</v>
      </c>
    </row>
    <row r="123" s="13" customFormat="1">
      <c r="A123" s="13"/>
      <c r="B123" s="233"/>
      <c r="C123" s="234"/>
      <c r="D123" s="235" t="s">
        <v>161</v>
      </c>
      <c r="E123" s="236" t="s">
        <v>19</v>
      </c>
      <c r="F123" s="237" t="s">
        <v>1454</v>
      </c>
      <c r="G123" s="234"/>
      <c r="H123" s="238">
        <v>5.1390000000000002</v>
      </c>
      <c r="I123" s="239"/>
      <c r="J123" s="234"/>
      <c r="K123" s="234"/>
      <c r="L123" s="240"/>
      <c r="M123" s="241"/>
      <c r="N123" s="242"/>
      <c r="O123" s="242"/>
      <c r="P123" s="242"/>
      <c r="Q123" s="242"/>
      <c r="R123" s="242"/>
      <c r="S123" s="242"/>
      <c r="T123" s="24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4" t="s">
        <v>161</v>
      </c>
      <c r="AU123" s="244" t="s">
        <v>79</v>
      </c>
      <c r="AV123" s="13" t="s">
        <v>79</v>
      </c>
      <c r="AW123" s="13" t="s">
        <v>31</v>
      </c>
      <c r="AX123" s="13" t="s">
        <v>77</v>
      </c>
      <c r="AY123" s="244" t="s">
        <v>151</v>
      </c>
    </row>
    <row r="124" s="2" customFormat="1" ht="16.5" customHeight="1">
      <c r="A124" s="41"/>
      <c r="B124" s="42"/>
      <c r="C124" s="257" t="s">
        <v>217</v>
      </c>
      <c r="D124" s="257" t="s">
        <v>249</v>
      </c>
      <c r="E124" s="258" t="s">
        <v>1455</v>
      </c>
      <c r="F124" s="259" t="s">
        <v>1456</v>
      </c>
      <c r="G124" s="260" t="s">
        <v>230</v>
      </c>
      <c r="H124" s="261">
        <v>15.417</v>
      </c>
      <c r="I124" s="262"/>
      <c r="J124" s="263">
        <f>ROUND(I124*H124,2)</f>
        <v>0</v>
      </c>
      <c r="K124" s="259" t="s">
        <v>157</v>
      </c>
      <c r="L124" s="264"/>
      <c r="M124" s="265" t="s">
        <v>19</v>
      </c>
      <c r="N124" s="266" t="s">
        <v>40</v>
      </c>
      <c r="O124" s="87"/>
      <c r="P124" s="224">
        <f>O124*H124</f>
        <v>0</v>
      </c>
      <c r="Q124" s="224">
        <v>1</v>
      </c>
      <c r="R124" s="224">
        <f>Q124*H124</f>
        <v>15.417</v>
      </c>
      <c r="S124" s="224">
        <v>0</v>
      </c>
      <c r="T124" s="225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26" t="s">
        <v>175</v>
      </c>
      <c r="AT124" s="226" t="s">
        <v>249</v>
      </c>
      <c r="AU124" s="226" t="s">
        <v>79</v>
      </c>
      <c r="AY124" s="20" t="s">
        <v>151</v>
      </c>
      <c r="BE124" s="227">
        <f>IF(N124="základní",J124,0)</f>
        <v>0</v>
      </c>
      <c r="BF124" s="227">
        <f>IF(N124="snížená",J124,0)</f>
        <v>0</v>
      </c>
      <c r="BG124" s="227">
        <f>IF(N124="zákl. přenesená",J124,0)</f>
        <v>0</v>
      </c>
      <c r="BH124" s="227">
        <f>IF(N124="sníž. přenesená",J124,0)</f>
        <v>0</v>
      </c>
      <c r="BI124" s="227">
        <f>IF(N124="nulová",J124,0)</f>
        <v>0</v>
      </c>
      <c r="BJ124" s="20" t="s">
        <v>77</v>
      </c>
      <c r="BK124" s="227">
        <f>ROUND(I124*H124,2)</f>
        <v>0</v>
      </c>
      <c r="BL124" s="20" t="s">
        <v>158</v>
      </c>
      <c r="BM124" s="226" t="s">
        <v>1457</v>
      </c>
    </row>
    <row r="125" s="13" customFormat="1">
      <c r="A125" s="13"/>
      <c r="B125" s="233"/>
      <c r="C125" s="234"/>
      <c r="D125" s="235" t="s">
        <v>161</v>
      </c>
      <c r="E125" s="236" t="s">
        <v>19</v>
      </c>
      <c r="F125" s="237" t="s">
        <v>1458</v>
      </c>
      <c r="G125" s="234"/>
      <c r="H125" s="238">
        <v>8.5649999999999995</v>
      </c>
      <c r="I125" s="239"/>
      <c r="J125" s="234"/>
      <c r="K125" s="234"/>
      <c r="L125" s="240"/>
      <c r="M125" s="241"/>
      <c r="N125" s="242"/>
      <c r="O125" s="242"/>
      <c r="P125" s="242"/>
      <c r="Q125" s="242"/>
      <c r="R125" s="242"/>
      <c r="S125" s="242"/>
      <c r="T125" s="24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4" t="s">
        <v>161</v>
      </c>
      <c r="AU125" s="244" t="s">
        <v>79</v>
      </c>
      <c r="AV125" s="13" t="s">
        <v>79</v>
      </c>
      <c r="AW125" s="13" t="s">
        <v>31</v>
      </c>
      <c r="AX125" s="13" t="s">
        <v>77</v>
      </c>
      <c r="AY125" s="244" t="s">
        <v>151</v>
      </c>
    </row>
    <row r="126" s="13" customFormat="1">
      <c r="A126" s="13"/>
      <c r="B126" s="233"/>
      <c r="C126" s="234"/>
      <c r="D126" s="235" t="s">
        <v>161</v>
      </c>
      <c r="E126" s="234"/>
      <c r="F126" s="237" t="s">
        <v>1459</v>
      </c>
      <c r="G126" s="234"/>
      <c r="H126" s="238">
        <v>15.417</v>
      </c>
      <c r="I126" s="239"/>
      <c r="J126" s="234"/>
      <c r="K126" s="234"/>
      <c r="L126" s="240"/>
      <c r="M126" s="241"/>
      <c r="N126" s="242"/>
      <c r="O126" s="242"/>
      <c r="P126" s="242"/>
      <c r="Q126" s="242"/>
      <c r="R126" s="242"/>
      <c r="S126" s="242"/>
      <c r="T126" s="24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4" t="s">
        <v>161</v>
      </c>
      <c r="AU126" s="244" t="s">
        <v>79</v>
      </c>
      <c r="AV126" s="13" t="s">
        <v>79</v>
      </c>
      <c r="AW126" s="13" t="s">
        <v>4</v>
      </c>
      <c r="AX126" s="13" t="s">
        <v>77</v>
      </c>
      <c r="AY126" s="244" t="s">
        <v>151</v>
      </c>
    </row>
    <row r="127" s="2" customFormat="1" ht="24.15" customHeight="1">
      <c r="A127" s="41"/>
      <c r="B127" s="42"/>
      <c r="C127" s="215" t="s">
        <v>8</v>
      </c>
      <c r="D127" s="215" t="s">
        <v>153</v>
      </c>
      <c r="E127" s="216" t="s">
        <v>1460</v>
      </c>
      <c r="F127" s="217" t="s">
        <v>1461</v>
      </c>
      <c r="G127" s="218" t="s">
        <v>156</v>
      </c>
      <c r="H127" s="219">
        <v>806.89999999999998</v>
      </c>
      <c r="I127" s="220"/>
      <c r="J127" s="221">
        <f>ROUND(I127*H127,2)</f>
        <v>0</v>
      </c>
      <c r="K127" s="217" t="s">
        <v>157</v>
      </c>
      <c r="L127" s="47"/>
      <c r="M127" s="222" t="s">
        <v>19</v>
      </c>
      <c r="N127" s="223" t="s">
        <v>40</v>
      </c>
      <c r="O127" s="87"/>
      <c r="P127" s="224">
        <f>O127*H127</f>
        <v>0</v>
      </c>
      <c r="Q127" s="224">
        <v>0</v>
      </c>
      <c r="R127" s="224">
        <f>Q127*H127</f>
        <v>0</v>
      </c>
      <c r="S127" s="224">
        <v>0</v>
      </c>
      <c r="T127" s="225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26" t="s">
        <v>158</v>
      </c>
      <c r="AT127" s="226" t="s">
        <v>153</v>
      </c>
      <c r="AU127" s="226" t="s">
        <v>79</v>
      </c>
      <c r="AY127" s="20" t="s">
        <v>151</v>
      </c>
      <c r="BE127" s="227">
        <f>IF(N127="základní",J127,0)</f>
        <v>0</v>
      </c>
      <c r="BF127" s="227">
        <f>IF(N127="snížená",J127,0)</f>
        <v>0</v>
      </c>
      <c r="BG127" s="227">
        <f>IF(N127="zákl. přenesená",J127,0)</f>
        <v>0</v>
      </c>
      <c r="BH127" s="227">
        <f>IF(N127="sníž. přenesená",J127,0)</f>
        <v>0</v>
      </c>
      <c r="BI127" s="227">
        <f>IF(N127="nulová",J127,0)</f>
        <v>0</v>
      </c>
      <c r="BJ127" s="20" t="s">
        <v>77</v>
      </c>
      <c r="BK127" s="227">
        <f>ROUND(I127*H127,2)</f>
        <v>0</v>
      </c>
      <c r="BL127" s="20" t="s">
        <v>158</v>
      </c>
      <c r="BM127" s="226" t="s">
        <v>1462</v>
      </c>
    </row>
    <row r="128" s="2" customFormat="1">
      <c r="A128" s="41"/>
      <c r="B128" s="42"/>
      <c r="C128" s="43"/>
      <c r="D128" s="228" t="s">
        <v>159</v>
      </c>
      <c r="E128" s="43"/>
      <c r="F128" s="229" t="s">
        <v>1463</v>
      </c>
      <c r="G128" s="43"/>
      <c r="H128" s="43"/>
      <c r="I128" s="230"/>
      <c r="J128" s="43"/>
      <c r="K128" s="43"/>
      <c r="L128" s="47"/>
      <c r="M128" s="231"/>
      <c r="N128" s="232"/>
      <c r="O128" s="87"/>
      <c r="P128" s="87"/>
      <c r="Q128" s="87"/>
      <c r="R128" s="87"/>
      <c r="S128" s="87"/>
      <c r="T128" s="88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T128" s="20" t="s">
        <v>159</v>
      </c>
      <c r="AU128" s="20" t="s">
        <v>79</v>
      </c>
    </row>
    <row r="129" s="2" customFormat="1">
      <c r="A129" s="41"/>
      <c r="B129" s="42"/>
      <c r="C129" s="43"/>
      <c r="D129" s="235" t="s">
        <v>238</v>
      </c>
      <c r="E129" s="43"/>
      <c r="F129" s="256" t="s">
        <v>1464</v>
      </c>
      <c r="G129" s="43"/>
      <c r="H129" s="43"/>
      <c r="I129" s="230"/>
      <c r="J129" s="43"/>
      <c r="K129" s="43"/>
      <c r="L129" s="47"/>
      <c r="M129" s="231"/>
      <c r="N129" s="232"/>
      <c r="O129" s="87"/>
      <c r="P129" s="87"/>
      <c r="Q129" s="87"/>
      <c r="R129" s="87"/>
      <c r="S129" s="87"/>
      <c r="T129" s="88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T129" s="20" t="s">
        <v>238</v>
      </c>
      <c r="AU129" s="20" t="s">
        <v>79</v>
      </c>
    </row>
    <row r="130" s="13" customFormat="1">
      <c r="A130" s="13"/>
      <c r="B130" s="233"/>
      <c r="C130" s="234"/>
      <c r="D130" s="235" t="s">
        <v>161</v>
      </c>
      <c r="E130" s="236" t="s">
        <v>19</v>
      </c>
      <c r="F130" s="237" t="s">
        <v>1465</v>
      </c>
      <c r="G130" s="234"/>
      <c r="H130" s="238">
        <v>160.90000000000001</v>
      </c>
      <c r="I130" s="239"/>
      <c r="J130" s="234"/>
      <c r="K130" s="234"/>
      <c r="L130" s="240"/>
      <c r="M130" s="241"/>
      <c r="N130" s="242"/>
      <c r="O130" s="242"/>
      <c r="P130" s="242"/>
      <c r="Q130" s="242"/>
      <c r="R130" s="242"/>
      <c r="S130" s="242"/>
      <c r="T130" s="24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4" t="s">
        <v>161</v>
      </c>
      <c r="AU130" s="244" t="s">
        <v>79</v>
      </c>
      <c r="AV130" s="13" t="s">
        <v>79</v>
      </c>
      <c r="AW130" s="13" t="s">
        <v>31</v>
      </c>
      <c r="AX130" s="13" t="s">
        <v>69</v>
      </c>
      <c r="AY130" s="244" t="s">
        <v>151</v>
      </c>
    </row>
    <row r="131" s="13" customFormat="1">
      <c r="A131" s="13"/>
      <c r="B131" s="233"/>
      <c r="C131" s="234"/>
      <c r="D131" s="235" t="s">
        <v>161</v>
      </c>
      <c r="E131" s="236" t="s">
        <v>19</v>
      </c>
      <c r="F131" s="237" t="s">
        <v>1466</v>
      </c>
      <c r="G131" s="234"/>
      <c r="H131" s="238">
        <v>86</v>
      </c>
      <c r="I131" s="239"/>
      <c r="J131" s="234"/>
      <c r="K131" s="234"/>
      <c r="L131" s="240"/>
      <c r="M131" s="241"/>
      <c r="N131" s="242"/>
      <c r="O131" s="242"/>
      <c r="P131" s="242"/>
      <c r="Q131" s="242"/>
      <c r="R131" s="242"/>
      <c r="S131" s="242"/>
      <c r="T131" s="24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4" t="s">
        <v>161</v>
      </c>
      <c r="AU131" s="244" t="s">
        <v>79</v>
      </c>
      <c r="AV131" s="13" t="s">
        <v>79</v>
      </c>
      <c r="AW131" s="13" t="s">
        <v>31</v>
      </c>
      <c r="AX131" s="13" t="s">
        <v>69</v>
      </c>
      <c r="AY131" s="244" t="s">
        <v>151</v>
      </c>
    </row>
    <row r="132" s="13" customFormat="1">
      <c r="A132" s="13"/>
      <c r="B132" s="233"/>
      <c r="C132" s="234"/>
      <c r="D132" s="235" t="s">
        <v>161</v>
      </c>
      <c r="E132" s="236" t="s">
        <v>19</v>
      </c>
      <c r="F132" s="237" t="s">
        <v>1467</v>
      </c>
      <c r="G132" s="234"/>
      <c r="H132" s="238">
        <v>560</v>
      </c>
      <c r="I132" s="239"/>
      <c r="J132" s="234"/>
      <c r="K132" s="234"/>
      <c r="L132" s="240"/>
      <c r="M132" s="241"/>
      <c r="N132" s="242"/>
      <c r="O132" s="242"/>
      <c r="P132" s="242"/>
      <c r="Q132" s="242"/>
      <c r="R132" s="242"/>
      <c r="S132" s="242"/>
      <c r="T132" s="24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4" t="s">
        <v>161</v>
      </c>
      <c r="AU132" s="244" t="s">
        <v>79</v>
      </c>
      <c r="AV132" s="13" t="s">
        <v>79</v>
      </c>
      <c r="AW132" s="13" t="s">
        <v>31</v>
      </c>
      <c r="AX132" s="13" t="s">
        <v>69</v>
      </c>
      <c r="AY132" s="244" t="s">
        <v>151</v>
      </c>
    </row>
    <row r="133" s="14" customFormat="1">
      <c r="A133" s="14"/>
      <c r="B133" s="245"/>
      <c r="C133" s="246"/>
      <c r="D133" s="235" t="s">
        <v>161</v>
      </c>
      <c r="E133" s="247" t="s">
        <v>19</v>
      </c>
      <c r="F133" s="248" t="s">
        <v>202</v>
      </c>
      <c r="G133" s="246"/>
      <c r="H133" s="249">
        <v>806.89999999999998</v>
      </c>
      <c r="I133" s="250"/>
      <c r="J133" s="246"/>
      <c r="K133" s="246"/>
      <c r="L133" s="251"/>
      <c r="M133" s="252"/>
      <c r="N133" s="253"/>
      <c r="O133" s="253"/>
      <c r="P133" s="253"/>
      <c r="Q133" s="253"/>
      <c r="R133" s="253"/>
      <c r="S133" s="253"/>
      <c r="T133" s="25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5" t="s">
        <v>161</v>
      </c>
      <c r="AU133" s="255" t="s">
        <v>79</v>
      </c>
      <c r="AV133" s="14" t="s">
        <v>158</v>
      </c>
      <c r="AW133" s="14" t="s">
        <v>31</v>
      </c>
      <c r="AX133" s="14" t="s">
        <v>77</v>
      </c>
      <c r="AY133" s="255" t="s">
        <v>151</v>
      </c>
    </row>
    <row r="134" s="2" customFormat="1" ht="16.5" customHeight="1">
      <c r="A134" s="41"/>
      <c r="B134" s="42"/>
      <c r="C134" s="257" t="s">
        <v>227</v>
      </c>
      <c r="D134" s="257" t="s">
        <v>249</v>
      </c>
      <c r="E134" s="258" t="s">
        <v>1438</v>
      </c>
      <c r="F134" s="259" t="s">
        <v>1439</v>
      </c>
      <c r="G134" s="260" t="s">
        <v>197</v>
      </c>
      <c r="H134" s="261">
        <v>12.068</v>
      </c>
      <c r="I134" s="262"/>
      <c r="J134" s="263">
        <f>ROUND(I134*H134,2)</f>
        <v>0</v>
      </c>
      <c r="K134" s="259" t="s">
        <v>19</v>
      </c>
      <c r="L134" s="264"/>
      <c r="M134" s="265" t="s">
        <v>19</v>
      </c>
      <c r="N134" s="266" t="s">
        <v>40</v>
      </c>
      <c r="O134" s="87"/>
      <c r="P134" s="224">
        <f>O134*H134</f>
        <v>0</v>
      </c>
      <c r="Q134" s="224">
        <v>0</v>
      </c>
      <c r="R134" s="224">
        <f>Q134*H134</f>
        <v>0</v>
      </c>
      <c r="S134" s="224">
        <v>0</v>
      </c>
      <c r="T134" s="225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26" t="s">
        <v>175</v>
      </c>
      <c r="AT134" s="226" t="s">
        <v>249</v>
      </c>
      <c r="AU134" s="226" t="s">
        <v>79</v>
      </c>
      <c r="AY134" s="20" t="s">
        <v>151</v>
      </c>
      <c r="BE134" s="227">
        <f>IF(N134="základní",J134,0)</f>
        <v>0</v>
      </c>
      <c r="BF134" s="227">
        <f>IF(N134="snížená",J134,0)</f>
        <v>0</v>
      </c>
      <c r="BG134" s="227">
        <f>IF(N134="zákl. přenesená",J134,0)</f>
        <v>0</v>
      </c>
      <c r="BH134" s="227">
        <f>IF(N134="sníž. přenesená",J134,0)</f>
        <v>0</v>
      </c>
      <c r="BI134" s="227">
        <f>IF(N134="nulová",J134,0)</f>
        <v>0</v>
      </c>
      <c r="BJ134" s="20" t="s">
        <v>77</v>
      </c>
      <c r="BK134" s="227">
        <f>ROUND(I134*H134,2)</f>
        <v>0</v>
      </c>
      <c r="BL134" s="20" t="s">
        <v>158</v>
      </c>
      <c r="BM134" s="226" t="s">
        <v>1468</v>
      </c>
    </row>
    <row r="135" s="13" customFormat="1">
      <c r="A135" s="13"/>
      <c r="B135" s="233"/>
      <c r="C135" s="234"/>
      <c r="D135" s="235" t="s">
        <v>161</v>
      </c>
      <c r="E135" s="236" t="s">
        <v>19</v>
      </c>
      <c r="F135" s="237" t="s">
        <v>1469</v>
      </c>
      <c r="G135" s="234"/>
      <c r="H135" s="238">
        <v>12.068</v>
      </c>
      <c r="I135" s="239"/>
      <c r="J135" s="234"/>
      <c r="K135" s="234"/>
      <c r="L135" s="240"/>
      <c r="M135" s="241"/>
      <c r="N135" s="242"/>
      <c r="O135" s="242"/>
      <c r="P135" s="242"/>
      <c r="Q135" s="242"/>
      <c r="R135" s="242"/>
      <c r="S135" s="242"/>
      <c r="T135" s="24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4" t="s">
        <v>161</v>
      </c>
      <c r="AU135" s="244" t="s">
        <v>79</v>
      </c>
      <c r="AV135" s="13" t="s">
        <v>79</v>
      </c>
      <c r="AW135" s="13" t="s">
        <v>31</v>
      </c>
      <c r="AX135" s="13" t="s">
        <v>77</v>
      </c>
      <c r="AY135" s="244" t="s">
        <v>151</v>
      </c>
    </row>
    <row r="136" s="2" customFormat="1" ht="16.5" customHeight="1">
      <c r="A136" s="41"/>
      <c r="B136" s="42"/>
      <c r="C136" s="257" t="s">
        <v>192</v>
      </c>
      <c r="D136" s="257" t="s">
        <v>249</v>
      </c>
      <c r="E136" s="258" t="s">
        <v>1442</v>
      </c>
      <c r="F136" s="259" t="s">
        <v>1443</v>
      </c>
      <c r="G136" s="260" t="s">
        <v>230</v>
      </c>
      <c r="H136" s="261">
        <v>14.481</v>
      </c>
      <c r="I136" s="262"/>
      <c r="J136" s="263">
        <f>ROUND(I136*H136,2)</f>
        <v>0</v>
      </c>
      <c r="K136" s="259" t="s">
        <v>157</v>
      </c>
      <c r="L136" s="264"/>
      <c r="M136" s="265" t="s">
        <v>19</v>
      </c>
      <c r="N136" s="266" t="s">
        <v>40</v>
      </c>
      <c r="O136" s="87"/>
      <c r="P136" s="224">
        <f>O136*H136</f>
        <v>0</v>
      </c>
      <c r="Q136" s="224">
        <v>1</v>
      </c>
      <c r="R136" s="224">
        <f>Q136*H136</f>
        <v>14.481</v>
      </c>
      <c r="S136" s="224">
        <v>0</v>
      </c>
      <c r="T136" s="225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26" t="s">
        <v>175</v>
      </c>
      <c r="AT136" s="226" t="s">
        <v>249</v>
      </c>
      <c r="AU136" s="226" t="s">
        <v>79</v>
      </c>
      <c r="AY136" s="20" t="s">
        <v>151</v>
      </c>
      <c r="BE136" s="227">
        <f>IF(N136="základní",J136,0)</f>
        <v>0</v>
      </c>
      <c r="BF136" s="227">
        <f>IF(N136="snížená",J136,0)</f>
        <v>0</v>
      </c>
      <c r="BG136" s="227">
        <f>IF(N136="zákl. přenesená",J136,0)</f>
        <v>0</v>
      </c>
      <c r="BH136" s="227">
        <f>IF(N136="sníž. přenesená",J136,0)</f>
        <v>0</v>
      </c>
      <c r="BI136" s="227">
        <f>IF(N136="nulová",J136,0)</f>
        <v>0</v>
      </c>
      <c r="BJ136" s="20" t="s">
        <v>77</v>
      </c>
      <c r="BK136" s="227">
        <f>ROUND(I136*H136,2)</f>
        <v>0</v>
      </c>
      <c r="BL136" s="20" t="s">
        <v>158</v>
      </c>
      <c r="BM136" s="226" t="s">
        <v>1470</v>
      </c>
    </row>
    <row r="137" s="13" customFormat="1">
      <c r="A137" s="13"/>
      <c r="B137" s="233"/>
      <c r="C137" s="234"/>
      <c r="D137" s="235" t="s">
        <v>161</v>
      </c>
      <c r="E137" s="236" t="s">
        <v>19</v>
      </c>
      <c r="F137" s="237" t="s">
        <v>1471</v>
      </c>
      <c r="G137" s="234"/>
      <c r="H137" s="238">
        <v>8.0449999999999999</v>
      </c>
      <c r="I137" s="239"/>
      <c r="J137" s="234"/>
      <c r="K137" s="234"/>
      <c r="L137" s="240"/>
      <c r="M137" s="241"/>
      <c r="N137" s="242"/>
      <c r="O137" s="242"/>
      <c r="P137" s="242"/>
      <c r="Q137" s="242"/>
      <c r="R137" s="242"/>
      <c r="S137" s="242"/>
      <c r="T137" s="24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4" t="s">
        <v>161</v>
      </c>
      <c r="AU137" s="244" t="s">
        <v>79</v>
      </c>
      <c r="AV137" s="13" t="s">
        <v>79</v>
      </c>
      <c r="AW137" s="13" t="s">
        <v>31</v>
      </c>
      <c r="AX137" s="13" t="s">
        <v>77</v>
      </c>
      <c r="AY137" s="244" t="s">
        <v>151</v>
      </c>
    </row>
    <row r="138" s="13" customFormat="1">
      <c r="A138" s="13"/>
      <c r="B138" s="233"/>
      <c r="C138" s="234"/>
      <c r="D138" s="235" t="s">
        <v>161</v>
      </c>
      <c r="E138" s="234"/>
      <c r="F138" s="237" t="s">
        <v>1472</v>
      </c>
      <c r="G138" s="234"/>
      <c r="H138" s="238">
        <v>14.481</v>
      </c>
      <c r="I138" s="239"/>
      <c r="J138" s="234"/>
      <c r="K138" s="234"/>
      <c r="L138" s="240"/>
      <c r="M138" s="241"/>
      <c r="N138" s="242"/>
      <c r="O138" s="242"/>
      <c r="P138" s="242"/>
      <c r="Q138" s="242"/>
      <c r="R138" s="242"/>
      <c r="S138" s="242"/>
      <c r="T138" s="24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4" t="s">
        <v>161</v>
      </c>
      <c r="AU138" s="244" t="s">
        <v>79</v>
      </c>
      <c r="AV138" s="13" t="s">
        <v>79</v>
      </c>
      <c r="AW138" s="13" t="s">
        <v>4</v>
      </c>
      <c r="AX138" s="13" t="s">
        <v>77</v>
      </c>
      <c r="AY138" s="244" t="s">
        <v>151</v>
      </c>
    </row>
    <row r="139" s="2" customFormat="1" ht="16.5" customHeight="1">
      <c r="A139" s="41"/>
      <c r="B139" s="42"/>
      <c r="C139" s="257" t="s">
        <v>243</v>
      </c>
      <c r="D139" s="257" t="s">
        <v>249</v>
      </c>
      <c r="E139" s="258" t="s">
        <v>1473</v>
      </c>
      <c r="F139" s="259" t="s">
        <v>1474</v>
      </c>
      <c r="G139" s="260" t="s">
        <v>230</v>
      </c>
      <c r="H139" s="261">
        <v>24.768000000000001</v>
      </c>
      <c r="I139" s="262"/>
      <c r="J139" s="263">
        <f>ROUND(I139*H139,2)</f>
        <v>0</v>
      </c>
      <c r="K139" s="259" t="s">
        <v>157</v>
      </c>
      <c r="L139" s="264"/>
      <c r="M139" s="265" t="s">
        <v>19</v>
      </c>
      <c r="N139" s="266" t="s">
        <v>40</v>
      </c>
      <c r="O139" s="87"/>
      <c r="P139" s="224">
        <f>O139*H139</f>
        <v>0</v>
      </c>
      <c r="Q139" s="224">
        <v>1</v>
      </c>
      <c r="R139" s="224">
        <f>Q139*H139</f>
        <v>24.768000000000001</v>
      </c>
      <c r="S139" s="224">
        <v>0</v>
      </c>
      <c r="T139" s="225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26" t="s">
        <v>175</v>
      </c>
      <c r="AT139" s="226" t="s">
        <v>249</v>
      </c>
      <c r="AU139" s="226" t="s">
        <v>79</v>
      </c>
      <c r="AY139" s="20" t="s">
        <v>151</v>
      </c>
      <c r="BE139" s="227">
        <f>IF(N139="základní",J139,0)</f>
        <v>0</v>
      </c>
      <c r="BF139" s="227">
        <f>IF(N139="snížená",J139,0)</f>
        <v>0</v>
      </c>
      <c r="BG139" s="227">
        <f>IF(N139="zákl. přenesená",J139,0)</f>
        <v>0</v>
      </c>
      <c r="BH139" s="227">
        <f>IF(N139="sníž. přenesená",J139,0)</f>
        <v>0</v>
      </c>
      <c r="BI139" s="227">
        <f>IF(N139="nulová",J139,0)</f>
        <v>0</v>
      </c>
      <c r="BJ139" s="20" t="s">
        <v>77</v>
      </c>
      <c r="BK139" s="227">
        <f>ROUND(I139*H139,2)</f>
        <v>0</v>
      </c>
      <c r="BL139" s="20" t="s">
        <v>158</v>
      </c>
      <c r="BM139" s="226" t="s">
        <v>1475</v>
      </c>
    </row>
    <row r="140" s="13" customFormat="1">
      <c r="A140" s="13"/>
      <c r="B140" s="233"/>
      <c r="C140" s="234"/>
      <c r="D140" s="235" t="s">
        <v>161</v>
      </c>
      <c r="E140" s="236" t="s">
        <v>19</v>
      </c>
      <c r="F140" s="237" t="s">
        <v>1476</v>
      </c>
      <c r="G140" s="234"/>
      <c r="H140" s="238">
        <v>13.76</v>
      </c>
      <c r="I140" s="239"/>
      <c r="J140" s="234"/>
      <c r="K140" s="234"/>
      <c r="L140" s="240"/>
      <c r="M140" s="241"/>
      <c r="N140" s="242"/>
      <c r="O140" s="242"/>
      <c r="P140" s="242"/>
      <c r="Q140" s="242"/>
      <c r="R140" s="242"/>
      <c r="S140" s="242"/>
      <c r="T140" s="24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4" t="s">
        <v>161</v>
      </c>
      <c r="AU140" s="244" t="s">
        <v>79</v>
      </c>
      <c r="AV140" s="13" t="s">
        <v>79</v>
      </c>
      <c r="AW140" s="13" t="s">
        <v>31</v>
      </c>
      <c r="AX140" s="13" t="s">
        <v>77</v>
      </c>
      <c r="AY140" s="244" t="s">
        <v>151</v>
      </c>
    </row>
    <row r="141" s="13" customFormat="1">
      <c r="A141" s="13"/>
      <c r="B141" s="233"/>
      <c r="C141" s="234"/>
      <c r="D141" s="235" t="s">
        <v>161</v>
      </c>
      <c r="E141" s="234"/>
      <c r="F141" s="237" t="s">
        <v>1477</v>
      </c>
      <c r="G141" s="234"/>
      <c r="H141" s="238">
        <v>24.768000000000001</v>
      </c>
      <c r="I141" s="239"/>
      <c r="J141" s="234"/>
      <c r="K141" s="234"/>
      <c r="L141" s="240"/>
      <c r="M141" s="241"/>
      <c r="N141" s="242"/>
      <c r="O141" s="242"/>
      <c r="P141" s="242"/>
      <c r="Q141" s="242"/>
      <c r="R141" s="242"/>
      <c r="S141" s="242"/>
      <c r="T141" s="24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4" t="s">
        <v>161</v>
      </c>
      <c r="AU141" s="244" t="s">
        <v>79</v>
      </c>
      <c r="AV141" s="13" t="s">
        <v>79</v>
      </c>
      <c r="AW141" s="13" t="s">
        <v>4</v>
      </c>
      <c r="AX141" s="13" t="s">
        <v>77</v>
      </c>
      <c r="AY141" s="244" t="s">
        <v>151</v>
      </c>
    </row>
    <row r="142" s="2" customFormat="1" ht="24.15" customHeight="1">
      <c r="A142" s="41"/>
      <c r="B142" s="42"/>
      <c r="C142" s="215" t="s">
        <v>198</v>
      </c>
      <c r="D142" s="215" t="s">
        <v>153</v>
      </c>
      <c r="E142" s="216" t="s">
        <v>1478</v>
      </c>
      <c r="F142" s="217" t="s">
        <v>1479</v>
      </c>
      <c r="G142" s="218" t="s">
        <v>156</v>
      </c>
      <c r="H142" s="219">
        <v>560</v>
      </c>
      <c r="I142" s="220"/>
      <c r="J142" s="221">
        <f>ROUND(I142*H142,2)</f>
        <v>0</v>
      </c>
      <c r="K142" s="217" t="s">
        <v>157</v>
      </c>
      <c r="L142" s="47"/>
      <c r="M142" s="222" t="s">
        <v>19</v>
      </c>
      <c r="N142" s="223" t="s">
        <v>40</v>
      </c>
      <c r="O142" s="87"/>
      <c r="P142" s="224">
        <f>O142*H142</f>
        <v>0</v>
      </c>
      <c r="Q142" s="224">
        <v>0</v>
      </c>
      <c r="R142" s="224">
        <f>Q142*H142</f>
        <v>0</v>
      </c>
      <c r="S142" s="224">
        <v>0</v>
      </c>
      <c r="T142" s="225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26" t="s">
        <v>158</v>
      </c>
      <c r="AT142" s="226" t="s">
        <v>153</v>
      </c>
      <c r="AU142" s="226" t="s">
        <v>79</v>
      </c>
      <c r="AY142" s="20" t="s">
        <v>151</v>
      </c>
      <c r="BE142" s="227">
        <f>IF(N142="základní",J142,0)</f>
        <v>0</v>
      </c>
      <c r="BF142" s="227">
        <f>IF(N142="snížená",J142,0)</f>
        <v>0</v>
      </c>
      <c r="BG142" s="227">
        <f>IF(N142="zákl. přenesená",J142,0)</f>
        <v>0</v>
      </c>
      <c r="BH142" s="227">
        <f>IF(N142="sníž. přenesená",J142,0)</f>
        <v>0</v>
      </c>
      <c r="BI142" s="227">
        <f>IF(N142="nulová",J142,0)</f>
        <v>0</v>
      </c>
      <c r="BJ142" s="20" t="s">
        <v>77</v>
      </c>
      <c r="BK142" s="227">
        <f>ROUND(I142*H142,2)</f>
        <v>0</v>
      </c>
      <c r="BL142" s="20" t="s">
        <v>158</v>
      </c>
      <c r="BM142" s="226" t="s">
        <v>1480</v>
      </c>
    </row>
    <row r="143" s="2" customFormat="1">
      <c r="A143" s="41"/>
      <c r="B143" s="42"/>
      <c r="C143" s="43"/>
      <c r="D143" s="228" t="s">
        <v>159</v>
      </c>
      <c r="E143" s="43"/>
      <c r="F143" s="229" t="s">
        <v>1481</v>
      </c>
      <c r="G143" s="43"/>
      <c r="H143" s="43"/>
      <c r="I143" s="230"/>
      <c r="J143" s="43"/>
      <c r="K143" s="43"/>
      <c r="L143" s="47"/>
      <c r="M143" s="231"/>
      <c r="N143" s="232"/>
      <c r="O143" s="87"/>
      <c r="P143" s="87"/>
      <c r="Q143" s="87"/>
      <c r="R143" s="87"/>
      <c r="S143" s="87"/>
      <c r="T143" s="88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T143" s="20" t="s">
        <v>159</v>
      </c>
      <c r="AU143" s="20" t="s">
        <v>79</v>
      </c>
    </row>
    <row r="144" s="13" customFormat="1">
      <c r="A144" s="13"/>
      <c r="B144" s="233"/>
      <c r="C144" s="234"/>
      <c r="D144" s="235" t="s">
        <v>161</v>
      </c>
      <c r="E144" s="236" t="s">
        <v>19</v>
      </c>
      <c r="F144" s="237" t="s">
        <v>1467</v>
      </c>
      <c r="G144" s="234"/>
      <c r="H144" s="238">
        <v>560</v>
      </c>
      <c r="I144" s="239"/>
      <c r="J144" s="234"/>
      <c r="K144" s="234"/>
      <c r="L144" s="240"/>
      <c r="M144" s="241"/>
      <c r="N144" s="242"/>
      <c r="O144" s="242"/>
      <c r="P144" s="242"/>
      <c r="Q144" s="242"/>
      <c r="R144" s="242"/>
      <c r="S144" s="242"/>
      <c r="T144" s="24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4" t="s">
        <v>161</v>
      </c>
      <c r="AU144" s="244" t="s">
        <v>79</v>
      </c>
      <c r="AV144" s="13" t="s">
        <v>79</v>
      </c>
      <c r="AW144" s="13" t="s">
        <v>31</v>
      </c>
      <c r="AX144" s="13" t="s">
        <v>77</v>
      </c>
      <c r="AY144" s="244" t="s">
        <v>151</v>
      </c>
    </row>
    <row r="145" s="2" customFormat="1" ht="16.5" customHeight="1">
      <c r="A145" s="41"/>
      <c r="B145" s="42"/>
      <c r="C145" s="257" t="s">
        <v>254</v>
      </c>
      <c r="D145" s="257" t="s">
        <v>249</v>
      </c>
      <c r="E145" s="258" t="s">
        <v>1423</v>
      </c>
      <c r="F145" s="259" t="s">
        <v>1424</v>
      </c>
      <c r="G145" s="260" t="s">
        <v>1256</v>
      </c>
      <c r="H145" s="261">
        <v>11.199999999999999</v>
      </c>
      <c r="I145" s="262"/>
      <c r="J145" s="263">
        <f>ROUND(I145*H145,2)</f>
        <v>0</v>
      </c>
      <c r="K145" s="259" t="s">
        <v>157</v>
      </c>
      <c r="L145" s="264"/>
      <c r="M145" s="265" t="s">
        <v>19</v>
      </c>
      <c r="N145" s="266" t="s">
        <v>40</v>
      </c>
      <c r="O145" s="87"/>
      <c r="P145" s="224">
        <f>O145*H145</f>
        <v>0</v>
      </c>
      <c r="Q145" s="224">
        <v>0.001</v>
      </c>
      <c r="R145" s="224">
        <f>Q145*H145</f>
        <v>0.0112</v>
      </c>
      <c r="S145" s="224">
        <v>0</v>
      </c>
      <c r="T145" s="225">
        <f>S145*H145</f>
        <v>0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26" t="s">
        <v>175</v>
      </c>
      <c r="AT145" s="226" t="s">
        <v>249</v>
      </c>
      <c r="AU145" s="226" t="s">
        <v>79</v>
      </c>
      <c r="AY145" s="20" t="s">
        <v>151</v>
      </c>
      <c r="BE145" s="227">
        <f>IF(N145="základní",J145,0)</f>
        <v>0</v>
      </c>
      <c r="BF145" s="227">
        <f>IF(N145="snížená",J145,0)</f>
        <v>0</v>
      </c>
      <c r="BG145" s="227">
        <f>IF(N145="zákl. přenesená",J145,0)</f>
        <v>0</v>
      </c>
      <c r="BH145" s="227">
        <f>IF(N145="sníž. přenesená",J145,0)</f>
        <v>0</v>
      </c>
      <c r="BI145" s="227">
        <f>IF(N145="nulová",J145,0)</f>
        <v>0</v>
      </c>
      <c r="BJ145" s="20" t="s">
        <v>77</v>
      </c>
      <c r="BK145" s="227">
        <f>ROUND(I145*H145,2)</f>
        <v>0</v>
      </c>
      <c r="BL145" s="20" t="s">
        <v>158</v>
      </c>
      <c r="BM145" s="226" t="s">
        <v>1482</v>
      </c>
    </row>
    <row r="146" s="2" customFormat="1">
      <c r="A146" s="41"/>
      <c r="B146" s="42"/>
      <c r="C146" s="43"/>
      <c r="D146" s="235" t="s">
        <v>238</v>
      </c>
      <c r="E146" s="43"/>
      <c r="F146" s="256" t="s">
        <v>1483</v>
      </c>
      <c r="G146" s="43"/>
      <c r="H146" s="43"/>
      <c r="I146" s="230"/>
      <c r="J146" s="43"/>
      <c r="K146" s="43"/>
      <c r="L146" s="47"/>
      <c r="M146" s="231"/>
      <c r="N146" s="232"/>
      <c r="O146" s="87"/>
      <c r="P146" s="87"/>
      <c r="Q146" s="87"/>
      <c r="R146" s="87"/>
      <c r="S146" s="87"/>
      <c r="T146" s="88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T146" s="20" t="s">
        <v>238</v>
      </c>
      <c r="AU146" s="20" t="s">
        <v>79</v>
      </c>
    </row>
    <row r="147" s="13" customFormat="1">
      <c r="A147" s="13"/>
      <c r="B147" s="233"/>
      <c r="C147" s="234"/>
      <c r="D147" s="235" t="s">
        <v>161</v>
      </c>
      <c r="E147" s="234"/>
      <c r="F147" s="237" t="s">
        <v>1484</v>
      </c>
      <c r="G147" s="234"/>
      <c r="H147" s="238">
        <v>11.199999999999999</v>
      </c>
      <c r="I147" s="239"/>
      <c r="J147" s="234"/>
      <c r="K147" s="234"/>
      <c r="L147" s="240"/>
      <c r="M147" s="241"/>
      <c r="N147" s="242"/>
      <c r="O147" s="242"/>
      <c r="P147" s="242"/>
      <c r="Q147" s="242"/>
      <c r="R147" s="242"/>
      <c r="S147" s="242"/>
      <c r="T147" s="24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4" t="s">
        <v>161</v>
      </c>
      <c r="AU147" s="244" t="s">
        <v>79</v>
      </c>
      <c r="AV147" s="13" t="s">
        <v>79</v>
      </c>
      <c r="AW147" s="13" t="s">
        <v>4</v>
      </c>
      <c r="AX147" s="13" t="s">
        <v>77</v>
      </c>
      <c r="AY147" s="244" t="s">
        <v>151</v>
      </c>
    </row>
    <row r="148" s="2" customFormat="1" ht="24.15" customHeight="1">
      <c r="A148" s="41"/>
      <c r="B148" s="42"/>
      <c r="C148" s="215" t="s">
        <v>206</v>
      </c>
      <c r="D148" s="215" t="s">
        <v>153</v>
      </c>
      <c r="E148" s="216" t="s">
        <v>1485</v>
      </c>
      <c r="F148" s="217" t="s">
        <v>1486</v>
      </c>
      <c r="G148" s="218" t="s">
        <v>156</v>
      </c>
      <c r="H148" s="219">
        <v>86</v>
      </c>
      <c r="I148" s="220"/>
      <c r="J148" s="221">
        <f>ROUND(I148*H148,2)</f>
        <v>0</v>
      </c>
      <c r="K148" s="217" t="s">
        <v>157</v>
      </c>
      <c r="L148" s="47"/>
      <c r="M148" s="222" t="s">
        <v>19</v>
      </c>
      <c r="N148" s="223" t="s">
        <v>40</v>
      </c>
      <c r="O148" s="87"/>
      <c r="P148" s="224">
        <f>O148*H148</f>
        <v>0</v>
      </c>
      <c r="Q148" s="224">
        <v>0</v>
      </c>
      <c r="R148" s="224">
        <f>Q148*H148</f>
        <v>0</v>
      </c>
      <c r="S148" s="224">
        <v>0</v>
      </c>
      <c r="T148" s="225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26" t="s">
        <v>158</v>
      </c>
      <c r="AT148" s="226" t="s">
        <v>153</v>
      </c>
      <c r="AU148" s="226" t="s">
        <v>79</v>
      </c>
      <c r="AY148" s="20" t="s">
        <v>151</v>
      </c>
      <c r="BE148" s="227">
        <f>IF(N148="základní",J148,0)</f>
        <v>0</v>
      </c>
      <c r="BF148" s="227">
        <f>IF(N148="snížená",J148,0)</f>
        <v>0</v>
      </c>
      <c r="BG148" s="227">
        <f>IF(N148="zákl. přenesená",J148,0)</f>
        <v>0</v>
      </c>
      <c r="BH148" s="227">
        <f>IF(N148="sníž. přenesená",J148,0)</f>
        <v>0</v>
      </c>
      <c r="BI148" s="227">
        <f>IF(N148="nulová",J148,0)</f>
        <v>0</v>
      </c>
      <c r="BJ148" s="20" t="s">
        <v>77</v>
      </c>
      <c r="BK148" s="227">
        <f>ROUND(I148*H148,2)</f>
        <v>0</v>
      </c>
      <c r="BL148" s="20" t="s">
        <v>158</v>
      </c>
      <c r="BM148" s="226" t="s">
        <v>1487</v>
      </c>
    </row>
    <row r="149" s="2" customFormat="1">
      <c r="A149" s="41"/>
      <c r="B149" s="42"/>
      <c r="C149" s="43"/>
      <c r="D149" s="228" t="s">
        <v>159</v>
      </c>
      <c r="E149" s="43"/>
      <c r="F149" s="229" t="s">
        <v>1488</v>
      </c>
      <c r="G149" s="43"/>
      <c r="H149" s="43"/>
      <c r="I149" s="230"/>
      <c r="J149" s="43"/>
      <c r="K149" s="43"/>
      <c r="L149" s="47"/>
      <c r="M149" s="231"/>
      <c r="N149" s="232"/>
      <c r="O149" s="87"/>
      <c r="P149" s="87"/>
      <c r="Q149" s="87"/>
      <c r="R149" s="87"/>
      <c r="S149" s="87"/>
      <c r="T149" s="88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T149" s="20" t="s">
        <v>159</v>
      </c>
      <c r="AU149" s="20" t="s">
        <v>79</v>
      </c>
    </row>
    <row r="150" s="13" customFormat="1">
      <c r="A150" s="13"/>
      <c r="B150" s="233"/>
      <c r="C150" s="234"/>
      <c r="D150" s="235" t="s">
        <v>161</v>
      </c>
      <c r="E150" s="236" t="s">
        <v>19</v>
      </c>
      <c r="F150" s="237" t="s">
        <v>1466</v>
      </c>
      <c r="G150" s="234"/>
      <c r="H150" s="238">
        <v>86</v>
      </c>
      <c r="I150" s="239"/>
      <c r="J150" s="234"/>
      <c r="K150" s="234"/>
      <c r="L150" s="240"/>
      <c r="M150" s="241"/>
      <c r="N150" s="242"/>
      <c r="O150" s="242"/>
      <c r="P150" s="242"/>
      <c r="Q150" s="242"/>
      <c r="R150" s="242"/>
      <c r="S150" s="242"/>
      <c r="T150" s="24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4" t="s">
        <v>161</v>
      </c>
      <c r="AU150" s="244" t="s">
        <v>79</v>
      </c>
      <c r="AV150" s="13" t="s">
        <v>79</v>
      </c>
      <c r="AW150" s="13" t="s">
        <v>31</v>
      </c>
      <c r="AX150" s="13" t="s">
        <v>77</v>
      </c>
      <c r="AY150" s="244" t="s">
        <v>151</v>
      </c>
    </row>
    <row r="151" s="2" customFormat="1" ht="16.5" customHeight="1">
      <c r="A151" s="41"/>
      <c r="B151" s="42"/>
      <c r="C151" s="257" t="s">
        <v>266</v>
      </c>
      <c r="D151" s="257" t="s">
        <v>249</v>
      </c>
      <c r="E151" s="258" t="s">
        <v>1423</v>
      </c>
      <c r="F151" s="259" t="s">
        <v>1424</v>
      </c>
      <c r="G151" s="260" t="s">
        <v>1256</v>
      </c>
      <c r="H151" s="261">
        <v>1.72</v>
      </c>
      <c r="I151" s="262"/>
      <c r="J151" s="263">
        <f>ROUND(I151*H151,2)</f>
        <v>0</v>
      </c>
      <c r="K151" s="259" t="s">
        <v>157</v>
      </c>
      <c r="L151" s="264"/>
      <c r="M151" s="265" t="s">
        <v>19</v>
      </c>
      <c r="N151" s="266" t="s">
        <v>40</v>
      </c>
      <c r="O151" s="87"/>
      <c r="P151" s="224">
        <f>O151*H151</f>
        <v>0</v>
      </c>
      <c r="Q151" s="224">
        <v>0.001</v>
      </c>
      <c r="R151" s="224">
        <f>Q151*H151</f>
        <v>0.00172</v>
      </c>
      <c r="S151" s="224">
        <v>0</v>
      </c>
      <c r="T151" s="225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26" t="s">
        <v>175</v>
      </c>
      <c r="AT151" s="226" t="s">
        <v>249</v>
      </c>
      <c r="AU151" s="226" t="s">
        <v>79</v>
      </c>
      <c r="AY151" s="20" t="s">
        <v>151</v>
      </c>
      <c r="BE151" s="227">
        <f>IF(N151="základní",J151,0)</f>
        <v>0</v>
      </c>
      <c r="BF151" s="227">
        <f>IF(N151="snížená",J151,0)</f>
        <v>0</v>
      </c>
      <c r="BG151" s="227">
        <f>IF(N151="zákl. přenesená",J151,0)</f>
        <v>0</v>
      </c>
      <c r="BH151" s="227">
        <f>IF(N151="sníž. přenesená",J151,0)</f>
        <v>0</v>
      </c>
      <c r="BI151" s="227">
        <f>IF(N151="nulová",J151,0)</f>
        <v>0</v>
      </c>
      <c r="BJ151" s="20" t="s">
        <v>77</v>
      </c>
      <c r="BK151" s="227">
        <f>ROUND(I151*H151,2)</f>
        <v>0</v>
      </c>
      <c r="BL151" s="20" t="s">
        <v>158</v>
      </c>
      <c r="BM151" s="226" t="s">
        <v>1489</v>
      </c>
    </row>
    <row r="152" s="2" customFormat="1">
      <c r="A152" s="41"/>
      <c r="B152" s="42"/>
      <c r="C152" s="43"/>
      <c r="D152" s="235" t="s">
        <v>238</v>
      </c>
      <c r="E152" s="43"/>
      <c r="F152" s="256" t="s">
        <v>1490</v>
      </c>
      <c r="G152" s="43"/>
      <c r="H152" s="43"/>
      <c r="I152" s="230"/>
      <c r="J152" s="43"/>
      <c r="K152" s="43"/>
      <c r="L152" s="47"/>
      <c r="M152" s="231"/>
      <c r="N152" s="232"/>
      <c r="O152" s="87"/>
      <c r="P152" s="87"/>
      <c r="Q152" s="87"/>
      <c r="R152" s="87"/>
      <c r="S152" s="87"/>
      <c r="T152" s="88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T152" s="20" t="s">
        <v>238</v>
      </c>
      <c r="AU152" s="20" t="s">
        <v>79</v>
      </c>
    </row>
    <row r="153" s="13" customFormat="1">
      <c r="A153" s="13"/>
      <c r="B153" s="233"/>
      <c r="C153" s="234"/>
      <c r="D153" s="235" t="s">
        <v>161</v>
      </c>
      <c r="E153" s="234"/>
      <c r="F153" s="237" t="s">
        <v>1491</v>
      </c>
      <c r="G153" s="234"/>
      <c r="H153" s="238">
        <v>1.72</v>
      </c>
      <c r="I153" s="239"/>
      <c r="J153" s="234"/>
      <c r="K153" s="234"/>
      <c r="L153" s="240"/>
      <c r="M153" s="241"/>
      <c r="N153" s="242"/>
      <c r="O153" s="242"/>
      <c r="P153" s="242"/>
      <c r="Q153" s="242"/>
      <c r="R153" s="242"/>
      <c r="S153" s="242"/>
      <c r="T153" s="24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4" t="s">
        <v>161</v>
      </c>
      <c r="AU153" s="244" t="s">
        <v>79</v>
      </c>
      <c r="AV153" s="13" t="s">
        <v>79</v>
      </c>
      <c r="AW153" s="13" t="s">
        <v>4</v>
      </c>
      <c r="AX153" s="13" t="s">
        <v>77</v>
      </c>
      <c r="AY153" s="244" t="s">
        <v>151</v>
      </c>
    </row>
    <row r="154" s="2" customFormat="1" ht="24.15" customHeight="1">
      <c r="A154" s="41"/>
      <c r="B154" s="42"/>
      <c r="C154" s="215" t="s">
        <v>214</v>
      </c>
      <c r="D154" s="215" t="s">
        <v>153</v>
      </c>
      <c r="E154" s="216" t="s">
        <v>1485</v>
      </c>
      <c r="F154" s="217" t="s">
        <v>1486</v>
      </c>
      <c r="G154" s="218" t="s">
        <v>156</v>
      </c>
      <c r="H154" s="219">
        <v>161</v>
      </c>
      <c r="I154" s="220"/>
      <c r="J154" s="221">
        <f>ROUND(I154*H154,2)</f>
        <v>0</v>
      </c>
      <c r="K154" s="217" t="s">
        <v>157</v>
      </c>
      <c r="L154" s="47"/>
      <c r="M154" s="222" t="s">
        <v>19</v>
      </c>
      <c r="N154" s="223" t="s">
        <v>40</v>
      </c>
      <c r="O154" s="87"/>
      <c r="P154" s="224">
        <f>O154*H154</f>
        <v>0</v>
      </c>
      <c r="Q154" s="224">
        <v>0</v>
      </c>
      <c r="R154" s="224">
        <f>Q154*H154</f>
        <v>0</v>
      </c>
      <c r="S154" s="224">
        <v>0</v>
      </c>
      <c r="T154" s="225">
        <f>S154*H154</f>
        <v>0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26" t="s">
        <v>158</v>
      </c>
      <c r="AT154" s="226" t="s">
        <v>153</v>
      </c>
      <c r="AU154" s="226" t="s">
        <v>79</v>
      </c>
      <c r="AY154" s="20" t="s">
        <v>151</v>
      </c>
      <c r="BE154" s="227">
        <f>IF(N154="základní",J154,0)</f>
        <v>0</v>
      </c>
      <c r="BF154" s="227">
        <f>IF(N154="snížená",J154,0)</f>
        <v>0</v>
      </c>
      <c r="BG154" s="227">
        <f>IF(N154="zákl. přenesená",J154,0)</f>
        <v>0</v>
      </c>
      <c r="BH154" s="227">
        <f>IF(N154="sníž. přenesená",J154,0)</f>
        <v>0</v>
      </c>
      <c r="BI154" s="227">
        <f>IF(N154="nulová",J154,0)</f>
        <v>0</v>
      </c>
      <c r="BJ154" s="20" t="s">
        <v>77</v>
      </c>
      <c r="BK154" s="227">
        <f>ROUND(I154*H154,2)</f>
        <v>0</v>
      </c>
      <c r="BL154" s="20" t="s">
        <v>158</v>
      </c>
      <c r="BM154" s="226" t="s">
        <v>1492</v>
      </c>
    </row>
    <row r="155" s="2" customFormat="1">
      <c r="A155" s="41"/>
      <c r="B155" s="42"/>
      <c r="C155" s="43"/>
      <c r="D155" s="228" t="s">
        <v>159</v>
      </c>
      <c r="E155" s="43"/>
      <c r="F155" s="229" t="s">
        <v>1488</v>
      </c>
      <c r="G155" s="43"/>
      <c r="H155" s="43"/>
      <c r="I155" s="230"/>
      <c r="J155" s="43"/>
      <c r="K155" s="43"/>
      <c r="L155" s="47"/>
      <c r="M155" s="231"/>
      <c r="N155" s="232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20" t="s">
        <v>159</v>
      </c>
      <c r="AU155" s="20" t="s">
        <v>79</v>
      </c>
    </row>
    <row r="156" s="2" customFormat="1" ht="16.5" customHeight="1">
      <c r="A156" s="41"/>
      <c r="B156" s="42"/>
      <c r="C156" s="257" t="s">
        <v>7</v>
      </c>
      <c r="D156" s="257" t="s">
        <v>249</v>
      </c>
      <c r="E156" s="258" t="s">
        <v>1493</v>
      </c>
      <c r="F156" s="259" t="s">
        <v>1494</v>
      </c>
      <c r="G156" s="260" t="s">
        <v>1256</v>
      </c>
      <c r="H156" s="261">
        <v>1.127</v>
      </c>
      <c r="I156" s="262"/>
      <c r="J156" s="263">
        <f>ROUND(I156*H156,2)</f>
        <v>0</v>
      </c>
      <c r="K156" s="259" t="s">
        <v>19</v>
      </c>
      <c r="L156" s="264"/>
      <c r="M156" s="265" t="s">
        <v>19</v>
      </c>
      <c r="N156" s="266" t="s">
        <v>40</v>
      </c>
      <c r="O156" s="87"/>
      <c r="P156" s="224">
        <f>O156*H156</f>
        <v>0</v>
      </c>
      <c r="Q156" s="224">
        <v>0.001</v>
      </c>
      <c r="R156" s="224">
        <f>Q156*H156</f>
        <v>0.001127</v>
      </c>
      <c r="S156" s="224">
        <v>0</v>
      </c>
      <c r="T156" s="225">
        <f>S156*H156</f>
        <v>0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26" t="s">
        <v>175</v>
      </c>
      <c r="AT156" s="226" t="s">
        <v>249</v>
      </c>
      <c r="AU156" s="226" t="s">
        <v>79</v>
      </c>
      <c r="AY156" s="20" t="s">
        <v>151</v>
      </c>
      <c r="BE156" s="227">
        <f>IF(N156="základní",J156,0)</f>
        <v>0</v>
      </c>
      <c r="BF156" s="227">
        <f>IF(N156="snížená",J156,0)</f>
        <v>0</v>
      </c>
      <c r="BG156" s="227">
        <f>IF(N156="zákl. přenesená",J156,0)</f>
        <v>0</v>
      </c>
      <c r="BH156" s="227">
        <f>IF(N156="sníž. přenesená",J156,0)</f>
        <v>0</v>
      </c>
      <c r="BI156" s="227">
        <f>IF(N156="nulová",J156,0)</f>
        <v>0</v>
      </c>
      <c r="BJ156" s="20" t="s">
        <v>77</v>
      </c>
      <c r="BK156" s="227">
        <f>ROUND(I156*H156,2)</f>
        <v>0</v>
      </c>
      <c r="BL156" s="20" t="s">
        <v>158</v>
      </c>
      <c r="BM156" s="226" t="s">
        <v>1495</v>
      </c>
    </row>
    <row r="157" s="13" customFormat="1">
      <c r="A157" s="13"/>
      <c r="B157" s="233"/>
      <c r="C157" s="234"/>
      <c r="D157" s="235" t="s">
        <v>161</v>
      </c>
      <c r="E157" s="234"/>
      <c r="F157" s="237" t="s">
        <v>1496</v>
      </c>
      <c r="G157" s="234"/>
      <c r="H157" s="238">
        <v>1.127</v>
      </c>
      <c r="I157" s="239"/>
      <c r="J157" s="234"/>
      <c r="K157" s="234"/>
      <c r="L157" s="240"/>
      <c r="M157" s="241"/>
      <c r="N157" s="242"/>
      <c r="O157" s="242"/>
      <c r="P157" s="242"/>
      <c r="Q157" s="242"/>
      <c r="R157" s="242"/>
      <c r="S157" s="242"/>
      <c r="T157" s="24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4" t="s">
        <v>161</v>
      </c>
      <c r="AU157" s="244" t="s">
        <v>79</v>
      </c>
      <c r="AV157" s="13" t="s">
        <v>79</v>
      </c>
      <c r="AW157" s="13" t="s">
        <v>4</v>
      </c>
      <c r="AX157" s="13" t="s">
        <v>77</v>
      </c>
      <c r="AY157" s="244" t="s">
        <v>151</v>
      </c>
    </row>
    <row r="158" s="2" customFormat="1" ht="24.15" customHeight="1">
      <c r="A158" s="41"/>
      <c r="B158" s="42"/>
      <c r="C158" s="215" t="s">
        <v>278</v>
      </c>
      <c r="D158" s="215" t="s">
        <v>153</v>
      </c>
      <c r="E158" s="216" t="s">
        <v>1497</v>
      </c>
      <c r="F158" s="217" t="s">
        <v>1498</v>
      </c>
      <c r="G158" s="218" t="s">
        <v>363</v>
      </c>
      <c r="H158" s="219">
        <v>18</v>
      </c>
      <c r="I158" s="220"/>
      <c r="J158" s="221">
        <f>ROUND(I158*H158,2)</f>
        <v>0</v>
      </c>
      <c r="K158" s="217" t="s">
        <v>157</v>
      </c>
      <c r="L158" s="47"/>
      <c r="M158" s="222" t="s">
        <v>19</v>
      </c>
      <c r="N158" s="223" t="s">
        <v>40</v>
      </c>
      <c r="O158" s="87"/>
      <c r="P158" s="224">
        <f>O158*H158</f>
        <v>0</v>
      </c>
      <c r="Q158" s="224">
        <v>0</v>
      </c>
      <c r="R158" s="224">
        <f>Q158*H158</f>
        <v>0</v>
      </c>
      <c r="S158" s="224">
        <v>0</v>
      </c>
      <c r="T158" s="225">
        <f>S158*H158</f>
        <v>0</v>
      </c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R158" s="226" t="s">
        <v>158</v>
      </c>
      <c r="AT158" s="226" t="s">
        <v>153</v>
      </c>
      <c r="AU158" s="226" t="s">
        <v>79</v>
      </c>
      <c r="AY158" s="20" t="s">
        <v>151</v>
      </c>
      <c r="BE158" s="227">
        <f>IF(N158="základní",J158,0)</f>
        <v>0</v>
      </c>
      <c r="BF158" s="227">
        <f>IF(N158="snížená",J158,0)</f>
        <v>0</v>
      </c>
      <c r="BG158" s="227">
        <f>IF(N158="zákl. přenesená",J158,0)</f>
        <v>0</v>
      </c>
      <c r="BH158" s="227">
        <f>IF(N158="sníž. přenesená",J158,0)</f>
        <v>0</v>
      </c>
      <c r="BI158" s="227">
        <f>IF(N158="nulová",J158,0)</f>
        <v>0</v>
      </c>
      <c r="BJ158" s="20" t="s">
        <v>77</v>
      </c>
      <c r="BK158" s="227">
        <f>ROUND(I158*H158,2)</f>
        <v>0</v>
      </c>
      <c r="BL158" s="20" t="s">
        <v>158</v>
      </c>
      <c r="BM158" s="226" t="s">
        <v>1499</v>
      </c>
    </row>
    <row r="159" s="2" customFormat="1">
      <c r="A159" s="41"/>
      <c r="B159" s="42"/>
      <c r="C159" s="43"/>
      <c r="D159" s="228" t="s">
        <v>159</v>
      </c>
      <c r="E159" s="43"/>
      <c r="F159" s="229" t="s">
        <v>1500</v>
      </c>
      <c r="G159" s="43"/>
      <c r="H159" s="43"/>
      <c r="I159" s="230"/>
      <c r="J159" s="43"/>
      <c r="K159" s="43"/>
      <c r="L159" s="47"/>
      <c r="M159" s="231"/>
      <c r="N159" s="232"/>
      <c r="O159" s="87"/>
      <c r="P159" s="87"/>
      <c r="Q159" s="87"/>
      <c r="R159" s="87"/>
      <c r="S159" s="87"/>
      <c r="T159" s="88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T159" s="20" t="s">
        <v>159</v>
      </c>
      <c r="AU159" s="20" t="s">
        <v>79</v>
      </c>
    </row>
    <row r="160" s="2" customFormat="1">
      <c r="A160" s="41"/>
      <c r="B160" s="42"/>
      <c r="C160" s="43"/>
      <c r="D160" s="235" t="s">
        <v>238</v>
      </c>
      <c r="E160" s="43"/>
      <c r="F160" s="256" t="s">
        <v>1501</v>
      </c>
      <c r="G160" s="43"/>
      <c r="H160" s="43"/>
      <c r="I160" s="230"/>
      <c r="J160" s="43"/>
      <c r="K160" s="43"/>
      <c r="L160" s="47"/>
      <c r="M160" s="231"/>
      <c r="N160" s="232"/>
      <c r="O160" s="87"/>
      <c r="P160" s="87"/>
      <c r="Q160" s="87"/>
      <c r="R160" s="87"/>
      <c r="S160" s="87"/>
      <c r="T160" s="88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T160" s="20" t="s">
        <v>238</v>
      </c>
      <c r="AU160" s="20" t="s">
        <v>79</v>
      </c>
    </row>
    <row r="161" s="2" customFormat="1" ht="16.5" customHeight="1">
      <c r="A161" s="41"/>
      <c r="B161" s="42"/>
      <c r="C161" s="257" t="s">
        <v>284</v>
      </c>
      <c r="D161" s="257" t="s">
        <v>249</v>
      </c>
      <c r="E161" s="258" t="s">
        <v>1502</v>
      </c>
      <c r="F161" s="259" t="s">
        <v>1503</v>
      </c>
      <c r="G161" s="260" t="s">
        <v>197</v>
      </c>
      <c r="H161" s="261">
        <v>0.22500000000000001</v>
      </c>
      <c r="I161" s="262"/>
      <c r="J161" s="263">
        <f>ROUND(I161*H161,2)</f>
        <v>0</v>
      </c>
      <c r="K161" s="259" t="s">
        <v>157</v>
      </c>
      <c r="L161" s="264"/>
      <c r="M161" s="265" t="s">
        <v>19</v>
      </c>
      <c r="N161" s="266" t="s">
        <v>40</v>
      </c>
      <c r="O161" s="87"/>
      <c r="P161" s="224">
        <f>O161*H161</f>
        <v>0</v>
      </c>
      <c r="Q161" s="224">
        <v>0.22</v>
      </c>
      <c r="R161" s="224">
        <f>Q161*H161</f>
        <v>0.049500000000000002</v>
      </c>
      <c r="S161" s="224">
        <v>0</v>
      </c>
      <c r="T161" s="225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26" t="s">
        <v>175</v>
      </c>
      <c r="AT161" s="226" t="s">
        <v>249</v>
      </c>
      <c r="AU161" s="226" t="s">
        <v>79</v>
      </c>
      <c r="AY161" s="20" t="s">
        <v>151</v>
      </c>
      <c r="BE161" s="227">
        <f>IF(N161="základní",J161,0)</f>
        <v>0</v>
      </c>
      <c r="BF161" s="227">
        <f>IF(N161="snížená",J161,0)</f>
        <v>0</v>
      </c>
      <c r="BG161" s="227">
        <f>IF(N161="zákl. přenesená",J161,0)</f>
        <v>0</v>
      </c>
      <c r="BH161" s="227">
        <f>IF(N161="sníž. přenesená",J161,0)</f>
        <v>0</v>
      </c>
      <c r="BI161" s="227">
        <f>IF(N161="nulová",J161,0)</f>
        <v>0</v>
      </c>
      <c r="BJ161" s="20" t="s">
        <v>77</v>
      </c>
      <c r="BK161" s="227">
        <f>ROUND(I161*H161,2)</f>
        <v>0</v>
      </c>
      <c r="BL161" s="20" t="s">
        <v>158</v>
      </c>
      <c r="BM161" s="226" t="s">
        <v>1504</v>
      </c>
    </row>
    <row r="162" s="13" customFormat="1">
      <c r="A162" s="13"/>
      <c r="B162" s="233"/>
      <c r="C162" s="234"/>
      <c r="D162" s="235" t="s">
        <v>161</v>
      </c>
      <c r="E162" s="236" t="s">
        <v>19</v>
      </c>
      <c r="F162" s="237" t="s">
        <v>1505</v>
      </c>
      <c r="G162" s="234"/>
      <c r="H162" s="238">
        <v>0.22500000000000001</v>
      </c>
      <c r="I162" s="239"/>
      <c r="J162" s="234"/>
      <c r="K162" s="234"/>
      <c r="L162" s="240"/>
      <c r="M162" s="241"/>
      <c r="N162" s="242"/>
      <c r="O162" s="242"/>
      <c r="P162" s="242"/>
      <c r="Q162" s="242"/>
      <c r="R162" s="242"/>
      <c r="S162" s="242"/>
      <c r="T162" s="24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4" t="s">
        <v>161</v>
      </c>
      <c r="AU162" s="244" t="s">
        <v>79</v>
      </c>
      <c r="AV162" s="13" t="s">
        <v>79</v>
      </c>
      <c r="AW162" s="13" t="s">
        <v>31</v>
      </c>
      <c r="AX162" s="13" t="s">
        <v>77</v>
      </c>
      <c r="AY162" s="244" t="s">
        <v>151</v>
      </c>
    </row>
    <row r="163" s="2" customFormat="1" ht="16.5" customHeight="1">
      <c r="A163" s="41"/>
      <c r="B163" s="42"/>
      <c r="C163" s="257" t="s">
        <v>291</v>
      </c>
      <c r="D163" s="257" t="s">
        <v>249</v>
      </c>
      <c r="E163" s="258" t="s">
        <v>1442</v>
      </c>
      <c r="F163" s="259" t="s">
        <v>1443</v>
      </c>
      <c r="G163" s="260" t="s">
        <v>230</v>
      </c>
      <c r="H163" s="261">
        <v>0.81000000000000005</v>
      </c>
      <c r="I163" s="262"/>
      <c r="J163" s="263">
        <f>ROUND(I163*H163,2)</f>
        <v>0</v>
      </c>
      <c r="K163" s="259" t="s">
        <v>157</v>
      </c>
      <c r="L163" s="264"/>
      <c r="M163" s="265" t="s">
        <v>19</v>
      </c>
      <c r="N163" s="266" t="s">
        <v>40</v>
      </c>
      <c r="O163" s="87"/>
      <c r="P163" s="224">
        <f>O163*H163</f>
        <v>0</v>
      </c>
      <c r="Q163" s="224">
        <v>1</v>
      </c>
      <c r="R163" s="224">
        <f>Q163*H163</f>
        <v>0.81000000000000005</v>
      </c>
      <c r="S163" s="224">
        <v>0</v>
      </c>
      <c r="T163" s="225">
        <f>S163*H163</f>
        <v>0</v>
      </c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R163" s="226" t="s">
        <v>175</v>
      </c>
      <c r="AT163" s="226" t="s">
        <v>249</v>
      </c>
      <c r="AU163" s="226" t="s">
        <v>79</v>
      </c>
      <c r="AY163" s="20" t="s">
        <v>151</v>
      </c>
      <c r="BE163" s="227">
        <f>IF(N163="základní",J163,0)</f>
        <v>0</v>
      </c>
      <c r="BF163" s="227">
        <f>IF(N163="snížená",J163,0)</f>
        <v>0</v>
      </c>
      <c r="BG163" s="227">
        <f>IF(N163="zákl. přenesená",J163,0)</f>
        <v>0</v>
      </c>
      <c r="BH163" s="227">
        <f>IF(N163="sníž. přenesená",J163,0)</f>
        <v>0</v>
      </c>
      <c r="BI163" s="227">
        <f>IF(N163="nulová",J163,0)</f>
        <v>0</v>
      </c>
      <c r="BJ163" s="20" t="s">
        <v>77</v>
      </c>
      <c r="BK163" s="227">
        <f>ROUND(I163*H163,2)</f>
        <v>0</v>
      </c>
      <c r="BL163" s="20" t="s">
        <v>158</v>
      </c>
      <c r="BM163" s="226" t="s">
        <v>1506</v>
      </c>
    </row>
    <row r="164" s="13" customFormat="1">
      <c r="A164" s="13"/>
      <c r="B164" s="233"/>
      <c r="C164" s="234"/>
      <c r="D164" s="235" t="s">
        <v>161</v>
      </c>
      <c r="E164" s="236" t="s">
        <v>19</v>
      </c>
      <c r="F164" s="237" t="s">
        <v>1507</v>
      </c>
      <c r="G164" s="234"/>
      <c r="H164" s="238">
        <v>0.45000000000000001</v>
      </c>
      <c r="I164" s="239"/>
      <c r="J164" s="234"/>
      <c r="K164" s="234"/>
      <c r="L164" s="240"/>
      <c r="M164" s="241"/>
      <c r="N164" s="242"/>
      <c r="O164" s="242"/>
      <c r="P164" s="242"/>
      <c r="Q164" s="242"/>
      <c r="R164" s="242"/>
      <c r="S164" s="242"/>
      <c r="T164" s="24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4" t="s">
        <v>161</v>
      </c>
      <c r="AU164" s="244" t="s">
        <v>79</v>
      </c>
      <c r="AV164" s="13" t="s">
        <v>79</v>
      </c>
      <c r="AW164" s="13" t="s">
        <v>31</v>
      </c>
      <c r="AX164" s="13" t="s">
        <v>77</v>
      </c>
      <c r="AY164" s="244" t="s">
        <v>151</v>
      </c>
    </row>
    <row r="165" s="13" customFormat="1">
      <c r="A165" s="13"/>
      <c r="B165" s="233"/>
      <c r="C165" s="234"/>
      <c r="D165" s="235" t="s">
        <v>161</v>
      </c>
      <c r="E165" s="234"/>
      <c r="F165" s="237" t="s">
        <v>1508</v>
      </c>
      <c r="G165" s="234"/>
      <c r="H165" s="238">
        <v>0.81000000000000005</v>
      </c>
      <c r="I165" s="239"/>
      <c r="J165" s="234"/>
      <c r="K165" s="234"/>
      <c r="L165" s="240"/>
      <c r="M165" s="241"/>
      <c r="N165" s="242"/>
      <c r="O165" s="242"/>
      <c r="P165" s="242"/>
      <c r="Q165" s="242"/>
      <c r="R165" s="242"/>
      <c r="S165" s="242"/>
      <c r="T165" s="24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4" t="s">
        <v>161</v>
      </c>
      <c r="AU165" s="244" t="s">
        <v>79</v>
      </c>
      <c r="AV165" s="13" t="s">
        <v>79</v>
      </c>
      <c r="AW165" s="13" t="s">
        <v>4</v>
      </c>
      <c r="AX165" s="13" t="s">
        <v>77</v>
      </c>
      <c r="AY165" s="244" t="s">
        <v>151</v>
      </c>
    </row>
    <row r="166" s="2" customFormat="1" ht="16.5" customHeight="1">
      <c r="A166" s="41"/>
      <c r="B166" s="42"/>
      <c r="C166" s="257" t="s">
        <v>299</v>
      </c>
      <c r="D166" s="257" t="s">
        <v>249</v>
      </c>
      <c r="E166" s="258" t="s">
        <v>1509</v>
      </c>
      <c r="F166" s="259" t="s">
        <v>1510</v>
      </c>
      <c r="G166" s="260" t="s">
        <v>1256</v>
      </c>
      <c r="H166" s="261">
        <v>0.90000000000000002</v>
      </c>
      <c r="I166" s="262"/>
      <c r="J166" s="263">
        <f>ROUND(I166*H166,2)</f>
        <v>0</v>
      </c>
      <c r="K166" s="259" t="s">
        <v>19</v>
      </c>
      <c r="L166" s="264"/>
      <c r="M166" s="265" t="s">
        <v>19</v>
      </c>
      <c r="N166" s="266" t="s">
        <v>40</v>
      </c>
      <c r="O166" s="87"/>
      <c r="P166" s="224">
        <f>O166*H166</f>
        <v>0</v>
      </c>
      <c r="Q166" s="224">
        <v>0</v>
      </c>
      <c r="R166" s="224">
        <f>Q166*H166</f>
        <v>0</v>
      </c>
      <c r="S166" s="224">
        <v>0</v>
      </c>
      <c r="T166" s="225">
        <f>S166*H166</f>
        <v>0</v>
      </c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R166" s="226" t="s">
        <v>175</v>
      </c>
      <c r="AT166" s="226" t="s">
        <v>249</v>
      </c>
      <c r="AU166" s="226" t="s">
        <v>79</v>
      </c>
      <c r="AY166" s="20" t="s">
        <v>151</v>
      </c>
      <c r="BE166" s="227">
        <f>IF(N166="základní",J166,0)</f>
        <v>0</v>
      </c>
      <c r="BF166" s="227">
        <f>IF(N166="snížená",J166,0)</f>
        <v>0</v>
      </c>
      <c r="BG166" s="227">
        <f>IF(N166="zákl. přenesená",J166,0)</f>
        <v>0</v>
      </c>
      <c r="BH166" s="227">
        <f>IF(N166="sníž. přenesená",J166,0)</f>
        <v>0</v>
      </c>
      <c r="BI166" s="227">
        <f>IF(N166="nulová",J166,0)</f>
        <v>0</v>
      </c>
      <c r="BJ166" s="20" t="s">
        <v>77</v>
      </c>
      <c r="BK166" s="227">
        <f>ROUND(I166*H166,2)</f>
        <v>0</v>
      </c>
      <c r="BL166" s="20" t="s">
        <v>158</v>
      </c>
      <c r="BM166" s="226" t="s">
        <v>1511</v>
      </c>
    </row>
    <row r="167" s="13" customFormat="1">
      <c r="A167" s="13"/>
      <c r="B167" s="233"/>
      <c r="C167" s="234"/>
      <c r="D167" s="235" t="s">
        <v>161</v>
      </c>
      <c r="E167" s="236" t="s">
        <v>19</v>
      </c>
      <c r="F167" s="237" t="s">
        <v>1512</v>
      </c>
      <c r="G167" s="234"/>
      <c r="H167" s="238">
        <v>0.90000000000000002</v>
      </c>
      <c r="I167" s="239"/>
      <c r="J167" s="234"/>
      <c r="K167" s="234"/>
      <c r="L167" s="240"/>
      <c r="M167" s="241"/>
      <c r="N167" s="242"/>
      <c r="O167" s="242"/>
      <c r="P167" s="242"/>
      <c r="Q167" s="242"/>
      <c r="R167" s="242"/>
      <c r="S167" s="242"/>
      <c r="T167" s="24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4" t="s">
        <v>161</v>
      </c>
      <c r="AU167" s="244" t="s">
        <v>79</v>
      </c>
      <c r="AV167" s="13" t="s">
        <v>79</v>
      </c>
      <c r="AW167" s="13" t="s">
        <v>31</v>
      </c>
      <c r="AX167" s="13" t="s">
        <v>69</v>
      </c>
      <c r="AY167" s="244" t="s">
        <v>151</v>
      </c>
    </row>
    <row r="168" s="14" customFormat="1">
      <c r="A168" s="14"/>
      <c r="B168" s="245"/>
      <c r="C168" s="246"/>
      <c r="D168" s="235" t="s">
        <v>161</v>
      </c>
      <c r="E168" s="247" t="s">
        <v>19</v>
      </c>
      <c r="F168" s="248" t="s">
        <v>202</v>
      </c>
      <c r="G168" s="246"/>
      <c r="H168" s="249">
        <v>0.90000000000000002</v>
      </c>
      <c r="I168" s="250"/>
      <c r="J168" s="246"/>
      <c r="K168" s="246"/>
      <c r="L168" s="251"/>
      <c r="M168" s="252"/>
      <c r="N168" s="253"/>
      <c r="O168" s="253"/>
      <c r="P168" s="253"/>
      <c r="Q168" s="253"/>
      <c r="R168" s="253"/>
      <c r="S168" s="253"/>
      <c r="T168" s="25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5" t="s">
        <v>161</v>
      </c>
      <c r="AU168" s="255" t="s">
        <v>79</v>
      </c>
      <c r="AV168" s="14" t="s">
        <v>158</v>
      </c>
      <c r="AW168" s="14" t="s">
        <v>31</v>
      </c>
      <c r="AX168" s="14" t="s">
        <v>77</v>
      </c>
      <c r="AY168" s="255" t="s">
        <v>151</v>
      </c>
    </row>
    <row r="169" s="2" customFormat="1" ht="24.15" customHeight="1">
      <c r="A169" s="41"/>
      <c r="B169" s="42"/>
      <c r="C169" s="215" t="s">
        <v>225</v>
      </c>
      <c r="D169" s="215" t="s">
        <v>153</v>
      </c>
      <c r="E169" s="216" t="s">
        <v>1513</v>
      </c>
      <c r="F169" s="217" t="s">
        <v>1514</v>
      </c>
      <c r="G169" s="218" t="s">
        <v>363</v>
      </c>
      <c r="H169" s="219">
        <v>5</v>
      </c>
      <c r="I169" s="220"/>
      <c r="J169" s="221">
        <f>ROUND(I169*H169,2)</f>
        <v>0</v>
      </c>
      <c r="K169" s="217" t="s">
        <v>157</v>
      </c>
      <c r="L169" s="47"/>
      <c r="M169" s="222" t="s">
        <v>19</v>
      </c>
      <c r="N169" s="223" t="s">
        <v>40</v>
      </c>
      <c r="O169" s="87"/>
      <c r="P169" s="224">
        <f>O169*H169</f>
        <v>0</v>
      </c>
      <c r="Q169" s="224">
        <v>0</v>
      </c>
      <c r="R169" s="224">
        <f>Q169*H169</f>
        <v>0</v>
      </c>
      <c r="S169" s="224">
        <v>0</v>
      </c>
      <c r="T169" s="225">
        <f>S169*H169</f>
        <v>0</v>
      </c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R169" s="226" t="s">
        <v>158</v>
      </c>
      <c r="AT169" s="226" t="s">
        <v>153</v>
      </c>
      <c r="AU169" s="226" t="s">
        <v>79</v>
      </c>
      <c r="AY169" s="20" t="s">
        <v>151</v>
      </c>
      <c r="BE169" s="227">
        <f>IF(N169="základní",J169,0)</f>
        <v>0</v>
      </c>
      <c r="BF169" s="227">
        <f>IF(N169="snížená",J169,0)</f>
        <v>0</v>
      </c>
      <c r="BG169" s="227">
        <f>IF(N169="zákl. přenesená",J169,0)</f>
        <v>0</v>
      </c>
      <c r="BH169" s="227">
        <f>IF(N169="sníž. přenesená",J169,0)</f>
        <v>0</v>
      </c>
      <c r="BI169" s="227">
        <f>IF(N169="nulová",J169,0)</f>
        <v>0</v>
      </c>
      <c r="BJ169" s="20" t="s">
        <v>77</v>
      </c>
      <c r="BK169" s="227">
        <f>ROUND(I169*H169,2)</f>
        <v>0</v>
      </c>
      <c r="BL169" s="20" t="s">
        <v>158</v>
      </c>
      <c r="BM169" s="226" t="s">
        <v>1515</v>
      </c>
    </row>
    <row r="170" s="2" customFormat="1">
      <c r="A170" s="41"/>
      <c r="B170" s="42"/>
      <c r="C170" s="43"/>
      <c r="D170" s="228" t="s">
        <v>159</v>
      </c>
      <c r="E170" s="43"/>
      <c r="F170" s="229" t="s">
        <v>1516</v>
      </c>
      <c r="G170" s="43"/>
      <c r="H170" s="43"/>
      <c r="I170" s="230"/>
      <c r="J170" s="43"/>
      <c r="K170" s="43"/>
      <c r="L170" s="47"/>
      <c r="M170" s="231"/>
      <c r="N170" s="232"/>
      <c r="O170" s="87"/>
      <c r="P170" s="87"/>
      <c r="Q170" s="87"/>
      <c r="R170" s="87"/>
      <c r="S170" s="87"/>
      <c r="T170" s="88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T170" s="20" t="s">
        <v>159</v>
      </c>
      <c r="AU170" s="20" t="s">
        <v>79</v>
      </c>
    </row>
    <row r="171" s="2" customFormat="1">
      <c r="A171" s="41"/>
      <c r="B171" s="42"/>
      <c r="C171" s="43"/>
      <c r="D171" s="235" t="s">
        <v>238</v>
      </c>
      <c r="E171" s="43"/>
      <c r="F171" s="256" t="s">
        <v>1517</v>
      </c>
      <c r="G171" s="43"/>
      <c r="H171" s="43"/>
      <c r="I171" s="230"/>
      <c r="J171" s="43"/>
      <c r="K171" s="43"/>
      <c r="L171" s="47"/>
      <c r="M171" s="231"/>
      <c r="N171" s="232"/>
      <c r="O171" s="87"/>
      <c r="P171" s="87"/>
      <c r="Q171" s="87"/>
      <c r="R171" s="87"/>
      <c r="S171" s="87"/>
      <c r="T171" s="88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T171" s="20" t="s">
        <v>238</v>
      </c>
      <c r="AU171" s="20" t="s">
        <v>79</v>
      </c>
    </row>
    <row r="172" s="2" customFormat="1" ht="16.5" customHeight="1">
      <c r="A172" s="41"/>
      <c r="B172" s="42"/>
      <c r="C172" s="257" t="s">
        <v>313</v>
      </c>
      <c r="D172" s="257" t="s">
        <v>249</v>
      </c>
      <c r="E172" s="258" t="s">
        <v>1518</v>
      </c>
      <c r="F172" s="259" t="s">
        <v>1519</v>
      </c>
      <c r="G172" s="260" t="s">
        <v>230</v>
      </c>
      <c r="H172" s="261">
        <v>2.25</v>
      </c>
      <c r="I172" s="262"/>
      <c r="J172" s="263">
        <f>ROUND(I172*H172,2)</f>
        <v>0</v>
      </c>
      <c r="K172" s="259" t="s">
        <v>157</v>
      </c>
      <c r="L172" s="264"/>
      <c r="M172" s="265" t="s">
        <v>19</v>
      </c>
      <c r="N172" s="266" t="s">
        <v>40</v>
      </c>
      <c r="O172" s="87"/>
      <c r="P172" s="224">
        <f>O172*H172</f>
        <v>0</v>
      </c>
      <c r="Q172" s="224">
        <v>1</v>
      </c>
      <c r="R172" s="224">
        <f>Q172*H172</f>
        <v>2.25</v>
      </c>
      <c r="S172" s="224">
        <v>0</v>
      </c>
      <c r="T172" s="225">
        <f>S172*H172</f>
        <v>0</v>
      </c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R172" s="226" t="s">
        <v>175</v>
      </c>
      <c r="AT172" s="226" t="s">
        <v>249</v>
      </c>
      <c r="AU172" s="226" t="s">
        <v>79</v>
      </c>
      <c r="AY172" s="20" t="s">
        <v>151</v>
      </c>
      <c r="BE172" s="227">
        <f>IF(N172="základní",J172,0)</f>
        <v>0</v>
      </c>
      <c r="BF172" s="227">
        <f>IF(N172="snížená",J172,0)</f>
        <v>0</v>
      </c>
      <c r="BG172" s="227">
        <f>IF(N172="zákl. přenesená",J172,0)</f>
        <v>0</v>
      </c>
      <c r="BH172" s="227">
        <f>IF(N172="sníž. přenesená",J172,0)</f>
        <v>0</v>
      </c>
      <c r="BI172" s="227">
        <f>IF(N172="nulová",J172,0)</f>
        <v>0</v>
      </c>
      <c r="BJ172" s="20" t="s">
        <v>77</v>
      </c>
      <c r="BK172" s="227">
        <f>ROUND(I172*H172,2)</f>
        <v>0</v>
      </c>
      <c r="BL172" s="20" t="s">
        <v>158</v>
      </c>
      <c r="BM172" s="226" t="s">
        <v>1520</v>
      </c>
    </row>
    <row r="173" s="13" customFormat="1">
      <c r="A173" s="13"/>
      <c r="B173" s="233"/>
      <c r="C173" s="234"/>
      <c r="D173" s="235" t="s">
        <v>161</v>
      </c>
      <c r="E173" s="236" t="s">
        <v>19</v>
      </c>
      <c r="F173" s="237" t="s">
        <v>1521</v>
      </c>
      <c r="G173" s="234"/>
      <c r="H173" s="238">
        <v>1.25</v>
      </c>
      <c r="I173" s="239"/>
      <c r="J173" s="234"/>
      <c r="K173" s="234"/>
      <c r="L173" s="240"/>
      <c r="M173" s="241"/>
      <c r="N173" s="242"/>
      <c r="O173" s="242"/>
      <c r="P173" s="242"/>
      <c r="Q173" s="242"/>
      <c r="R173" s="242"/>
      <c r="S173" s="242"/>
      <c r="T173" s="24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4" t="s">
        <v>161</v>
      </c>
      <c r="AU173" s="244" t="s">
        <v>79</v>
      </c>
      <c r="AV173" s="13" t="s">
        <v>79</v>
      </c>
      <c r="AW173" s="13" t="s">
        <v>31</v>
      </c>
      <c r="AX173" s="13" t="s">
        <v>77</v>
      </c>
      <c r="AY173" s="244" t="s">
        <v>151</v>
      </c>
    </row>
    <row r="174" s="13" customFormat="1">
      <c r="A174" s="13"/>
      <c r="B174" s="233"/>
      <c r="C174" s="234"/>
      <c r="D174" s="235" t="s">
        <v>161</v>
      </c>
      <c r="E174" s="234"/>
      <c r="F174" s="237" t="s">
        <v>1522</v>
      </c>
      <c r="G174" s="234"/>
      <c r="H174" s="238">
        <v>2.25</v>
      </c>
      <c r="I174" s="239"/>
      <c r="J174" s="234"/>
      <c r="K174" s="234"/>
      <c r="L174" s="240"/>
      <c r="M174" s="241"/>
      <c r="N174" s="242"/>
      <c r="O174" s="242"/>
      <c r="P174" s="242"/>
      <c r="Q174" s="242"/>
      <c r="R174" s="242"/>
      <c r="S174" s="242"/>
      <c r="T174" s="24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4" t="s">
        <v>161</v>
      </c>
      <c r="AU174" s="244" t="s">
        <v>79</v>
      </c>
      <c r="AV174" s="13" t="s">
        <v>79</v>
      </c>
      <c r="AW174" s="13" t="s">
        <v>4</v>
      </c>
      <c r="AX174" s="13" t="s">
        <v>77</v>
      </c>
      <c r="AY174" s="244" t="s">
        <v>151</v>
      </c>
    </row>
    <row r="175" s="2" customFormat="1" ht="16.5" customHeight="1">
      <c r="A175" s="41"/>
      <c r="B175" s="42"/>
      <c r="C175" s="257" t="s">
        <v>320</v>
      </c>
      <c r="D175" s="257" t="s">
        <v>249</v>
      </c>
      <c r="E175" s="258" t="s">
        <v>1509</v>
      </c>
      <c r="F175" s="259" t="s">
        <v>1510</v>
      </c>
      <c r="G175" s="260" t="s">
        <v>1256</v>
      </c>
      <c r="H175" s="261">
        <v>2.5</v>
      </c>
      <c r="I175" s="262"/>
      <c r="J175" s="263">
        <f>ROUND(I175*H175,2)</f>
        <v>0</v>
      </c>
      <c r="K175" s="259" t="s">
        <v>19</v>
      </c>
      <c r="L175" s="264"/>
      <c r="M175" s="265" t="s">
        <v>19</v>
      </c>
      <c r="N175" s="266" t="s">
        <v>40</v>
      </c>
      <c r="O175" s="87"/>
      <c r="P175" s="224">
        <f>O175*H175</f>
        <v>0</v>
      </c>
      <c r="Q175" s="224">
        <v>0</v>
      </c>
      <c r="R175" s="224">
        <f>Q175*H175</f>
        <v>0</v>
      </c>
      <c r="S175" s="224">
        <v>0</v>
      </c>
      <c r="T175" s="225">
        <f>S175*H175</f>
        <v>0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26" t="s">
        <v>175</v>
      </c>
      <c r="AT175" s="226" t="s">
        <v>249</v>
      </c>
      <c r="AU175" s="226" t="s">
        <v>79</v>
      </c>
      <c r="AY175" s="20" t="s">
        <v>151</v>
      </c>
      <c r="BE175" s="227">
        <f>IF(N175="základní",J175,0)</f>
        <v>0</v>
      </c>
      <c r="BF175" s="227">
        <f>IF(N175="snížená",J175,0)</f>
        <v>0</v>
      </c>
      <c r="BG175" s="227">
        <f>IF(N175="zákl. přenesená",J175,0)</f>
        <v>0</v>
      </c>
      <c r="BH175" s="227">
        <f>IF(N175="sníž. přenesená",J175,0)</f>
        <v>0</v>
      </c>
      <c r="BI175" s="227">
        <f>IF(N175="nulová",J175,0)</f>
        <v>0</v>
      </c>
      <c r="BJ175" s="20" t="s">
        <v>77</v>
      </c>
      <c r="BK175" s="227">
        <f>ROUND(I175*H175,2)</f>
        <v>0</v>
      </c>
      <c r="BL175" s="20" t="s">
        <v>158</v>
      </c>
      <c r="BM175" s="226" t="s">
        <v>1523</v>
      </c>
    </row>
    <row r="176" s="13" customFormat="1">
      <c r="A176" s="13"/>
      <c r="B176" s="233"/>
      <c r="C176" s="234"/>
      <c r="D176" s="235" t="s">
        <v>161</v>
      </c>
      <c r="E176" s="236" t="s">
        <v>19</v>
      </c>
      <c r="F176" s="237" t="s">
        <v>1524</v>
      </c>
      <c r="G176" s="234"/>
      <c r="H176" s="238">
        <v>2.5</v>
      </c>
      <c r="I176" s="239"/>
      <c r="J176" s="234"/>
      <c r="K176" s="234"/>
      <c r="L176" s="240"/>
      <c r="M176" s="241"/>
      <c r="N176" s="242"/>
      <c r="O176" s="242"/>
      <c r="P176" s="242"/>
      <c r="Q176" s="242"/>
      <c r="R176" s="242"/>
      <c r="S176" s="242"/>
      <c r="T176" s="24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4" t="s">
        <v>161</v>
      </c>
      <c r="AU176" s="244" t="s">
        <v>79</v>
      </c>
      <c r="AV176" s="13" t="s">
        <v>79</v>
      </c>
      <c r="AW176" s="13" t="s">
        <v>31</v>
      </c>
      <c r="AX176" s="13" t="s">
        <v>69</v>
      </c>
      <c r="AY176" s="244" t="s">
        <v>151</v>
      </c>
    </row>
    <row r="177" s="14" customFormat="1">
      <c r="A177" s="14"/>
      <c r="B177" s="245"/>
      <c r="C177" s="246"/>
      <c r="D177" s="235" t="s">
        <v>161</v>
      </c>
      <c r="E177" s="247" t="s">
        <v>19</v>
      </c>
      <c r="F177" s="248" t="s">
        <v>202</v>
      </c>
      <c r="G177" s="246"/>
      <c r="H177" s="249">
        <v>2.5</v>
      </c>
      <c r="I177" s="250"/>
      <c r="J177" s="246"/>
      <c r="K177" s="246"/>
      <c r="L177" s="251"/>
      <c r="M177" s="252"/>
      <c r="N177" s="253"/>
      <c r="O177" s="253"/>
      <c r="P177" s="253"/>
      <c r="Q177" s="253"/>
      <c r="R177" s="253"/>
      <c r="S177" s="253"/>
      <c r="T177" s="25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5" t="s">
        <v>161</v>
      </c>
      <c r="AU177" s="255" t="s">
        <v>79</v>
      </c>
      <c r="AV177" s="14" t="s">
        <v>158</v>
      </c>
      <c r="AW177" s="14" t="s">
        <v>31</v>
      </c>
      <c r="AX177" s="14" t="s">
        <v>77</v>
      </c>
      <c r="AY177" s="255" t="s">
        <v>151</v>
      </c>
    </row>
    <row r="178" s="2" customFormat="1" ht="21.75" customHeight="1">
      <c r="A178" s="41"/>
      <c r="B178" s="42"/>
      <c r="C178" s="215" t="s">
        <v>326</v>
      </c>
      <c r="D178" s="215" t="s">
        <v>153</v>
      </c>
      <c r="E178" s="216" t="s">
        <v>1525</v>
      </c>
      <c r="F178" s="217" t="s">
        <v>1526</v>
      </c>
      <c r="G178" s="218" t="s">
        <v>363</v>
      </c>
      <c r="H178" s="219">
        <v>2</v>
      </c>
      <c r="I178" s="220"/>
      <c r="J178" s="221">
        <f>ROUND(I178*H178,2)</f>
        <v>0</v>
      </c>
      <c r="K178" s="217" t="s">
        <v>19</v>
      </c>
      <c r="L178" s="47"/>
      <c r="M178" s="222" t="s">
        <v>19</v>
      </c>
      <c r="N178" s="223" t="s">
        <v>40</v>
      </c>
      <c r="O178" s="87"/>
      <c r="P178" s="224">
        <f>O178*H178</f>
        <v>0</v>
      </c>
      <c r="Q178" s="224">
        <v>0</v>
      </c>
      <c r="R178" s="224">
        <f>Q178*H178</f>
        <v>0</v>
      </c>
      <c r="S178" s="224">
        <v>0</v>
      </c>
      <c r="T178" s="225">
        <f>S178*H178</f>
        <v>0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226" t="s">
        <v>158</v>
      </c>
      <c r="AT178" s="226" t="s">
        <v>153</v>
      </c>
      <c r="AU178" s="226" t="s">
        <v>79</v>
      </c>
      <c r="AY178" s="20" t="s">
        <v>151</v>
      </c>
      <c r="BE178" s="227">
        <f>IF(N178="základní",J178,0)</f>
        <v>0</v>
      </c>
      <c r="BF178" s="227">
        <f>IF(N178="snížená",J178,0)</f>
        <v>0</v>
      </c>
      <c r="BG178" s="227">
        <f>IF(N178="zákl. přenesená",J178,0)</f>
        <v>0</v>
      </c>
      <c r="BH178" s="227">
        <f>IF(N178="sníž. přenesená",J178,0)</f>
        <v>0</v>
      </c>
      <c r="BI178" s="227">
        <f>IF(N178="nulová",J178,0)</f>
        <v>0</v>
      </c>
      <c r="BJ178" s="20" t="s">
        <v>77</v>
      </c>
      <c r="BK178" s="227">
        <f>ROUND(I178*H178,2)</f>
        <v>0</v>
      </c>
      <c r="BL178" s="20" t="s">
        <v>158</v>
      </c>
      <c r="BM178" s="226" t="s">
        <v>1527</v>
      </c>
    </row>
    <row r="179" s="2" customFormat="1">
      <c r="A179" s="41"/>
      <c r="B179" s="42"/>
      <c r="C179" s="43"/>
      <c r="D179" s="235" t="s">
        <v>238</v>
      </c>
      <c r="E179" s="43"/>
      <c r="F179" s="256" t="s">
        <v>1528</v>
      </c>
      <c r="G179" s="43"/>
      <c r="H179" s="43"/>
      <c r="I179" s="230"/>
      <c r="J179" s="43"/>
      <c r="K179" s="43"/>
      <c r="L179" s="47"/>
      <c r="M179" s="231"/>
      <c r="N179" s="232"/>
      <c r="O179" s="87"/>
      <c r="P179" s="87"/>
      <c r="Q179" s="87"/>
      <c r="R179" s="87"/>
      <c r="S179" s="87"/>
      <c r="T179" s="88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T179" s="20" t="s">
        <v>238</v>
      </c>
      <c r="AU179" s="20" t="s">
        <v>79</v>
      </c>
    </row>
    <row r="180" s="2" customFormat="1" ht="16.5" customHeight="1">
      <c r="A180" s="41"/>
      <c r="B180" s="42"/>
      <c r="C180" s="257" t="s">
        <v>331</v>
      </c>
      <c r="D180" s="257" t="s">
        <v>249</v>
      </c>
      <c r="E180" s="258" t="s">
        <v>1518</v>
      </c>
      <c r="F180" s="259" t="s">
        <v>1519</v>
      </c>
      <c r="G180" s="260" t="s">
        <v>230</v>
      </c>
      <c r="H180" s="261">
        <v>1.26</v>
      </c>
      <c r="I180" s="262"/>
      <c r="J180" s="263">
        <f>ROUND(I180*H180,2)</f>
        <v>0</v>
      </c>
      <c r="K180" s="259" t="s">
        <v>157</v>
      </c>
      <c r="L180" s="264"/>
      <c r="M180" s="265" t="s">
        <v>19</v>
      </c>
      <c r="N180" s="266" t="s">
        <v>40</v>
      </c>
      <c r="O180" s="87"/>
      <c r="P180" s="224">
        <f>O180*H180</f>
        <v>0</v>
      </c>
      <c r="Q180" s="224">
        <v>1</v>
      </c>
      <c r="R180" s="224">
        <f>Q180*H180</f>
        <v>1.26</v>
      </c>
      <c r="S180" s="224">
        <v>0</v>
      </c>
      <c r="T180" s="225">
        <f>S180*H180</f>
        <v>0</v>
      </c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R180" s="226" t="s">
        <v>175</v>
      </c>
      <c r="AT180" s="226" t="s">
        <v>249</v>
      </c>
      <c r="AU180" s="226" t="s">
        <v>79</v>
      </c>
      <c r="AY180" s="20" t="s">
        <v>151</v>
      </c>
      <c r="BE180" s="227">
        <f>IF(N180="základní",J180,0)</f>
        <v>0</v>
      </c>
      <c r="BF180" s="227">
        <f>IF(N180="snížená",J180,0)</f>
        <v>0</v>
      </c>
      <c r="BG180" s="227">
        <f>IF(N180="zákl. přenesená",J180,0)</f>
        <v>0</v>
      </c>
      <c r="BH180" s="227">
        <f>IF(N180="sníž. přenesená",J180,0)</f>
        <v>0</v>
      </c>
      <c r="BI180" s="227">
        <f>IF(N180="nulová",J180,0)</f>
        <v>0</v>
      </c>
      <c r="BJ180" s="20" t="s">
        <v>77</v>
      </c>
      <c r="BK180" s="227">
        <f>ROUND(I180*H180,2)</f>
        <v>0</v>
      </c>
      <c r="BL180" s="20" t="s">
        <v>158</v>
      </c>
      <c r="BM180" s="226" t="s">
        <v>1529</v>
      </c>
    </row>
    <row r="181" s="13" customFormat="1">
      <c r="A181" s="13"/>
      <c r="B181" s="233"/>
      <c r="C181" s="234"/>
      <c r="D181" s="235" t="s">
        <v>161</v>
      </c>
      <c r="E181" s="236" t="s">
        <v>19</v>
      </c>
      <c r="F181" s="237" t="s">
        <v>1530</v>
      </c>
      <c r="G181" s="234"/>
      <c r="H181" s="238">
        <v>0.69999999999999996</v>
      </c>
      <c r="I181" s="239"/>
      <c r="J181" s="234"/>
      <c r="K181" s="234"/>
      <c r="L181" s="240"/>
      <c r="M181" s="241"/>
      <c r="N181" s="242"/>
      <c r="O181" s="242"/>
      <c r="P181" s="242"/>
      <c r="Q181" s="242"/>
      <c r="R181" s="242"/>
      <c r="S181" s="242"/>
      <c r="T181" s="24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4" t="s">
        <v>161</v>
      </c>
      <c r="AU181" s="244" t="s">
        <v>79</v>
      </c>
      <c r="AV181" s="13" t="s">
        <v>79</v>
      </c>
      <c r="AW181" s="13" t="s">
        <v>31</v>
      </c>
      <c r="AX181" s="13" t="s">
        <v>77</v>
      </c>
      <c r="AY181" s="244" t="s">
        <v>151</v>
      </c>
    </row>
    <row r="182" s="13" customFormat="1">
      <c r="A182" s="13"/>
      <c r="B182" s="233"/>
      <c r="C182" s="234"/>
      <c r="D182" s="235" t="s">
        <v>161</v>
      </c>
      <c r="E182" s="234"/>
      <c r="F182" s="237" t="s">
        <v>1531</v>
      </c>
      <c r="G182" s="234"/>
      <c r="H182" s="238">
        <v>1.26</v>
      </c>
      <c r="I182" s="239"/>
      <c r="J182" s="234"/>
      <c r="K182" s="234"/>
      <c r="L182" s="240"/>
      <c r="M182" s="241"/>
      <c r="N182" s="242"/>
      <c r="O182" s="242"/>
      <c r="P182" s="242"/>
      <c r="Q182" s="242"/>
      <c r="R182" s="242"/>
      <c r="S182" s="242"/>
      <c r="T182" s="24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4" t="s">
        <v>161</v>
      </c>
      <c r="AU182" s="244" t="s">
        <v>79</v>
      </c>
      <c r="AV182" s="13" t="s">
        <v>79</v>
      </c>
      <c r="AW182" s="13" t="s">
        <v>4</v>
      </c>
      <c r="AX182" s="13" t="s">
        <v>77</v>
      </c>
      <c r="AY182" s="244" t="s">
        <v>151</v>
      </c>
    </row>
    <row r="183" s="2" customFormat="1" ht="16.5" customHeight="1">
      <c r="A183" s="41"/>
      <c r="B183" s="42"/>
      <c r="C183" s="257" t="s">
        <v>333</v>
      </c>
      <c r="D183" s="257" t="s">
        <v>249</v>
      </c>
      <c r="E183" s="258" t="s">
        <v>1509</v>
      </c>
      <c r="F183" s="259" t="s">
        <v>1510</v>
      </c>
      <c r="G183" s="260" t="s">
        <v>1256</v>
      </c>
      <c r="H183" s="261">
        <v>1</v>
      </c>
      <c r="I183" s="262"/>
      <c r="J183" s="263">
        <f>ROUND(I183*H183,2)</f>
        <v>0</v>
      </c>
      <c r="K183" s="259" t="s">
        <v>19</v>
      </c>
      <c r="L183" s="264"/>
      <c r="M183" s="265" t="s">
        <v>19</v>
      </c>
      <c r="N183" s="266" t="s">
        <v>40</v>
      </c>
      <c r="O183" s="87"/>
      <c r="P183" s="224">
        <f>O183*H183</f>
        <v>0</v>
      </c>
      <c r="Q183" s="224">
        <v>0</v>
      </c>
      <c r="R183" s="224">
        <f>Q183*H183</f>
        <v>0</v>
      </c>
      <c r="S183" s="224">
        <v>0</v>
      </c>
      <c r="T183" s="225">
        <f>S183*H183</f>
        <v>0</v>
      </c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R183" s="226" t="s">
        <v>175</v>
      </c>
      <c r="AT183" s="226" t="s">
        <v>249</v>
      </c>
      <c r="AU183" s="226" t="s">
        <v>79</v>
      </c>
      <c r="AY183" s="20" t="s">
        <v>151</v>
      </c>
      <c r="BE183" s="227">
        <f>IF(N183="základní",J183,0)</f>
        <v>0</v>
      </c>
      <c r="BF183" s="227">
        <f>IF(N183="snížená",J183,0)</f>
        <v>0</v>
      </c>
      <c r="BG183" s="227">
        <f>IF(N183="zákl. přenesená",J183,0)</f>
        <v>0</v>
      </c>
      <c r="BH183" s="227">
        <f>IF(N183="sníž. přenesená",J183,0)</f>
        <v>0</v>
      </c>
      <c r="BI183" s="227">
        <f>IF(N183="nulová",J183,0)</f>
        <v>0</v>
      </c>
      <c r="BJ183" s="20" t="s">
        <v>77</v>
      </c>
      <c r="BK183" s="227">
        <f>ROUND(I183*H183,2)</f>
        <v>0</v>
      </c>
      <c r="BL183" s="20" t="s">
        <v>158</v>
      </c>
      <c r="BM183" s="226" t="s">
        <v>1532</v>
      </c>
    </row>
    <row r="184" s="13" customFormat="1">
      <c r="A184" s="13"/>
      <c r="B184" s="233"/>
      <c r="C184" s="234"/>
      <c r="D184" s="235" t="s">
        <v>161</v>
      </c>
      <c r="E184" s="236" t="s">
        <v>19</v>
      </c>
      <c r="F184" s="237" t="s">
        <v>1533</v>
      </c>
      <c r="G184" s="234"/>
      <c r="H184" s="238">
        <v>1</v>
      </c>
      <c r="I184" s="239"/>
      <c r="J184" s="234"/>
      <c r="K184" s="234"/>
      <c r="L184" s="240"/>
      <c r="M184" s="241"/>
      <c r="N184" s="242"/>
      <c r="O184" s="242"/>
      <c r="P184" s="242"/>
      <c r="Q184" s="242"/>
      <c r="R184" s="242"/>
      <c r="S184" s="242"/>
      <c r="T184" s="24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4" t="s">
        <v>161</v>
      </c>
      <c r="AU184" s="244" t="s">
        <v>79</v>
      </c>
      <c r="AV184" s="13" t="s">
        <v>79</v>
      </c>
      <c r="AW184" s="13" t="s">
        <v>31</v>
      </c>
      <c r="AX184" s="13" t="s">
        <v>69</v>
      </c>
      <c r="AY184" s="244" t="s">
        <v>151</v>
      </c>
    </row>
    <row r="185" s="14" customFormat="1">
      <c r="A185" s="14"/>
      <c r="B185" s="245"/>
      <c r="C185" s="246"/>
      <c r="D185" s="235" t="s">
        <v>161</v>
      </c>
      <c r="E185" s="247" t="s">
        <v>19</v>
      </c>
      <c r="F185" s="248" t="s">
        <v>202</v>
      </c>
      <c r="G185" s="246"/>
      <c r="H185" s="249">
        <v>1</v>
      </c>
      <c r="I185" s="250"/>
      <c r="J185" s="246"/>
      <c r="K185" s="246"/>
      <c r="L185" s="251"/>
      <c r="M185" s="252"/>
      <c r="N185" s="253"/>
      <c r="O185" s="253"/>
      <c r="P185" s="253"/>
      <c r="Q185" s="253"/>
      <c r="R185" s="253"/>
      <c r="S185" s="253"/>
      <c r="T185" s="25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5" t="s">
        <v>161</v>
      </c>
      <c r="AU185" s="255" t="s">
        <v>79</v>
      </c>
      <c r="AV185" s="14" t="s">
        <v>158</v>
      </c>
      <c r="AW185" s="14" t="s">
        <v>31</v>
      </c>
      <c r="AX185" s="14" t="s">
        <v>77</v>
      </c>
      <c r="AY185" s="255" t="s">
        <v>151</v>
      </c>
    </row>
    <row r="186" s="2" customFormat="1" ht="24.15" customHeight="1">
      <c r="A186" s="41"/>
      <c r="B186" s="42"/>
      <c r="C186" s="215" t="s">
        <v>236</v>
      </c>
      <c r="D186" s="215" t="s">
        <v>153</v>
      </c>
      <c r="E186" s="216" t="s">
        <v>1534</v>
      </c>
      <c r="F186" s="217" t="s">
        <v>1535</v>
      </c>
      <c r="G186" s="218" t="s">
        <v>363</v>
      </c>
      <c r="H186" s="219">
        <v>112</v>
      </c>
      <c r="I186" s="220"/>
      <c r="J186" s="221">
        <f>ROUND(I186*H186,2)</f>
        <v>0</v>
      </c>
      <c r="K186" s="217" t="s">
        <v>157</v>
      </c>
      <c r="L186" s="47"/>
      <c r="M186" s="222" t="s">
        <v>19</v>
      </c>
      <c r="N186" s="223" t="s">
        <v>40</v>
      </c>
      <c r="O186" s="87"/>
      <c r="P186" s="224">
        <f>O186*H186</f>
        <v>0</v>
      </c>
      <c r="Q186" s="224">
        <v>0</v>
      </c>
      <c r="R186" s="224">
        <f>Q186*H186</f>
        <v>0</v>
      </c>
      <c r="S186" s="224">
        <v>0</v>
      </c>
      <c r="T186" s="225">
        <f>S186*H186</f>
        <v>0</v>
      </c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R186" s="226" t="s">
        <v>158</v>
      </c>
      <c r="AT186" s="226" t="s">
        <v>153</v>
      </c>
      <c r="AU186" s="226" t="s">
        <v>79</v>
      </c>
      <c r="AY186" s="20" t="s">
        <v>151</v>
      </c>
      <c r="BE186" s="227">
        <f>IF(N186="základní",J186,0)</f>
        <v>0</v>
      </c>
      <c r="BF186" s="227">
        <f>IF(N186="snížená",J186,0)</f>
        <v>0</v>
      </c>
      <c r="BG186" s="227">
        <f>IF(N186="zákl. přenesená",J186,0)</f>
        <v>0</v>
      </c>
      <c r="BH186" s="227">
        <f>IF(N186="sníž. přenesená",J186,0)</f>
        <v>0</v>
      </c>
      <c r="BI186" s="227">
        <f>IF(N186="nulová",J186,0)</f>
        <v>0</v>
      </c>
      <c r="BJ186" s="20" t="s">
        <v>77</v>
      </c>
      <c r="BK186" s="227">
        <f>ROUND(I186*H186,2)</f>
        <v>0</v>
      </c>
      <c r="BL186" s="20" t="s">
        <v>158</v>
      </c>
      <c r="BM186" s="226" t="s">
        <v>1536</v>
      </c>
    </row>
    <row r="187" s="2" customFormat="1">
      <c r="A187" s="41"/>
      <c r="B187" s="42"/>
      <c r="C187" s="43"/>
      <c r="D187" s="228" t="s">
        <v>159</v>
      </c>
      <c r="E187" s="43"/>
      <c r="F187" s="229" t="s">
        <v>1537</v>
      </c>
      <c r="G187" s="43"/>
      <c r="H187" s="43"/>
      <c r="I187" s="230"/>
      <c r="J187" s="43"/>
      <c r="K187" s="43"/>
      <c r="L187" s="47"/>
      <c r="M187" s="231"/>
      <c r="N187" s="232"/>
      <c r="O187" s="87"/>
      <c r="P187" s="87"/>
      <c r="Q187" s="87"/>
      <c r="R187" s="87"/>
      <c r="S187" s="87"/>
      <c r="T187" s="88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T187" s="20" t="s">
        <v>159</v>
      </c>
      <c r="AU187" s="20" t="s">
        <v>79</v>
      </c>
    </row>
    <row r="188" s="2" customFormat="1">
      <c r="A188" s="41"/>
      <c r="B188" s="42"/>
      <c r="C188" s="43"/>
      <c r="D188" s="235" t="s">
        <v>238</v>
      </c>
      <c r="E188" s="43"/>
      <c r="F188" s="256" t="s">
        <v>1538</v>
      </c>
      <c r="G188" s="43"/>
      <c r="H188" s="43"/>
      <c r="I188" s="230"/>
      <c r="J188" s="43"/>
      <c r="K188" s="43"/>
      <c r="L188" s="47"/>
      <c r="M188" s="231"/>
      <c r="N188" s="232"/>
      <c r="O188" s="87"/>
      <c r="P188" s="87"/>
      <c r="Q188" s="87"/>
      <c r="R188" s="87"/>
      <c r="S188" s="87"/>
      <c r="T188" s="88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T188" s="20" t="s">
        <v>238</v>
      </c>
      <c r="AU188" s="20" t="s">
        <v>79</v>
      </c>
    </row>
    <row r="189" s="2" customFormat="1" ht="16.5" customHeight="1">
      <c r="A189" s="41"/>
      <c r="B189" s="42"/>
      <c r="C189" s="257" t="s">
        <v>344</v>
      </c>
      <c r="D189" s="257" t="s">
        <v>249</v>
      </c>
      <c r="E189" s="258" t="s">
        <v>1442</v>
      </c>
      <c r="F189" s="259" t="s">
        <v>1443</v>
      </c>
      <c r="G189" s="260" t="s">
        <v>230</v>
      </c>
      <c r="H189" s="261">
        <v>1.008</v>
      </c>
      <c r="I189" s="262"/>
      <c r="J189" s="263">
        <f>ROUND(I189*H189,2)</f>
        <v>0</v>
      </c>
      <c r="K189" s="259" t="s">
        <v>157</v>
      </c>
      <c r="L189" s="264"/>
      <c r="M189" s="265" t="s">
        <v>19</v>
      </c>
      <c r="N189" s="266" t="s">
        <v>40</v>
      </c>
      <c r="O189" s="87"/>
      <c r="P189" s="224">
        <f>O189*H189</f>
        <v>0</v>
      </c>
      <c r="Q189" s="224">
        <v>1</v>
      </c>
      <c r="R189" s="224">
        <f>Q189*H189</f>
        <v>1.008</v>
      </c>
      <c r="S189" s="224">
        <v>0</v>
      </c>
      <c r="T189" s="225">
        <f>S189*H189</f>
        <v>0</v>
      </c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R189" s="226" t="s">
        <v>175</v>
      </c>
      <c r="AT189" s="226" t="s">
        <v>249</v>
      </c>
      <c r="AU189" s="226" t="s">
        <v>79</v>
      </c>
      <c r="AY189" s="20" t="s">
        <v>151</v>
      </c>
      <c r="BE189" s="227">
        <f>IF(N189="základní",J189,0)</f>
        <v>0</v>
      </c>
      <c r="BF189" s="227">
        <f>IF(N189="snížená",J189,0)</f>
        <v>0</v>
      </c>
      <c r="BG189" s="227">
        <f>IF(N189="zákl. přenesená",J189,0)</f>
        <v>0</v>
      </c>
      <c r="BH189" s="227">
        <f>IF(N189="sníž. přenesená",J189,0)</f>
        <v>0</v>
      </c>
      <c r="BI189" s="227">
        <f>IF(N189="nulová",J189,0)</f>
        <v>0</v>
      </c>
      <c r="BJ189" s="20" t="s">
        <v>77</v>
      </c>
      <c r="BK189" s="227">
        <f>ROUND(I189*H189,2)</f>
        <v>0</v>
      </c>
      <c r="BL189" s="20" t="s">
        <v>158</v>
      </c>
      <c r="BM189" s="226" t="s">
        <v>1539</v>
      </c>
    </row>
    <row r="190" s="13" customFormat="1">
      <c r="A190" s="13"/>
      <c r="B190" s="233"/>
      <c r="C190" s="234"/>
      <c r="D190" s="235" t="s">
        <v>161</v>
      </c>
      <c r="E190" s="236" t="s">
        <v>19</v>
      </c>
      <c r="F190" s="237" t="s">
        <v>1540</v>
      </c>
      <c r="G190" s="234"/>
      <c r="H190" s="238">
        <v>0.56000000000000005</v>
      </c>
      <c r="I190" s="239"/>
      <c r="J190" s="234"/>
      <c r="K190" s="234"/>
      <c r="L190" s="240"/>
      <c r="M190" s="241"/>
      <c r="N190" s="242"/>
      <c r="O190" s="242"/>
      <c r="P190" s="242"/>
      <c r="Q190" s="242"/>
      <c r="R190" s="242"/>
      <c r="S190" s="242"/>
      <c r="T190" s="24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4" t="s">
        <v>161</v>
      </c>
      <c r="AU190" s="244" t="s">
        <v>79</v>
      </c>
      <c r="AV190" s="13" t="s">
        <v>79</v>
      </c>
      <c r="AW190" s="13" t="s">
        <v>31</v>
      </c>
      <c r="AX190" s="13" t="s">
        <v>77</v>
      </c>
      <c r="AY190" s="244" t="s">
        <v>151</v>
      </c>
    </row>
    <row r="191" s="13" customFormat="1">
      <c r="A191" s="13"/>
      <c r="B191" s="233"/>
      <c r="C191" s="234"/>
      <c r="D191" s="235" t="s">
        <v>161</v>
      </c>
      <c r="E191" s="234"/>
      <c r="F191" s="237" t="s">
        <v>1541</v>
      </c>
      <c r="G191" s="234"/>
      <c r="H191" s="238">
        <v>1.008</v>
      </c>
      <c r="I191" s="239"/>
      <c r="J191" s="234"/>
      <c r="K191" s="234"/>
      <c r="L191" s="240"/>
      <c r="M191" s="241"/>
      <c r="N191" s="242"/>
      <c r="O191" s="242"/>
      <c r="P191" s="242"/>
      <c r="Q191" s="242"/>
      <c r="R191" s="242"/>
      <c r="S191" s="242"/>
      <c r="T191" s="24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4" t="s">
        <v>161</v>
      </c>
      <c r="AU191" s="244" t="s">
        <v>79</v>
      </c>
      <c r="AV191" s="13" t="s">
        <v>79</v>
      </c>
      <c r="AW191" s="13" t="s">
        <v>4</v>
      </c>
      <c r="AX191" s="13" t="s">
        <v>77</v>
      </c>
      <c r="AY191" s="244" t="s">
        <v>151</v>
      </c>
    </row>
    <row r="192" s="2" customFormat="1" ht="16.5" customHeight="1">
      <c r="A192" s="41"/>
      <c r="B192" s="42"/>
      <c r="C192" s="257" t="s">
        <v>246</v>
      </c>
      <c r="D192" s="257" t="s">
        <v>249</v>
      </c>
      <c r="E192" s="258" t="s">
        <v>1509</v>
      </c>
      <c r="F192" s="259" t="s">
        <v>1510</v>
      </c>
      <c r="G192" s="260" t="s">
        <v>1256</v>
      </c>
      <c r="H192" s="261">
        <v>1.1200000000000001</v>
      </c>
      <c r="I192" s="262"/>
      <c r="J192" s="263">
        <f>ROUND(I192*H192,2)</f>
        <v>0</v>
      </c>
      <c r="K192" s="259" t="s">
        <v>19</v>
      </c>
      <c r="L192" s="264"/>
      <c r="M192" s="265" t="s">
        <v>19</v>
      </c>
      <c r="N192" s="266" t="s">
        <v>40</v>
      </c>
      <c r="O192" s="87"/>
      <c r="P192" s="224">
        <f>O192*H192</f>
        <v>0</v>
      </c>
      <c r="Q192" s="224">
        <v>0</v>
      </c>
      <c r="R192" s="224">
        <f>Q192*H192</f>
        <v>0</v>
      </c>
      <c r="S192" s="224">
        <v>0</v>
      </c>
      <c r="T192" s="225">
        <f>S192*H192</f>
        <v>0</v>
      </c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R192" s="226" t="s">
        <v>175</v>
      </c>
      <c r="AT192" s="226" t="s">
        <v>249</v>
      </c>
      <c r="AU192" s="226" t="s">
        <v>79</v>
      </c>
      <c r="AY192" s="20" t="s">
        <v>151</v>
      </c>
      <c r="BE192" s="227">
        <f>IF(N192="základní",J192,0)</f>
        <v>0</v>
      </c>
      <c r="BF192" s="227">
        <f>IF(N192="snížená",J192,0)</f>
        <v>0</v>
      </c>
      <c r="BG192" s="227">
        <f>IF(N192="zákl. přenesená",J192,0)</f>
        <v>0</v>
      </c>
      <c r="BH192" s="227">
        <f>IF(N192="sníž. přenesená",J192,0)</f>
        <v>0</v>
      </c>
      <c r="BI192" s="227">
        <f>IF(N192="nulová",J192,0)</f>
        <v>0</v>
      </c>
      <c r="BJ192" s="20" t="s">
        <v>77</v>
      </c>
      <c r="BK192" s="227">
        <f>ROUND(I192*H192,2)</f>
        <v>0</v>
      </c>
      <c r="BL192" s="20" t="s">
        <v>158</v>
      </c>
      <c r="BM192" s="226" t="s">
        <v>1542</v>
      </c>
    </row>
    <row r="193" s="13" customFormat="1">
      <c r="A193" s="13"/>
      <c r="B193" s="233"/>
      <c r="C193" s="234"/>
      <c r="D193" s="235" t="s">
        <v>161</v>
      </c>
      <c r="E193" s="236" t="s">
        <v>19</v>
      </c>
      <c r="F193" s="237" t="s">
        <v>1543</v>
      </c>
      <c r="G193" s="234"/>
      <c r="H193" s="238">
        <v>1.1200000000000001</v>
      </c>
      <c r="I193" s="239"/>
      <c r="J193" s="234"/>
      <c r="K193" s="234"/>
      <c r="L193" s="240"/>
      <c r="M193" s="241"/>
      <c r="N193" s="242"/>
      <c r="O193" s="242"/>
      <c r="P193" s="242"/>
      <c r="Q193" s="242"/>
      <c r="R193" s="242"/>
      <c r="S193" s="242"/>
      <c r="T193" s="24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4" t="s">
        <v>161</v>
      </c>
      <c r="AU193" s="244" t="s">
        <v>79</v>
      </c>
      <c r="AV193" s="13" t="s">
        <v>79</v>
      </c>
      <c r="AW193" s="13" t="s">
        <v>31</v>
      </c>
      <c r="AX193" s="13" t="s">
        <v>69</v>
      </c>
      <c r="AY193" s="244" t="s">
        <v>151</v>
      </c>
    </row>
    <row r="194" s="14" customFormat="1">
      <c r="A194" s="14"/>
      <c r="B194" s="245"/>
      <c r="C194" s="246"/>
      <c r="D194" s="235" t="s">
        <v>161</v>
      </c>
      <c r="E194" s="247" t="s">
        <v>19</v>
      </c>
      <c r="F194" s="248" t="s">
        <v>202</v>
      </c>
      <c r="G194" s="246"/>
      <c r="H194" s="249">
        <v>1.1200000000000001</v>
      </c>
      <c r="I194" s="250"/>
      <c r="J194" s="246"/>
      <c r="K194" s="246"/>
      <c r="L194" s="251"/>
      <c r="M194" s="252"/>
      <c r="N194" s="253"/>
      <c r="O194" s="253"/>
      <c r="P194" s="253"/>
      <c r="Q194" s="253"/>
      <c r="R194" s="253"/>
      <c r="S194" s="253"/>
      <c r="T194" s="25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55" t="s">
        <v>161</v>
      </c>
      <c r="AU194" s="255" t="s">
        <v>79</v>
      </c>
      <c r="AV194" s="14" t="s">
        <v>158</v>
      </c>
      <c r="AW194" s="14" t="s">
        <v>31</v>
      </c>
      <c r="AX194" s="14" t="s">
        <v>77</v>
      </c>
      <c r="AY194" s="255" t="s">
        <v>151</v>
      </c>
    </row>
    <row r="195" s="2" customFormat="1" ht="16.5" customHeight="1">
      <c r="A195" s="41"/>
      <c r="B195" s="42"/>
      <c r="C195" s="215" t="s">
        <v>354</v>
      </c>
      <c r="D195" s="215" t="s">
        <v>153</v>
      </c>
      <c r="E195" s="216" t="s">
        <v>1544</v>
      </c>
      <c r="F195" s="217" t="s">
        <v>1545</v>
      </c>
      <c r="G195" s="218" t="s">
        <v>363</v>
      </c>
      <c r="H195" s="219">
        <v>1538</v>
      </c>
      <c r="I195" s="220"/>
      <c r="J195" s="221">
        <f>ROUND(I195*H195,2)</f>
        <v>0</v>
      </c>
      <c r="K195" s="217" t="s">
        <v>157</v>
      </c>
      <c r="L195" s="47"/>
      <c r="M195" s="222" t="s">
        <v>19</v>
      </c>
      <c r="N195" s="223" t="s">
        <v>40</v>
      </c>
      <c r="O195" s="87"/>
      <c r="P195" s="224">
        <f>O195*H195</f>
        <v>0</v>
      </c>
      <c r="Q195" s="224">
        <v>0</v>
      </c>
      <c r="R195" s="224">
        <f>Q195*H195</f>
        <v>0</v>
      </c>
      <c r="S195" s="224">
        <v>0</v>
      </c>
      <c r="T195" s="225">
        <f>S195*H195</f>
        <v>0</v>
      </c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R195" s="226" t="s">
        <v>158</v>
      </c>
      <c r="AT195" s="226" t="s">
        <v>153</v>
      </c>
      <c r="AU195" s="226" t="s">
        <v>79</v>
      </c>
      <c r="AY195" s="20" t="s">
        <v>151</v>
      </c>
      <c r="BE195" s="227">
        <f>IF(N195="základní",J195,0)</f>
        <v>0</v>
      </c>
      <c r="BF195" s="227">
        <f>IF(N195="snížená",J195,0)</f>
        <v>0</v>
      </c>
      <c r="BG195" s="227">
        <f>IF(N195="zákl. přenesená",J195,0)</f>
        <v>0</v>
      </c>
      <c r="BH195" s="227">
        <f>IF(N195="sníž. přenesená",J195,0)</f>
        <v>0</v>
      </c>
      <c r="BI195" s="227">
        <f>IF(N195="nulová",J195,0)</f>
        <v>0</v>
      </c>
      <c r="BJ195" s="20" t="s">
        <v>77</v>
      </c>
      <c r="BK195" s="227">
        <f>ROUND(I195*H195,2)</f>
        <v>0</v>
      </c>
      <c r="BL195" s="20" t="s">
        <v>158</v>
      </c>
      <c r="BM195" s="226" t="s">
        <v>1546</v>
      </c>
    </row>
    <row r="196" s="2" customFormat="1">
      <c r="A196" s="41"/>
      <c r="B196" s="42"/>
      <c r="C196" s="43"/>
      <c r="D196" s="228" t="s">
        <v>159</v>
      </c>
      <c r="E196" s="43"/>
      <c r="F196" s="229" t="s">
        <v>1547</v>
      </c>
      <c r="G196" s="43"/>
      <c r="H196" s="43"/>
      <c r="I196" s="230"/>
      <c r="J196" s="43"/>
      <c r="K196" s="43"/>
      <c r="L196" s="47"/>
      <c r="M196" s="231"/>
      <c r="N196" s="232"/>
      <c r="O196" s="87"/>
      <c r="P196" s="87"/>
      <c r="Q196" s="87"/>
      <c r="R196" s="87"/>
      <c r="S196" s="87"/>
      <c r="T196" s="88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T196" s="20" t="s">
        <v>159</v>
      </c>
      <c r="AU196" s="20" t="s">
        <v>79</v>
      </c>
    </row>
    <row r="197" s="13" customFormat="1">
      <c r="A197" s="13"/>
      <c r="B197" s="233"/>
      <c r="C197" s="234"/>
      <c r="D197" s="235" t="s">
        <v>161</v>
      </c>
      <c r="E197" s="236" t="s">
        <v>19</v>
      </c>
      <c r="F197" s="237" t="s">
        <v>1548</v>
      </c>
      <c r="G197" s="234"/>
      <c r="H197" s="238">
        <v>560</v>
      </c>
      <c r="I197" s="239"/>
      <c r="J197" s="234"/>
      <c r="K197" s="234"/>
      <c r="L197" s="240"/>
      <c r="M197" s="241"/>
      <c r="N197" s="242"/>
      <c r="O197" s="242"/>
      <c r="P197" s="242"/>
      <c r="Q197" s="242"/>
      <c r="R197" s="242"/>
      <c r="S197" s="242"/>
      <c r="T197" s="24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4" t="s">
        <v>161</v>
      </c>
      <c r="AU197" s="244" t="s">
        <v>79</v>
      </c>
      <c r="AV197" s="13" t="s">
        <v>79</v>
      </c>
      <c r="AW197" s="13" t="s">
        <v>31</v>
      </c>
      <c r="AX197" s="13" t="s">
        <v>69</v>
      </c>
      <c r="AY197" s="244" t="s">
        <v>151</v>
      </c>
    </row>
    <row r="198" s="13" customFormat="1">
      <c r="A198" s="13"/>
      <c r="B198" s="233"/>
      <c r="C198" s="234"/>
      <c r="D198" s="235" t="s">
        <v>161</v>
      </c>
      <c r="E198" s="236" t="s">
        <v>19</v>
      </c>
      <c r="F198" s="237" t="s">
        <v>1549</v>
      </c>
      <c r="G198" s="234"/>
      <c r="H198" s="238">
        <v>495</v>
      </c>
      <c r="I198" s="239"/>
      <c r="J198" s="234"/>
      <c r="K198" s="234"/>
      <c r="L198" s="240"/>
      <c r="M198" s="241"/>
      <c r="N198" s="242"/>
      <c r="O198" s="242"/>
      <c r="P198" s="242"/>
      <c r="Q198" s="242"/>
      <c r="R198" s="242"/>
      <c r="S198" s="242"/>
      <c r="T198" s="24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4" t="s">
        <v>161</v>
      </c>
      <c r="AU198" s="244" t="s">
        <v>79</v>
      </c>
      <c r="AV198" s="13" t="s">
        <v>79</v>
      </c>
      <c r="AW198" s="13" t="s">
        <v>31</v>
      </c>
      <c r="AX198" s="13" t="s">
        <v>69</v>
      </c>
      <c r="AY198" s="244" t="s">
        <v>151</v>
      </c>
    </row>
    <row r="199" s="13" customFormat="1">
      <c r="A199" s="13"/>
      <c r="B199" s="233"/>
      <c r="C199" s="234"/>
      <c r="D199" s="235" t="s">
        <v>161</v>
      </c>
      <c r="E199" s="236" t="s">
        <v>19</v>
      </c>
      <c r="F199" s="237" t="s">
        <v>1550</v>
      </c>
      <c r="G199" s="234"/>
      <c r="H199" s="238">
        <v>483</v>
      </c>
      <c r="I199" s="239"/>
      <c r="J199" s="234"/>
      <c r="K199" s="234"/>
      <c r="L199" s="240"/>
      <c r="M199" s="241"/>
      <c r="N199" s="242"/>
      <c r="O199" s="242"/>
      <c r="P199" s="242"/>
      <c r="Q199" s="242"/>
      <c r="R199" s="242"/>
      <c r="S199" s="242"/>
      <c r="T199" s="24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4" t="s">
        <v>161</v>
      </c>
      <c r="AU199" s="244" t="s">
        <v>79</v>
      </c>
      <c r="AV199" s="13" t="s">
        <v>79</v>
      </c>
      <c r="AW199" s="13" t="s">
        <v>31</v>
      </c>
      <c r="AX199" s="13" t="s">
        <v>69</v>
      </c>
      <c r="AY199" s="244" t="s">
        <v>151</v>
      </c>
    </row>
    <row r="200" s="14" customFormat="1">
      <c r="A200" s="14"/>
      <c r="B200" s="245"/>
      <c r="C200" s="246"/>
      <c r="D200" s="235" t="s">
        <v>161</v>
      </c>
      <c r="E200" s="247" t="s">
        <v>19</v>
      </c>
      <c r="F200" s="248" t="s">
        <v>202</v>
      </c>
      <c r="G200" s="246"/>
      <c r="H200" s="249">
        <v>1538</v>
      </c>
      <c r="I200" s="250"/>
      <c r="J200" s="246"/>
      <c r="K200" s="246"/>
      <c r="L200" s="251"/>
      <c r="M200" s="252"/>
      <c r="N200" s="253"/>
      <c r="O200" s="253"/>
      <c r="P200" s="253"/>
      <c r="Q200" s="253"/>
      <c r="R200" s="253"/>
      <c r="S200" s="253"/>
      <c r="T200" s="25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5" t="s">
        <v>161</v>
      </c>
      <c r="AU200" s="255" t="s">
        <v>79</v>
      </c>
      <c r="AV200" s="14" t="s">
        <v>158</v>
      </c>
      <c r="AW200" s="14" t="s">
        <v>31</v>
      </c>
      <c r="AX200" s="14" t="s">
        <v>77</v>
      </c>
      <c r="AY200" s="255" t="s">
        <v>151</v>
      </c>
    </row>
    <row r="201" s="2" customFormat="1" ht="16.5" customHeight="1">
      <c r="A201" s="41"/>
      <c r="B201" s="42"/>
      <c r="C201" s="257" t="s">
        <v>252</v>
      </c>
      <c r="D201" s="257" t="s">
        <v>249</v>
      </c>
      <c r="E201" s="258" t="s">
        <v>1551</v>
      </c>
      <c r="F201" s="259" t="s">
        <v>1552</v>
      </c>
      <c r="G201" s="260" t="s">
        <v>363</v>
      </c>
      <c r="H201" s="261">
        <v>663</v>
      </c>
      <c r="I201" s="262"/>
      <c r="J201" s="263">
        <f>ROUND(I201*H201,2)</f>
        <v>0</v>
      </c>
      <c r="K201" s="259" t="s">
        <v>19</v>
      </c>
      <c r="L201" s="264"/>
      <c r="M201" s="265" t="s">
        <v>19</v>
      </c>
      <c r="N201" s="266" t="s">
        <v>40</v>
      </c>
      <c r="O201" s="87"/>
      <c r="P201" s="224">
        <f>O201*H201</f>
        <v>0</v>
      </c>
      <c r="Q201" s="224">
        <v>0</v>
      </c>
      <c r="R201" s="224">
        <f>Q201*H201</f>
        <v>0</v>
      </c>
      <c r="S201" s="224">
        <v>0</v>
      </c>
      <c r="T201" s="225">
        <f>S201*H201</f>
        <v>0</v>
      </c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R201" s="226" t="s">
        <v>175</v>
      </c>
      <c r="AT201" s="226" t="s">
        <v>249</v>
      </c>
      <c r="AU201" s="226" t="s">
        <v>79</v>
      </c>
      <c r="AY201" s="20" t="s">
        <v>151</v>
      </c>
      <c r="BE201" s="227">
        <f>IF(N201="základní",J201,0)</f>
        <v>0</v>
      </c>
      <c r="BF201" s="227">
        <f>IF(N201="snížená",J201,0)</f>
        <v>0</v>
      </c>
      <c r="BG201" s="227">
        <f>IF(N201="zákl. přenesená",J201,0)</f>
        <v>0</v>
      </c>
      <c r="BH201" s="227">
        <f>IF(N201="sníž. přenesená",J201,0)</f>
        <v>0</v>
      </c>
      <c r="BI201" s="227">
        <f>IF(N201="nulová",J201,0)</f>
        <v>0</v>
      </c>
      <c r="BJ201" s="20" t="s">
        <v>77</v>
      </c>
      <c r="BK201" s="227">
        <f>ROUND(I201*H201,2)</f>
        <v>0</v>
      </c>
      <c r="BL201" s="20" t="s">
        <v>158</v>
      </c>
      <c r="BM201" s="226" t="s">
        <v>1553</v>
      </c>
    </row>
    <row r="202" s="2" customFormat="1" ht="16.5" customHeight="1">
      <c r="A202" s="41"/>
      <c r="B202" s="42"/>
      <c r="C202" s="257" t="s">
        <v>366</v>
      </c>
      <c r="D202" s="257" t="s">
        <v>249</v>
      </c>
      <c r="E202" s="258" t="s">
        <v>1554</v>
      </c>
      <c r="F202" s="259" t="s">
        <v>1555</v>
      </c>
      <c r="G202" s="260" t="s">
        <v>363</v>
      </c>
      <c r="H202" s="261">
        <v>693</v>
      </c>
      <c r="I202" s="262"/>
      <c r="J202" s="263">
        <f>ROUND(I202*H202,2)</f>
        <v>0</v>
      </c>
      <c r="K202" s="259" t="s">
        <v>19</v>
      </c>
      <c r="L202" s="264"/>
      <c r="M202" s="265" t="s">
        <v>19</v>
      </c>
      <c r="N202" s="266" t="s">
        <v>40</v>
      </c>
      <c r="O202" s="87"/>
      <c r="P202" s="224">
        <f>O202*H202</f>
        <v>0</v>
      </c>
      <c r="Q202" s="224">
        <v>0</v>
      </c>
      <c r="R202" s="224">
        <f>Q202*H202</f>
        <v>0</v>
      </c>
      <c r="S202" s="224">
        <v>0</v>
      </c>
      <c r="T202" s="225">
        <f>S202*H202</f>
        <v>0</v>
      </c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R202" s="226" t="s">
        <v>175</v>
      </c>
      <c r="AT202" s="226" t="s">
        <v>249</v>
      </c>
      <c r="AU202" s="226" t="s">
        <v>79</v>
      </c>
      <c r="AY202" s="20" t="s">
        <v>151</v>
      </c>
      <c r="BE202" s="227">
        <f>IF(N202="základní",J202,0)</f>
        <v>0</v>
      </c>
      <c r="BF202" s="227">
        <f>IF(N202="snížená",J202,0)</f>
        <v>0</v>
      </c>
      <c r="BG202" s="227">
        <f>IF(N202="zákl. přenesená",J202,0)</f>
        <v>0</v>
      </c>
      <c r="BH202" s="227">
        <f>IF(N202="sníž. přenesená",J202,0)</f>
        <v>0</v>
      </c>
      <c r="BI202" s="227">
        <f>IF(N202="nulová",J202,0)</f>
        <v>0</v>
      </c>
      <c r="BJ202" s="20" t="s">
        <v>77</v>
      </c>
      <c r="BK202" s="227">
        <f>ROUND(I202*H202,2)</f>
        <v>0</v>
      </c>
      <c r="BL202" s="20" t="s">
        <v>158</v>
      </c>
      <c r="BM202" s="226" t="s">
        <v>1556</v>
      </c>
    </row>
    <row r="203" s="2" customFormat="1" ht="16.5" customHeight="1">
      <c r="A203" s="41"/>
      <c r="B203" s="42"/>
      <c r="C203" s="257" t="s">
        <v>257</v>
      </c>
      <c r="D203" s="257" t="s">
        <v>249</v>
      </c>
      <c r="E203" s="258" t="s">
        <v>1557</v>
      </c>
      <c r="F203" s="259" t="s">
        <v>1558</v>
      </c>
      <c r="G203" s="260" t="s">
        <v>363</v>
      </c>
      <c r="H203" s="261">
        <v>63</v>
      </c>
      <c r="I203" s="262"/>
      <c r="J203" s="263">
        <f>ROUND(I203*H203,2)</f>
        <v>0</v>
      </c>
      <c r="K203" s="259" t="s">
        <v>19</v>
      </c>
      <c r="L203" s="264"/>
      <c r="M203" s="265" t="s">
        <v>19</v>
      </c>
      <c r="N203" s="266" t="s">
        <v>40</v>
      </c>
      <c r="O203" s="87"/>
      <c r="P203" s="224">
        <f>O203*H203</f>
        <v>0</v>
      </c>
      <c r="Q203" s="224">
        <v>0</v>
      </c>
      <c r="R203" s="224">
        <f>Q203*H203</f>
        <v>0</v>
      </c>
      <c r="S203" s="224">
        <v>0</v>
      </c>
      <c r="T203" s="225">
        <f>S203*H203</f>
        <v>0</v>
      </c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R203" s="226" t="s">
        <v>175</v>
      </c>
      <c r="AT203" s="226" t="s">
        <v>249</v>
      </c>
      <c r="AU203" s="226" t="s">
        <v>79</v>
      </c>
      <c r="AY203" s="20" t="s">
        <v>151</v>
      </c>
      <c r="BE203" s="227">
        <f>IF(N203="základní",J203,0)</f>
        <v>0</v>
      </c>
      <c r="BF203" s="227">
        <f>IF(N203="snížená",J203,0)</f>
        <v>0</v>
      </c>
      <c r="BG203" s="227">
        <f>IF(N203="zákl. přenesená",J203,0)</f>
        <v>0</v>
      </c>
      <c r="BH203" s="227">
        <f>IF(N203="sníž. přenesená",J203,0)</f>
        <v>0</v>
      </c>
      <c r="BI203" s="227">
        <f>IF(N203="nulová",J203,0)</f>
        <v>0</v>
      </c>
      <c r="BJ203" s="20" t="s">
        <v>77</v>
      </c>
      <c r="BK203" s="227">
        <f>ROUND(I203*H203,2)</f>
        <v>0</v>
      </c>
      <c r="BL203" s="20" t="s">
        <v>158</v>
      </c>
      <c r="BM203" s="226" t="s">
        <v>1559</v>
      </c>
    </row>
    <row r="204" s="2" customFormat="1" ht="16.5" customHeight="1">
      <c r="A204" s="41"/>
      <c r="B204" s="42"/>
      <c r="C204" s="257" t="s">
        <v>376</v>
      </c>
      <c r="D204" s="257" t="s">
        <v>249</v>
      </c>
      <c r="E204" s="258" t="s">
        <v>1560</v>
      </c>
      <c r="F204" s="259" t="s">
        <v>1561</v>
      </c>
      <c r="G204" s="260" t="s">
        <v>363</v>
      </c>
      <c r="H204" s="261">
        <v>119</v>
      </c>
      <c r="I204" s="262"/>
      <c r="J204" s="263">
        <f>ROUND(I204*H204,2)</f>
        <v>0</v>
      </c>
      <c r="K204" s="259" t="s">
        <v>19</v>
      </c>
      <c r="L204" s="264"/>
      <c r="M204" s="265" t="s">
        <v>19</v>
      </c>
      <c r="N204" s="266" t="s">
        <v>40</v>
      </c>
      <c r="O204" s="87"/>
      <c r="P204" s="224">
        <f>O204*H204</f>
        <v>0</v>
      </c>
      <c r="Q204" s="224">
        <v>0</v>
      </c>
      <c r="R204" s="224">
        <f>Q204*H204</f>
        <v>0</v>
      </c>
      <c r="S204" s="224">
        <v>0</v>
      </c>
      <c r="T204" s="225">
        <f>S204*H204</f>
        <v>0</v>
      </c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R204" s="226" t="s">
        <v>175</v>
      </c>
      <c r="AT204" s="226" t="s">
        <v>249</v>
      </c>
      <c r="AU204" s="226" t="s">
        <v>79</v>
      </c>
      <c r="AY204" s="20" t="s">
        <v>151</v>
      </c>
      <c r="BE204" s="227">
        <f>IF(N204="základní",J204,0)</f>
        <v>0</v>
      </c>
      <c r="BF204" s="227">
        <f>IF(N204="snížená",J204,0)</f>
        <v>0</v>
      </c>
      <c r="BG204" s="227">
        <f>IF(N204="zákl. přenesená",J204,0)</f>
        <v>0</v>
      </c>
      <c r="BH204" s="227">
        <f>IF(N204="sníž. přenesená",J204,0)</f>
        <v>0</v>
      </c>
      <c r="BI204" s="227">
        <f>IF(N204="nulová",J204,0)</f>
        <v>0</v>
      </c>
      <c r="BJ204" s="20" t="s">
        <v>77</v>
      </c>
      <c r="BK204" s="227">
        <f>ROUND(I204*H204,2)</f>
        <v>0</v>
      </c>
      <c r="BL204" s="20" t="s">
        <v>158</v>
      </c>
      <c r="BM204" s="226" t="s">
        <v>1562</v>
      </c>
    </row>
    <row r="205" s="2" customFormat="1" ht="24.15" customHeight="1">
      <c r="A205" s="41"/>
      <c r="B205" s="42"/>
      <c r="C205" s="215" t="s">
        <v>381</v>
      </c>
      <c r="D205" s="215" t="s">
        <v>153</v>
      </c>
      <c r="E205" s="216" t="s">
        <v>1563</v>
      </c>
      <c r="F205" s="217" t="s">
        <v>1564</v>
      </c>
      <c r="G205" s="218" t="s">
        <v>363</v>
      </c>
      <c r="H205" s="219">
        <v>889</v>
      </c>
      <c r="I205" s="220"/>
      <c r="J205" s="221">
        <f>ROUND(I205*H205,2)</f>
        <v>0</v>
      </c>
      <c r="K205" s="217" t="s">
        <v>157</v>
      </c>
      <c r="L205" s="47"/>
      <c r="M205" s="222" t="s">
        <v>19</v>
      </c>
      <c r="N205" s="223" t="s">
        <v>40</v>
      </c>
      <c r="O205" s="87"/>
      <c r="P205" s="224">
        <f>O205*H205</f>
        <v>0</v>
      </c>
      <c r="Q205" s="224">
        <v>0</v>
      </c>
      <c r="R205" s="224">
        <f>Q205*H205</f>
        <v>0</v>
      </c>
      <c r="S205" s="224">
        <v>0</v>
      </c>
      <c r="T205" s="225">
        <f>S205*H205</f>
        <v>0</v>
      </c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R205" s="226" t="s">
        <v>158</v>
      </c>
      <c r="AT205" s="226" t="s">
        <v>153</v>
      </c>
      <c r="AU205" s="226" t="s">
        <v>79</v>
      </c>
      <c r="AY205" s="20" t="s">
        <v>151</v>
      </c>
      <c r="BE205" s="227">
        <f>IF(N205="základní",J205,0)</f>
        <v>0</v>
      </c>
      <c r="BF205" s="227">
        <f>IF(N205="snížená",J205,0)</f>
        <v>0</v>
      </c>
      <c r="BG205" s="227">
        <f>IF(N205="zákl. přenesená",J205,0)</f>
        <v>0</v>
      </c>
      <c r="BH205" s="227">
        <f>IF(N205="sníž. přenesená",J205,0)</f>
        <v>0</v>
      </c>
      <c r="BI205" s="227">
        <f>IF(N205="nulová",J205,0)</f>
        <v>0</v>
      </c>
      <c r="BJ205" s="20" t="s">
        <v>77</v>
      </c>
      <c r="BK205" s="227">
        <f>ROUND(I205*H205,2)</f>
        <v>0</v>
      </c>
      <c r="BL205" s="20" t="s">
        <v>158</v>
      </c>
      <c r="BM205" s="226" t="s">
        <v>1565</v>
      </c>
    </row>
    <row r="206" s="2" customFormat="1">
      <c r="A206" s="41"/>
      <c r="B206" s="42"/>
      <c r="C206" s="43"/>
      <c r="D206" s="228" t="s">
        <v>159</v>
      </c>
      <c r="E206" s="43"/>
      <c r="F206" s="229" t="s">
        <v>1566</v>
      </c>
      <c r="G206" s="43"/>
      <c r="H206" s="43"/>
      <c r="I206" s="230"/>
      <c r="J206" s="43"/>
      <c r="K206" s="43"/>
      <c r="L206" s="47"/>
      <c r="M206" s="231"/>
      <c r="N206" s="232"/>
      <c r="O206" s="87"/>
      <c r="P206" s="87"/>
      <c r="Q206" s="87"/>
      <c r="R206" s="87"/>
      <c r="S206" s="87"/>
      <c r="T206" s="88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T206" s="20" t="s">
        <v>159</v>
      </c>
      <c r="AU206" s="20" t="s">
        <v>79</v>
      </c>
    </row>
    <row r="207" s="13" customFormat="1">
      <c r="A207" s="13"/>
      <c r="B207" s="233"/>
      <c r="C207" s="234"/>
      <c r="D207" s="235" t="s">
        <v>161</v>
      </c>
      <c r="E207" s="236" t="s">
        <v>19</v>
      </c>
      <c r="F207" s="237" t="s">
        <v>1567</v>
      </c>
      <c r="G207" s="234"/>
      <c r="H207" s="238">
        <v>15</v>
      </c>
      <c r="I207" s="239"/>
      <c r="J207" s="234"/>
      <c r="K207" s="234"/>
      <c r="L207" s="240"/>
      <c r="M207" s="241"/>
      <c r="N207" s="242"/>
      <c r="O207" s="242"/>
      <c r="P207" s="242"/>
      <c r="Q207" s="242"/>
      <c r="R207" s="242"/>
      <c r="S207" s="242"/>
      <c r="T207" s="24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4" t="s">
        <v>161</v>
      </c>
      <c r="AU207" s="244" t="s">
        <v>79</v>
      </c>
      <c r="AV207" s="13" t="s">
        <v>79</v>
      </c>
      <c r="AW207" s="13" t="s">
        <v>31</v>
      </c>
      <c r="AX207" s="13" t="s">
        <v>69</v>
      </c>
      <c r="AY207" s="244" t="s">
        <v>151</v>
      </c>
    </row>
    <row r="208" s="13" customFormat="1">
      <c r="A208" s="13"/>
      <c r="B208" s="233"/>
      <c r="C208" s="234"/>
      <c r="D208" s="235" t="s">
        <v>161</v>
      </c>
      <c r="E208" s="236" t="s">
        <v>19</v>
      </c>
      <c r="F208" s="237" t="s">
        <v>1568</v>
      </c>
      <c r="G208" s="234"/>
      <c r="H208" s="238">
        <v>15</v>
      </c>
      <c r="I208" s="239"/>
      <c r="J208" s="234"/>
      <c r="K208" s="234"/>
      <c r="L208" s="240"/>
      <c r="M208" s="241"/>
      <c r="N208" s="242"/>
      <c r="O208" s="242"/>
      <c r="P208" s="242"/>
      <c r="Q208" s="242"/>
      <c r="R208" s="242"/>
      <c r="S208" s="242"/>
      <c r="T208" s="24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4" t="s">
        <v>161</v>
      </c>
      <c r="AU208" s="244" t="s">
        <v>79</v>
      </c>
      <c r="AV208" s="13" t="s">
        <v>79</v>
      </c>
      <c r="AW208" s="13" t="s">
        <v>31</v>
      </c>
      <c r="AX208" s="13" t="s">
        <v>69</v>
      </c>
      <c r="AY208" s="244" t="s">
        <v>151</v>
      </c>
    </row>
    <row r="209" s="13" customFormat="1">
      <c r="A209" s="13"/>
      <c r="B209" s="233"/>
      <c r="C209" s="234"/>
      <c r="D209" s="235" t="s">
        <v>161</v>
      </c>
      <c r="E209" s="236" t="s">
        <v>19</v>
      </c>
      <c r="F209" s="237" t="s">
        <v>1569</v>
      </c>
      <c r="G209" s="234"/>
      <c r="H209" s="238">
        <v>341</v>
      </c>
      <c r="I209" s="239"/>
      <c r="J209" s="234"/>
      <c r="K209" s="234"/>
      <c r="L209" s="240"/>
      <c r="M209" s="241"/>
      <c r="N209" s="242"/>
      <c r="O209" s="242"/>
      <c r="P209" s="242"/>
      <c r="Q209" s="242"/>
      <c r="R209" s="242"/>
      <c r="S209" s="242"/>
      <c r="T209" s="24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4" t="s">
        <v>161</v>
      </c>
      <c r="AU209" s="244" t="s">
        <v>79</v>
      </c>
      <c r="AV209" s="13" t="s">
        <v>79</v>
      </c>
      <c r="AW209" s="13" t="s">
        <v>31</v>
      </c>
      <c r="AX209" s="13" t="s">
        <v>69</v>
      </c>
      <c r="AY209" s="244" t="s">
        <v>151</v>
      </c>
    </row>
    <row r="210" s="13" customFormat="1">
      <c r="A210" s="13"/>
      <c r="B210" s="233"/>
      <c r="C210" s="234"/>
      <c r="D210" s="235" t="s">
        <v>161</v>
      </c>
      <c r="E210" s="236" t="s">
        <v>19</v>
      </c>
      <c r="F210" s="237" t="s">
        <v>1570</v>
      </c>
      <c r="G210" s="234"/>
      <c r="H210" s="238">
        <v>220</v>
      </c>
      <c r="I210" s="239"/>
      <c r="J210" s="234"/>
      <c r="K210" s="234"/>
      <c r="L210" s="240"/>
      <c r="M210" s="241"/>
      <c r="N210" s="242"/>
      <c r="O210" s="242"/>
      <c r="P210" s="242"/>
      <c r="Q210" s="242"/>
      <c r="R210" s="242"/>
      <c r="S210" s="242"/>
      <c r="T210" s="24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4" t="s">
        <v>161</v>
      </c>
      <c r="AU210" s="244" t="s">
        <v>79</v>
      </c>
      <c r="AV210" s="13" t="s">
        <v>79</v>
      </c>
      <c r="AW210" s="13" t="s">
        <v>31</v>
      </c>
      <c r="AX210" s="13" t="s">
        <v>69</v>
      </c>
      <c r="AY210" s="244" t="s">
        <v>151</v>
      </c>
    </row>
    <row r="211" s="13" customFormat="1">
      <c r="A211" s="13"/>
      <c r="B211" s="233"/>
      <c r="C211" s="234"/>
      <c r="D211" s="235" t="s">
        <v>161</v>
      </c>
      <c r="E211" s="236" t="s">
        <v>19</v>
      </c>
      <c r="F211" s="237" t="s">
        <v>1571</v>
      </c>
      <c r="G211" s="234"/>
      <c r="H211" s="238">
        <v>298</v>
      </c>
      <c r="I211" s="239"/>
      <c r="J211" s="234"/>
      <c r="K211" s="234"/>
      <c r="L211" s="240"/>
      <c r="M211" s="241"/>
      <c r="N211" s="242"/>
      <c r="O211" s="242"/>
      <c r="P211" s="242"/>
      <c r="Q211" s="242"/>
      <c r="R211" s="242"/>
      <c r="S211" s="242"/>
      <c r="T211" s="24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4" t="s">
        <v>161</v>
      </c>
      <c r="AU211" s="244" t="s">
        <v>79</v>
      </c>
      <c r="AV211" s="13" t="s">
        <v>79</v>
      </c>
      <c r="AW211" s="13" t="s">
        <v>31</v>
      </c>
      <c r="AX211" s="13" t="s">
        <v>69</v>
      </c>
      <c r="AY211" s="244" t="s">
        <v>151</v>
      </c>
    </row>
    <row r="212" s="14" customFormat="1">
      <c r="A212" s="14"/>
      <c r="B212" s="245"/>
      <c r="C212" s="246"/>
      <c r="D212" s="235" t="s">
        <v>161</v>
      </c>
      <c r="E212" s="247" t="s">
        <v>19</v>
      </c>
      <c r="F212" s="248" t="s">
        <v>202</v>
      </c>
      <c r="G212" s="246"/>
      <c r="H212" s="249">
        <v>889</v>
      </c>
      <c r="I212" s="250"/>
      <c r="J212" s="246"/>
      <c r="K212" s="246"/>
      <c r="L212" s="251"/>
      <c r="M212" s="252"/>
      <c r="N212" s="253"/>
      <c r="O212" s="253"/>
      <c r="P212" s="253"/>
      <c r="Q212" s="253"/>
      <c r="R212" s="253"/>
      <c r="S212" s="253"/>
      <c r="T212" s="25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5" t="s">
        <v>161</v>
      </c>
      <c r="AU212" s="255" t="s">
        <v>79</v>
      </c>
      <c r="AV212" s="14" t="s">
        <v>158</v>
      </c>
      <c r="AW212" s="14" t="s">
        <v>31</v>
      </c>
      <c r="AX212" s="14" t="s">
        <v>77</v>
      </c>
      <c r="AY212" s="255" t="s">
        <v>151</v>
      </c>
    </row>
    <row r="213" s="2" customFormat="1" ht="16.5" customHeight="1">
      <c r="A213" s="41"/>
      <c r="B213" s="42"/>
      <c r="C213" s="257" t="s">
        <v>386</v>
      </c>
      <c r="D213" s="257" t="s">
        <v>249</v>
      </c>
      <c r="E213" s="258" t="s">
        <v>1572</v>
      </c>
      <c r="F213" s="259" t="s">
        <v>1573</v>
      </c>
      <c r="G213" s="260" t="s">
        <v>363</v>
      </c>
      <c r="H213" s="261">
        <v>30</v>
      </c>
      <c r="I213" s="262"/>
      <c r="J213" s="263">
        <f>ROUND(I213*H213,2)</f>
        <v>0</v>
      </c>
      <c r="K213" s="259" t="s">
        <v>19</v>
      </c>
      <c r="L213" s="264"/>
      <c r="M213" s="265" t="s">
        <v>19</v>
      </c>
      <c r="N213" s="266" t="s">
        <v>40</v>
      </c>
      <c r="O213" s="87"/>
      <c r="P213" s="224">
        <f>O213*H213</f>
        <v>0</v>
      </c>
      <c r="Q213" s="224">
        <v>0</v>
      </c>
      <c r="R213" s="224">
        <f>Q213*H213</f>
        <v>0</v>
      </c>
      <c r="S213" s="224">
        <v>0</v>
      </c>
      <c r="T213" s="225">
        <f>S213*H213</f>
        <v>0</v>
      </c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R213" s="226" t="s">
        <v>175</v>
      </c>
      <c r="AT213" s="226" t="s">
        <v>249</v>
      </c>
      <c r="AU213" s="226" t="s">
        <v>79</v>
      </c>
      <c r="AY213" s="20" t="s">
        <v>151</v>
      </c>
      <c r="BE213" s="227">
        <f>IF(N213="základní",J213,0)</f>
        <v>0</v>
      </c>
      <c r="BF213" s="227">
        <f>IF(N213="snížená",J213,0)</f>
        <v>0</v>
      </c>
      <c r="BG213" s="227">
        <f>IF(N213="zákl. přenesená",J213,0)</f>
        <v>0</v>
      </c>
      <c r="BH213" s="227">
        <f>IF(N213="sníž. přenesená",J213,0)</f>
        <v>0</v>
      </c>
      <c r="BI213" s="227">
        <f>IF(N213="nulová",J213,0)</f>
        <v>0</v>
      </c>
      <c r="BJ213" s="20" t="s">
        <v>77</v>
      </c>
      <c r="BK213" s="227">
        <f>ROUND(I213*H213,2)</f>
        <v>0</v>
      </c>
      <c r="BL213" s="20" t="s">
        <v>158</v>
      </c>
      <c r="BM213" s="226" t="s">
        <v>1574</v>
      </c>
    </row>
    <row r="214" s="2" customFormat="1" ht="16.5" customHeight="1">
      <c r="A214" s="41"/>
      <c r="B214" s="42"/>
      <c r="C214" s="257" t="s">
        <v>390</v>
      </c>
      <c r="D214" s="257" t="s">
        <v>249</v>
      </c>
      <c r="E214" s="258" t="s">
        <v>1575</v>
      </c>
      <c r="F214" s="259" t="s">
        <v>1576</v>
      </c>
      <c r="G214" s="260" t="s">
        <v>363</v>
      </c>
      <c r="H214" s="261">
        <v>21</v>
      </c>
      <c r="I214" s="262"/>
      <c r="J214" s="263">
        <f>ROUND(I214*H214,2)</f>
        <v>0</v>
      </c>
      <c r="K214" s="259" t="s">
        <v>19</v>
      </c>
      <c r="L214" s="264"/>
      <c r="M214" s="265" t="s">
        <v>19</v>
      </c>
      <c r="N214" s="266" t="s">
        <v>40</v>
      </c>
      <c r="O214" s="87"/>
      <c r="P214" s="224">
        <f>O214*H214</f>
        <v>0</v>
      </c>
      <c r="Q214" s="224">
        <v>0</v>
      </c>
      <c r="R214" s="224">
        <f>Q214*H214</f>
        <v>0</v>
      </c>
      <c r="S214" s="224">
        <v>0</v>
      </c>
      <c r="T214" s="225">
        <f>S214*H214</f>
        <v>0</v>
      </c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R214" s="226" t="s">
        <v>175</v>
      </c>
      <c r="AT214" s="226" t="s">
        <v>249</v>
      </c>
      <c r="AU214" s="226" t="s">
        <v>79</v>
      </c>
      <c r="AY214" s="20" t="s">
        <v>151</v>
      </c>
      <c r="BE214" s="227">
        <f>IF(N214="základní",J214,0)</f>
        <v>0</v>
      </c>
      <c r="BF214" s="227">
        <f>IF(N214="snížená",J214,0)</f>
        <v>0</v>
      </c>
      <c r="BG214" s="227">
        <f>IF(N214="zákl. přenesená",J214,0)</f>
        <v>0</v>
      </c>
      <c r="BH214" s="227">
        <f>IF(N214="sníž. přenesená",J214,0)</f>
        <v>0</v>
      </c>
      <c r="BI214" s="227">
        <f>IF(N214="nulová",J214,0)</f>
        <v>0</v>
      </c>
      <c r="BJ214" s="20" t="s">
        <v>77</v>
      </c>
      <c r="BK214" s="227">
        <f>ROUND(I214*H214,2)</f>
        <v>0</v>
      </c>
      <c r="BL214" s="20" t="s">
        <v>158</v>
      </c>
      <c r="BM214" s="226" t="s">
        <v>1577</v>
      </c>
    </row>
    <row r="215" s="2" customFormat="1" ht="16.5" customHeight="1">
      <c r="A215" s="41"/>
      <c r="B215" s="42"/>
      <c r="C215" s="257" t="s">
        <v>396</v>
      </c>
      <c r="D215" s="257" t="s">
        <v>249</v>
      </c>
      <c r="E215" s="258" t="s">
        <v>1578</v>
      </c>
      <c r="F215" s="259" t="s">
        <v>1579</v>
      </c>
      <c r="G215" s="260" t="s">
        <v>363</v>
      </c>
      <c r="H215" s="261">
        <v>19</v>
      </c>
      <c r="I215" s="262"/>
      <c r="J215" s="263">
        <f>ROUND(I215*H215,2)</f>
        <v>0</v>
      </c>
      <c r="K215" s="259" t="s">
        <v>19</v>
      </c>
      <c r="L215" s="264"/>
      <c r="M215" s="265" t="s">
        <v>19</v>
      </c>
      <c r="N215" s="266" t="s">
        <v>40</v>
      </c>
      <c r="O215" s="87"/>
      <c r="P215" s="224">
        <f>O215*H215</f>
        <v>0</v>
      </c>
      <c r="Q215" s="224">
        <v>0</v>
      </c>
      <c r="R215" s="224">
        <f>Q215*H215</f>
        <v>0</v>
      </c>
      <c r="S215" s="224">
        <v>0</v>
      </c>
      <c r="T215" s="225">
        <f>S215*H215</f>
        <v>0</v>
      </c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R215" s="226" t="s">
        <v>175</v>
      </c>
      <c r="AT215" s="226" t="s">
        <v>249</v>
      </c>
      <c r="AU215" s="226" t="s">
        <v>79</v>
      </c>
      <c r="AY215" s="20" t="s">
        <v>151</v>
      </c>
      <c r="BE215" s="227">
        <f>IF(N215="základní",J215,0)</f>
        <v>0</v>
      </c>
      <c r="BF215" s="227">
        <f>IF(N215="snížená",J215,0)</f>
        <v>0</v>
      </c>
      <c r="BG215" s="227">
        <f>IF(N215="zákl. přenesená",J215,0)</f>
        <v>0</v>
      </c>
      <c r="BH215" s="227">
        <f>IF(N215="sníž. přenesená",J215,0)</f>
        <v>0</v>
      </c>
      <c r="BI215" s="227">
        <f>IF(N215="nulová",J215,0)</f>
        <v>0</v>
      </c>
      <c r="BJ215" s="20" t="s">
        <v>77</v>
      </c>
      <c r="BK215" s="227">
        <f>ROUND(I215*H215,2)</f>
        <v>0</v>
      </c>
      <c r="BL215" s="20" t="s">
        <v>158</v>
      </c>
      <c r="BM215" s="226" t="s">
        <v>1580</v>
      </c>
    </row>
    <row r="216" s="2" customFormat="1" ht="16.5" customHeight="1">
      <c r="A216" s="41"/>
      <c r="B216" s="42"/>
      <c r="C216" s="257" t="s">
        <v>401</v>
      </c>
      <c r="D216" s="257" t="s">
        <v>249</v>
      </c>
      <c r="E216" s="258" t="s">
        <v>1581</v>
      </c>
      <c r="F216" s="259" t="s">
        <v>1582</v>
      </c>
      <c r="G216" s="260" t="s">
        <v>363</v>
      </c>
      <c r="H216" s="261">
        <v>16</v>
      </c>
      <c r="I216" s="262"/>
      <c r="J216" s="263">
        <f>ROUND(I216*H216,2)</f>
        <v>0</v>
      </c>
      <c r="K216" s="259" t="s">
        <v>19</v>
      </c>
      <c r="L216" s="264"/>
      <c r="M216" s="265" t="s">
        <v>19</v>
      </c>
      <c r="N216" s="266" t="s">
        <v>40</v>
      </c>
      <c r="O216" s="87"/>
      <c r="P216" s="224">
        <f>O216*H216</f>
        <v>0</v>
      </c>
      <c r="Q216" s="224">
        <v>0</v>
      </c>
      <c r="R216" s="224">
        <f>Q216*H216</f>
        <v>0</v>
      </c>
      <c r="S216" s="224">
        <v>0</v>
      </c>
      <c r="T216" s="225">
        <f>S216*H216</f>
        <v>0</v>
      </c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R216" s="226" t="s">
        <v>175</v>
      </c>
      <c r="AT216" s="226" t="s">
        <v>249</v>
      </c>
      <c r="AU216" s="226" t="s">
        <v>79</v>
      </c>
      <c r="AY216" s="20" t="s">
        <v>151</v>
      </c>
      <c r="BE216" s="227">
        <f>IF(N216="základní",J216,0)</f>
        <v>0</v>
      </c>
      <c r="BF216" s="227">
        <f>IF(N216="snížená",J216,0)</f>
        <v>0</v>
      </c>
      <c r="BG216" s="227">
        <f>IF(N216="zákl. přenesená",J216,0)</f>
        <v>0</v>
      </c>
      <c r="BH216" s="227">
        <f>IF(N216="sníž. přenesená",J216,0)</f>
        <v>0</v>
      </c>
      <c r="BI216" s="227">
        <f>IF(N216="nulová",J216,0)</f>
        <v>0</v>
      </c>
      <c r="BJ216" s="20" t="s">
        <v>77</v>
      </c>
      <c r="BK216" s="227">
        <f>ROUND(I216*H216,2)</f>
        <v>0</v>
      </c>
      <c r="BL216" s="20" t="s">
        <v>158</v>
      </c>
      <c r="BM216" s="226" t="s">
        <v>1583</v>
      </c>
    </row>
    <row r="217" s="2" customFormat="1" ht="16.5" customHeight="1">
      <c r="A217" s="41"/>
      <c r="B217" s="42"/>
      <c r="C217" s="257" t="s">
        <v>408</v>
      </c>
      <c r="D217" s="257" t="s">
        <v>249</v>
      </c>
      <c r="E217" s="258" t="s">
        <v>1584</v>
      </c>
      <c r="F217" s="259" t="s">
        <v>1585</v>
      </c>
      <c r="G217" s="260" t="s">
        <v>363</v>
      </c>
      <c r="H217" s="261">
        <v>36</v>
      </c>
      <c r="I217" s="262"/>
      <c r="J217" s="263">
        <f>ROUND(I217*H217,2)</f>
        <v>0</v>
      </c>
      <c r="K217" s="259" t="s">
        <v>19</v>
      </c>
      <c r="L217" s="264"/>
      <c r="M217" s="265" t="s">
        <v>19</v>
      </c>
      <c r="N217" s="266" t="s">
        <v>40</v>
      </c>
      <c r="O217" s="87"/>
      <c r="P217" s="224">
        <f>O217*H217</f>
        <v>0</v>
      </c>
      <c r="Q217" s="224">
        <v>0</v>
      </c>
      <c r="R217" s="224">
        <f>Q217*H217</f>
        <v>0</v>
      </c>
      <c r="S217" s="224">
        <v>0</v>
      </c>
      <c r="T217" s="225">
        <f>S217*H217</f>
        <v>0</v>
      </c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R217" s="226" t="s">
        <v>175</v>
      </c>
      <c r="AT217" s="226" t="s">
        <v>249</v>
      </c>
      <c r="AU217" s="226" t="s">
        <v>79</v>
      </c>
      <c r="AY217" s="20" t="s">
        <v>151</v>
      </c>
      <c r="BE217" s="227">
        <f>IF(N217="základní",J217,0)</f>
        <v>0</v>
      </c>
      <c r="BF217" s="227">
        <f>IF(N217="snížená",J217,0)</f>
        <v>0</v>
      </c>
      <c r="BG217" s="227">
        <f>IF(N217="zákl. přenesená",J217,0)</f>
        <v>0</v>
      </c>
      <c r="BH217" s="227">
        <f>IF(N217="sníž. přenesená",J217,0)</f>
        <v>0</v>
      </c>
      <c r="BI217" s="227">
        <f>IF(N217="nulová",J217,0)</f>
        <v>0</v>
      </c>
      <c r="BJ217" s="20" t="s">
        <v>77</v>
      </c>
      <c r="BK217" s="227">
        <f>ROUND(I217*H217,2)</f>
        <v>0</v>
      </c>
      <c r="BL217" s="20" t="s">
        <v>158</v>
      </c>
      <c r="BM217" s="226" t="s">
        <v>1586</v>
      </c>
    </row>
    <row r="218" s="2" customFormat="1" ht="16.5" customHeight="1">
      <c r="A218" s="41"/>
      <c r="B218" s="42"/>
      <c r="C218" s="257" t="s">
        <v>416</v>
      </c>
      <c r="D218" s="257" t="s">
        <v>249</v>
      </c>
      <c r="E218" s="258" t="s">
        <v>1587</v>
      </c>
      <c r="F218" s="259" t="s">
        <v>1588</v>
      </c>
      <c r="G218" s="260" t="s">
        <v>363</v>
      </c>
      <c r="H218" s="261">
        <v>62</v>
      </c>
      <c r="I218" s="262"/>
      <c r="J218" s="263">
        <f>ROUND(I218*H218,2)</f>
        <v>0</v>
      </c>
      <c r="K218" s="259" t="s">
        <v>19</v>
      </c>
      <c r="L218" s="264"/>
      <c r="M218" s="265" t="s">
        <v>19</v>
      </c>
      <c r="N218" s="266" t="s">
        <v>40</v>
      </c>
      <c r="O218" s="87"/>
      <c r="P218" s="224">
        <f>O218*H218</f>
        <v>0</v>
      </c>
      <c r="Q218" s="224">
        <v>0</v>
      </c>
      <c r="R218" s="224">
        <f>Q218*H218</f>
        <v>0</v>
      </c>
      <c r="S218" s="224">
        <v>0</v>
      </c>
      <c r="T218" s="225">
        <f>S218*H218</f>
        <v>0</v>
      </c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R218" s="226" t="s">
        <v>175</v>
      </c>
      <c r="AT218" s="226" t="s">
        <v>249</v>
      </c>
      <c r="AU218" s="226" t="s">
        <v>79</v>
      </c>
      <c r="AY218" s="20" t="s">
        <v>151</v>
      </c>
      <c r="BE218" s="227">
        <f>IF(N218="základní",J218,0)</f>
        <v>0</v>
      </c>
      <c r="BF218" s="227">
        <f>IF(N218="snížená",J218,0)</f>
        <v>0</v>
      </c>
      <c r="BG218" s="227">
        <f>IF(N218="zákl. přenesená",J218,0)</f>
        <v>0</v>
      </c>
      <c r="BH218" s="227">
        <f>IF(N218="sníž. přenesená",J218,0)</f>
        <v>0</v>
      </c>
      <c r="BI218" s="227">
        <f>IF(N218="nulová",J218,0)</f>
        <v>0</v>
      </c>
      <c r="BJ218" s="20" t="s">
        <v>77</v>
      </c>
      <c r="BK218" s="227">
        <f>ROUND(I218*H218,2)</f>
        <v>0</v>
      </c>
      <c r="BL218" s="20" t="s">
        <v>158</v>
      </c>
      <c r="BM218" s="226" t="s">
        <v>1589</v>
      </c>
    </row>
    <row r="219" s="2" customFormat="1" ht="16.5" customHeight="1">
      <c r="A219" s="41"/>
      <c r="B219" s="42"/>
      <c r="C219" s="257" t="s">
        <v>424</v>
      </c>
      <c r="D219" s="257" t="s">
        <v>249</v>
      </c>
      <c r="E219" s="258" t="s">
        <v>1590</v>
      </c>
      <c r="F219" s="259" t="s">
        <v>1591</v>
      </c>
      <c r="G219" s="260" t="s">
        <v>363</v>
      </c>
      <c r="H219" s="261">
        <v>18</v>
      </c>
      <c r="I219" s="262"/>
      <c r="J219" s="263">
        <f>ROUND(I219*H219,2)</f>
        <v>0</v>
      </c>
      <c r="K219" s="259" t="s">
        <v>19</v>
      </c>
      <c r="L219" s="264"/>
      <c r="M219" s="265" t="s">
        <v>19</v>
      </c>
      <c r="N219" s="266" t="s">
        <v>40</v>
      </c>
      <c r="O219" s="87"/>
      <c r="P219" s="224">
        <f>O219*H219</f>
        <v>0</v>
      </c>
      <c r="Q219" s="224">
        <v>0</v>
      </c>
      <c r="R219" s="224">
        <f>Q219*H219</f>
        <v>0</v>
      </c>
      <c r="S219" s="224">
        <v>0</v>
      </c>
      <c r="T219" s="225">
        <f>S219*H219</f>
        <v>0</v>
      </c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R219" s="226" t="s">
        <v>175</v>
      </c>
      <c r="AT219" s="226" t="s">
        <v>249</v>
      </c>
      <c r="AU219" s="226" t="s">
        <v>79</v>
      </c>
      <c r="AY219" s="20" t="s">
        <v>151</v>
      </c>
      <c r="BE219" s="227">
        <f>IF(N219="základní",J219,0)</f>
        <v>0</v>
      </c>
      <c r="BF219" s="227">
        <f>IF(N219="snížená",J219,0)</f>
        <v>0</v>
      </c>
      <c r="BG219" s="227">
        <f>IF(N219="zákl. přenesená",J219,0)</f>
        <v>0</v>
      </c>
      <c r="BH219" s="227">
        <f>IF(N219="sníž. přenesená",J219,0)</f>
        <v>0</v>
      </c>
      <c r="BI219" s="227">
        <f>IF(N219="nulová",J219,0)</f>
        <v>0</v>
      </c>
      <c r="BJ219" s="20" t="s">
        <v>77</v>
      </c>
      <c r="BK219" s="227">
        <f>ROUND(I219*H219,2)</f>
        <v>0</v>
      </c>
      <c r="BL219" s="20" t="s">
        <v>158</v>
      </c>
      <c r="BM219" s="226" t="s">
        <v>1592</v>
      </c>
    </row>
    <row r="220" s="2" customFormat="1" ht="16.5" customHeight="1">
      <c r="A220" s="41"/>
      <c r="B220" s="42"/>
      <c r="C220" s="257" t="s">
        <v>287</v>
      </c>
      <c r="D220" s="257" t="s">
        <v>249</v>
      </c>
      <c r="E220" s="258" t="s">
        <v>1593</v>
      </c>
      <c r="F220" s="259" t="s">
        <v>1594</v>
      </c>
      <c r="G220" s="260" t="s">
        <v>363</v>
      </c>
      <c r="H220" s="261">
        <v>58</v>
      </c>
      <c r="I220" s="262"/>
      <c r="J220" s="263">
        <f>ROUND(I220*H220,2)</f>
        <v>0</v>
      </c>
      <c r="K220" s="259" t="s">
        <v>19</v>
      </c>
      <c r="L220" s="264"/>
      <c r="M220" s="265" t="s">
        <v>19</v>
      </c>
      <c r="N220" s="266" t="s">
        <v>40</v>
      </c>
      <c r="O220" s="87"/>
      <c r="P220" s="224">
        <f>O220*H220</f>
        <v>0</v>
      </c>
      <c r="Q220" s="224">
        <v>0</v>
      </c>
      <c r="R220" s="224">
        <f>Q220*H220</f>
        <v>0</v>
      </c>
      <c r="S220" s="224">
        <v>0</v>
      </c>
      <c r="T220" s="225">
        <f>S220*H220</f>
        <v>0</v>
      </c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R220" s="226" t="s">
        <v>175</v>
      </c>
      <c r="AT220" s="226" t="s">
        <v>249</v>
      </c>
      <c r="AU220" s="226" t="s">
        <v>79</v>
      </c>
      <c r="AY220" s="20" t="s">
        <v>151</v>
      </c>
      <c r="BE220" s="227">
        <f>IF(N220="základní",J220,0)</f>
        <v>0</v>
      </c>
      <c r="BF220" s="227">
        <f>IF(N220="snížená",J220,0)</f>
        <v>0</v>
      </c>
      <c r="BG220" s="227">
        <f>IF(N220="zákl. přenesená",J220,0)</f>
        <v>0</v>
      </c>
      <c r="BH220" s="227">
        <f>IF(N220="sníž. přenesená",J220,0)</f>
        <v>0</v>
      </c>
      <c r="BI220" s="227">
        <f>IF(N220="nulová",J220,0)</f>
        <v>0</v>
      </c>
      <c r="BJ220" s="20" t="s">
        <v>77</v>
      </c>
      <c r="BK220" s="227">
        <f>ROUND(I220*H220,2)</f>
        <v>0</v>
      </c>
      <c r="BL220" s="20" t="s">
        <v>158</v>
      </c>
      <c r="BM220" s="226" t="s">
        <v>1595</v>
      </c>
    </row>
    <row r="221" s="2" customFormat="1" ht="16.5" customHeight="1">
      <c r="A221" s="41"/>
      <c r="B221" s="42"/>
      <c r="C221" s="257" t="s">
        <v>435</v>
      </c>
      <c r="D221" s="257" t="s">
        <v>249</v>
      </c>
      <c r="E221" s="258" t="s">
        <v>1596</v>
      </c>
      <c r="F221" s="259" t="s">
        <v>1597</v>
      </c>
      <c r="G221" s="260" t="s">
        <v>363</v>
      </c>
      <c r="H221" s="261">
        <v>39</v>
      </c>
      <c r="I221" s="262"/>
      <c r="J221" s="263">
        <f>ROUND(I221*H221,2)</f>
        <v>0</v>
      </c>
      <c r="K221" s="259" t="s">
        <v>19</v>
      </c>
      <c r="L221" s="264"/>
      <c r="M221" s="265" t="s">
        <v>19</v>
      </c>
      <c r="N221" s="266" t="s">
        <v>40</v>
      </c>
      <c r="O221" s="87"/>
      <c r="P221" s="224">
        <f>O221*H221</f>
        <v>0</v>
      </c>
      <c r="Q221" s="224">
        <v>0</v>
      </c>
      <c r="R221" s="224">
        <f>Q221*H221</f>
        <v>0</v>
      </c>
      <c r="S221" s="224">
        <v>0</v>
      </c>
      <c r="T221" s="225">
        <f>S221*H221</f>
        <v>0</v>
      </c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R221" s="226" t="s">
        <v>175</v>
      </c>
      <c r="AT221" s="226" t="s">
        <v>249</v>
      </c>
      <c r="AU221" s="226" t="s">
        <v>79</v>
      </c>
      <c r="AY221" s="20" t="s">
        <v>151</v>
      </c>
      <c r="BE221" s="227">
        <f>IF(N221="základní",J221,0)</f>
        <v>0</v>
      </c>
      <c r="BF221" s="227">
        <f>IF(N221="snížená",J221,0)</f>
        <v>0</v>
      </c>
      <c r="BG221" s="227">
        <f>IF(N221="zákl. přenesená",J221,0)</f>
        <v>0</v>
      </c>
      <c r="BH221" s="227">
        <f>IF(N221="sníž. přenesená",J221,0)</f>
        <v>0</v>
      </c>
      <c r="BI221" s="227">
        <f>IF(N221="nulová",J221,0)</f>
        <v>0</v>
      </c>
      <c r="BJ221" s="20" t="s">
        <v>77</v>
      </c>
      <c r="BK221" s="227">
        <f>ROUND(I221*H221,2)</f>
        <v>0</v>
      </c>
      <c r="BL221" s="20" t="s">
        <v>158</v>
      </c>
      <c r="BM221" s="226" t="s">
        <v>1598</v>
      </c>
    </row>
    <row r="222" s="2" customFormat="1" ht="16.5" customHeight="1">
      <c r="A222" s="41"/>
      <c r="B222" s="42"/>
      <c r="C222" s="257" t="s">
        <v>294</v>
      </c>
      <c r="D222" s="257" t="s">
        <v>249</v>
      </c>
      <c r="E222" s="258" t="s">
        <v>1599</v>
      </c>
      <c r="F222" s="259" t="s">
        <v>1600</v>
      </c>
      <c r="G222" s="260" t="s">
        <v>363</v>
      </c>
      <c r="H222" s="261">
        <v>15</v>
      </c>
      <c r="I222" s="262"/>
      <c r="J222" s="263">
        <f>ROUND(I222*H222,2)</f>
        <v>0</v>
      </c>
      <c r="K222" s="259" t="s">
        <v>19</v>
      </c>
      <c r="L222" s="264"/>
      <c r="M222" s="265" t="s">
        <v>19</v>
      </c>
      <c r="N222" s="266" t="s">
        <v>40</v>
      </c>
      <c r="O222" s="87"/>
      <c r="P222" s="224">
        <f>O222*H222</f>
        <v>0</v>
      </c>
      <c r="Q222" s="224">
        <v>0</v>
      </c>
      <c r="R222" s="224">
        <f>Q222*H222</f>
        <v>0</v>
      </c>
      <c r="S222" s="224">
        <v>0</v>
      </c>
      <c r="T222" s="225">
        <f>S222*H222</f>
        <v>0</v>
      </c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R222" s="226" t="s">
        <v>175</v>
      </c>
      <c r="AT222" s="226" t="s">
        <v>249</v>
      </c>
      <c r="AU222" s="226" t="s">
        <v>79</v>
      </c>
      <c r="AY222" s="20" t="s">
        <v>151</v>
      </c>
      <c r="BE222" s="227">
        <f>IF(N222="základní",J222,0)</f>
        <v>0</v>
      </c>
      <c r="BF222" s="227">
        <f>IF(N222="snížená",J222,0)</f>
        <v>0</v>
      </c>
      <c r="BG222" s="227">
        <f>IF(N222="zákl. přenesená",J222,0)</f>
        <v>0</v>
      </c>
      <c r="BH222" s="227">
        <f>IF(N222="sníž. přenesená",J222,0)</f>
        <v>0</v>
      </c>
      <c r="BI222" s="227">
        <f>IF(N222="nulová",J222,0)</f>
        <v>0</v>
      </c>
      <c r="BJ222" s="20" t="s">
        <v>77</v>
      </c>
      <c r="BK222" s="227">
        <f>ROUND(I222*H222,2)</f>
        <v>0</v>
      </c>
      <c r="BL222" s="20" t="s">
        <v>158</v>
      </c>
      <c r="BM222" s="226" t="s">
        <v>1601</v>
      </c>
    </row>
    <row r="223" s="2" customFormat="1" ht="16.5" customHeight="1">
      <c r="A223" s="41"/>
      <c r="B223" s="42"/>
      <c r="C223" s="257" t="s">
        <v>444</v>
      </c>
      <c r="D223" s="257" t="s">
        <v>249</v>
      </c>
      <c r="E223" s="258" t="s">
        <v>1602</v>
      </c>
      <c r="F223" s="259" t="s">
        <v>1603</v>
      </c>
      <c r="G223" s="260" t="s">
        <v>363</v>
      </c>
      <c r="H223" s="261">
        <v>35</v>
      </c>
      <c r="I223" s="262"/>
      <c r="J223" s="263">
        <f>ROUND(I223*H223,2)</f>
        <v>0</v>
      </c>
      <c r="K223" s="259" t="s">
        <v>19</v>
      </c>
      <c r="L223" s="264"/>
      <c r="M223" s="265" t="s">
        <v>19</v>
      </c>
      <c r="N223" s="266" t="s">
        <v>40</v>
      </c>
      <c r="O223" s="87"/>
      <c r="P223" s="224">
        <f>O223*H223</f>
        <v>0</v>
      </c>
      <c r="Q223" s="224">
        <v>0</v>
      </c>
      <c r="R223" s="224">
        <f>Q223*H223</f>
        <v>0</v>
      </c>
      <c r="S223" s="224">
        <v>0</v>
      </c>
      <c r="T223" s="225">
        <f>S223*H223</f>
        <v>0</v>
      </c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R223" s="226" t="s">
        <v>175</v>
      </c>
      <c r="AT223" s="226" t="s">
        <v>249</v>
      </c>
      <c r="AU223" s="226" t="s">
        <v>79</v>
      </c>
      <c r="AY223" s="20" t="s">
        <v>151</v>
      </c>
      <c r="BE223" s="227">
        <f>IF(N223="základní",J223,0)</f>
        <v>0</v>
      </c>
      <c r="BF223" s="227">
        <f>IF(N223="snížená",J223,0)</f>
        <v>0</v>
      </c>
      <c r="BG223" s="227">
        <f>IF(N223="zákl. přenesená",J223,0)</f>
        <v>0</v>
      </c>
      <c r="BH223" s="227">
        <f>IF(N223="sníž. přenesená",J223,0)</f>
        <v>0</v>
      </c>
      <c r="BI223" s="227">
        <f>IF(N223="nulová",J223,0)</f>
        <v>0</v>
      </c>
      <c r="BJ223" s="20" t="s">
        <v>77</v>
      </c>
      <c r="BK223" s="227">
        <f>ROUND(I223*H223,2)</f>
        <v>0</v>
      </c>
      <c r="BL223" s="20" t="s">
        <v>158</v>
      </c>
      <c r="BM223" s="226" t="s">
        <v>1604</v>
      </c>
    </row>
    <row r="224" s="2" customFormat="1" ht="16.5" customHeight="1">
      <c r="A224" s="41"/>
      <c r="B224" s="42"/>
      <c r="C224" s="257" t="s">
        <v>302</v>
      </c>
      <c r="D224" s="257" t="s">
        <v>249</v>
      </c>
      <c r="E224" s="258" t="s">
        <v>1605</v>
      </c>
      <c r="F224" s="259" t="s">
        <v>1606</v>
      </c>
      <c r="G224" s="260" t="s">
        <v>363</v>
      </c>
      <c r="H224" s="261">
        <v>276</v>
      </c>
      <c r="I224" s="262"/>
      <c r="J224" s="263">
        <f>ROUND(I224*H224,2)</f>
        <v>0</v>
      </c>
      <c r="K224" s="259" t="s">
        <v>19</v>
      </c>
      <c r="L224" s="264"/>
      <c r="M224" s="265" t="s">
        <v>19</v>
      </c>
      <c r="N224" s="266" t="s">
        <v>40</v>
      </c>
      <c r="O224" s="87"/>
      <c r="P224" s="224">
        <f>O224*H224</f>
        <v>0</v>
      </c>
      <c r="Q224" s="224">
        <v>0</v>
      </c>
      <c r="R224" s="224">
        <f>Q224*H224</f>
        <v>0</v>
      </c>
      <c r="S224" s="224">
        <v>0</v>
      </c>
      <c r="T224" s="225">
        <f>S224*H224</f>
        <v>0</v>
      </c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R224" s="226" t="s">
        <v>175</v>
      </c>
      <c r="AT224" s="226" t="s">
        <v>249</v>
      </c>
      <c r="AU224" s="226" t="s">
        <v>79</v>
      </c>
      <c r="AY224" s="20" t="s">
        <v>151</v>
      </c>
      <c r="BE224" s="227">
        <f>IF(N224="základní",J224,0)</f>
        <v>0</v>
      </c>
      <c r="BF224" s="227">
        <f>IF(N224="snížená",J224,0)</f>
        <v>0</v>
      </c>
      <c r="BG224" s="227">
        <f>IF(N224="zákl. přenesená",J224,0)</f>
        <v>0</v>
      </c>
      <c r="BH224" s="227">
        <f>IF(N224="sníž. přenesená",J224,0)</f>
        <v>0</v>
      </c>
      <c r="BI224" s="227">
        <f>IF(N224="nulová",J224,0)</f>
        <v>0</v>
      </c>
      <c r="BJ224" s="20" t="s">
        <v>77</v>
      </c>
      <c r="BK224" s="227">
        <f>ROUND(I224*H224,2)</f>
        <v>0</v>
      </c>
      <c r="BL224" s="20" t="s">
        <v>158</v>
      </c>
      <c r="BM224" s="226" t="s">
        <v>1607</v>
      </c>
    </row>
    <row r="225" s="2" customFormat="1" ht="16.5" customHeight="1">
      <c r="A225" s="41"/>
      <c r="B225" s="42"/>
      <c r="C225" s="257" t="s">
        <v>456</v>
      </c>
      <c r="D225" s="257" t="s">
        <v>249</v>
      </c>
      <c r="E225" s="258" t="s">
        <v>1608</v>
      </c>
      <c r="F225" s="259" t="s">
        <v>1609</v>
      </c>
      <c r="G225" s="260" t="s">
        <v>363</v>
      </c>
      <c r="H225" s="261">
        <v>30</v>
      </c>
      <c r="I225" s="262"/>
      <c r="J225" s="263">
        <f>ROUND(I225*H225,2)</f>
        <v>0</v>
      </c>
      <c r="K225" s="259" t="s">
        <v>19</v>
      </c>
      <c r="L225" s="264"/>
      <c r="M225" s="265" t="s">
        <v>19</v>
      </c>
      <c r="N225" s="266" t="s">
        <v>40</v>
      </c>
      <c r="O225" s="87"/>
      <c r="P225" s="224">
        <f>O225*H225</f>
        <v>0</v>
      </c>
      <c r="Q225" s="224">
        <v>0</v>
      </c>
      <c r="R225" s="224">
        <f>Q225*H225</f>
        <v>0</v>
      </c>
      <c r="S225" s="224">
        <v>0</v>
      </c>
      <c r="T225" s="225">
        <f>S225*H225</f>
        <v>0</v>
      </c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R225" s="226" t="s">
        <v>175</v>
      </c>
      <c r="AT225" s="226" t="s">
        <v>249</v>
      </c>
      <c r="AU225" s="226" t="s">
        <v>79</v>
      </c>
      <c r="AY225" s="20" t="s">
        <v>151</v>
      </c>
      <c r="BE225" s="227">
        <f>IF(N225="základní",J225,0)</f>
        <v>0</v>
      </c>
      <c r="BF225" s="227">
        <f>IF(N225="snížená",J225,0)</f>
        <v>0</v>
      </c>
      <c r="BG225" s="227">
        <f>IF(N225="zákl. přenesená",J225,0)</f>
        <v>0</v>
      </c>
      <c r="BH225" s="227">
        <f>IF(N225="sníž. přenesená",J225,0)</f>
        <v>0</v>
      </c>
      <c r="BI225" s="227">
        <f>IF(N225="nulová",J225,0)</f>
        <v>0</v>
      </c>
      <c r="BJ225" s="20" t="s">
        <v>77</v>
      </c>
      <c r="BK225" s="227">
        <f>ROUND(I225*H225,2)</f>
        <v>0</v>
      </c>
      <c r="BL225" s="20" t="s">
        <v>158</v>
      </c>
      <c r="BM225" s="226" t="s">
        <v>1610</v>
      </c>
    </row>
    <row r="226" s="2" customFormat="1" ht="16.5" customHeight="1">
      <c r="A226" s="41"/>
      <c r="B226" s="42"/>
      <c r="C226" s="257" t="s">
        <v>464</v>
      </c>
      <c r="D226" s="257" t="s">
        <v>249</v>
      </c>
      <c r="E226" s="258" t="s">
        <v>1611</v>
      </c>
      <c r="F226" s="259" t="s">
        <v>1612</v>
      </c>
      <c r="G226" s="260" t="s">
        <v>363</v>
      </c>
      <c r="H226" s="261">
        <v>32</v>
      </c>
      <c r="I226" s="262"/>
      <c r="J226" s="263">
        <f>ROUND(I226*H226,2)</f>
        <v>0</v>
      </c>
      <c r="K226" s="259" t="s">
        <v>19</v>
      </c>
      <c r="L226" s="264"/>
      <c r="M226" s="265" t="s">
        <v>19</v>
      </c>
      <c r="N226" s="266" t="s">
        <v>40</v>
      </c>
      <c r="O226" s="87"/>
      <c r="P226" s="224">
        <f>O226*H226</f>
        <v>0</v>
      </c>
      <c r="Q226" s="224">
        <v>0</v>
      </c>
      <c r="R226" s="224">
        <f>Q226*H226</f>
        <v>0</v>
      </c>
      <c r="S226" s="224">
        <v>0</v>
      </c>
      <c r="T226" s="225">
        <f>S226*H226</f>
        <v>0</v>
      </c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R226" s="226" t="s">
        <v>175</v>
      </c>
      <c r="AT226" s="226" t="s">
        <v>249</v>
      </c>
      <c r="AU226" s="226" t="s">
        <v>79</v>
      </c>
      <c r="AY226" s="20" t="s">
        <v>151</v>
      </c>
      <c r="BE226" s="227">
        <f>IF(N226="základní",J226,0)</f>
        <v>0</v>
      </c>
      <c r="BF226" s="227">
        <f>IF(N226="snížená",J226,0)</f>
        <v>0</v>
      </c>
      <c r="BG226" s="227">
        <f>IF(N226="zákl. přenesená",J226,0)</f>
        <v>0</v>
      </c>
      <c r="BH226" s="227">
        <f>IF(N226="sníž. přenesená",J226,0)</f>
        <v>0</v>
      </c>
      <c r="BI226" s="227">
        <f>IF(N226="nulová",J226,0)</f>
        <v>0</v>
      </c>
      <c r="BJ226" s="20" t="s">
        <v>77</v>
      </c>
      <c r="BK226" s="227">
        <f>ROUND(I226*H226,2)</f>
        <v>0</v>
      </c>
      <c r="BL226" s="20" t="s">
        <v>158</v>
      </c>
      <c r="BM226" s="226" t="s">
        <v>1613</v>
      </c>
    </row>
    <row r="227" s="2" customFormat="1" ht="16.5" customHeight="1">
      <c r="A227" s="41"/>
      <c r="B227" s="42"/>
      <c r="C227" s="257" t="s">
        <v>471</v>
      </c>
      <c r="D227" s="257" t="s">
        <v>249</v>
      </c>
      <c r="E227" s="258" t="s">
        <v>1614</v>
      </c>
      <c r="F227" s="259" t="s">
        <v>1615</v>
      </c>
      <c r="G227" s="260" t="s">
        <v>363</v>
      </c>
      <c r="H227" s="261">
        <v>28</v>
      </c>
      <c r="I227" s="262"/>
      <c r="J227" s="263">
        <f>ROUND(I227*H227,2)</f>
        <v>0</v>
      </c>
      <c r="K227" s="259" t="s">
        <v>19</v>
      </c>
      <c r="L227" s="264"/>
      <c r="M227" s="265" t="s">
        <v>19</v>
      </c>
      <c r="N227" s="266" t="s">
        <v>40</v>
      </c>
      <c r="O227" s="87"/>
      <c r="P227" s="224">
        <f>O227*H227</f>
        <v>0</v>
      </c>
      <c r="Q227" s="224">
        <v>0</v>
      </c>
      <c r="R227" s="224">
        <f>Q227*H227</f>
        <v>0</v>
      </c>
      <c r="S227" s="224">
        <v>0</v>
      </c>
      <c r="T227" s="225">
        <f>S227*H227</f>
        <v>0</v>
      </c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R227" s="226" t="s">
        <v>175</v>
      </c>
      <c r="AT227" s="226" t="s">
        <v>249</v>
      </c>
      <c r="AU227" s="226" t="s">
        <v>79</v>
      </c>
      <c r="AY227" s="20" t="s">
        <v>151</v>
      </c>
      <c r="BE227" s="227">
        <f>IF(N227="základní",J227,0)</f>
        <v>0</v>
      </c>
      <c r="BF227" s="227">
        <f>IF(N227="snížená",J227,0)</f>
        <v>0</v>
      </c>
      <c r="BG227" s="227">
        <f>IF(N227="zákl. přenesená",J227,0)</f>
        <v>0</v>
      </c>
      <c r="BH227" s="227">
        <f>IF(N227="sníž. přenesená",J227,0)</f>
        <v>0</v>
      </c>
      <c r="BI227" s="227">
        <f>IF(N227="nulová",J227,0)</f>
        <v>0</v>
      </c>
      <c r="BJ227" s="20" t="s">
        <v>77</v>
      </c>
      <c r="BK227" s="227">
        <f>ROUND(I227*H227,2)</f>
        <v>0</v>
      </c>
      <c r="BL227" s="20" t="s">
        <v>158</v>
      </c>
      <c r="BM227" s="226" t="s">
        <v>1616</v>
      </c>
    </row>
    <row r="228" s="2" customFormat="1" ht="16.5" customHeight="1">
      <c r="A228" s="41"/>
      <c r="B228" s="42"/>
      <c r="C228" s="257" t="s">
        <v>477</v>
      </c>
      <c r="D228" s="257" t="s">
        <v>249</v>
      </c>
      <c r="E228" s="258" t="s">
        <v>1617</v>
      </c>
      <c r="F228" s="259" t="s">
        <v>1618</v>
      </c>
      <c r="G228" s="260" t="s">
        <v>363</v>
      </c>
      <c r="H228" s="261">
        <v>24</v>
      </c>
      <c r="I228" s="262"/>
      <c r="J228" s="263">
        <f>ROUND(I228*H228,2)</f>
        <v>0</v>
      </c>
      <c r="K228" s="259" t="s">
        <v>19</v>
      </c>
      <c r="L228" s="264"/>
      <c r="M228" s="265" t="s">
        <v>19</v>
      </c>
      <c r="N228" s="266" t="s">
        <v>40</v>
      </c>
      <c r="O228" s="87"/>
      <c r="P228" s="224">
        <f>O228*H228</f>
        <v>0</v>
      </c>
      <c r="Q228" s="224">
        <v>0</v>
      </c>
      <c r="R228" s="224">
        <f>Q228*H228</f>
        <v>0</v>
      </c>
      <c r="S228" s="224">
        <v>0</v>
      </c>
      <c r="T228" s="225">
        <f>S228*H228</f>
        <v>0</v>
      </c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R228" s="226" t="s">
        <v>175</v>
      </c>
      <c r="AT228" s="226" t="s">
        <v>249</v>
      </c>
      <c r="AU228" s="226" t="s">
        <v>79</v>
      </c>
      <c r="AY228" s="20" t="s">
        <v>151</v>
      </c>
      <c r="BE228" s="227">
        <f>IF(N228="základní",J228,0)</f>
        <v>0</v>
      </c>
      <c r="BF228" s="227">
        <f>IF(N228="snížená",J228,0)</f>
        <v>0</v>
      </c>
      <c r="BG228" s="227">
        <f>IF(N228="zákl. přenesená",J228,0)</f>
        <v>0</v>
      </c>
      <c r="BH228" s="227">
        <f>IF(N228="sníž. přenesená",J228,0)</f>
        <v>0</v>
      </c>
      <c r="BI228" s="227">
        <f>IF(N228="nulová",J228,0)</f>
        <v>0</v>
      </c>
      <c r="BJ228" s="20" t="s">
        <v>77</v>
      </c>
      <c r="BK228" s="227">
        <f>ROUND(I228*H228,2)</f>
        <v>0</v>
      </c>
      <c r="BL228" s="20" t="s">
        <v>158</v>
      </c>
      <c r="BM228" s="226" t="s">
        <v>1619</v>
      </c>
    </row>
    <row r="229" s="2" customFormat="1" ht="16.5" customHeight="1">
      <c r="A229" s="41"/>
      <c r="B229" s="42"/>
      <c r="C229" s="257" t="s">
        <v>482</v>
      </c>
      <c r="D229" s="257" t="s">
        <v>249</v>
      </c>
      <c r="E229" s="258" t="s">
        <v>1620</v>
      </c>
      <c r="F229" s="259" t="s">
        <v>1621</v>
      </c>
      <c r="G229" s="260" t="s">
        <v>363</v>
      </c>
      <c r="H229" s="261">
        <v>30</v>
      </c>
      <c r="I229" s="262"/>
      <c r="J229" s="263">
        <f>ROUND(I229*H229,2)</f>
        <v>0</v>
      </c>
      <c r="K229" s="259" t="s">
        <v>19</v>
      </c>
      <c r="L229" s="264"/>
      <c r="M229" s="265" t="s">
        <v>19</v>
      </c>
      <c r="N229" s="266" t="s">
        <v>40</v>
      </c>
      <c r="O229" s="87"/>
      <c r="P229" s="224">
        <f>O229*H229</f>
        <v>0</v>
      </c>
      <c r="Q229" s="224">
        <v>0</v>
      </c>
      <c r="R229" s="224">
        <f>Q229*H229</f>
        <v>0</v>
      </c>
      <c r="S229" s="224">
        <v>0</v>
      </c>
      <c r="T229" s="225">
        <f>S229*H229</f>
        <v>0</v>
      </c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R229" s="226" t="s">
        <v>175</v>
      </c>
      <c r="AT229" s="226" t="s">
        <v>249</v>
      </c>
      <c r="AU229" s="226" t="s">
        <v>79</v>
      </c>
      <c r="AY229" s="20" t="s">
        <v>151</v>
      </c>
      <c r="BE229" s="227">
        <f>IF(N229="základní",J229,0)</f>
        <v>0</v>
      </c>
      <c r="BF229" s="227">
        <f>IF(N229="snížená",J229,0)</f>
        <v>0</v>
      </c>
      <c r="BG229" s="227">
        <f>IF(N229="zákl. přenesená",J229,0)</f>
        <v>0</v>
      </c>
      <c r="BH229" s="227">
        <f>IF(N229="sníž. přenesená",J229,0)</f>
        <v>0</v>
      </c>
      <c r="BI229" s="227">
        <f>IF(N229="nulová",J229,0)</f>
        <v>0</v>
      </c>
      <c r="BJ229" s="20" t="s">
        <v>77</v>
      </c>
      <c r="BK229" s="227">
        <f>ROUND(I229*H229,2)</f>
        <v>0</v>
      </c>
      <c r="BL229" s="20" t="s">
        <v>158</v>
      </c>
      <c r="BM229" s="226" t="s">
        <v>1622</v>
      </c>
    </row>
    <row r="230" s="2" customFormat="1" ht="16.5" customHeight="1">
      <c r="A230" s="41"/>
      <c r="B230" s="42"/>
      <c r="C230" s="257" t="s">
        <v>310</v>
      </c>
      <c r="D230" s="257" t="s">
        <v>249</v>
      </c>
      <c r="E230" s="258" t="s">
        <v>1623</v>
      </c>
      <c r="F230" s="259" t="s">
        <v>1624</v>
      </c>
      <c r="G230" s="260" t="s">
        <v>363</v>
      </c>
      <c r="H230" s="261">
        <v>11</v>
      </c>
      <c r="I230" s="262"/>
      <c r="J230" s="263">
        <f>ROUND(I230*H230,2)</f>
        <v>0</v>
      </c>
      <c r="K230" s="259" t="s">
        <v>19</v>
      </c>
      <c r="L230" s="264"/>
      <c r="M230" s="265" t="s">
        <v>19</v>
      </c>
      <c r="N230" s="266" t="s">
        <v>40</v>
      </c>
      <c r="O230" s="87"/>
      <c r="P230" s="224">
        <f>O230*H230</f>
        <v>0</v>
      </c>
      <c r="Q230" s="224">
        <v>0</v>
      </c>
      <c r="R230" s="224">
        <f>Q230*H230</f>
        <v>0</v>
      </c>
      <c r="S230" s="224">
        <v>0</v>
      </c>
      <c r="T230" s="225">
        <f>S230*H230</f>
        <v>0</v>
      </c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R230" s="226" t="s">
        <v>175</v>
      </c>
      <c r="AT230" s="226" t="s">
        <v>249</v>
      </c>
      <c r="AU230" s="226" t="s">
        <v>79</v>
      </c>
      <c r="AY230" s="20" t="s">
        <v>151</v>
      </c>
      <c r="BE230" s="227">
        <f>IF(N230="základní",J230,0)</f>
        <v>0</v>
      </c>
      <c r="BF230" s="227">
        <f>IF(N230="snížená",J230,0)</f>
        <v>0</v>
      </c>
      <c r="BG230" s="227">
        <f>IF(N230="zákl. přenesená",J230,0)</f>
        <v>0</v>
      </c>
      <c r="BH230" s="227">
        <f>IF(N230="sníž. přenesená",J230,0)</f>
        <v>0</v>
      </c>
      <c r="BI230" s="227">
        <f>IF(N230="nulová",J230,0)</f>
        <v>0</v>
      </c>
      <c r="BJ230" s="20" t="s">
        <v>77</v>
      </c>
      <c r="BK230" s="227">
        <f>ROUND(I230*H230,2)</f>
        <v>0</v>
      </c>
      <c r="BL230" s="20" t="s">
        <v>158</v>
      </c>
      <c r="BM230" s="226" t="s">
        <v>1625</v>
      </c>
    </row>
    <row r="231" s="2" customFormat="1" ht="16.5" customHeight="1">
      <c r="A231" s="41"/>
      <c r="B231" s="42"/>
      <c r="C231" s="257" t="s">
        <v>497</v>
      </c>
      <c r="D231" s="257" t="s">
        <v>249</v>
      </c>
      <c r="E231" s="258" t="s">
        <v>1626</v>
      </c>
      <c r="F231" s="259" t="s">
        <v>1627</v>
      </c>
      <c r="G231" s="260" t="s">
        <v>363</v>
      </c>
      <c r="H231" s="261">
        <v>29</v>
      </c>
      <c r="I231" s="262"/>
      <c r="J231" s="263">
        <f>ROUND(I231*H231,2)</f>
        <v>0</v>
      </c>
      <c r="K231" s="259" t="s">
        <v>19</v>
      </c>
      <c r="L231" s="264"/>
      <c r="M231" s="265" t="s">
        <v>19</v>
      </c>
      <c r="N231" s="266" t="s">
        <v>40</v>
      </c>
      <c r="O231" s="87"/>
      <c r="P231" s="224">
        <f>O231*H231</f>
        <v>0</v>
      </c>
      <c r="Q231" s="224">
        <v>0</v>
      </c>
      <c r="R231" s="224">
        <f>Q231*H231</f>
        <v>0</v>
      </c>
      <c r="S231" s="224">
        <v>0</v>
      </c>
      <c r="T231" s="225">
        <f>S231*H231</f>
        <v>0</v>
      </c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R231" s="226" t="s">
        <v>175</v>
      </c>
      <c r="AT231" s="226" t="s">
        <v>249</v>
      </c>
      <c r="AU231" s="226" t="s">
        <v>79</v>
      </c>
      <c r="AY231" s="20" t="s">
        <v>151</v>
      </c>
      <c r="BE231" s="227">
        <f>IF(N231="základní",J231,0)</f>
        <v>0</v>
      </c>
      <c r="BF231" s="227">
        <f>IF(N231="snížená",J231,0)</f>
        <v>0</v>
      </c>
      <c r="BG231" s="227">
        <f>IF(N231="zákl. přenesená",J231,0)</f>
        <v>0</v>
      </c>
      <c r="BH231" s="227">
        <f>IF(N231="sníž. přenesená",J231,0)</f>
        <v>0</v>
      </c>
      <c r="BI231" s="227">
        <f>IF(N231="nulová",J231,0)</f>
        <v>0</v>
      </c>
      <c r="BJ231" s="20" t="s">
        <v>77</v>
      </c>
      <c r="BK231" s="227">
        <f>ROUND(I231*H231,2)</f>
        <v>0</v>
      </c>
      <c r="BL231" s="20" t="s">
        <v>158</v>
      </c>
      <c r="BM231" s="226" t="s">
        <v>1628</v>
      </c>
    </row>
    <row r="232" s="2" customFormat="1" ht="16.5" customHeight="1">
      <c r="A232" s="41"/>
      <c r="B232" s="42"/>
      <c r="C232" s="257" t="s">
        <v>316</v>
      </c>
      <c r="D232" s="257" t="s">
        <v>249</v>
      </c>
      <c r="E232" s="258" t="s">
        <v>1629</v>
      </c>
      <c r="F232" s="259" t="s">
        <v>1630</v>
      </c>
      <c r="G232" s="260" t="s">
        <v>363</v>
      </c>
      <c r="H232" s="261">
        <v>14</v>
      </c>
      <c r="I232" s="262"/>
      <c r="J232" s="263">
        <f>ROUND(I232*H232,2)</f>
        <v>0</v>
      </c>
      <c r="K232" s="259" t="s">
        <v>19</v>
      </c>
      <c r="L232" s="264"/>
      <c r="M232" s="265" t="s">
        <v>19</v>
      </c>
      <c r="N232" s="266" t="s">
        <v>40</v>
      </c>
      <c r="O232" s="87"/>
      <c r="P232" s="224">
        <f>O232*H232</f>
        <v>0</v>
      </c>
      <c r="Q232" s="224">
        <v>0</v>
      </c>
      <c r="R232" s="224">
        <f>Q232*H232</f>
        <v>0</v>
      </c>
      <c r="S232" s="224">
        <v>0</v>
      </c>
      <c r="T232" s="225">
        <f>S232*H232</f>
        <v>0</v>
      </c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R232" s="226" t="s">
        <v>175</v>
      </c>
      <c r="AT232" s="226" t="s">
        <v>249</v>
      </c>
      <c r="AU232" s="226" t="s">
        <v>79</v>
      </c>
      <c r="AY232" s="20" t="s">
        <v>151</v>
      </c>
      <c r="BE232" s="227">
        <f>IF(N232="základní",J232,0)</f>
        <v>0</v>
      </c>
      <c r="BF232" s="227">
        <f>IF(N232="snížená",J232,0)</f>
        <v>0</v>
      </c>
      <c r="BG232" s="227">
        <f>IF(N232="zákl. přenesená",J232,0)</f>
        <v>0</v>
      </c>
      <c r="BH232" s="227">
        <f>IF(N232="sníž. přenesená",J232,0)</f>
        <v>0</v>
      </c>
      <c r="BI232" s="227">
        <f>IF(N232="nulová",J232,0)</f>
        <v>0</v>
      </c>
      <c r="BJ232" s="20" t="s">
        <v>77</v>
      </c>
      <c r="BK232" s="227">
        <f>ROUND(I232*H232,2)</f>
        <v>0</v>
      </c>
      <c r="BL232" s="20" t="s">
        <v>158</v>
      </c>
      <c r="BM232" s="226" t="s">
        <v>1631</v>
      </c>
    </row>
    <row r="233" s="2" customFormat="1" ht="16.5" customHeight="1">
      <c r="A233" s="41"/>
      <c r="B233" s="42"/>
      <c r="C233" s="257" t="s">
        <v>890</v>
      </c>
      <c r="D233" s="257" t="s">
        <v>249</v>
      </c>
      <c r="E233" s="258" t="s">
        <v>1632</v>
      </c>
      <c r="F233" s="259" t="s">
        <v>1633</v>
      </c>
      <c r="G233" s="260" t="s">
        <v>363</v>
      </c>
      <c r="H233" s="261">
        <v>20</v>
      </c>
      <c r="I233" s="262"/>
      <c r="J233" s="263">
        <f>ROUND(I233*H233,2)</f>
        <v>0</v>
      </c>
      <c r="K233" s="259" t="s">
        <v>19</v>
      </c>
      <c r="L233" s="264"/>
      <c r="M233" s="265" t="s">
        <v>19</v>
      </c>
      <c r="N233" s="266" t="s">
        <v>40</v>
      </c>
      <c r="O233" s="87"/>
      <c r="P233" s="224">
        <f>O233*H233</f>
        <v>0</v>
      </c>
      <c r="Q233" s="224">
        <v>0</v>
      </c>
      <c r="R233" s="224">
        <f>Q233*H233</f>
        <v>0</v>
      </c>
      <c r="S233" s="224">
        <v>0</v>
      </c>
      <c r="T233" s="225">
        <f>S233*H233</f>
        <v>0</v>
      </c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R233" s="226" t="s">
        <v>175</v>
      </c>
      <c r="AT233" s="226" t="s">
        <v>249</v>
      </c>
      <c r="AU233" s="226" t="s">
        <v>79</v>
      </c>
      <c r="AY233" s="20" t="s">
        <v>151</v>
      </c>
      <c r="BE233" s="227">
        <f>IF(N233="základní",J233,0)</f>
        <v>0</v>
      </c>
      <c r="BF233" s="227">
        <f>IF(N233="snížená",J233,0)</f>
        <v>0</v>
      </c>
      <c r="BG233" s="227">
        <f>IF(N233="zákl. přenesená",J233,0)</f>
        <v>0</v>
      </c>
      <c r="BH233" s="227">
        <f>IF(N233="sníž. přenesená",J233,0)</f>
        <v>0</v>
      </c>
      <c r="BI233" s="227">
        <f>IF(N233="nulová",J233,0)</f>
        <v>0</v>
      </c>
      <c r="BJ233" s="20" t="s">
        <v>77</v>
      </c>
      <c r="BK233" s="227">
        <f>ROUND(I233*H233,2)</f>
        <v>0</v>
      </c>
      <c r="BL233" s="20" t="s">
        <v>158</v>
      </c>
      <c r="BM233" s="226" t="s">
        <v>1634</v>
      </c>
    </row>
    <row r="234" s="2" customFormat="1" ht="16.5" customHeight="1">
      <c r="A234" s="41"/>
      <c r="B234" s="42"/>
      <c r="C234" s="257" t="s">
        <v>634</v>
      </c>
      <c r="D234" s="257" t="s">
        <v>249</v>
      </c>
      <c r="E234" s="258" t="s">
        <v>1635</v>
      </c>
      <c r="F234" s="259" t="s">
        <v>1636</v>
      </c>
      <c r="G234" s="260" t="s">
        <v>363</v>
      </c>
      <c r="H234" s="261">
        <v>34</v>
      </c>
      <c r="I234" s="262"/>
      <c r="J234" s="263">
        <f>ROUND(I234*H234,2)</f>
        <v>0</v>
      </c>
      <c r="K234" s="259" t="s">
        <v>19</v>
      </c>
      <c r="L234" s="264"/>
      <c r="M234" s="265" t="s">
        <v>19</v>
      </c>
      <c r="N234" s="266" t="s">
        <v>40</v>
      </c>
      <c r="O234" s="87"/>
      <c r="P234" s="224">
        <f>O234*H234</f>
        <v>0</v>
      </c>
      <c r="Q234" s="224">
        <v>0</v>
      </c>
      <c r="R234" s="224">
        <f>Q234*H234</f>
        <v>0</v>
      </c>
      <c r="S234" s="224">
        <v>0</v>
      </c>
      <c r="T234" s="225">
        <f>S234*H234</f>
        <v>0</v>
      </c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R234" s="226" t="s">
        <v>175</v>
      </c>
      <c r="AT234" s="226" t="s">
        <v>249</v>
      </c>
      <c r="AU234" s="226" t="s">
        <v>79</v>
      </c>
      <c r="AY234" s="20" t="s">
        <v>151</v>
      </c>
      <c r="BE234" s="227">
        <f>IF(N234="základní",J234,0)</f>
        <v>0</v>
      </c>
      <c r="BF234" s="227">
        <f>IF(N234="snížená",J234,0)</f>
        <v>0</v>
      </c>
      <c r="BG234" s="227">
        <f>IF(N234="zákl. přenesená",J234,0)</f>
        <v>0</v>
      </c>
      <c r="BH234" s="227">
        <f>IF(N234="sníž. přenesená",J234,0)</f>
        <v>0</v>
      </c>
      <c r="BI234" s="227">
        <f>IF(N234="nulová",J234,0)</f>
        <v>0</v>
      </c>
      <c r="BJ234" s="20" t="s">
        <v>77</v>
      </c>
      <c r="BK234" s="227">
        <f>ROUND(I234*H234,2)</f>
        <v>0</v>
      </c>
      <c r="BL234" s="20" t="s">
        <v>158</v>
      </c>
      <c r="BM234" s="226" t="s">
        <v>1637</v>
      </c>
    </row>
    <row r="235" s="2" customFormat="1" ht="16.5" customHeight="1">
      <c r="A235" s="41"/>
      <c r="B235" s="42"/>
      <c r="C235" s="257" t="s">
        <v>896</v>
      </c>
      <c r="D235" s="257" t="s">
        <v>249</v>
      </c>
      <c r="E235" s="258" t="s">
        <v>1638</v>
      </c>
      <c r="F235" s="259" t="s">
        <v>1639</v>
      </c>
      <c r="G235" s="260" t="s">
        <v>363</v>
      </c>
      <c r="H235" s="261">
        <v>12</v>
      </c>
      <c r="I235" s="262"/>
      <c r="J235" s="263">
        <f>ROUND(I235*H235,2)</f>
        <v>0</v>
      </c>
      <c r="K235" s="259" t="s">
        <v>19</v>
      </c>
      <c r="L235" s="264"/>
      <c r="M235" s="265" t="s">
        <v>19</v>
      </c>
      <c r="N235" s="266" t="s">
        <v>40</v>
      </c>
      <c r="O235" s="87"/>
      <c r="P235" s="224">
        <f>O235*H235</f>
        <v>0</v>
      </c>
      <c r="Q235" s="224">
        <v>0</v>
      </c>
      <c r="R235" s="224">
        <f>Q235*H235</f>
        <v>0</v>
      </c>
      <c r="S235" s="224">
        <v>0</v>
      </c>
      <c r="T235" s="225">
        <f>S235*H235</f>
        <v>0</v>
      </c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R235" s="226" t="s">
        <v>175</v>
      </c>
      <c r="AT235" s="226" t="s">
        <v>249</v>
      </c>
      <c r="AU235" s="226" t="s">
        <v>79</v>
      </c>
      <c r="AY235" s="20" t="s">
        <v>151</v>
      </c>
      <c r="BE235" s="227">
        <f>IF(N235="základní",J235,0)</f>
        <v>0</v>
      </c>
      <c r="BF235" s="227">
        <f>IF(N235="snížená",J235,0)</f>
        <v>0</v>
      </c>
      <c r="BG235" s="227">
        <f>IF(N235="zákl. přenesená",J235,0)</f>
        <v>0</v>
      </c>
      <c r="BH235" s="227">
        <f>IF(N235="sníž. přenesená",J235,0)</f>
        <v>0</v>
      </c>
      <c r="BI235" s="227">
        <f>IF(N235="nulová",J235,0)</f>
        <v>0</v>
      </c>
      <c r="BJ235" s="20" t="s">
        <v>77</v>
      </c>
      <c r="BK235" s="227">
        <f>ROUND(I235*H235,2)</f>
        <v>0</v>
      </c>
      <c r="BL235" s="20" t="s">
        <v>158</v>
      </c>
      <c r="BM235" s="226" t="s">
        <v>1640</v>
      </c>
    </row>
    <row r="236" s="2" customFormat="1" ht="16.5" customHeight="1">
      <c r="A236" s="41"/>
      <c r="B236" s="42"/>
      <c r="C236" s="215" t="s">
        <v>500</v>
      </c>
      <c r="D236" s="215" t="s">
        <v>153</v>
      </c>
      <c r="E236" s="216" t="s">
        <v>1641</v>
      </c>
      <c r="F236" s="217" t="s">
        <v>1642</v>
      </c>
      <c r="G236" s="218" t="s">
        <v>156</v>
      </c>
      <c r="H236" s="219">
        <v>867.5</v>
      </c>
      <c r="I236" s="220"/>
      <c r="J236" s="221">
        <f>ROUND(I236*H236,2)</f>
        <v>0</v>
      </c>
      <c r="K236" s="217" t="s">
        <v>157</v>
      </c>
      <c r="L236" s="47"/>
      <c r="M236" s="222" t="s">
        <v>19</v>
      </c>
      <c r="N236" s="223" t="s">
        <v>40</v>
      </c>
      <c r="O236" s="87"/>
      <c r="P236" s="224">
        <f>O236*H236</f>
        <v>0</v>
      </c>
      <c r="Q236" s="224">
        <v>0</v>
      </c>
      <c r="R236" s="224">
        <f>Q236*H236</f>
        <v>0</v>
      </c>
      <c r="S236" s="224">
        <v>0</v>
      </c>
      <c r="T236" s="225">
        <f>S236*H236</f>
        <v>0</v>
      </c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R236" s="226" t="s">
        <v>158</v>
      </c>
      <c r="AT236" s="226" t="s">
        <v>153</v>
      </c>
      <c r="AU236" s="226" t="s">
        <v>79</v>
      </c>
      <c r="AY236" s="20" t="s">
        <v>151</v>
      </c>
      <c r="BE236" s="227">
        <f>IF(N236="základní",J236,0)</f>
        <v>0</v>
      </c>
      <c r="BF236" s="227">
        <f>IF(N236="snížená",J236,0)</f>
        <v>0</v>
      </c>
      <c r="BG236" s="227">
        <f>IF(N236="zákl. přenesená",J236,0)</f>
        <v>0</v>
      </c>
      <c r="BH236" s="227">
        <f>IF(N236="sníž. přenesená",J236,0)</f>
        <v>0</v>
      </c>
      <c r="BI236" s="227">
        <f>IF(N236="nulová",J236,0)</f>
        <v>0</v>
      </c>
      <c r="BJ236" s="20" t="s">
        <v>77</v>
      </c>
      <c r="BK236" s="227">
        <f>ROUND(I236*H236,2)</f>
        <v>0</v>
      </c>
      <c r="BL236" s="20" t="s">
        <v>158</v>
      </c>
      <c r="BM236" s="226" t="s">
        <v>1643</v>
      </c>
    </row>
    <row r="237" s="2" customFormat="1">
      <c r="A237" s="41"/>
      <c r="B237" s="42"/>
      <c r="C237" s="43"/>
      <c r="D237" s="228" t="s">
        <v>159</v>
      </c>
      <c r="E237" s="43"/>
      <c r="F237" s="229" t="s">
        <v>1644</v>
      </c>
      <c r="G237" s="43"/>
      <c r="H237" s="43"/>
      <c r="I237" s="230"/>
      <c r="J237" s="43"/>
      <c r="K237" s="43"/>
      <c r="L237" s="47"/>
      <c r="M237" s="231"/>
      <c r="N237" s="232"/>
      <c r="O237" s="87"/>
      <c r="P237" s="87"/>
      <c r="Q237" s="87"/>
      <c r="R237" s="87"/>
      <c r="S237" s="87"/>
      <c r="T237" s="88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T237" s="20" t="s">
        <v>159</v>
      </c>
      <c r="AU237" s="20" t="s">
        <v>79</v>
      </c>
    </row>
    <row r="238" s="13" customFormat="1">
      <c r="A238" s="13"/>
      <c r="B238" s="233"/>
      <c r="C238" s="234"/>
      <c r="D238" s="235" t="s">
        <v>161</v>
      </c>
      <c r="E238" s="236" t="s">
        <v>19</v>
      </c>
      <c r="F238" s="237" t="s">
        <v>1437</v>
      </c>
      <c r="G238" s="234"/>
      <c r="H238" s="238">
        <v>3.3999999999999999</v>
      </c>
      <c r="I238" s="239"/>
      <c r="J238" s="234"/>
      <c r="K238" s="234"/>
      <c r="L238" s="240"/>
      <c r="M238" s="241"/>
      <c r="N238" s="242"/>
      <c r="O238" s="242"/>
      <c r="P238" s="242"/>
      <c r="Q238" s="242"/>
      <c r="R238" s="242"/>
      <c r="S238" s="242"/>
      <c r="T238" s="24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4" t="s">
        <v>161</v>
      </c>
      <c r="AU238" s="244" t="s">
        <v>79</v>
      </c>
      <c r="AV238" s="13" t="s">
        <v>79</v>
      </c>
      <c r="AW238" s="13" t="s">
        <v>31</v>
      </c>
      <c r="AX238" s="13" t="s">
        <v>69</v>
      </c>
      <c r="AY238" s="244" t="s">
        <v>151</v>
      </c>
    </row>
    <row r="239" s="13" customFormat="1">
      <c r="A239" s="13"/>
      <c r="B239" s="233"/>
      <c r="C239" s="234"/>
      <c r="D239" s="235" t="s">
        <v>161</v>
      </c>
      <c r="E239" s="236" t="s">
        <v>19</v>
      </c>
      <c r="F239" s="237" t="s">
        <v>1645</v>
      </c>
      <c r="G239" s="234"/>
      <c r="H239" s="238">
        <v>57.100000000000001</v>
      </c>
      <c r="I239" s="239"/>
      <c r="J239" s="234"/>
      <c r="K239" s="234"/>
      <c r="L239" s="240"/>
      <c r="M239" s="241"/>
      <c r="N239" s="242"/>
      <c r="O239" s="242"/>
      <c r="P239" s="242"/>
      <c r="Q239" s="242"/>
      <c r="R239" s="242"/>
      <c r="S239" s="242"/>
      <c r="T239" s="24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4" t="s">
        <v>161</v>
      </c>
      <c r="AU239" s="244" t="s">
        <v>79</v>
      </c>
      <c r="AV239" s="13" t="s">
        <v>79</v>
      </c>
      <c r="AW239" s="13" t="s">
        <v>31</v>
      </c>
      <c r="AX239" s="13" t="s">
        <v>69</v>
      </c>
      <c r="AY239" s="244" t="s">
        <v>151</v>
      </c>
    </row>
    <row r="240" s="13" customFormat="1">
      <c r="A240" s="13"/>
      <c r="B240" s="233"/>
      <c r="C240" s="234"/>
      <c r="D240" s="235" t="s">
        <v>161</v>
      </c>
      <c r="E240" s="236" t="s">
        <v>19</v>
      </c>
      <c r="F240" s="237" t="s">
        <v>1646</v>
      </c>
      <c r="G240" s="234"/>
      <c r="H240" s="238">
        <v>161</v>
      </c>
      <c r="I240" s="239"/>
      <c r="J240" s="234"/>
      <c r="K240" s="234"/>
      <c r="L240" s="240"/>
      <c r="M240" s="241"/>
      <c r="N240" s="242"/>
      <c r="O240" s="242"/>
      <c r="P240" s="242"/>
      <c r="Q240" s="242"/>
      <c r="R240" s="242"/>
      <c r="S240" s="242"/>
      <c r="T240" s="24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4" t="s">
        <v>161</v>
      </c>
      <c r="AU240" s="244" t="s">
        <v>79</v>
      </c>
      <c r="AV240" s="13" t="s">
        <v>79</v>
      </c>
      <c r="AW240" s="13" t="s">
        <v>31</v>
      </c>
      <c r="AX240" s="13" t="s">
        <v>69</v>
      </c>
      <c r="AY240" s="244" t="s">
        <v>151</v>
      </c>
    </row>
    <row r="241" s="13" customFormat="1">
      <c r="A241" s="13"/>
      <c r="B241" s="233"/>
      <c r="C241" s="234"/>
      <c r="D241" s="235" t="s">
        <v>161</v>
      </c>
      <c r="E241" s="236" t="s">
        <v>19</v>
      </c>
      <c r="F241" s="237" t="s">
        <v>1466</v>
      </c>
      <c r="G241" s="234"/>
      <c r="H241" s="238">
        <v>86</v>
      </c>
      <c r="I241" s="239"/>
      <c r="J241" s="234"/>
      <c r="K241" s="234"/>
      <c r="L241" s="240"/>
      <c r="M241" s="241"/>
      <c r="N241" s="242"/>
      <c r="O241" s="242"/>
      <c r="P241" s="242"/>
      <c r="Q241" s="242"/>
      <c r="R241" s="242"/>
      <c r="S241" s="242"/>
      <c r="T241" s="24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4" t="s">
        <v>161</v>
      </c>
      <c r="AU241" s="244" t="s">
        <v>79</v>
      </c>
      <c r="AV241" s="13" t="s">
        <v>79</v>
      </c>
      <c r="AW241" s="13" t="s">
        <v>31</v>
      </c>
      <c r="AX241" s="13" t="s">
        <v>69</v>
      </c>
      <c r="AY241" s="244" t="s">
        <v>151</v>
      </c>
    </row>
    <row r="242" s="13" customFormat="1">
      <c r="A242" s="13"/>
      <c r="B242" s="233"/>
      <c r="C242" s="234"/>
      <c r="D242" s="235" t="s">
        <v>161</v>
      </c>
      <c r="E242" s="236" t="s">
        <v>19</v>
      </c>
      <c r="F242" s="237" t="s">
        <v>1467</v>
      </c>
      <c r="G242" s="234"/>
      <c r="H242" s="238">
        <v>560</v>
      </c>
      <c r="I242" s="239"/>
      <c r="J242" s="234"/>
      <c r="K242" s="234"/>
      <c r="L242" s="240"/>
      <c r="M242" s="241"/>
      <c r="N242" s="242"/>
      <c r="O242" s="242"/>
      <c r="P242" s="242"/>
      <c r="Q242" s="242"/>
      <c r="R242" s="242"/>
      <c r="S242" s="242"/>
      <c r="T242" s="24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4" t="s">
        <v>161</v>
      </c>
      <c r="AU242" s="244" t="s">
        <v>79</v>
      </c>
      <c r="AV242" s="13" t="s">
        <v>79</v>
      </c>
      <c r="AW242" s="13" t="s">
        <v>31</v>
      </c>
      <c r="AX242" s="13" t="s">
        <v>69</v>
      </c>
      <c r="AY242" s="244" t="s">
        <v>151</v>
      </c>
    </row>
    <row r="243" s="14" customFormat="1">
      <c r="A243" s="14"/>
      <c r="B243" s="245"/>
      <c r="C243" s="246"/>
      <c r="D243" s="235" t="s">
        <v>161</v>
      </c>
      <c r="E243" s="247" t="s">
        <v>19</v>
      </c>
      <c r="F243" s="248" t="s">
        <v>202</v>
      </c>
      <c r="G243" s="246"/>
      <c r="H243" s="249">
        <v>867.5</v>
      </c>
      <c r="I243" s="250"/>
      <c r="J243" s="246"/>
      <c r="K243" s="246"/>
      <c r="L243" s="251"/>
      <c r="M243" s="252"/>
      <c r="N243" s="253"/>
      <c r="O243" s="253"/>
      <c r="P243" s="253"/>
      <c r="Q243" s="253"/>
      <c r="R243" s="253"/>
      <c r="S243" s="253"/>
      <c r="T243" s="25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55" t="s">
        <v>161</v>
      </c>
      <c r="AU243" s="255" t="s">
        <v>79</v>
      </c>
      <c r="AV243" s="14" t="s">
        <v>158</v>
      </c>
      <c r="AW243" s="14" t="s">
        <v>31</v>
      </c>
      <c r="AX243" s="14" t="s">
        <v>77</v>
      </c>
      <c r="AY243" s="255" t="s">
        <v>151</v>
      </c>
    </row>
    <row r="244" s="2" customFormat="1" ht="16.5" customHeight="1">
      <c r="A244" s="41"/>
      <c r="B244" s="42"/>
      <c r="C244" s="215" t="s">
        <v>904</v>
      </c>
      <c r="D244" s="215" t="s">
        <v>153</v>
      </c>
      <c r="E244" s="216" t="s">
        <v>1647</v>
      </c>
      <c r="F244" s="217" t="s">
        <v>1648</v>
      </c>
      <c r="G244" s="218" t="s">
        <v>156</v>
      </c>
      <c r="H244" s="219">
        <v>86</v>
      </c>
      <c r="I244" s="220"/>
      <c r="J244" s="221">
        <f>ROUND(I244*H244,2)</f>
        <v>0</v>
      </c>
      <c r="K244" s="217" t="s">
        <v>157</v>
      </c>
      <c r="L244" s="47"/>
      <c r="M244" s="222" t="s">
        <v>19</v>
      </c>
      <c r="N244" s="223" t="s">
        <v>40</v>
      </c>
      <c r="O244" s="87"/>
      <c r="P244" s="224">
        <f>O244*H244</f>
        <v>0</v>
      </c>
      <c r="Q244" s="224">
        <v>0</v>
      </c>
      <c r="R244" s="224">
        <f>Q244*H244</f>
        <v>0</v>
      </c>
      <c r="S244" s="224">
        <v>0</v>
      </c>
      <c r="T244" s="225">
        <f>S244*H244</f>
        <v>0</v>
      </c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R244" s="226" t="s">
        <v>158</v>
      </c>
      <c r="AT244" s="226" t="s">
        <v>153</v>
      </c>
      <c r="AU244" s="226" t="s">
        <v>79</v>
      </c>
      <c r="AY244" s="20" t="s">
        <v>151</v>
      </c>
      <c r="BE244" s="227">
        <f>IF(N244="základní",J244,0)</f>
        <v>0</v>
      </c>
      <c r="BF244" s="227">
        <f>IF(N244="snížená",J244,0)</f>
        <v>0</v>
      </c>
      <c r="BG244" s="227">
        <f>IF(N244="zákl. přenesená",J244,0)</f>
        <v>0</v>
      </c>
      <c r="BH244" s="227">
        <f>IF(N244="sníž. přenesená",J244,0)</f>
        <v>0</v>
      </c>
      <c r="BI244" s="227">
        <f>IF(N244="nulová",J244,0)</f>
        <v>0</v>
      </c>
      <c r="BJ244" s="20" t="s">
        <v>77</v>
      </c>
      <c r="BK244" s="227">
        <f>ROUND(I244*H244,2)</f>
        <v>0</v>
      </c>
      <c r="BL244" s="20" t="s">
        <v>158</v>
      </c>
      <c r="BM244" s="226" t="s">
        <v>1649</v>
      </c>
    </row>
    <row r="245" s="2" customFormat="1">
      <c r="A245" s="41"/>
      <c r="B245" s="42"/>
      <c r="C245" s="43"/>
      <c r="D245" s="228" t="s">
        <v>159</v>
      </c>
      <c r="E245" s="43"/>
      <c r="F245" s="229" t="s">
        <v>1650</v>
      </c>
      <c r="G245" s="43"/>
      <c r="H245" s="43"/>
      <c r="I245" s="230"/>
      <c r="J245" s="43"/>
      <c r="K245" s="43"/>
      <c r="L245" s="47"/>
      <c r="M245" s="231"/>
      <c r="N245" s="232"/>
      <c r="O245" s="87"/>
      <c r="P245" s="87"/>
      <c r="Q245" s="87"/>
      <c r="R245" s="87"/>
      <c r="S245" s="87"/>
      <c r="T245" s="88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T245" s="20" t="s">
        <v>159</v>
      </c>
      <c r="AU245" s="20" t="s">
        <v>79</v>
      </c>
    </row>
    <row r="246" s="13" customFormat="1">
      <c r="A246" s="13"/>
      <c r="B246" s="233"/>
      <c r="C246" s="234"/>
      <c r="D246" s="235" t="s">
        <v>161</v>
      </c>
      <c r="E246" s="236" t="s">
        <v>19</v>
      </c>
      <c r="F246" s="237" t="s">
        <v>1466</v>
      </c>
      <c r="G246" s="234"/>
      <c r="H246" s="238">
        <v>86</v>
      </c>
      <c r="I246" s="239"/>
      <c r="J246" s="234"/>
      <c r="K246" s="234"/>
      <c r="L246" s="240"/>
      <c r="M246" s="241"/>
      <c r="N246" s="242"/>
      <c r="O246" s="242"/>
      <c r="P246" s="242"/>
      <c r="Q246" s="242"/>
      <c r="R246" s="242"/>
      <c r="S246" s="242"/>
      <c r="T246" s="24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4" t="s">
        <v>161</v>
      </c>
      <c r="AU246" s="244" t="s">
        <v>79</v>
      </c>
      <c r="AV246" s="13" t="s">
        <v>79</v>
      </c>
      <c r="AW246" s="13" t="s">
        <v>31</v>
      </c>
      <c r="AX246" s="13" t="s">
        <v>77</v>
      </c>
      <c r="AY246" s="244" t="s">
        <v>151</v>
      </c>
    </row>
    <row r="247" s="2" customFormat="1" ht="16.5" customHeight="1">
      <c r="A247" s="41"/>
      <c r="B247" s="42"/>
      <c r="C247" s="215" t="s">
        <v>323</v>
      </c>
      <c r="D247" s="215" t="s">
        <v>153</v>
      </c>
      <c r="E247" s="216" t="s">
        <v>1651</v>
      </c>
      <c r="F247" s="217" t="s">
        <v>1652</v>
      </c>
      <c r="G247" s="218" t="s">
        <v>156</v>
      </c>
      <c r="H247" s="219">
        <v>86</v>
      </c>
      <c r="I247" s="220"/>
      <c r="J247" s="221">
        <f>ROUND(I247*H247,2)</f>
        <v>0</v>
      </c>
      <c r="K247" s="217" t="s">
        <v>157</v>
      </c>
      <c r="L247" s="47"/>
      <c r="M247" s="222" t="s">
        <v>19</v>
      </c>
      <c r="N247" s="223" t="s">
        <v>40</v>
      </c>
      <c r="O247" s="87"/>
      <c r="P247" s="224">
        <f>O247*H247</f>
        <v>0</v>
      </c>
      <c r="Q247" s="224">
        <v>0</v>
      </c>
      <c r="R247" s="224">
        <f>Q247*H247</f>
        <v>0</v>
      </c>
      <c r="S247" s="224">
        <v>0</v>
      </c>
      <c r="T247" s="225">
        <f>S247*H247</f>
        <v>0</v>
      </c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R247" s="226" t="s">
        <v>158</v>
      </c>
      <c r="AT247" s="226" t="s">
        <v>153</v>
      </c>
      <c r="AU247" s="226" t="s">
        <v>79</v>
      </c>
      <c r="AY247" s="20" t="s">
        <v>151</v>
      </c>
      <c r="BE247" s="227">
        <f>IF(N247="základní",J247,0)</f>
        <v>0</v>
      </c>
      <c r="BF247" s="227">
        <f>IF(N247="snížená",J247,0)</f>
        <v>0</v>
      </c>
      <c r="BG247" s="227">
        <f>IF(N247="zákl. přenesená",J247,0)</f>
        <v>0</v>
      </c>
      <c r="BH247" s="227">
        <f>IF(N247="sníž. přenesená",J247,0)</f>
        <v>0</v>
      </c>
      <c r="BI247" s="227">
        <f>IF(N247="nulová",J247,0)</f>
        <v>0</v>
      </c>
      <c r="BJ247" s="20" t="s">
        <v>77</v>
      </c>
      <c r="BK247" s="227">
        <f>ROUND(I247*H247,2)</f>
        <v>0</v>
      </c>
      <c r="BL247" s="20" t="s">
        <v>158</v>
      </c>
      <c r="BM247" s="226" t="s">
        <v>1653</v>
      </c>
    </row>
    <row r="248" s="2" customFormat="1">
      <c r="A248" s="41"/>
      <c r="B248" s="42"/>
      <c r="C248" s="43"/>
      <c r="D248" s="228" t="s">
        <v>159</v>
      </c>
      <c r="E248" s="43"/>
      <c r="F248" s="229" t="s">
        <v>1654</v>
      </c>
      <c r="G248" s="43"/>
      <c r="H248" s="43"/>
      <c r="I248" s="230"/>
      <c r="J248" s="43"/>
      <c r="K248" s="43"/>
      <c r="L248" s="47"/>
      <c r="M248" s="231"/>
      <c r="N248" s="232"/>
      <c r="O248" s="87"/>
      <c r="P248" s="87"/>
      <c r="Q248" s="87"/>
      <c r="R248" s="87"/>
      <c r="S248" s="87"/>
      <c r="T248" s="88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T248" s="20" t="s">
        <v>159</v>
      </c>
      <c r="AU248" s="20" t="s">
        <v>79</v>
      </c>
    </row>
    <row r="249" s="13" customFormat="1">
      <c r="A249" s="13"/>
      <c r="B249" s="233"/>
      <c r="C249" s="234"/>
      <c r="D249" s="235" t="s">
        <v>161</v>
      </c>
      <c r="E249" s="236" t="s">
        <v>19</v>
      </c>
      <c r="F249" s="237" t="s">
        <v>1466</v>
      </c>
      <c r="G249" s="234"/>
      <c r="H249" s="238">
        <v>86</v>
      </c>
      <c r="I249" s="239"/>
      <c r="J249" s="234"/>
      <c r="K249" s="234"/>
      <c r="L249" s="240"/>
      <c r="M249" s="241"/>
      <c r="N249" s="242"/>
      <c r="O249" s="242"/>
      <c r="P249" s="242"/>
      <c r="Q249" s="242"/>
      <c r="R249" s="242"/>
      <c r="S249" s="242"/>
      <c r="T249" s="24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4" t="s">
        <v>161</v>
      </c>
      <c r="AU249" s="244" t="s">
        <v>79</v>
      </c>
      <c r="AV249" s="13" t="s">
        <v>79</v>
      </c>
      <c r="AW249" s="13" t="s">
        <v>31</v>
      </c>
      <c r="AX249" s="13" t="s">
        <v>77</v>
      </c>
      <c r="AY249" s="244" t="s">
        <v>151</v>
      </c>
    </row>
    <row r="250" s="2" customFormat="1" ht="24.15" customHeight="1">
      <c r="A250" s="41"/>
      <c r="B250" s="42"/>
      <c r="C250" s="215" t="s">
        <v>912</v>
      </c>
      <c r="D250" s="215" t="s">
        <v>153</v>
      </c>
      <c r="E250" s="216" t="s">
        <v>1655</v>
      </c>
      <c r="F250" s="217" t="s">
        <v>1656</v>
      </c>
      <c r="G250" s="218" t="s">
        <v>363</v>
      </c>
      <c r="H250" s="219">
        <v>7</v>
      </c>
      <c r="I250" s="220"/>
      <c r="J250" s="221">
        <f>ROUND(I250*H250,2)</f>
        <v>0</v>
      </c>
      <c r="K250" s="217" t="s">
        <v>157</v>
      </c>
      <c r="L250" s="47"/>
      <c r="M250" s="222" t="s">
        <v>19</v>
      </c>
      <c r="N250" s="223" t="s">
        <v>40</v>
      </c>
      <c r="O250" s="87"/>
      <c r="P250" s="224">
        <f>O250*H250</f>
        <v>0</v>
      </c>
      <c r="Q250" s="224">
        <v>0</v>
      </c>
      <c r="R250" s="224">
        <f>Q250*H250</f>
        <v>0</v>
      </c>
      <c r="S250" s="224">
        <v>0</v>
      </c>
      <c r="T250" s="225">
        <f>S250*H250</f>
        <v>0</v>
      </c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R250" s="226" t="s">
        <v>158</v>
      </c>
      <c r="AT250" s="226" t="s">
        <v>153</v>
      </c>
      <c r="AU250" s="226" t="s">
        <v>79</v>
      </c>
      <c r="AY250" s="20" t="s">
        <v>151</v>
      </c>
      <c r="BE250" s="227">
        <f>IF(N250="základní",J250,0)</f>
        <v>0</v>
      </c>
      <c r="BF250" s="227">
        <f>IF(N250="snížená",J250,0)</f>
        <v>0</v>
      </c>
      <c r="BG250" s="227">
        <f>IF(N250="zákl. přenesená",J250,0)</f>
        <v>0</v>
      </c>
      <c r="BH250" s="227">
        <f>IF(N250="sníž. přenesená",J250,0)</f>
        <v>0</v>
      </c>
      <c r="BI250" s="227">
        <f>IF(N250="nulová",J250,0)</f>
        <v>0</v>
      </c>
      <c r="BJ250" s="20" t="s">
        <v>77</v>
      </c>
      <c r="BK250" s="227">
        <f>ROUND(I250*H250,2)</f>
        <v>0</v>
      </c>
      <c r="BL250" s="20" t="s">
        <v>158</v>
      </c>
      <c r="BM250" s="226" t="s">
        <v>1657</v>
      </c>
    </row>
    <row r="251" s="2" customFormat="1">
      <c r="A251" s="41"/>
      <c r="B251" s="42"/>
      <c r="C251" s="43"/>
      <c r="D251" s="228" t="s">
        <v>159</v>
      </c>
      <c r="E251" s="43"/>
      <c r="F251" s="229" t="s">
        <v>1658</v>
      </c>
      <c r="G251" s="43"/>
      <c r="H251" s="43"/>
      <c r="I251" s="230"/>
      <c r="J251" s="43"/>
      <c r="K251" s="43"/>
      <c r="L251" s="47"/>
      <c r="M251" s="231"/>
      <c r="N251" s="232"/>
      <c r="O251" s="87"/>
      <c r="P251" s="87"/>
      <c r="Q251" s="87"/>
      <c r="R251" s="87"/>
      <c r="S251" s="87"/>
      <c r="T251" s="88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T251" s="20" t="s">
        <v>159</v>
      </c>
      <c r="AU251" s="20" t="s">
        <v>79</v>
      </c>
    </row>
    <row r="252" s="2" customFormat="1" ht="16.5" customHeight="1">
      <c r="A252" s="41"/>
      <c r="B252" s="42"/>
      <c r="C252" s="257" t="s">
        <v>647</v>
      </c>
      <c r="D252" s="257" t="s">
        <v>249</v>
      </c>
      <c r="E252" s="258" t="s">
        <v>1659</v>
      </c>
      <c r="F252" s="259" t="s">
        <v>1660</v>
      </c>
      <c r="G252" s="260" t="s">
        <v>363</v>
      </c>
      <c r="H252" s="261">
        <v>1</v>
      </c>
      <c r="I252" s="262"/>
      <c r="J252" s="263">
        <f>ROUND(I252*H252,2)</f>
        <v>0</v>
      </c>
      <c r="K252" s="259" t="s">
        <v>19</v>
      </c>
      <c r="L252" s="264"/>
      <c r="M252" s="265" t="s">
        <v>19</v>
      </c>
      <c r="N252" s="266" t="s">
        <v>40</v>
      </c>
      <c r="O252" s="87"/>
      <c r="P252" s="224">
        <f>O252*H252</f>
        <v>0</v>
      </c>
      <c r="Q252" s="224">
        <v>0</v>
      </c>
      <c r="R252" s="224">
        <f>Q252*H252</f>
        <v>0</v>
      </c>
      <c r="S252" s="224">
        <v>0</v>
      </c>
      <c r="T252" s="225">
        <f>S252*H252</f>
        <v>0</v>
      </c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R252" s="226" t="s">
        <v>175</v>
      </c>
      <c r="AT252" s="226" t="s">
        <v>249</v>
      </c>
      <c r="AU252" s="226" t="s">
        <v>79</v>
      </c>
      <c r="AY252" s="20" t="s">
        <v>151</v>
      </c>
      <c r="BE252" s="227">
        <f>IF(N252="základní",J252,0)</f>
        <v>0</v>
      </c>
      <c r="BF252" s="227">
        <f>IF(N252="snížená",J252,0)</f>
        <v>0</v>
      </c>
      <c r="BG252" s="227">
        <f>IF(N252="zákl. přenesená",J252,0)</f>
        <v>0</v>
      </c>
      <c r="BH252" s="227">
        <f>IF(N252="sníž. přenesená",J252,0)</f>
        <v>0</v>
      </c>
      <c r="BI252" s="227">
        <f>IF(N252="nulová",J252,0)</f>
        <v>0</v>
      </c>
      <c r="BJ252" s="20" t="s">
        <v>77</v>
      </c>
      <c r="BK252" s="227">
        <f>ROUND(I252*H252,2)</f>
        <v>0</v>
      </c>
      <c r="BL252" s="20" t="s">
        <v>158</v>
      </c>
      <c r="BM252" s="226" t="s">
        <v>1661</v>
      </c>
    </row>
    <row r="253" s="2" customFormat="1">
      <c r="A253" s="41"/>
      <c r="B253" s="42"/>
      <c r="C253" s="43"/>
      <c r="D253" s="235" t="s">
        <v>238</v>
      </c>
      <c r="E253" s="43"/>
      <c r="F253" s="256" t="s">
        <v>1662</v>
      </c>
      <c r="G253" s="43"/>
      <c r="H253" s="43"/>
      <c r="I253" s="230"/>
      <c r="J253" s="43"/>
      <c r="K253" s="43"/>
      <c r="L253" s="47"/>
      <c r="M253" s="231"/>
      <c r="N253" s="232"/>
      <c r="O253" s="87"/>
      <c r="P253" s="87"/>
      <c r="Q253" s="87"/>
      <c r="R253" s="87"/>
      <c r="S253" s="87"/>
      <c r="T253" s="88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T253" s="20" t="s">
        <v>238</v>
      </c>
      <c r="AU253" s="20" t="s">
        <v>79</v>
      </c>
    </row>
    <row r="254" s="2" customFormat="1" ht="16.5" customHeight="1">
      <c r="A254" s="41"/>
      <c r="B254" s="42"/>
      <c r="C254" s="257" t="s">
        <v>920</v>
      </c>
      <c r="D254" s="257" t="s">
        <v>249</v>
      </c>
      <c r="E254" s="258" t="s">
        <v>1663</v>
      </c>
      <c r="F254" s="259" t="s">
        <v>1664</v>
      </c>
      <c r="G254" s="260" t="s">
        <v>363</v>
      </c>
      <c r="H254" s="261">
        <v>1</v>
      </c>
      <c r="I254" s="262"/>
      <c r="J254" s="263">
        <f>ROUND(I254*H254,2)</f>
        <v>0</v>
      </c>
      <c r="K254" s="259" t="s">
        <v>19</v>
      </c>
      <c r="L254" s="264"/>
      <c r="M254" s="265" t="s">
        <v>19</v>
      </c>
      <c r="N254" s="266" t="s">
        <v>40</v>
      </c>
      <c r="O254" s="87"/>
      <c r="P254" s="224">
        <f>O254*H254</f>
        <v>0</v>
      </c>
      <c r="Q254" s="224">
        <v>0</v>
      </c>
      <c r="R254" s="224">
        <f>Q254*H254</f>
        <v>0</v>
      </c>
      <c r="S254" s="224">
        <v>0</v>
      </c>
      <c r="T254" s="225">
        <f>S254*H254</f>
        <v>0</v>
      </c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R254" s="226" t="s">
        <v>175</v>
      </c>
      <c r="AT254" s="226" t="s">
        <v>249</v>
      </c>
      <c r="AU254" s="226" t="s">
        <v>79</v>
      </c>
      <c r="AY254" s="20" t="s">
        <v>151</v>
      </c>
      <c r="BE254" s="227">
        <f>IF(N254="základní",J254,0)</f>
        <v>0</v>
      </c>
      <c r="BF254" s="227">
        <f>IF(N254="snížená",J254,0)</f>
        <v>0</v>
      </c>
      <c r="BG254" s="227">
        <f>IF(N254="zákl. přenesená",J254,0)</f>
        <v>0</v>
      </c>
      <c r="BH254" s="227">
        <f>IF(N254="sníž. přenesená",J254,0)</f>
        <v>0</v>
      </c>
      <c r="BI254" s="227">
        <f>IF(N254="nulová",J254,0)</f>
        <v>0</v>
      </c>
      <c r="BJ254" s="20" t="s">
        <v>77</v>
      </c>
      <c r="BK254" s="227">
        <f>ROUND(I254*H254,2)</f>
        <v>0</v>
      </c>
      <c r="BL254" s="20" t="s">
        <v>158</v>
      </c>
      <c r="BM254" s="226" t="s">
        <v>1665</v>
      </c>
    </row>
    <row r="255" s="2" customFormat="1">
      <c r="A255" s="41"/>
      <c r="B255" s="42"/>
      <c r="C255" s="43"/>
      <c r="D255" s="235" t="s">
        <v>238</v>
      </c>
      <c r="E255" s="43"/>
      <c r="F255" s="256" t="s">
        <v>1666</v>
      </c>
      <c r="G255" s="43"/>
      <c r="H255" s="43"/>
      <c r="I255" s="230"/>
      <c r="J255" s="43"/>
      <c r="K255" s="43"/>
      <c r="L255" s="47"/>
      <c r="M255" s="231"/>
      <c r="N255" s="232"/>
      <c r="O255" s="87"/>
      <c r="P255" s="87"/>
      <c r="Q255" s="87"/>
      <c r="R255" s="87"/>
      <c r="S255" s="87"/>
      <c r="T255" s="88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T255" s="20" t="s">
        <v>238</v>
      </c>
      <c r="AU255" s="20" t="s">
        <v>79</v>
      </c>
    </row>
    <row r="256" s="2" customFormat="1" ht="16.5" customHeight="1">
      <c r="A256" s="41"/>
      <c r="B256" s="42"/>
      <c r="C256" s="257" t="s">
        <v>340</v>
      </c>
      <c r="D256" s="257" t="s">
        <v>249</v>
      </c>
      <c r="E256" s="258" t="s">
        <v>1667</v>
      </c>
      <c r="F256" s="259" t="s">
        <v>1668</v>
      </c>
      <c r="G256" s="260" t="s">
        <v>363</v>
      </c>
      <c r="H256" s="261">
        <v>2</v>
      </c>
      <c r="I256" s="262"/>
      <c r="J256" s="263">
        <f>ROUND(I256*H256,2)</f>
        <v>0</v>
      </c>
      <c r="K256" s="259" t="s">
        <v>19</v>
      </c>
      <c r="L256" s="264"/>
      <c r="M256" s="265" t="s">
        <v>19</v>
      </c>
      <c r="N256" s="266" t="s">
        <v>40</v>
      </c>
      <c r="O256" s="87"/>
      <c r="P256" s="224">
        <f>O256*H256</f>
        <v>0</v>
      </c>
      <c r="Q256" s="224">
        <v>0</v>
      </c>
      <c r="R256" s="224">
        <f>Q256*H256</f>
        <v>0</v>
      </c>
      <c r="S256" s="224">
        <v>0</v>
      </c>
      <c r="T256" s="225">
        <f>S256*H256</f>
        <v>0</v>
      </c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R256" s="226" t="s">
        <v>175</v>
      </c>
      <c r="AT256" s="226" t="s">
        <v>249</v>
      </c>
      <c r="AU256" s="226" t="s">
        <v>79</v>
      </c>
      <c r="AY256" s="20" t="s">
        <v>151</v>
      </c>
      <c r="BE256" s="227">
        <f>IF(N256="základní",J256,0)</f>
        <v>0</v>
      </c>
      <c r="BF256" s="227">
        <f>IF(N256="snížená",J256,0)</f>
        <v>0</v>
      </c>
      <c r="BG256" s="227">
        <f>IF(N256="zákl. přenesená",J256,0)</f>
        <v>0</v>
      </c>
      <c r="BH256" s="227">
        <f>IF(N256="sníž. přenesená",J256,0)</f>
        <v>0</v>
      </c>
      <c r="BI256" s="227">
        <f>IF(N256="nulová",J256,0)</f>
        <v>0</v>
      </c>
      <c r="BJ256" s="20" t="s">
        <v>77</v>
      </c>
      <c r="BK256" s="227">
        <f>ROUND(I256*H256,2)</f>
        <v>0</v>
      </c>
      <c r="BL256" s="20" t="s">
        <v>158</v>
      </c>
      <c r="BM256" s="226" t="s">
        <v>1669</v>
      </c>
    </row>
    <row r="257" s="2" customFormat="1">
      <c r="A257" s="41"/>
      <c r="B257" s="42"/>
      <c r="C257" s="43"/>
      <c r="D257" s="235" t="s">
        <v>238</v>
      </c>
      <c r="E257" s="43"/>
      <c r="F257" s="256" t="s">
        <v>1662</v>
      </c>
      <c r="G257" s="43"/>
      <c r="H257" s="43"/>
      <c r="I257" s="230"/>
      <c r="J257" s="43"/>
      <c r="K257" s="43"/>
      <c r="L257" s="47"/>
      <c r="M257" s="231"/>
      <c r="N257" s="232"/>
      <c r="O257" s="87"/>
      <c r="P257" s="87"/>
      <c r="Q257" s="87"/>
      <c r="R257" s="87"/>
      <c r="S257" s="87"/>
      <c r="T257" s="88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T257" s="20" t="s">
        <v>238</v>
      </c>
      <c r="AU257" s="20" t="s">
        <v>79</v>
      </c>
    </row>
    <row r="258" s="2" customFormat="1" ht="16.5" customHeight="1">
      <c r="A258" s="41"/>
      <c r="B258" s="42"/>
      <c r="C258" s="257" t="s">
        <v>928</v>
      </c>
      <c r="D258" s="257" t="s">
        <v>249</v>
      </c>
      <c r="E258" s="258" t="s">
        <v>1670</v>
      </c>
      <c r="F258" s="259" t="s">
        <v>1671</v>
      </c>
      <c r="G258" s="260" t="s">
        <v>363</v>
      </c>
      <c r="H258" s="261">
        <v>1</v>
      </c>
      <c r="I258" s="262"/>
      <c r="J258" s="263">
        <f>ROUND(I258*H258,2)</f>
        <v>0</v>
      </c>
      <c r="K258" s="259" t="s">
        <v>19</v>
      </c>
      <c r="L258" s="264"/>
      <c r="M258" s="265" t="s">
        <v>19</v>
      </c>
      <c r="N258" s="266" t="s">
        <v>40</v>
      </c>
      <c r="O258" s="87"/>
      <c r="P258" s="224">
        <f>O258*H258</f>
        <v>0</v>
      </c>
      <c r="Q258" s="224">
        <v>0</v>
      </c>
      <c r="R258" s="224">
        <f>Q258*H258</f>
        <v>0</v>
      </c>
      <c r="S258" s="224">
        <v>0</v>
      </c>
      <c r="T258" s="225">
        <f>S258*H258</f>
        <v>0</v>
      </c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R258" s="226" t="s">
        <v>175</v>
      </c>
      <c r="AT258" s="226" t="s">
        <v>249</v>
      </c>
      <c r="AU258" s="226" t="s">
        <v>79</v>
      </c>
      <c r="AY258" s="20" t="s">
        <v>151</v>
      </c>
      <c r="BE258" s="227">
        <f>IF(N258="základní",J258,0)</f>
        <v>0</v>
      </c>
      <c r="BF258" s="227">
        <f>IF(N258="snížená",J258,0)</f>
        <v>0</v>
      </c>
      <c r="BG258" s="227">
        <f>IF(N258="zákl. přenesená",J258,0)</f>
        <v>0</v>
      </c>
      <c r="BH258" s="227">
        <f>IF(N258="sníž. přenesená",J258,0)</f>
        <v>0</v>
      </c>
      <c r="BI258" s="227">
        <f>IF(N258="nulová",J258,0)</f>
        <v>0</v>
      </c>
      <c r="BJ258" s="20" t="s">
        <v>77</v>
      </c>
      <c r="BK258" s="227">
        <f>ROUND(I258*H258,2)</f>
        <v>0</v>
      </c>
      <c r="BL258" s="20" t="s">
        <v>158</v>
      </c>
      <c r="BM258" s="226" t="s">
        <v>1672</v>
      </c>
    </row>
    <row r="259" s="2" customFormat="1">
      <c r="A259" s="41"/>
      <c r="B259" s="42"/>
      <c r="C259" s="43"/>
      <c r="D259" s="235" t="s">
        <v>238</v>
      </c>
      <c r="E259" s="43"/>
      <c r="F259" s="256" t="s">
        <v>1666</v>
      </c>
      <c r="G259" s="43"/>
      <c r="H259" s="43"/>
      <c r="I259" s="230"/>
      <c r="J259" s="43"/>
      <c r="K259" s="43"/>
      <c r="L259" s="47"/>
      <c r="M259" s="231"/>
      <c r="N259" s="232"/>
      <c r="O259" s="87"/>
      <c r="P259" s="87"/>
      <c r="Q259" s="87"/>
      <c r="R259" s="87"/>
      <c r="S259" s="87"/>
      <c r="T259" s="88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T259" s="20" t="s">
        <v>238</v>
      </c>
      <c r="AU259" s="20" t="s">
        <v>79</v>
      </c>
    </row>
    <row r="260" s="2" customFormat="1" ht="16.5" customHeight="1">
      <c r="A260" s="41"/>
      <c r="B260" s="42"/>
      <c r="C260" s="257" t="s">
        <v>347</v>
      </c>
      <c r="D260" s="257" t="s">
        <v>249</v>
      </c>
      <c r="E260" s="258" t="s">
        <v>1673</v>
      </c>
      <c r="F260" s="259" t="s">
        <v>1674</v>
      </c>
      <c r="G260" s="260" t="s">
        <v>363</v>
      </c>
      <c r="H260" s="261">
        <v>1</v>
      </c>
      <c r="I260" s="262"/>
      <c r="J260" s="263">
        <f>ROUND(I260*H260,2)</f>
        <v>0</v>
      </c>
      <c r="K260" s="259" t="s">
        <v>19</v>
      </c>
      <c r="L260" s="264"/>
      <c r="M260" s="265" t="s">
        <v>19</v>
      </c>
      <c r="N260" s="266" t="s">
        <v>40</v>
      </c>
      <c r="O260" s="87"/>
      <c r="P260" s="224">
        <f>O260*H260</f>
        <v>0</v>
      </c>
      <c r="Q260" s="224">
        <v>0</v>
      </c>
      <c r="R260" s="224">
        <f>Q260*H260</f>
        <v>0</v>
      </c>
      <c r="S260" s="224">
        <v>0</v>
      </c>
      <c r="T260" s="225">
        <f>S260*H260</f>
        <v>0</v>
      </c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R260" s="226" t="s">
        <v>175</v>
      </c>
      <c r="AT260" s="226" t="s">
        <v>249</v>
      </c>
      <c r="AU260" s="226" t="s">
        <v>79</v>
      </c>
      <c r="AY260" s="20" t="s">
        <v>151</v>
      </c>
      <c r="BE260" s="227">
        <f>IF(N260="základní",J260,0)</f>
        <v>0</v>
      </c>
      <c r="BF260" s="227">
        <f>IF(N260="snížená",J260,0)</f>
        <v>0</v>
      </c>
      <c r="BG260" s="227">
        <f>IF(N260="zákl. přenesená",J260,0)</f>
        <v>0</v>
      </c>
      <c r="BH260" s="227">
        <f>IF(N260="sníž. přenesená",J260,0)</f>
        <v>0</v>
      </c>
      <c r="BI260" s="227">
        <f>IF(N260="nulová",J260,0)</f>
        <v>0</v>
      </c>
      <c r="BJ260" s="20" t="s">
        <v>77</v>
      </c>
      <c r="BK260" s="227">
        <f>ROUND(I260*H260,2)</f>
        <v>0</v>
      </c>
      <c r="BL260" s="20" t="s">
        <v>158</v>
      </c>
      <c r="BM260" s="226" t="s">
        <v>1675</v>
      </c>
    </row>
    <row r="261" s="2" customFormat="1">
      <c r="A261" s="41"/>
      <c r="B261" s="42"/>
      <c r="C261" s="43"/>
      <c r="D261" s="235" t="s">
        <v>238</v>
      </c>
      <c r="E261" s="43"/>
      <c r="F261" s="256" t="s">
        <v>1666</v>
      </c>
      <c r="G261" s="43"/>
      <c r="H261" s="43"/>
      <c r="I261" s="230"/>
      <c r="J261" s="43"/>
      <c r="K261" s="43"/>
      <c r="L261" s="47"/>
      <c r="M261" s="231"/>
      <c r="N261" s="232"/>
      <c r="O261" s="87"/>
      <c r="P261" s="87"/>
      <c r="Q261" s="87"/>
      <c r="R261" s="87"/>
      <c r="S261" s="87"/>
      <c r="T261" s="88"/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T261" s="20" t="s">
        <v>238</v>
      </c>
      <c r="AU261" s="20" t="s">
        <v>79</v>
      </c>
    </row>
    <row r="262" s="2" customFormat="1" ht="16.5" customHeight="1">
      <c r="A262" s="41"/>
      <c r="B262" s="42"/>
      <c r="C262" s="257" t="s">
        <v>936</v>
      </c>
      <c r="D262" s="257" t="s">
        <v>249</v>
      </c>
      <c r="E262" s="258" t="s">
        <v>1676</v>
      </c>
      <c r="F262" s="259" t="s">
        <v>1677</v>
      </c>
      <c r="G262" s="260" t="s">
        <v>363</v>
      </c>
      <c r="H262" s="261">
        <v>1</v>
      </c>
      <c r="I262" s="262"/>
      <c r="J262" s="263">
        <f>ROUND(I262*H262,2)</f>
        <v>0</v>
      </c>
      <c r="K262" s="259" t="s">
        <v>19</v>
      </c>
      <c r="L262" s="264"/>
      <c r="M262" s="265" t="s">
        <v>19</v>
      </c>
      <c r="N262" s="266" t="s">
        <v>40</v>
      </c>
      <c r="O262" s="87"/>
      <c r="P262" s="224">
        <f>O262*H262</f>
        <v>0</v>
      </c>
      <c r="Q262" s="224">
        <v>0</v>
      </c>
      <c r="R262" s="224">
        <f>Q262*H262</f>
        <v>0</v>
      </c>
      <c r="S262" s="224">
        <v>0</v>
      </c>
      <c r="T262" s="225">
        <f>S262*H262</f>
        <v>0</v>
      </c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R262" s="226" t="s">
        <v>175</v>
      </c>
      <c r="AT262" s="226" t="s">
        <v>249</v>
      </c>
      <c r="AU262" s="226" t="s">
        <v>79</v>
      </c>
      <c r="AY262" s="20" t="s">
        <v>151</v>
      </c>
      <c r="BE262" s="227">
        <f>IF(N262="základní",J262,0)</f>
        <v>0</v>
      </c>
      <c r="BF262" s="227">
        <f>IF(N262="snížená",J262,0)</f>
        <v>0</v>
      </c>
      <c r="BG262" s="227">
        <f>IF(N262="zákl. přenesená",J262,0)</f>
        <v>0</v>
      </c>
      <c r="BH262" s="227">
        <f>IF(N262="sníž. přenesená",J262,0)</f>
        <v>0</v>
      </c>
      <c r="BI262" s="227">
        <f>IF(N262="nulová",J262,0)</f>
        <v>0</v>
      </c>
      <c r="BJ262" s="20" t="s">
        <v>77</v>
      </c>
      <c r="BK262" s="227">
        <f>ROUND(I262*H262,2)</f>
        <v>0</v>
      </c>
      <c r="BL262" s="20" t="s">
        <v>158</v>
      </c>
      <c r="BM262" s="226" t="s">
        <v>1678</v>
      </c>
    </row>
    <row r="263" s="2" customFormat="1">
      <c r="A263" s="41"/>
      <c r="B263" s="42"/>
      <c r="C263" s="43"/>
      <c r="D263" s="235" t="s">
        <v>238</v>
      </c>
      <c r="E263" s="43"/>
      <c r="F263" s="256" t="s">
        <v>1666</v>
      </c>
      <c r="G263" s="43"/>
      <c r="H263" s="43"/>
      <c r="I263" s="230"/>
      <c r="J263" s="43"/>
      <c r="K263" s="43"/>
      <c r="L263" s="47"/>
      <c r="M263" s="231"/>
      <c r="N263" s="232"/>
      <c r="O263" s="87"/>
      <c r="P263" s="87"/>
      <c r="Q263" s="87"/>
      <c r="R263" s="87"/>
      <c r="S263" s="87"/>
      <c r="T263" s="88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T263" s="20" t="s">
        <v>238</v>
      </c>
      <c r="AU263" s="20" t="s">
        <v>79</v>
      </c>
    </row>
    <row r="264" s="2" customFormat="1" ht="24.15" customHeight="1">
      <c r="A264" s="41"/>
      <c r="B264" s="42"/>
      <c r="C264" s="215" t="s">
        <v>351</v>
      </c>
      <c r="D264" s="215" t="s">
        <v>153</v>
      </c>
      <c r="E264" s="216" t="s">
        <v>1679</v>
      </c>
      <c r="F264" s="217" t="s">
        <v>1680</v>
      </c>
      <c r="G264" s="218" t="s">
        <v>363</v>
      </c>
      <c r="H264" s="219">
        <v>112</v>
      </c>
      <c r="I264" s="220"/>
      <c r="J264" s="221">
        <f>ROUND(I264*H264,2)</f>
        <v>0</v>
      </c>
      <c r="K264" s="217" t="s">
        <v>157</v>
      </c>
      <c r="L264" s="47"/>
      <c r="M264" s="222" t="s">
        <v>19</v>
      </c>
      <c r="N264" s="223" t="s">
        <v>40</v>
      </c>
      <c r="O264" s="87"/>
      <c r="P264" s="224">
        <f>O264*H264</f>
        <v>0</v>
      </c>
      <c r="Q264" s="224">
        <v>0</v>
      </c>
      <c r="R264" s="224">
        <f>Q264*H264</f>
        <v>0</v>
      </c>
      <c r="S264" s="224">
        <v>0</v>
      </c>
      <c r="T264" s="225">
        <f>S264*H264</f>
        <v>0</v>
      </c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R264" s="226" t="s">
        <v>158</v>
      </c>
      <c r="AT264" s="226" t="s">
        <v>153</v>
      </c>
      <c r="AU264" s="226" t="s">
        <v>79</v>
      </c>
      <c r="AY264" s="20" t="s">
        <v>151</v>
      </c>
      <c r="BE264" s="227">
        <f>IF(N264="základní",J264,0)</f>
        <v>0</v>
      </c>
      <c r="BF264" s="227">
        <f>IF(N264="snížená",J264,0)</f>
        <v>0</v>
      </c>
      <c r="BG264" s="227">
        <f>IF(N264="zákl. přenesená",J264,0)</f>
        <v>0</v>
      </c>
      <c r="BH264" s="227">
        <f>IF(N264="sníž. přenesená",J264,0)</f>
        <v>0</v>
      </c>
      <c r="BI264" s="227">
        <f>IF(N264="nulová",J264,0)</f>
        <v>0</v>
      </c>
      <c r="BJ264" s="20" t="s">
        <v>77</v>
      </c>
      <c r="BK264" s="227">
        <f>ROUND(I264*H264,2)</f>
        <v>0</v>
      </c>
      <c r="BL264" s="20" t="s">
        <v>158</v>
      </c>
      <c r="BM264" s="226" t="s">
        <v>1681</v>
      </c>
    </row>
    <row r="265" s="2" customFormat="1">
      <c r="A265" s="41"/>
      <c r="B265" s="42"/>
      <c r="C265" s="43"/>
      <c r="D265" s="228" t="s">
        <v>159</v>
      </c>
      <c r="E265" s="43"/>
      <c r="F265" s="229" t="s">
        <v>1682</v>
      </c>
      <c r="G265" s="43"/>
      <c r="H265" s="43"/>
      <c r="I265" s="230"/>
      <c r="J265" s="43"/>
      <c r="K265" s="43"/>
      <c r="L265" s="47"/>
      <c r="M265" s="231"/>
      <c r="N265" s="232"/>
      <c r="O265" s="87"/>
      <c r="P265" s="87"/>
      <c r="Q265" s="87"/>
      <c r="R265" s="87"/>
      <c r="S265" s="87"/>
      <c r="T265" s="88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T265" s="20" t="s">
        <v>159</v>
      </c>
      <c r="AU265" s="20" t="s">
        <v>79</v>
      </c>
    </row>
    <row r="266" s="13" customFormat="1">
      <c r="A266" s="13"/>
      <c r="B266" s="233"/>
      <c r="C266" s="234"/>
      <c r="D266" s="235" t="s">
        <v>161</v>
      </c>
      <c r="E266" s="236" t="s">
        <v>19</v>
      </c>
      <c r="F266" s="237" t="s">
        <v>1683</v>
      </c>
      <c r="G266" s="234"/>
      <c r="H266" s="238">
        <v>32</v>
      </c>
      <c r="I266" s="239"/>
      <c r="J266" s="234"/>
      <c r="K266" s="234"/>
      <c r="L266" s="240"/>
      <c r="M266" s="241"/>
      <c r="N266" s="242"/>
      <c r="O266" s="242"/>
      <c r="P266" s="242"/>
      <c r="Q266" s="242"/>
      <c r="R266" s="242"/>
      <c r="S266" s="242"/>
      <c r="T266" s="24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44" t="s">
        <v>161</v>
      </c>
      <c r="AU266" s="244" t="s">
        <v>79</v>
      </c>
      <c r="AV266" s="13" t="s">
        <v>79</v>
      </c>
      <c r="AW266" s="13" t="s">
        <v>31</v>
      </c>
      <c r="AX266" s="13" t="s">
        <v>69</v>
      </c>
      <c r="AY266" s="244" t="s">
        <v>151</v>
      </c>
    </row>
    <row r="267" s="13" customFormat="1">
      <c r="A267" s="13"/>
      <c r="B267" s="233"/>
      <c r="C267" s="234"/>
      <c r="D267" s="235" t="s">
        <v>161</v>
      </c>
      <c r="E267" s="236" t="s">
        <v>19</v>
      </c>
      <c r="F267" s="237" t="s">
        <v>1684</v>
      </c>
      <c r="G267" s="234"/>
      <c r="H267" s="238">
        <v>16</v>
      </c>
      <c r="I267" s="239"/>
      <c r="J267" s="234"/>
      <c r="K267" s="234"/>
      <c r="L267" s="240"/>
      <c r="M267" s="241"/>
      <c r="N267" s="242"/>
      <c r="O267" s="242"/>
      <c r="P267" s="242"/>
      <c r="Q267" s="242"/>
      <c r="R267" s="242"/>
      <c r="S267" s="242"/>
      <c r="T267" s="24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4" t="s">
        <v>161</v>
      </c>
      <c r="AU267" s="244" t="s">
        <v>79</v>
      </c>
      <c r="AV267" s="13" t="s">
        <v>79</v>
      </c>
      <c r="AW267" s="13" t="s">
        <v>31</v>
      </c>
      <c r="AX267" s="13" t="s">
        <v>69</v>
      </c>
      <c r="AY267" s="244" t="s">
        <v>151</v>
      </c>
    </row>
    <row r="268" s="13" customFormat="1">
      <c r="A268" s="13"/>
      <c r="B268" s="233"/>
      <c r="C268" s="234"/>
      <c r="D268" s="235" t="s">
        <v>161</v>
      </c>
      <c r="E268" s="236" t="s">
        <v>19</v>
      </c>
      <c r="F268" s="237" t="s">
        <v>1685</v>
      </c>
      <c r="G268" s="234"/>
      <c r="H268" s="238">
        <v>64</v>
      </c>
      <c r="I268" s="239"/>
      <c r="J268" s="234"/>
      <c r="K268" s="234"/>
      <c r="L268" s="240"/>
      <c r="M268" s="241"/>
      <c r="N268" s="242"/>
      <c r="O268" s="242"/>
      <c r="P268" s="242"/>
      <c r="Q268" s="242"/>
      <c r="R268" s="242"/>
      <c r="S268" s="242"/>
      <c r="T268" s="24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4" t="s">
        <v>161</v>
      </c>
      <c r="AU268" s="244" t="s">
        <v>79</v>
      </c>
      <c r="AV268" s="13" t="s">
        <v>79</v>
      </c>
      <c r="AW268" s="13" t="s">
        <v>31</v>
      </c>
      <c r="AX268" s="13" t="s">
        <v>69</v>
      </c>
      <c r="AY268" s="244" t="s">
        <v>151</v>
      </c>
    </row>
    <row r="269" s="14" customFormat="1">
      <c r="A269" s="14"/>
      <c r="B269" s="245"/>
      <c r="C269" s="246"/>
      <c r="D269" s="235" t="s">
        <v>161</v>
      </c>
      <c r="E269" s="247" t="s">
        <v>19</v>
      </c>
      <c r="F269" s="248" t="s">
        <v>202</v>
      </c>
      <c r="G269" s="246"/>
      <c r="H269" s="249">
        <v>112</v>
      </c>
      <c r="I269" s="250"/>
      <c r="J269" s="246"/>
      <c r="K269" s="246"/>
      <c r="L269" s="251"/>
      <c r="M269" s="252"/>
      <c r="N269" s="253"/>
      <c r="O269" s="253"/>
      <c r="P269" s="253"/>
      <c r="Q269" s="253"/>
      <c r="R269" s="253"/>
      <c r="S269" s="253"/>
      <c r="T269" s="25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55" t="s">
        <v>161</v>
      </c>
      <c r="AU269" s="255" t="s">
        <v>79</v>
      </c>
      <c r="AV269" s="14" t="s">
        <v>158</v>
      </c>
      <c r="AW269" s="14" t="s">
        <v>31</v>
      </c>
      <c r="AX269" s="14" t="s">
        <v>77</v>
      </c>
      <c r="AY269" s="255" t="s">
        <v>151</v>
      </c>
    </row>
    <row r="270" s="2" customFormat="1" ht="16.5" customHeight="1">
      <c r="A270" s="41"/>
      <c r="B270" s="42"/>
      <c r="C270" s="257" t="s">
        <v>945</v>
      </c>
      <c r="D270" s="257" t="s">
        <v>249</v>
      </c>
      <c r="E270" s="258" t="s">
        <v>1686</v>
      </c>
      <c r="F270" s="259" t="s">
        <v>1687</v>
      </c>
      <c r="G270" s="260" t="s">
        <v>363</v>
      </c>
      <c r="H270" s="261">
        <v>7</v>
      </c>
      <c r="I270" s="262"/>
      <c r="J270" s="263">
        <f>ROUND(I270*H270,2)</f>
        <v>0</v>
      </c>
      <c r="K270" s="259" t="s">
        <v>19</v>
      </c>
      <c r="L270" s="264"/>
      <c r="M270" s="265" t="s">
        <v>19</v>
      </c>
      <c r="N270" s="266" t="s">
        <v>40</v>
      </c>
      <c r="O270" s="87"/>
      <c r="P270" s="224">
        <f>O270*H270</f>
        <v>0</v>
      </c>
      <c r="Q270" s="224">
        <v>0</v>
      </c>
      <c r="R270" s="224">
        <f>Q270*H270</f>
        <v>0</v>
      </c>
      <c r="S270" s="224">
        <v>0</v>
      </c>
      <c r="T270" s="225">
        <f>S270*H270</f>
        <v>0</v>
      </c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R270" s="226" t="s">
        <v>175</v>
      </c>
      <c r="AT270" s="226" t="s">
        <v>249</v>
      </c>
      <c r="AU270" s="226" t="s">
        <v>79</v>
      </c>
      <c r="AY270" s="20" t="s">
        <v>151</v>
      </c>
      <c r="BE270" s="227">
        <f>IF(N270="základní",J270,0)</f>
        <v>0</v>
      </c>
      <c r="BF270" s="227">
        <f>IF(N270="snížená",J270,0)</f>
        <v>0</v>
      </c>
      <c r="BG270" s="227">
        <f>IF(N270="zákl. přenesená",J270,0)</f>
        <v>0</v>
      </c>
      <c r="BH270" s="227">
        <f>IF(N270="sníž. přenesená",J270,0)</f>
        <v>0</v>
      </c>
      <c r="BI270" s="227">
        <f>IF(N270="nulová",J270,0)</f>
        <v>0</v>
      </c>
      <c r="BJ270" s="20" t="s">
        <v>77</v>
      </c>
      <c r="BK270" s="227">
        <f>ROUND(I270*H270,2)</f>
        <v>0</v>
      </c>
      <c r="BL270" s="20" t="s">
        <v>158</v>
      </c>
      <c r="BM270" s="226" t="s">
        <v>1688</v>
      </c>
    </row>
    <row r="271" s="2" customFormat="1" ht="16.5" customHeight="1">
      <c r="A271" s="41"/>
      <c r="B271" s="42"/>
      <c r="C271" s="257" t="s">
        <v>660</v>
      </c>
      <c r="D271" s="257" t="s">
        <v>249</v>
      </c>
      <c r="E271" s="258" t="s">
        <v>1689</v>
      </c>
      <c r="F271" s="259" t="s">
        <v>1690</v>
      </c>
      <c r="G271" s="260" t="s">
        <v>363</v>
      </c>
      <c r="H271" s="261">
        <v>12</v>
      </c>
      <c r="I271" s="262"/>
      <c r="J271" s="263">
        <f>ROUND(I271*H271,2)</f>
        <v>0</v>
      </c>
      <c r="K271" s="259" t="s">
        <v>19</v>
      </c>
      <c r="L271" s="264"/>
      <c r="M271" s="265" t="s">
        <v>19</v>
      </c>
      <c r="N271" s="266" t="s">
        <v>40</v>
      </c>
      <c r="O271" s="87"/>
      <c r="P271" s="224">
        <f>O271*H271</f>
        <v>0</v>
      </c>
      <c r="Q271" s="224">
        <v>0</v>
      </c>
      <c r="R271" s="224">
        <f>Q271*H271</f>
        <v>0</v>
      </c>
      <c r="S271" s="224">
        <v>0</v>
      </c>
      <c r="T271" s="225">
        <f>S271*H271</f>
        <v>0</v>
      </c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R271" s="226" t="s">
        <v>175</v>
      </c>
      <c r="AT271" s="226" t="s">
        <v>249</v>
      </c>
      <c r="AU271" s="226" t="s">
        <v>79</v>
      </c>
      <c r="AY271" s="20" t="s">
        <v>151</v>
      </c>
      <c r="BE271" s="227">
        <f>IF(N271="základní",J271,0)</f>
        <v>0</v>
      </c>
      <c r="BF271" s="227">
        <f>IF(N271="snížená",J271,0)</f>
        <v>0</v>
      </c>
      <c r="BG271" s="227">
        <f>IF(N271="zákl. přenesená",J271,0)</f>
        <v>0</v>
      </c>
      <c r="BH271" s="227">
        <f>IF(N271="sníž. přenesená",J271,0)</f>
        <v>0</v>
      </c>
      <c r="BI271" s="227">
        <f>IF(N271="nulová",J271,0)</f>
        <v>0</v>
      </c>
      <c r="BJ271" s="20" t="s">
        <v>77</v>
      </c>
      <c r="BK271" s="227">
        <f>ROUND(I271*H271,2)</f>
        <v>0</v>
      </c>
      <c r="BL271" s="20" t="s">
        <v>158</v>
      </c>
      <c r="BM271" s="226" t="s">
        <v>1691</v>
      </c>
    </row>
    <row r="272" s="2" customFormat="1" ht="16.5" customHeight="1">
      <c r="A272" s="41"/>
      <c r="B272" s="42"/>
      <c r="C272" s="257" t="s">
        <v>953</v>
      </c>
      <c r="D272" s="257" t="s">
        <v>249</v>
      </c>
      <c r="E272" s="258" t="s">
        <v>1692</v>
      </c>
      <c r="F272" s="259" t="s">
        <v>1693</v>
      </c>
      <c r="G272" s="260" t="s">
        <v>363</v>
      </c>
      <c r="H272" s="261">
        <v>13</v>
      </c>
      <c r="I272" s="262"/>
      <c r="J272" s="263">
        <f>ROUND(I272*H272,2)</f>
        <v>0</v>
      </c>
      <c r="K272" s="259" t="s">
        <v>19</v>
      </c>
      <c r="L272" s="264"/>
      <c r="M272" s="265" t="s">
        <v>19</v>
      </c>
      <c r="N272" s="266" t="s">
        <v>40</v>
      </c>
      <c r="O272" s="87"/>
      <c r="P272" s="224">
        <f>O272*H272</f>
        <v>0</v>
      </c>
      <c r="Q272" s="224">
        <v>0</v>
      </c>
      <c r="R272" s="224">
        <f>Q272*H272</f>
        <v>0</v>
      </c>
      <c r="S272" s="224">
        <v>0</v>
      </c>
      <c r="T272" s="225">
        <f>S272*H272</f>
        <v>0</v>
      </c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R272" s="226" t="s">
        <v>175</v>
      </c>
      <c r="AT272" s="226" t="s">
        <v>249</v>
      </c>
      <c r="AU272" s="226" t="s">
        <v>79</v>
      </c>
      <c r="AY272" s="20" t="s">
        <v>151</v>
      </c>
      <c r="BE272" s="227">
        <f>IF(N272="základní",J272,0)</f>
        <v>0</v>
      </c>
      <c r="BF272" s="227">
        <f>IF(N272="snížená",J272,0)</f>
        <v>0</v>
      </c>
      <c r="BG272" s="227">
        <f>IF(N272="zákl. přenesená",J272,0)</f>
        <v>0</v>
      </c>
      <c r="BH272" s="227">
        <f>IF(N272="sníž. přenesená",J272,0)</f>
        <v>0</v>
      </c>
      <c r="BI272" s="227">
        <f>IF(N272="nulová",J272,0)</f>
        <v>0</v>
      </c>
      <c r="BJ272" s="20" t="s">
        <v>77</v>
      </c>
      <c r="BK272" s="227">
        <f>ROUND(I272*H272,2)</f>
        <v>0</v>
      </c>
      <c r="BL272" s="20" t="s">
        <v>158</v>
      </c>
      <c r="BM272" s="226" t="s">
        <v>1694</v>
      </c>
    </row>
    <row r="273" s="2" customFormat="1" ht="16.5" customHeight="1">
      <c r="A273" s="41"/>
      <c r="B273" s="42"/>
      <c r="C273" s="257" t="s">
        <v>364</v>
      </c>
      <c r="D273" s="257" t="s">
        <v>249</v>
      </c>
      <c r="E273" s="258" t="s">
        <v>1695</v>
      </c>
      <c r="F273" s="259" t="s">
        <v>1696</v>
      </c>
      <c r="G273" s="260" t="s">
        <v>363</v>
      </c>
      <c r="H273" s="261">
        <v>4</v>
      </c>
      <c r="I273" s="262"/>
      <c r="J273" s="263">
        <f>ROUND(I273*H273,2)</f>
        <v>0</v>
      </c>
      <c r="K273" s="259" t="s">
        <v>19</v>
      </c>
      <c r="L273" s="264"/>
      <c r="M273" s="265" t="s">
        <v>19</v>
      </c>
      <c r="N273" s="266" t="s">
        <v>40</v>
      </c>
      <c r="O273" s="87"/>
      <c r="P273" s="224">
        <f>O273*H273</f>
        <v>0</v>
      </c>
      <c r="Q273" s="224">
        <v>0</v>
      </c>
      <c r="R273" s="224">
        <f>Q273*H273</f>
        <v>0</v>
      </c>
      <c r="S273" s="224">
        <v>0</v>
      </c>
      <c r="T273" s="225">
        <f>S273*H273</f>
        <v>0</v>
      </c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R273" s="226" t="s">
        <v>175</v>
      </c>
      <c r="AT273" s="226" t="s">
        <v>249</v>
      </c>
      <c r="AU273" s="226" t="s">
        <v>79</v>
      </c>
      <c r="AY273" s="20" t="s">
        <v>151</v>
      </c>
      <c r="BE273" s="227">
        <f>IF(N273="základní",J273,0)</f>
        <v>0</v>
      </c>
      <c r="BF273" s="227">
        <f>IF(N273="snížená",J273,0)</f>
        <v>0</v>
      </c>
      <c r="BG273" s="227">
        <f>IF(N273="zákl. přenesená",J273,0)</f>
        <v>0</v>
      </c>
      <c r="BH273" s="227">
        <f>IF(N273="sníž. přenesená",J273,0)</f>
        <v>0</v>
      </c>
      <c r="BI273" s="227">
        <f>IF(N273="nulová",J273,0)</f>
        <v>0</v>
      </c>
      <c r="BJ273" s="20" t="s">
        <v>77</v>
      </c>
      <c r="BK273" s="227">
        <f>ROUND(I273*H273,2)</f>
        <v>0</v>
      </c>
      <c r="BL273" s="20" t="s">
        <v>158</v>
      </c>
      <c r="BM273" s="226" t="s">
        <v>1697</v>
      </c>
    </row>
    <row r="274" s="2" customFormat="1" ht="16.5" customHeight="1">
      <c r="A274" s="41"/>
      <c r="B274" s="42"/>
      <c r="C274" s="257" t="s">
        <v>961</v>
      </c>
      <c r="D274" s="257" t="s">
        <v>249</v>
      </c>
      <c r="E274" s="258" t="s">
        <v>1698</v>
      </c>
      <c r="F274" s="259" t="s">
        <v>1699</v>
      </c>
      <c r="G274" s="260" t="s">
        <v>363</v>
      </c>
      <c r="H274" s="261">
        <v>1</v>
      </c>
      <c r="I274" s="262"/>
      <c r="J274" s="263">
        <f>ROUND(I274*H274,2)</f>
        <v>0</v>
      </c>
      <c r="K274" s="259" t="s">
        <v>19</v>
      </c>
      <c r="L274" s="264"/>
      <c r="M274" s="265" t="s">
        <v>19</v>
      </c>
      <c r="N274" s="266" t="s">
        <v>40</v>
      </c>
      <c r="O274" s="87"/>
      <c r="P274" s="224">
        <f>O274*H274</f>
        <v>0</v>
      </c>
      <c r="Q274" s="224">
        <v>0</v>
      </c>
      <c r="R274" s="224">
        <f>Q274*H274</f>
        <v>0</v>
      </c>
      <c r="S274" s="224">
        <v>0</v>
      </c>
      <c r="T274" s="225">
        <f>S274*H274</f>
        <v>0</v>
      </c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R274" s="226" t="s">
        <v>175</v>
      </c>
      <c r="AT274" s="226" t="s">
        <v>249</v>
      </c>
      <c r="AU274" s="226" t="s">
        <v>79</v>
      </c>
      <c r="AY274" s="20" t="s">
        <v>151</v>
      </c>
      <c r="BE274" s="227">
        <f>IF(N274="základní",J274,0)</f>
        <v>0</v>
      </c>
      <c r="BF274" s="227">
        <f>IF(N274="snížená",J274,0)</f>
        <v>0</v>
      </c>
      <c r="BG274" s="227">
        <f>IF(N274="zákl. přenesená",J274,0)</f>
        <v>0</v>
      </c>
      <c r="BH274" s="227">
        <f>IF(N274="sníž. přenesená",J274,0)</f>
        <v>0</v>
      </c>
      <c r="BI274" s="227">
        <f>IF(N274="nulová",J274,0)</f>
        <v>0</v>
      </c>
      <c r="BJ274" s="20" t="s">
        <v>77</v>
      </c>
      <c r="BK274" s="227">
        <f>ROUND(I274*H274,2)</f>
        <v>0</v>
      </c>
      <c r="BL274" s="20" t="s">
        <v>158</v>
      </c>
      <c r="BM274" s="226" t="s">
        <v>1700</v>
      </c>
    </row>
    <row r="275" s="2" customFormat="1" ht="16.5" customHeight="1">
      <c r="A275" s="41"/>
      <c r="B275" s="42"/>
      <c r="C275" s="257" t="s">
        <v>369</v>
      </c>
      <c r="D275" s="257" t="s">
        <v>249</v>
      </c>
      <c r="E275" s="258" t="s">
        <v>1701</v>
      </c>
      <c r="F275" s="259" t="s">
        <v>1702</v>
      </c>
      <c r="G275" s="260" t="s">
        <v>363</v>
      </c>
      <c r="H275" s="261">
        <v>19</v>
      </c>
      <c r="I275" s="262"/>
      <c r="J275" s="263">
        <f>ROUND(I275*H275,2)</f>
        <v>0</v>
      </c>
      <c r="K275" s="259" t="s">
        <v>19</v>
      </c>
      <c r="L275" s="264"/>
      <c r="M275" s="265" t="s">
        <v>19</v>
      </c>
      <c r="N275" s="266" t="s">
        <v>40</v>
      </c>
      <c r="O275" s="87"/>
      <c r="P275" s="224">
        <f>O275*H275</f>
        <v>0</v>
      </c>
      <c r="Q275" s="224">
        <v>0</v>
      </c>
      <c r="R275" s="224">
        <f>Q275*H275</f>
        <v>0</v>
      </c>
      <c r="S275" s="224">
        <v>0</v>
      </c>
      <c r="T275" s="225">
        <f>S275*H275</f>
        <v>0</v>
      </c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R275" s="226" t="s">
        <v>175</v>
      </c>
      <c r="AT275" s="226" t="s">
        <v>249</v>
      </c>
      <c r="AU275" s="226" t="s">
        <v>79</v>
      </c>
      <c r="AY275" s="20" t="s">
        <v>151</v>
      </c>
      <c r="BE275" s="227">
        <f>IF(N275="základní",J275,0)</f>
        <v>0</v>
      </c>
      <c r="BF275" s="227">
        <f>IF(N275="snížená",J275,0)</f>
        <v>0</v>
      </c>
      <c r="BG275" s="227">
        <f>IF(N275="zákl. přenesená",J275,0)</f>
        <v>0</v>
      </c>
      <c r="BH275" s="227">
        <f>IF(N275="sníž. přenesená",J275,0)</f>
        <v>0</v>
      </c>
      <c r="BI275" s="227">
        <f>IF(N275="nulová",J275,0)</f>
        <v>0</v>
      </c>
      <c r="BJ275" s="20" t="s">
        <v>77</v>
      </c>
      <c r="BK275" s="227">
        <f>ROUND(I275*H275,2)</f>
        <v>0</v>
      </c>
      <c r="BL275" s="20" t="s">
        <v>158</v>
      </c>
      <c r="BM275" s="226" t="s">
        <v>1703</v>
      </c>
    </row>
    <row r="276" s="2" customFormat="1" ht="16.5" customHeight="1">
      <c r="A276" s="41"/>
      <c r="B276" s="42"/>
      <c r="C276" s="257" t="s">
        <v>970</v>
      </c>
      <c r="D276" s="257" t="s">
        <v>249</v>
      </c>
      <c r="E276" s="258" t="s">
        <v>1704</v>
      </c>
      <c r="F276" s="259" t="s">
        <v>1705</v>
      </c>
      <c r="G276" s="260" t="s">
        <v>363</v>
      </c>
      <c r="H276" s="261">
        <v>8</v>
      </c>
      <c r="I276" s="262"/>
      <c r="J276" s="263">
        <f>ROUND(I276*H276,2)</f>
        <v>0</v>
      </c>
      <c r="K276" s="259" t="s">
        <v>19</v>
      </c>
      <c r="L276" s="264"/>
      <c r="M276" s="265" t="s">
        <v>19</v>
      </c>
      <c r="N276" s="266" t="s">
        <v>40</v>
      </c>
      <c r="O276" s="87"/>
      <c r="P276" s="224">
        <f>O276*H276</f>
        <v>0</v>
      </c>
      <c r="Q276" s="224">
        <v>0</v>
      </c>
      <c r="R276" s="224">
        <f>Q276*H276</f>
        <v>0</v>
      </c>
      <c r="S276" s="224">
        <v>0</v>
      </c>
      <c r="T276" s="225">
        <f>S276*H276</f>
        <v>0</v>
      </c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R276" s="226" t="s">
        <v>175</v>
      </c>
      <c r="AT276" s="226" t="s">
        <v>249</v>
      </c>
      <c r="AU276" s="226" t="s">
        <v>79</v>
      </c>
      <c r="AY276" s="20" t="s">
        <v>151</v>
      </c>
      <c r="BE276" s="227">
        <f>IF(N276="základní",J276,0)</f>
        <v>0</v>
      </c>
      <c r="BF276" s="227">
        <f>IF(N276="snížená",J276,0)</f>
        <v>0</v>
      </c>
      <c r="BG276" s="227">
        <f>IF(N276="zákl. přenesená",J276,0)</f>
        <v>0</v>
      </c>
      <c r="BH276" s="227">
        <f>IF(N276="sníž. přenesená",J276,0)</f>
        <v>0</v>
      </c>
      <c r="BI276" s="227">
        <f>IF(N276="nulová",J276,0)</f>
        <v>0</v>
      </c>
      <c r="BJ276" s="20" t="s">
        <v>77</v>
      </c>
      <c r="BK276" s="227">
        <f>ROUND(I276*H276,2)</f>
        <v>0</v>
      </c>
      <c r="BL276" s="20" t="s">
        <v>158</v>
      </c>
      <c r="BM276" s="226" t="s">
        <v>1706</v>
      </c>
    </row>
    <row r="277" s="2" customFormat="1" ht="16.5" customHeight="1">
      <c r="A277" s="41"/>
      <c r="B277" s="42"/>
      <c r="C277" s="257" t="s">
        <v>374</v>
      </c>
      <c r="D277" s="257" t="s">
        <v>249</v>
      </c>
      <c r="E277" s="258" t="s">
        <v>1707</v>
      </c>
      <c r="F277" s="259" t="s">
        <v>1708</v>
      </c>
      <c r="G277" s="260" t="s">
        <v>363</v>
      </c>
      <c r="H277" s="261">
        <v>12</v>
      </c>
      <c r="I277" s="262"/>
      <c r="J277" s="263">
        <f>ROUND(I277*H277,2)</f>
        <v>0</v>
      </c>
      <c r="K277" s="259" t="s">
        <v>19</v>
      </c>
      <c r="L277" s="264"/>
      <c r="M277" s="265" t="s">
        <v>19</v>
      </c>
      <c r="N277" s="266" t="s">
        <v>40</v>
      </c>
      <c r="O277" s="87"/>
      <c r="P277" s="224">
        <f>O277*H277</f>
        <v>0</v>
      </c>
      <c r="Q277" s="224">
        <v>0</v>
      </c>
      <c r="R277" s="224">
        <f>Q277*H277</f>
        <v>0</v>
      </c>
      <c r="S277" s="224">
        <v>0</v>
      </c>
      <c r="T277" s="225">
        <f>S277*H277</f>
        <v>0</v>
      </c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R277" s="226" t="s">
        <v>175</v>
      </c>
      <c r="AT277" s="226" t="s">
        <v>249</v>
      </c>
      <c r="AU277" s="226" t="s">
        <v>79</v>
      </c>
      <c r="AY277" s="20" t="s">
        <v>151</v>
      </c>
      <c r="BE277" s="227">
        <f>IF(N277="základní",J277,0)</f>
        <v>0</v>
      </c>
      <c r="BF277" s="227">
        <f>IF(N277="snížená",J277,0)</f>
        <v>0</v>
      </c>
      <c r="BG277" s="227">
        <f>IF(N277="zákl. přenesená",J277,0)</f>
        <v>0</v>
      </c>
      <c r="BH277" s="227">
        <f>IF(N277="sníž. přenesená",J277,0)</f>
        <v>0</v>
      </c>
      <c r="BI277" s="227">
        <f>IF(N277="nulová",J277,0)</f>
        <v>0</v>
      </c>
      <c r="BJ277" s="20" t="s">
        <v>77</v>
      </c>
      <c r="BK277" s="227">
        <f>ROUND(I277*H277,2)</f>
        <v>0</v>
      </c>
      <c r="BL277" s="20" t="s">
        <v>158</v>
      </c>
      <c r="BM277" s="226" t="s">
        <v>1709</v>
      </c>
    </row>
    <row r="278" s="2" customFormat="1" ht="16.5" customHeight="1">
      <c r="A278" s="41"/>
      <c r="B278" s="42"/>
      <c r="C278" s="257" t="s">
        <v>981</v>
      </c>
      <c r="D278" s="257" t="s">
        <v>249</v>
      </c>
      <c r="E278" s="258" t="s">
        <v>1710</v>
      </c>
      <c r="F278" s="259" t="s">
        <v>1711</v>
      </c>
      <c r="G278" s="260" t="s">
        <v>363</v>
      </c>
      <c r="H278" s="261">
        <v>36</v>
      </c>
      <c r="I278" s="262"/>
      <c r="J278" s="263">
        <f>ROUND(I278*H278,2)</f>
        <v>0</v>
      </c>
      <c r="K278" s="259" t="s">
        <v>19</v>
      </c>
      <c r="L278" s="264"/>
      <c r="M278" s="265" t="s">
        <v>19</v>
      </c>
      <c r="N278" s="266" t="s">
        <v>40</v>
      </c>
      <c r="O278" s="87"/>
      <c r="P278" s="224">
        <f>O278*H278</f>
        <v>0</v>
      </c>
      <c r="Q278" s="224">
        <v>0</v>
      </c>
      <c r="R278" s="224">
        <f>Q278*H278</f>
        <v>0</v>
      </c>
      <c r="S278" s="224">
        <v>0</v>
      </c>
      <c r="T278" s="225">
        <f>S278*H278</f>
        <v>0</v>
      </c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R278" s="226" t="s">
        <v>175</v>
      </c>
      <c r="AT278" s="226" t="s">
        <v>249</v>
      </c>
      <c r="AU278" s="226" t="s">
        <v>79</v>
      </c>
      <c r="AY278" s="20" t="s">
        <v>151</v>
      </c>
      <c r="BE278" s="227">
        <f>IF(N278="základní",J278,0)</f>
        <v>0</v>
      </c>
      <c r="BF278" s="227">
        <f>IF(N278="snížená",J278,0)</f>
        <v>0</v>
      </c>
      <c r="BG278" s="227">
        <f>IF(N278="zákl. přenesená",J278,0)</f>
        <v>0</v>
      </c>
      <c r="BH278" s="227">
        <f>IF(N278="sníž. přenesená",J278,0)</f>
        <v>0</v>
      </c>
      <c r="BI278" s="227">
        <f>IF(N278="nulová",J278,0)</f>
        <v>0</v>
      </c>
      <c r="BJ278" s="20" t="s">
        <v>77</v>
      </c>
      <c r="BK278" s="227">
        <f>ROUND(I278*H278,2)</f>
        <v>0</v>
      </c>
      <c r="BL278" s="20" t="s">
        <v>158</v>
      </c>
      <c r="BM278" s="226" t="s">
        <v>1712</v>
      </c>
    </row>
    <row r="279" s="2" customFormat="1" ht="24.15" customHeight="1">
      <c r="A279" s="41"/>
      <c r="B279" s="42"/>
      <c r="C279" s="215" t="s">
        <v>379</v>
      </c>
      <c r="D279" s="215" t="s">
        <v>153</v>
      </c>
      <c r="E279" s="216" t="s">
        <v>1713</v>
      </c>
      <c r="F279" s="217" t="s">
        <v>1714</v>
      </c>
      <c r="G279" s="218" t="s">
        <v>363</v>
      </c>
      <c r="H279" s="219">
        <v>18</v>
      </c>
      <c r="I279" s="220"/>
      <c r="J279" s="221">
        <f>ROUND(I279*H279,2)</f>
        <v>0</v>
      </c>
      <c r="K279" s="217" t="s">
        <v>157</v>
      </c>
      <c r="L279" s="47"/>
      <c r="M279" s="222" t="s">
        <v>19</v>
      </c>
      <c r="N279" s="223" t="s">
        <v>40</v>
      </c>
      <c r="O279" s="87"/>
      <c r="P279" s="224">
        <f>O279*H279</f>
        <v>0</v>
      </c>
      <c r="Q279" s="224">
        <v>0</v>
      </c>
      <c r="R279" s="224">
        <f>Q279*H279</f>
        <v>0</v>
      </c>
      <c r="S279" s="224">
        <v>0</v>
      </c>
      <c r="T279" s="225">
        <f>S279*H279</f>
        <v>0</v>
      </c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R279" s="226" t="s">
        <v>158</v>
      </c>
      <c r="AT279" s="226" t="s">
        <v>153</v>
      </c>
      <c r="AU279" s="226" t="s">
        <v>79</v>
      </c>
      <c r="AY279" s="20" t="s">
        <v>151</v>
      </c>
      <c r="BE279" s="227">
        <f>IF(N279="základní",J279,0)</f>
        <v>0</v>
      </c>
      <c r="BF279" s="227">
        <f>IF(N279="snížená",J279,0)</f>
        <v>0</v>
      </c>
      <c r="BG279" s="227">
        <f>IF(N279="zákl. přenesená",J279,0)</f>
        <v>0</v>
      </c>
      <c r="BH279" s="227">
        <f>IF(N279="sníž. přenesená",J279,0)</f>
        <v>0</v>
      </c>
      <c r="BI279" s="227">
        <f>IF(N279="nulová",J279,0)</f>
        <v>0</v>
      </c>
      <c r="BJ279" s="20" t="s">
        <v>77</v>
      </c>
      <c r="BK279" s="227">
        <f>ROUND(I279*H279,2)</f>
        <v>0</v>
      </c>
      <c r="BL279" s="20" t="s">
        <v>158</v>
      </c>
      <c r="BM279" s="226" t="s">
        <v>1715</v>
      </c>
    </row>
    <row r="280" s="2" customFormat="1">
      <c r="A280" s="41"/>
      <c r="B280" s="42"/>
      <c r="C280" s="43"/>
      <c r="D280" s="228" t="s">
        <v>159</v>
      </c>
      <c r="E280" s="43"/>
      <c r="F280" s="229" t="s">
        <v>1716</v>
      </c>
      <c r="G280" s="43"/>
      <c r="H280" s="43"/>
      <c r="I280" s="230"/>
      <c r="J280" s="43"/>
      <c r="K280" s="43"/>
      <c r="L280" s="47"/>
      <c r="M280" s="231"/>
      <c r="N280" s="232"/>
      <c r="O280" s="87"/>
      <c r="P280" s="87"/>
      <c r="Q280" s="87"/>
      <c r="R280" s="87"/>
      <c r="S280" s="87"/>
      <c r="T280" s="88"/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T280" s="20" t="s">
        <v>159</v>
      </c>
      <c r="AU280" s="20" t="s">
        <v>79</v>
      </c>
    </row>
    <row r="281" s="13" customFormat="1">
      <c r="A281" s="13"/>
      <c r="B281" s="233"/>
      <c r="C281" s="234"/>
      <c r="D281" s="235" t="s">
        <v>161</v>
      </c>
      <c r="E281" s="236" t="s">
        <v>19</v>
      </c>
      <c r="F281" s="237" t="s">
        <v>1717</v>
      </c>
      <c r="G281" s="234"/>
      <c r="H281" s="238">
        <v>11</v>
      </c>
      <c r="I281" s="239"/>
      <c r="J281" s="234"/>
      <c r="K281" s="234"/>
      <c r="L281" s="240"/>
      <c r="M281" s="241"/>
      <c r="N281" s="242"/>
      <c r="O281" s="242"/>
      <c r="P281" s="242"/>
      <c r="Q281" s="242"/>
      <c r="R281" s="242"/>
      <c r="S281" s="242"/>
      <c r="T281" s="24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4" t="s">
        <v>161</v>
      </c>
      <c r="AU281" s="244" t="s">
        <v>79</v>
      </c>
      <c r="AV281" s="13" t="s">
        <v>79</v>
      </c>
      <c r="AW281" s="13" t="s">
        <v>31</v>
      </c>
      <c r="AX281" s="13" t="s">
        <v>69</v>
      </c>
      <c r="AY281" s="244" t="s">
        <v>151</v>
      </c>
    </row>
    <row r="282" s="13" customFormat="1">
      <c r="A282" s="13"/>
      <c r="B282" s="233"/>
      <c r="C282" s="234"/>
      <c r="D282" s="235" t="s">
        <v>161</v>
      </c>
      <c r="E282" s="236" t="s">
        <v>19</v>
      </c>
      <c r="F282" s="237" t="s">
        <v>1718</v>
      </c>
      <c r="G282" s="234"/>
      <c r="H282" s="238">
        <v>7</v>
      </c>
      <c r="I282" s="239"/>
      <c r="J282" s="234"/>
      <c r="K282" s="234"/>
      <c r="L282" s="240"/>
      <c r="M282" s="241"/>
      <c r="N282" s="242"/>
      <c r="O282" s="242"/>
      <c r="P282" s="242"/>
      <c r="Q282" s="242"/>
      <c r="R282" s="242"/>
      <c r="S282" s="242"/>
      <c r="T282" s="24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4" t="s">
        <v>161</v>
      </c>
      <c r="AU282" s="244" t="s">
        <v>79</v>
      </c>
      <c r="AV282" s="13" t="s">
        <v>79</v>
      </c>
      <c r="AW282" s="13" t="s">
        <v>31</v>
      </c>
      <c r="AX282" s="13" t="s">
        <v>69</v>
      </c>
      <c r="AY282" s="244" t="s">
        <v>151</v>
      </c>
    </row>
    <row r="283" s="14" customFormat="1">
      <c r="A283" s="14"/>
      <c r="B283" s="245"/>
      <c r="C283" s="246"/>
      <c r="D283" s="235" t="s">
        <v>161</v>
      </c>
      <c r="E283" s="247" t="s">
        <v>19</v>
      </c>
      <c r="F283" s="248" t="s">
        <v>202</v>
      </c>
      <c r="G283" s="246"/>
      <c r="H283" s="249">
        <v>18</v>
      </c>
      <c r="I283" s="250"/>
      <c r="J283" s="246"/>
      <c r="K283" s="246"/>
      <c r="L283" s="251"/>
      <c r="M283" s="252"/>
      <c r="N283" s="253"/>
      <c r="O283" s="253"/>
      <c r="P283" s="253"/>
      <c r="Q283" s="253"/>
      <c r="R283" s="253"/>
      <c r="S283" s="253"/>
      <c r="T283" s="25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55" t="s">
        <v>161</v>
      </c>
      <c r="AU283" s="255" t="s">
        <v>79</v>
      </c>
      <c r="AV283" s="14" t="s">
        <v>158</v>
      </c>
      <c r="AW283" s="14" t="s">
        <v>31</v>
      </c>
      <c r="AX283" s="14" t="s">
        <v>77</v>
      </c>
      <c r="AY283" s="255" t="s">
        <v>151</v>
      </c>
    </row>
    <row r="284" s="2" customFormat="1" ht="16.5" customHeight="1">
      <c r="A284" s="41"/>
      <c r="B284" s="42"/>
      <c r="C284" s="257" t="s">
        <v>989</v>
      </c>
      <c r="D284" s="257" t="s">
        <v>249</v>
      </c>
      <c r="E284" s="258" t="s">
        <v>1719</v>
      </c>
      <c r="F284" s="259" t="s">
        <v>1720</v>
      </c>
      <c r="G284" s="260" t="s">
        <v>363</v>
      </c>
      <c r="H284" s="261">
        <v>18</v>
      </c>
      <c r="I284" s="262"/>
      <c r="J284" s="263">
        <f>ROUND(I284*H284,2)</f>
        <v>0</v>
      </c>
      <c r="K284" s="259" t="s">
        <v>19</v>
      </c>
      <c r="L284" s="264"/>
      <c r="M284" s="265" t="s">
        <v>19</v>
      </c>
      <c r="N284" s="266" t="s">
        <v>40</v>
      </c>
      <c r="O284" s="87"/>
      <c r="P284" s="224">
        <f>O284*H284</f>
        <v>0</v>
      </c>
      <c r="Q284" s="224">
        <v>0</v>
      </c>
      <c r="R284" s="224">
        <f>Q284*H284</f>
        <v>0</v>
      </c>
      <c r="S284" s="224">
        <v>0</v>
      </c>
      <c r="T284" s="225">
        <f>S284*H284</f>
        <v>0</v>
      </c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R284" s="226" t="s">
        <v>175</v>
      </c>
      <c r="AT284" s="226" t="s">
        <v>249</v>
      </c>
      <c r="AU284" s="226" t="s">
        <v>79</v>
      </c>
      <c r="AY284" s="20" t="s">
        <v>151</v>
      </c>
      <c r="BE284" s="227">
        <f>IF(N284="základní",J284,0)</f>
        <v>0</v>
      </c>
      <c r="BF284" s="227">
        <f>IF(N284="snížená",J284,0)</f>
        <v>0</v>
      </c>
      <c r="BG284" s="227">
        <f>IF(N284="zákl. přenesená",J284,0)</f>
        <v>0</v>
      </c>
      <c r="BH284" s="227">
        <f>IF(N284="sníž. přenesená",J284,0)</f>
        <v>0</v>
      </c>
      <c r="BI284" s="227">
        <f>IF(N284="nulová",J284,0)</f>
        <v>0</v>
      </c>
      <c r="BJ284" s="20" t="s">
        <v>77</v>
      </c>
      <c r="BK284" s="227">
        <f>ROUND(I284*H284,2)</f>
        <v>0</v>
      </c>
      <c r="BL284" s="20" t="s">
        <v>158</v>
      </c>
      <c r="BM284" s="226" t="s">
        <v>1721</v>
      </c>
    </row>
    <row r="285" s="2" customFormat="1" ht="16.5" customHeight="1">
      <c r="A285" s="41"/>
      <c r="B285" s="42"/>
      <c r="C285" s="215" t="s">
        <v>384</v>
      </c>
      <c r="D285" s="215" t="s">
        <v>153</v>
      </c>
      <c r="E285" s="216" t="s">
        <v>1722</v>
      </c>
      <c r="F285" s="217" t="s">
        <v>1723</v>
      </c>
      <c r="G285" s="218" t="s">
        <v>363</v>
      </c>
      <c r="H285" s="219">
        <v>7</v>
      </c>
      <c r="I285" s="220"/>
      <c r="J285" s="221">
        <f>ROUND(I285*H285,2)</f>
        <v>0</v>
      </c>
      <c r="K285" s="217" t="s">
        <v>157</v>
      </c>
      <c r="L285" s="47"/>
      <c r="M285" s="222" t="s">
        <v>19</v>
      </c>
      <c r="N285" s="223" t="s">
        <v>40</v>
      </c>
      <c r="O285" s="87"/>
      <c r="P285" s="224">
        <f>O285*H285</f>
        <v>0</v>
      </c>
      <c r="Q285" s="224">
        <v>5.8E-05</v>
      </c>
      <c r="R285" s="224">
        <f>Q285*H285</f>
        <v>0.000406</v>
      </c>
      <c r="S285" s="224">
        <v>0</v>
      </c>
      <c r="T285" s="225">
        <f>S285*H285</f>
        <v>0</v>
      </c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R285" s="226" t="s">
        <v>158</v>
      </c>
      <c r="AT285" s="226" t="s">
        <v>153</v>
      </c>
      <c r="AU285" s="226" t="s">
        <v>79</v>
      </c>
      <c r="AY285" s="20" t="s">
        <v>151</v>
      </c>
      <c r="BE285" s="227">
        <f>IF(N285="základní",J285,0)</f>
        <v>0</v>
      </c>
      <c r="BF285" s="227">
        <f>IF(N285="snížená",J285,0)</f>
        <v>0</v>
      </c>
      <c r="BG285" s="227">
        <f>IF(N285="zákl. přenesená",J285,0)</f>
        <v>0</v>
      </c>
      <c r="BH285" s="227">
        <f>IF(N285="sníž. přenesená",J285,0)</f>
        <v>0</v>
      </c>
      <c r="BI285" s="227">
        <f>IF(N285="nulová",J285,0)</f>
        <v>0</v>
      </c>
      <c r="BJ285" s="20" t="s">
        <v>77</v>
      </c>
      <c r="BK285" s="227">
        <f>ROUND(I285*H285,2)</f>
        <v>0</v>
      </c>
      <c r="BL285" s="20" t="s">
        <v>158</v>
      </c>
      <c r="BM285" s="226" t="s">
        <v>1724</v>
      </c>
    </row>
    <row r="286" s="2" customFormat="1">
      <c r="A286" s="41"/>
      <c r="B286" s="42"/>
      <c r="C286" s="43"/>
      <c r="D286" s="228" t="s">
        <v>159</v>
      </c>
      <c r="E286" s="43"/>
      <c r="F286" s="229" t="s">
        <v>1725</v>
      </c>
      <c r="G286" s="43"/>
      <c r="H286" s="43"/>
      <c r="I286" s="230"/>
      <c r="J286" s="43"/>
      <c r="K286" s="43"/>
      <c r="L286" s="47"/>
      <c r="M286" s="231"/>
      <c r="N286" s="232"/>
      <c r="O286" s="87"/>
      <c r="P286" s="87"/>
      <c r="Q286" s="87"/>
      <c r="R286" s="87"/>
      <c r="S286" s="87"/>
      <c r="T286" s="88"/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T286" s="20" t="s">
        <v>159</v>
      </c>
      <c r="AU286" s="20" t="s">
        <v>79</v>
      </c>
    </row>
    <row r="287" s="2" customFormat="1" ht="16.5" customHeight="1">
      <c r="A287" s="41"/>
      <c r="B287" s="42"/>
      <c r="C287" s="257" t="s">
        <v>996</v>
      </c>
      <c r="D287" s="257" t="s">
        <v>249</v>
      </c>
      <c r="E287" s="258" t="s">
        <v>1726</v>
      </c>
      <c r="F287" s="259" t="s">
        <v>1727</v>
      </c>
      <c r="G287" s="260" t="s">
        <v>363</v>
      </c>
      <c r="H287" s="261">
        <v>21</v>
      </c>
      <c r="I287" s="262"/>
      <c r="J287" s="263">
        <f>ROUND(I287*H287,2)</f>
        <v>0</v>
      </c>
      <c r="K287" s="259" t="s">
        <v>157</v>
      </c>
      <c r="L287" s="264"/>
      <c r="M287" s="265" t="s">
        <v>19</v>
      </c>
      <c r="N287" s="266" t="s">
        <v>40</v>
      </c>
      <c r="O287" s="87"/>
      <c r="P287" s="224">
        <f>O287*H287</f>
        <v>0</v>
      </c>
      <c r="Q287" s="224">
        <v>0.0058999999999999999</v>
      </c>
      <c r="R287" s="224">
        <f>Q287*H287</f>
        <v>0.1239</v>
      </c>
      <c r="S287" s="224">
        <v>0</v>
      </c>
      <c r="T287" s="225">
        <f>S287*H287</f>
        <v>0</v>
      </c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R287" s="226" t="s">
        <v>175</v>
      </c>
      <c r="AT287" s="226" t="s">
        <v>249</v>
      </c>
      <c r="AU287" s="226" t="s">
        <v>79</v>
      </c>
      <c r="AY287" s="20" t="s">
        <v>151</v>
      </c>
      <c r="BE287" s="227">
        <f>IF(N287="základní",J287,0)</f>
        <v>0</v>
      </c>
      <c r="BF287" s="227">
        <f>IF(N287="snížená",J287,0)</f>
        <v>0</v>
      </c>
      <c r="BG287" s="227">
        <f>IF(N287="zákl. přenesená",J287,0)</f>
        <v>0</v>
      </c>
      <c r="BH287" s="227">
        <f>IF(N287="sníž. přenesená",J287,0)</f>
        <v>0</v>
      </c>
      <c r="BI287" s="227">
        <f>IF(N287="nulová",J287,0)</f>
        <v>0</v>
      </c>
      <c r="BJ287" s="20" t="s">
        <v>77</v>
      </c>
      <c r="BK287" s="227">
        <f>ROUND(I287*H287,2)</f>
        <v>0</v>
      </c>
      <c r="BL287" s="20" t="s">
        <v>158</v>
      </c>
      <c r="BM287" s="226" t="s">
        <v>1728</v>
      </c>
    </row>
    <row r="288" s="13" customFormat="1">
      <c r="A288" s="13"/>
      <c r="B288" s="233"/>
      <c r="C288" s="234"/>
      <c r="D288" s="235" t="s">
        <v>161</v>
      </c>
      <c r="E288" s="236" t="s">
        <v>19</v>
      </c>
      <c r="F288" s="237" t="s">
        <v>1729</v>
      </c>
      <c r="G288" s="234"/>
      <c r="H288" s="238">
        <v>21</v>
      </c>
      <c r="I288" s="239"/>
      <c r="J288" s="234"/>
      <c r="K288" s="234"/>
      <c r="L288" s="240"/>
      <c r="M288" s="241"/>
      <c r="N288" s="242"/>
      <c r="O288" s="242"/>
      <c r="P288" s="242"/>
      <c r="Q288" s="242"/>
      <c r="R288" s="242"/>
      <c r="S288" s="242"/>
      <c r="T288" s="24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4" t="s">
        <v>161</v>
      </c>
      <c r="AU288" s="244" t="s">
        <v>79</v>
      </c>
      <c r="AV288" s="13" t="s">
        <v>79</v>
      </c>
      <c r="AW288" s="13" t="s">
        <v>31</v>
      </c>
      <c r="AX288" s="13" t="s">
        <v>69</v>
      </c>
      <c r="AY288" s="244" t="s">
        <v>151</v>
      </c>
    </row>
    <row r="289" s="14" customFormat="1">
      <c r="A289" s="14"/>
      <c r="B289" s="245"/>
      <c r="C289" s="246"/>
      <c r="D289" s="235" t="s">
        <v>161</v>
      </c>
      <c r="E289" s="247" t="s">
        <v>19</v>
      </c>
      <c r="F289" s="248" t="s">
        <v>202</v>
      </c>
      <c r="G289" s="246"/>
      <c r="H289" s="249">
        <v>21</v>
      </c>
      <c r="I289" s="250"/>
      <c r="J289" s="246"/>
      <c r="K289" s="246"/>
      <c r="L289" s="251"/>
      <c r="M289" s="252"/>
      <c r="N289" s="253"/>
      <c r="O289" s="253"/>
      <c r="P289" s="253"/>
      <c r="Q289" s="253"/>
      <c r="R289" s="253"/>
      <c r="S289" s="253"/>
      <c r="T289" s="25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55" t="s">
        <v>161</v>
      </c>
      <c r="AU289" s="255" t="s">
        <v>79</v>
      </c>
      <c r="AV289" s="14" t="s">
        <v>158</v>
      </c>
      <c r="AW289" s="14" t="s">
        <v>31</v>
      </c>
      <c r="AX289" s="14" t="s">
        <v>77</v>
      </c>
      <c r="AY289" s="255" t="s">
        <v>151</v>
      </c>
    </row>
    <row r="290" s="2" customFormat="1" ht="21.75" customHeight="1">
      <c r="A290" s="41"/>
      <c r="B290" s="42"/>
      <c r="C290" s="215" t="s">
        <v>389</v>
      </c>
      <c r="D290" s="215" t="s">
        <v>153</v>
      </c>
      <c r="E290" s="216" t="s">
        <v>1730</v>
      </c>
      <c r="F290" s="217" t="s">
        <v>1731</v>
      </c>
      <c r="G290" s="218" t="s">
        <v>363</v>
      </c>
      <c r="H290" s="219">
        <v>7</v>
      </c>
      <c r="I290" s="220"/>
      <c r="J290" s="221">
        <f>ROUND(I290*H290,2)</f>
        <v>0</v>
      </c>
      <c r="K290" s="217" t="s">
        <v>157</v>
      </c>
      <c r="L290" s="47"/>
      <c r="M290" s="222" t="s">
        <v>19</v>
      </c>
      <c r="N290" s="223" t="s">
        <v>40</v>
      </c>
      <c r="O290" s="87"/>
      <c r="P290" s="224">
        <f>O290*H290</f>
        <v>0</v>
      </c>
      <c r="Q290" s="224">
        <v>0</v>
      </c>
      <c r="R290" s="224">
        <f>Q290*H290</f>
        <v>0</v>
      </c>
      <c r="S290" s="224">
        <v>0</v>
      </c>
      <c r="T290" s="225">
        <f>S290*H290</f>
        <v>0</v>
      </c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R290" s="226" t="s">
        <v>158</v>
      </c>
      <c r="AT290" s="226" t="s">
        <v>153</v>
      </c>
      <c r="AU290" s="226" t="s">
        <v>79</v>
      </c>
      <c r="AY290" s="20" t="s">
        <v>151</v>
      </c>
      <c r="BE290" s="227">
        <f>IF(N290="základní",J290,0)</f>
        <v>0</v>
      </c>
      <c r="BF290" s="227">
        <f>IF(N290="snížená",J290,0)</f>
        <v>0</v>
      </c>
      <c r="BG290" s="227">
        <f>IF(N290="zákl. přenesená",J290,0)</f>
        <v>0</v>
      </c>
      <c r="BH290" s="227">
        <f>IF(N290="sníž. přenesená",J290,0)</f>
        <v>0</v>
      </c>
      <c r="BI290" s="227">
        <f>IF(N290="nulová",J290,0)</f>
        <v>0</v>
      </c>
      <c r="BJ290" s="20" t="s">
        <v>77</v>
      </c>
      <c r="BK290" s="227">
        <f>ROUND(I290*H290,2)</f>
        <v>0</v>
      </c>
      <c r="BL290" s="20" t="s">
        <v>158</v>
      </c>
      <c r="BM290" s="226" t="s">
        <v>1732</v>
      </c>
    </row>
    <row r="291" s="2" customFormat="1">
      <c r="A291" s="41"/>
      <c r="B291" s="42"/>
      <c r="C291" s="43"/>
      <c r="D291" s="228" t="s">
        <v>159</v>
      </c>
      <c r="E291" s="43"/>
      <c r="F291" s="229" t="s">
        <v>1733</v>
      </c>
      <c r="G291" s="43"/>
      <c r="H291" s="43"/>
      <c r="I291" s="230"/>
      <c r="J291" s="43"/>
      <c r="K291" s="43"/>
      <c r="L291" s="47"/>
      <c r="M291" s="231"/>
      <c r="N291" s="232"/>
      <c r="O291" s="87"/>
      <c r="P291" s="87"/>
      <c r="Q291" s="87"/>
      <c r="R291" s="87"/>
      <c r="S291" s="87"/>
      <c r="T291" s="88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T291" s="20" t="s">
        <v>159</v>
      </c>
      <c r="AU291" s="20" t="s">
        <v>79</v>
      </c>
    </row>
    <row r="292" s="13" customFormat="1">
      <c r="A292" s="13"/>
      <c r="B292" s="233"/>
      <c r="C292" s="234"/>
      <c r="D292" s="235" t="s">
        <v>161</v>
      </c>
      <c r="E292" s="236" t="s">
        <v>19</v>
      </c>
      <c r="F292" s="237" t="s">
        <v>1734</v>
      </c>
      <c r="G292" s="234"/>
      <c r="H292" s="238">
        <v>7</v>
      </c>
      <c r="I292" s="239"/>
      <c r="J292" s="234"/>
      <c r="K292" s="234"/>
      <c r="L292" s="240"/>
      <c r="M292" s="241"/>
      <c r="N292" s="242"/>
      <c r="O292" s="242"/>
      <c r="P292" s="242"/>
      <c r="Q292" s="242"/>
      <c r="R292" s="242"/>
      <c r="S292" s="242"/>
      <c r="T292" s="24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4" t="s">
        <v>161</v>
      </c>
      <c r="AU292" s="244" t="s">
        <v>79</v>
      </c>
      <c r="AV292" s="13" t="s">
        <v>79</v>
      </c>
      <c r="AW292" s="13" t="s">
        <v>31</v>
      </c>
      <c r="AX292" s="13" t="s">
        <v>69</v>
      </c>
      <c r="AY292" s="244" t="s">
        <v>151</v>
      </c>
    </row>
    <row r="293" s="14" customFormat="1">
      <c r="A293" s="14"/>
      <c r="B293" s="245"/>
      <c r="C293" s="246"/>
      <c r="D293" s="235" t="s">
        <v>161</v>
      </c>
      <c r="E293" s="247" t="s">
        <v>19</v>
      </c>
      <c r="F293" s="248" t="s">
        <v>202</v>
      </c>
      <c r="G293" s="246"/>
      <c r="H293" s="249">
        <v>7</v>
      </c>
      <c r="I293" s="250"/>
      <c r="J293" s="246"/>
      <c r="K293" s="246"/>
      <c r="L293" s="251"/>
      <c r="M293" s="252"/>
      <c r="N293" s="253"/>
      <c r="O293" s="253"/>
      <c r="P293" s="253"/>
      <c r="Q293" s="253"/>
      <c r="R293" s="253"/>
      <c r="S293" s="253"/>
      <c r="T293" s="25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55" t="s">
        <v>161</v>
      </c>
      <c r="AU293" s="255" t="s">
        <v>79</v>
      </c>
      <c r="AV293" s="14" t="s">
        <v>158</v>
      </c>
      <c r="AW293" s="14" t="s">
        <v>31</v>
      </c>
      <c r="AX293" s="14" t="s">
        <v>77</v>
      </c>
      <c r="AY293" s="255" t="s">
        <v>151</v>
      </c>
    </row>
    <row r="294" s="2" customFormat="1" ht="16.5" customHeight="1">
      <c r="A294" s="41"/>
      <c r="B294" s="42"/>
      <c r="C294" s="257" t="s">
        <v>1004</v>
      </c>
      <c r="D294" s="257" t="s">
        <v>249</v>
      </c>
      <c r="E294" s="258" t="s">
        <v>1735</v>
      </c>
      <c r="F294" s="259" t="s">
        <v>1736</v>
      </c>
      <c r="G294" s="260" t="s">
        <v>197</v>
      </c>
      <c r="H294" s="261">
        <v>0.61099999999999999</v>
      </c>
      <c r="I294" s="262"/>
      <c r="J294" s="263">
        <f>ROUND(I294*H294,2)</f>
        <v>0</v>
      </c>
      <c r="K294" s="259" t="s">
        <v>157</v>
      </c>
      <c r="L294" s="264"/>
      <c r="M294" s="265" t="s">
        <v>19</v>
      </c>
      <c r="N294" s="266" t="s">
        <v>40</v>
      </c>
      <c r="O294" s="87"/>
      <c r="P294" s="224">
        <f>O294*H294</f>
        <v>0</v>
      </c>
      <c r="Q294" s="224">
        <v>0.20000000000000001</v>
      </c>
      <c r="R294" s="224">
        <f>Q294*H294</f>
        <v>0.1222</v>
      </c>
      <c r="S294" s="224">
        <v>0</v>
      </c>
      <c r="T294" s="225">
        <f>S294*H294</f>
        <v>0</v>
      </c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R294" s="226" t="s">
        <v>175</v>
      </c>
      <c r="AT294" s="226" t="s">
        <v>249</v>
      </c>
      <c r="AU294" s="226" t="s">
        <v>79</v>
      </c>
      <c r="AY294" s="20" t="s">
        <v>151</v>
      </c>
      <c r="BE294" s="227">
        <f>IF(N294="základní",J294,0)</f>
        <v>0</v>
      </c>
      <c r="BF294" s="227">
        <f>IF(N294="snížená",J294,0)</f>
        <v>0</v>
      </c>
      <c r="BG294" s="227">
        <f>IF(N294="zákl. přenesená",J294,0)</f>
        <v>0</v>
      </c>
      <c r="BH294" s="227">
        <f>IF(N294="sníž. přenesená",J294,0)</f>
        <v>0</v>
      </c>
      <c r="BI294" s="227">
        <f>IF(N294="nulová",J294,0)</f>
        <v>0</v>
      </c>
      <c r="BJ294" s="20" t="s">
        <v>77</v>
      </c>
      <c r="BK294" s="227">
        <f>ROUND(I294*H294,2)</f>
        <v>0</v>
      </c>
      <c r="BL294" s="20" t="s">
        <v>158</v>
      </c>
      <c r="BM294" s="226" t="s">
        <v>1737</v>
      </c>
    </row>
    <row r="295" s="13" customFormat="1">
      <c r="A295" s="13"/>
      <c r="B295" s="233"/>
      <c r="C295" s="234"/>
      <c r="D295" s="235" t="s">
        <v>161</v>
      </c>
      <c r="E295" s="236" t="s">
        <v>19</v>
      </c>
      <c r="F295" s="237" t="s">
        <v>1738</v>
      </c>
      <c r="G295" s="234"/>
      <c r="H295" s="238">
        <v>0.61099999999999999</v>
      </c>
      <c r="I295" s="239"/>
      <c r="J295" s="234"/>
      <c r="K295" s="234"/>
      <c r="L295" s="240"/>
      <c r="M295" s="241"/>
      <c r="N295" s="242"/>
      <c r="O295" s="242"/>
      <c r="P295" s="242"/>
      <c r="Q295" s="242"/>
      <c r="R295" s="242"/>
      <c r="S295" s="242"/>
      <c r="T295" s="24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44" t="s">
        <v>161</v>
      </c>
      <c r="AU295" s="244" t="s">
        <v>79</v>
      </c>
      <c r="AV295" s="13" t="s">
        <v>79</v>
      </c>
      <c r="AW295" s="13" t="s">
        <v>31</v>
      </c>
      <c r="AX295" s="13" t="s">
        <v>69</v>
      </c>
      <c r="AY295" s="244" t="s">
        <v>151</v>
      </c>
    </row>
    <row r="296" s="14" customFormat="1">
      <c r="A296" s="14"/>
      <c r="B296" s="245"/>
      <c r="C296" s="246"/>
      <c r="D296" s="235" t="s">
        <v>161</v>
      </c>
      <c r="E296" s="247" t="s">
        <v>19</v>
      </c>
      <c r="F296" s="248" t="s">
        <v>202</v>
      </c>
      <c r="G296" s="246"/>
      <c r="H296" s="249">
        <v>0.61099999999999999</v>
      </c>
      <c r="I296" s="250"/>
      <c r="J296" s="246"/>
      <c r="K296" s="246"/>
      <c r="L296" s="251"/>
      <c r="M296" s="252"/>
      <c r="N296" s="253"/>
      <c r="O296" s="253"/>
      <c r="P296" s="253"/>
      <c r="Q296" s="253"/>
      <c r="R296" s="253"/>
      <c r="S296" s="253"/>
      <c r="T296" s="25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55" t="s">
        <v>161</v>
      </c>
      <c r="AU296" s="255" t="s">
        <v>79</v>
      </c>
      <c r="AV296" s="14" t="s">
        <v>158</v>
      </c>
      <c r="AW296" s="14" t="s">
        <v>31</v>
      </c>
      <c r="AX296" s="14" t="s">
        <v>77</v>
      </c>
      <c r="AY296" s="255" t="s">
        <v>151</v>
      </c>
    </row>
    <row r="297" s="2" customFormat="1" ht="16.5" customHeight="1">
      <c r="A297" s="41"/>
      <c r="B297" s="42"/>
      <c r="C297" s="215" t="s">
        <v>393</v>
      </c>
      <c r="D297" s="215" t="s">
        <v>153</v>
      </c>
      <c r="E297" s="216" t="s">
        <v>1739</v>
      </c>
      <c r="F297" s="217" t="s">
        <v>1740</v>
      </c>
      <c r="G297" s="218" t="s">
        <v>363</v>
      </c>
      <c r="H297" s="219">
        <v>7</v>
      </c>
      <c r="I297" s="220"/>
      <c r="J297" s="221">
        <f>ROUND(I297*H297,2)</f>
        <v>0</v>
      </c>
      <c r="K297" s="217" t="s">
        <v>157</v>
      </c>
      <c r="L297" s="47"/>
      <c r="M297" s="222" t="s">
        <v>19</v>
      </c>
      <c r="N297" s="223" t="s">
        <v>40</v>
      </c>
      <c r="O297" s="87"/>
      <c r="P297" s="224">
        <f>O297*H297</f>
        <v>0</v>
      </c>
      <c r="Q297" s="224">
        <v>0</v>
      </c>
      <c r="R297" s="224">
        <f>Q297*H297</f>
        <v>0</v>
      </c>
      <c r="S297" s="224">
        <v>0</v>
      </c>
      <c r="T297" s="225">
        <f>S297*H297</f>
        <v>0</v>
      </c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R297" s="226" t="s">
        <v>158</v>
      </c>
      <c r="AT297" s="226" t="s">
        <v>153</v>
      </c>
      <c r="AU297" s="226" t="s">
        <v>79</v>
      </c>
      <c r="AY297" s="20" t="s">
        <v>151</v>
      </c>
      <c r="BE297" s="227">
        <f>IF(N297="základní",J297,0)</f>
        <v>0</v>
      </c>
      <c r="BF297" s="227">
        <f>IF(N297="snížená",J297,0)</f>
        <v>0</v>
      </c>
      <c r="BG297" s="227">
        <f>IF(N297="zákl. přenesená",J297,0)</f>
        <v>0</v>
      </c>
      <c r="BH297" s="227">
        <f>IF(N297="sníž. přenesená",J297,0)</f>
        <v>0</v>
      </c>
      <c r="BI297" s="227">
        <f>IF(N297="nulová",J297,0)</f>
        <v>0</v>
      </c>
      <c r="BJ297" s="20" t="s">
        <v>77</v>
      </c>
      <c r="BK297" s="227">
        <f>ROUND(I297*H297,2)</f>
        <v>0</v>
      </c>
      <c r="BL297" s="20" t="s">
        <v>158</v>
      </c>
      <c r="BM297" s="226" t="s">
        <v>1741</v>
      </c>
    </row>
    <row r="298" s="2" customFormat="1">
      <c r="A298" s="41"/>
      <c r="B298" s="42"/>
      <c r="C298" s="43"/>
      <c r="D298" s="228" t="s">
        <v>159</v>
      </c>
      <c r="E298" s="43"/>
      <c r="F298" s="229" t="s">
        <v>1742</v>
      </c>
      <c r="G298" s="43"/>
      <c r="H298" s="43"/>
      <c r="I298" s="230"/>
      <c r="J298" s="43"/>
      <c r="K298" s="43"/>
      <c r="L298" s="47"/>
      <c r="M298" s="231"/>
      <c r="N298" s="232"/>
      <c r="O298" s="87"/>
      <c r="P298" s="87"/>
      <c r="Q298" s="87"/>
      <c r="R298" s="87"/>
      <c r="S298" s="87"/>
      <c r="T298" s="88"/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T298" s="20" t="s">
        <v>159</v>
      </c>
      <c r="AU298" s="20" t="s">
        <v>79</v>
      </c>
    </row>
    <row r="299" s="2" customFormat="1" ht="16.5" customHeight="1">
      <c r="A299" s="41"/>
      <c r="B299" s="42"/>
      <c r="C299" s="257" t="s">
        <v>359</v>
      </c>
      <c r="D299" s="257" t="s">
        <v>249</v>
      </c>
      <c r="E299" s="258" t="s">
        <v>1743</v>
      </c>
      <c r="F299" s="259" t="s">
        <v>1744</v>
      </c>
      <c r="G299" s="260" t="s">
        <v>1256</v>
      </c>
      <c r="H299" s="261">
        <v>1.6100000000000001</v>
      </c>
      <c r="I299" s="262"/>
      <c r="J299" s="263">
        <f>ROUND(I299*H299,2)</f>
        <v>0</v>
      </c>
      <c r="K299" s="259" t="s">
        <v>19</v>
      </c>
      <c r="L299" s="264"/>
      <c r="M299" s="265" t="s">
        <v>19</v>
      </c>
      <c r="N299" s="266" t="s">
        <v>40</v>
      </c>
      <c r="O299" s="87"/>
      <c r="P299" s="224">
        <f>O299*H299</f>
        <v>0</v>
      </c>
      <c r="Q299" s="224">
        <v>0</v>
      </c>
      <c r="R299" s="224">
        <f>Q299*H299</f>
        <v>0</v>
      </c>
      <c r="S299" s="224">
        <v>0</v>
      </c>
      <c r="T299" s="225">
        <f>S299*H299</f>
        <v>0</v>
      </c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R299" s="226" t="s">
        <v>175</v>
      </c>
      <c r="AT299" s="226" t="s">
        <v>249</v>
      </c>
      <c r="AU299" s="226" t="s">
        <v>79</v>
      </c>
      <c r="AY299" s="20" t="s">
        <v>151</v>
      </c>
      <c r="BE299" s="227">
        <f>IF(N299="základní",J299,0)</f>
        <v>0</v>
      </c>
      <c r="BF299" s="227">
        <f>IF(N299="snížená",J299,0)</f>
        <v>0</v>
      </c>
      <c r="BG299" s="227">
        <f>IF(N299="zákl. přenesená",J299,0)</f>
        <v>0</v>
      </c>
      <c r="BH299" s="227">
        <f>IF(N299="sníž. přenesená",J299,0)</f>
        <v>0</v>
      </c>
      <c r="BI299" s="227">
        <f>IF(N299="nulová",J299,0)</f>
        <v>0</v>
      </c>
      <c r="BJ299" s="20" t="s">
        <v>77</v>
      </c>
      <c r="BK299" s="227">
        <f>ROUND(I299*H299,2)</f>
        <v>0</v>
      </c>
      <c r="BL299" s="20" t="s">
        <v>158</v>
      </c>
      <c r="BM299" s="226" t="s">
        <v>1745</v>
      </c>
    </row>
    <row r="300" s="2" customFormat="1">
      <c r="A300" s="41"/>
      <c r="B300" s="42"/>
      <c r="C300" s="43"/>
      <c r="D300" s="235" t="s">
        <v>238</v>
      </c>
      <c r="E300" s="43"/>
      <c r="F300" s="256" t="s">
        <v>1746</v>
      </c>
      <c r="G300" s="43"/>
      <c r="H300" s="43"/>
      <c r="I300" s="230"/>
      <c r="J300" s="43"/>
      <c r="K300" s="43"/>
      <c r="L300" s="47"/>
      <c r="M300" s="231"/>
      <c r="N300" s="232"/>
      <c r="O300" s="87"/>
      <c r="P300" s="87"/>
      <c r="Q300" s="87"/>
      <c r="R300" s="87"/>
      <c r="S300" s="87"/>
      <c r="T300" s="88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T300" s="20" t="s">
        <v>238</v>
      </c>
      <c r="AU300" s="20" t="s">
        <v>79</v>
      </c>
    </row>
    <row r="301" s="13" customFormat="1">
      <c r="A301" s="13"/>
      <c r="B301" s="233"/>
      <c r="C301" s="234"/>
      <c r="D301" s="235" t="s">
        <v>161</v>
      </c>
      <c r="E301" s="234"/>
      <c r="F301" s="237" t="s">
        <v>1747</v>
      </c>
      <c r="G301" s="234"/>
      <c r="H301" s="238">
        <v>1.6100000000000001</v>
      </c>
      <c r="I301" s="239"/>
      <c r="J301" s="234"/>
      <c r="K301" s="234"/>
      <c r="L301" s="240"/>
      <c r="M301" s="241"/>
      <c r="N301" s="242"/>
      <c r="O301" s="242"/>
      <c r="P301" s="242"/>
      <c r="Q301" s="242"/>
      <c r="R301" s="242"/>
      <c r="S301" s="242"/>
      <c r="T301" s="24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44" t="s">
        <v>161</v>
      </c>
      <c r="AU301" s="244" t="s">
        <v>79</v>
      </c>
      <c r="AV301" s="13" t="s">
        <v>79</v>
      </c>
      <c r="AW301" s="13" t="s">
        <v>4</v>
      </c>
      <c r="AX301" s="13" t="s">
        <v>77</v>
      </c>
      <c r="AY301" s="244" t="s">
        <v>151</v>
      </c>
    </row>
    <row r="302" s="2" customFormat="1" ht="24.15" customHeight="1">
      <c r="A302" s="41"/>
      <c r="B302" s="42"/>
      <c r="C302" s="215" t="s">
        <v>399</v>
      </c>
      <c r="D302" s="215" t="s">
        <v>153</v>
      </c>
      <c r="E302" s="216" t="s">
        <v>1748</v>
      </c>
      <c r="F302" s="217" t="s">
        <v>1749</v>
      </c>
      <c r="G302" s="218" t="s">
        <v>156</v>
      </c>
      <c r="H302" s="219">
        <v>798</v>
      </c>
      <c r="I302" s="220"/>
      <c r="J302" s="221">
        <f>ROUND(I302*H302,2)</f>
        <v>0</v>
      </c>
      <c r="K302" s="217" t="s">
        <v>157</v>
      </c>
      <c r="L302" s="47"/>
      <c r="M302" s="222" t="s">
        <v>19</v>
      </c>
      <c r="N302" s="223" t="s">
        <v>40</v>
      </c>
      <c r="O302" s="87"/>
      <c r="P302" s="224">
        <f>O302*H302</f>
        <v>0</v>
      </c>
      <c r="Q302" s="224">
        <v>3.3000000000000002E-06</v>
      </c>
      <c r="R302" s="224">
        <f>Q302*H302</f>
        <v>0.0026334000000000002</v>
      </c>
      <c r="S302" s="224">
        <v>0</v>
      </c>
      <c r="T302" s="225">
        <f>S302*H302</f>
        <v>0</v>
      </c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R302" s="226" t="s">
        <v>158</v>
      </c>
      <c r="AT302" s="226" t="s">
        <v>153</v>
      </c>
      <c r="AU302" s="226" t="s">
        <v>79</v>
      </c>
      <c r="AY302" s="20" t="s">
        <v>151</v>
      </c>
      <c r="BE302" s="227">
        <f>IF(N302="základní",J302,0)</f>
        <v>0</v>
      </c>
      <c r="BF302" s="227">
        <f>IF(N302="snížená",J302,0)</f>
        <v>0</v>
      </c>
      <c r="BG302" s="227">
        <f>IF(N302="zákl. přenesená",J302,0)</f>
        <v>0</v>
      </c>
      <c r="BH302" s="227">
        <f>IF(N302="sníž. přenesená",J302,0)</f>
        <v>0</v>
      </c>
      <c r="BI302" s="227">
        <f>IF(N302="nulová",J302,0)</f>
        <v>0</v>
      </c>
      <c r="BJ302" s="20" t="s">
        <v>77</v>
      </c>
      <c r="BK302" s="227">
        <f>ROUND(I302*H302,2)</f>
        <v>0</v>
      </c>
      <c r="BL302" s="20" t="s">
        <v>158</v>
      </c>
      <c r="BM302" s="226" t="s">
        <v>1750</v>
      </c>
    </row>
    <row r="303" s="2" customFormat="1">
      <c r="A303" s="41"/>
      <c r="B303" s="42"/>
      <c r="C303" s="43"/>
      <c r="D303" s="228" t="s">
        <v>159</v>
      </c>
      <c r="E303" s="43"/>
      <c r="F303" s="229" t="s">
        <v>1751</v>
      </c>
      <c r="G303" s="43"/>
      <c r="H303" s="43"/>
      <c r="I303" s="230"/>
      <c r="J303" s="43"/>
      <c r="K303" s="43"/>
      <c r="L303" s="47"/>
      <c r="M303" s="231"/>
      <c r="N303" s="232"/>
      <c r="O303" s="87"/>
      <c r="P303" s="87"/>
      <c r="Q303" s="87"/>
      <c r="R303" s="87"/>
      <c r="S303" s="87"/>
      <c r="T303" s="88"/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T303" s="20" t="s">
        <v>159</v>
      </c>
      <c r="AU303" s="20" t="s">
        <v>79</v>
      </c>
    </row>
    <row r="304" s="13" customFormat="1">
      <c r="A304" s="13"/>
      <c r="B304" s="233"/>
      <c r="C304" s="234"/>
      <c r="D304" s="235" t="s">
        <v>161</v>
      </c>
      <c r="E304" s="236" t="s">
        <v>19</v>
      </c>
      <c r="F304" s="237" t="s">
        <v>1752</v>
      </c>
      <c r="G304" s="234"/>
      <c r="H304" s="238">
        <v>16.5</v>
      </c>
      <c r="I304" s="239"/>
      <c r="J304" s="234"/>
      <c r="K304" s="234"/>
      <c r="L304" s="240"/>
      <c r="M304" s="241"/>
      <c r="N304" s="242"/>
      <c r="O304" s="242"/>
      <c r="P304" s="242"/>
      <c r="Q304" s="242"/>
      <c r="R304" s="242"/>
      <c r="S304" s="242"/>
      <c r="T304" s="24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44" t="s">
        <v>161</v>
      </c>
      <c r="AU304" s="244" t="s">
        <v>79</v>
      </c>
      <c r="AV304" s="13" t="s">
        <v>79</v>
      </c>
      <c r="AW304" s="13" t="s">
        <v>31</v>
      </c>
      <c r="AX304" s="13" t="s">
        <v>69</v>
      </c>
      <c r="AY304" s="244" t="s">
        <v>151</v>
      </c>
    </row>
    <row r="305" s="13" customFormat="1">
      <c r="A305" s="13"/>
      <c r="B305" s="233"/>
      <c r="C305" s="234"/>
      <c r="D305" s="235" t="s">
        <v>161</v>
      </c>
      <c r="E305" s="236" t="s">
        <v>19</v>
      </c>
      <c r="F305" s="237" t="s">
        <v>1646</v>
      </c>
      <c r="G305" s="234"/>
      <c r="H305" s="238">
        <v>161</v>
      </c>
      <c r="I305" s="239"/>
      <c r="J305" s="234"/>
      <c r="K305" s="234"/>
      <c r="L305" s="240"/>
      <c r="M305" s="241"/>
      <c r="N305" s="242"/>
      <c r="O305" s="242"/>
      <c r="P305" s="242"/>
      <c r="Q305" s="242"/>
      <c r="R305" s="242"/>
      <c r="S305" s="242"/>
      <c r="T305" s="24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44" t="s">
        <v>161</v>
      </c>
      <c r="AU305" s="244" t="s">
        <v>79</v>
      </c>
      <c r="AV305" s="13" t="s">
        <v>79</v>
      </c>
      <c r="AW305" s="13" t="s">
        <v>31</v>
      </c>
      <c r="AX305" s="13" t="s">
        <v>69</v>
      </c>
      <c r="AY305" s="244" t="s">
        <v>151</v>
      </c>
    </row>
    <row r="306" s="13" customFormat="1">
      <c r="A306" s="13"/>
      <c r="B306" s="233"/>
      <c r="C306" s="234"/>
      <c r="D306" s="235" t="s">
        <v>161</v>
      </c>
      <c r="E306" s="236" t="s">
        <v>19</v>
      </c>
      <c r="F306" s="237" t="s">
        <v>1645</v>
      </c>
      <c r="G306" s="234"/>
      <c r="H306" s="238">
        <v>57.100000000000001</v>
      </c>
      <c r="I306" s="239"/>
      <c r="J306" s="234"/>
      <c r="K306" s="234"/>
      <c r="L306" s="240"/>
      <c r="M306" s="241"/>
      <c r="N306" s="242"/>
      <c r="O306" s="242"/>
      <c r="P306" s="242"/>
      <c r="Q306" s="242"/>
      <c r="R306" s="242"/>
      <c r="S306" s="242"/>
      <c r="T306" s="24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44" t="s">
        <v>161</v>
      </c>
      <c r="AU306" s="244" t="s">
        <v>79</v>
      </c>
      <c r="AV306" s="13" t="s">
        <v>79</v>
      </c>
      <c r="AW306" s="13" t="s">
        <v>31</v>
      </c>
      <c r="AX306" s="13" t="s">
        <v>69</v>
      </c>
      <c r="AY306" s="244" t="s">
        <v>151</v>
      </c>
    </row>
    <row r="307" s="13" customFormat="1">
      <c r="A307" s="13"/>
      <c r="B307" s="233"/>
      <c r="C307" s="234"/>
      <c r="D307" s="235" t="s">
        <v>161</v>
      </c>
      <c r="E307" s="236" t="s">
        <v>19</v>
      </c>
      <c r="F307" s="237" t="s">
        <v>1437</v>
      </c>
      <c r="G307" s="234"/>
      <c r="H307" s="238">
        <v>3.3999999999999999</v>
      </c>
      <c r="I307" s="239"/>
      <c r="J307" s="234"/>
      <c r="K307" s="234"/>
      <c r="L307" s="240"/>
      <c r="M307" s="241"/>
      <c r="N307" s="242"/>
      <c r="O307" s="242"/>
      <c r="P307" s="242"/>
      <c r="Q307" s="242"/>
      <c r="R307" s="242"/>
      <c r="S307" s="242"/>
      <c r="T307" s="24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44" t="s">
        <v>161</v>
      </c>
      <c r="AU307" s="244" t="s">
        <v>79</v>
      </c>
      <c r="AV307" s="13" t="s">
        <v>79</v>
      </c>
      <c r="AW307" s="13" t="s">
        <v>31</v>
      </c>
      <c r="AX307" s="13" t="s">
        <v>69</v>
      </c>
      <c r="AY307" s="244" t="s">
        <v>151</v>
      </c>
    </row>
    <row r="308" s="13" customFormat="1">
      <c r="A308" s="13"/>
      <c r="B308" s="233"/>
      <c r="C308" s="234"/>
      <c r="D308" s="235" t="s">
        <v>161</v>
      </c>
      <c r="E308" s="236" t="s">
        <v>19</v>
      </c>
      <c r="F308" s="237" t="s">
        <v>1467</v>
      </c>
      <c r="G308" s="234"/>
      <c r="H308" s="238">
        <v>560</v>
      </c>
      <c r="I308" s="239"/>
      <c r="J308" s="234"/>
      <c r="K308" s="234"/>
      <c r="L308" s="240"/>
      <c r="M308" s="241"/>
      <c r="N308" s="242"/>
      <c r="O308" s="242"/>
      <c r="P308" s="242"/>
      <c r="Q308" s="242"/>
      <c r="R308" s="242"/>
      <c r="S308" s="242"/>
      <c r="T308" s="24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44" t="s">
        <v>161</v>
      </c>
      <c r="AU308" s="244" t="s">
        <v>79</v>
      </c>
      <c r="AV308" s="13" t="s">
        <v>79</v>
      </c>
      <c r="AW308" s="13" t="s">
        <v>31</v>
      </c>
      <c r="AX308" s="13" t="s">
        <v>69</v>
      </c>
      <c r="AY308" s="244" t="s">
        <v>151</v>
      </c>
    </row>
    <row r="309" s="14" customFormat="1">
      <c r="A309" s="14"/>
      <c r="B309" s="245"/>
      <c r="C309" s="246"/>
      <c r="D309" s="235" t="s">
        <v>161</v>
      </c>
      <c r="E309" s="247" t="s">
        <v>19</v>
      </c>
      <c r="F309" s="248" t="s">
        <v>202</v>
      </c>
      <c r="G309" s="246"/>
      <c r="H309" s="249">
        <v>798</v>
      </c>
      <c r="I309" s="250"/>
      <c r="J309" s="246"/>
      <c r="K309" s="246"/>
      <c r="L309" s="251"/>
      <c r="M309" s="252"/>
      <c r="N309" s="253"/>
      <c r="O309" s="253"/>
      <c r="P309" s="253"/>
      <c r="Q309" s="253"/>
      <c r="R309" s="253"/>
      <c r="S309" s="253"/>
      <c r="T309" s="25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55" t="s">
        <v>161</v>
      </c>
      <c r="AU309" s="255" t="s">
        <v>79</v>
      </c>
      <c r="AV309" s="14" t="s">
        <v>158</v>
      </c>
      <c r="AW309" s="14" t="s">
        <v>31</v>
      </c>
      <c r="AX309" s="14" t="s">
        <v>77</v>
      </c>
      <c r="AY309" s="255" t="s">
        <v>151</v>
      </c>
    </row>
    <row r="310" s="2" customFormat="1" ht="16.5" customHeight="1">
      <c r="A310" s="41"/>
      <c r="B310" s="42"/>
      <c r="C310" s="215" t="s">
        <v>1014</v>
      </c>
      <c r="D310" s="215" t="s">
        <v>153</v>
      </c>
      <c r="E310" s="216" t="s">
        <v>1753</v>
      </c>
      <c r="F310" s="217" t="s">
        <v>1754</v>
      </c>
      <c r="G310" s="218" t="s">
        <v>363</v>
      </c>
      <c r="H310" s="219">
        <v>130</v>
      </c>
      <c r="I310" s="220"/>
      <c r="J310" s="221">
        <f>ROUND(I310*H310,2)</f>
        <v>0</v>
      </c>
      <c r="K310" s="217" t="s">
        <v>157</v>
      </c>
      <c r="L310" s="47"/>
      <c r="M310" s="222" t="s">
        <v>19</v>
      </c>
      <c r="N310" s="223" t="s">
        <v>40</v>
      </c>
      <c r="O310" s="87"/>
      <c r="P310" s="224">
        <f>O310*H310</f>
        <v>0</v>
      </c>
      <c r="Q310" s="224">
        <v>0</v>
      </c>
      <c r="R310" s="224">
        <f>Q310*H310</f>
        <v>0</v>
      </c>
      <c r="S310" s="224">
        <v>0</v>
      </c>
      <c r="T310" s="225">
        <f>S310*H310</f>
        <v>0</v>
      </c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R310" s="226" t="s">
        <v>158</v>
      </c>
      <c r="AT310" s="226" t="s">
        <v>153</v>
      </c>
      <c r="AU310" s="226" t="s">
        <v>79</v>
      </c>
      <c r="AY310" s="20" t="s">
        <v>151</v>
      </c>
      <c r="BE310" s="227">
        <f>IF(N310="základní",J310,0)</f>
        <v>0</v>
      </c>
      <c r="BF310" s="227">
        <f>IF(N310="snížená",J310,0)</f>
        <v>0</v>
      </c>
      <c r="BG310" s="227">
        <f>IF(N310="zákl. přenesená",J310,0)</f>
        <v>0</v>
      </c>
      <c r="BH310" s="227">
        <f>IF(N310="sníž. přenesená",J310,0)</f>
        <v>0</v>
      </c>
      <c r="BI310" s="227">
        <f>IF(N310="nulová",J310,0)</f>
        <v>0</v>
      </c>
      <c r="BJ310" s="20" t="s">
        <v>77</v>
      </c>
      <c r="BK310" s="227">
        <f>ROUND(I310*H310,2)</f>
        <v>0</v>
      </c>
      <c r="BL310" s="20" t="s">
        <v>158</v>
      </c>
      <c r="BM310" s="226" t="s">
        <v>1755</v>
      </c>
    </row>
    <row r="311" s="2" customFormat="1">
      <c r="A311" s="41"/>
      <c r="B311" s="42"/>
      <c r="C311" s="43"/>
      <c r="D311" s="228" t="s">
        <v>159</v>
      </c>
      <c r="E311" s="43"/>
      <c r="F311" s="229" t="s">
        <v>1756</v>
      </c>
      <c r="G311" s="43"/>
      <c r="H311" s="43"/>
      <c r="I311" s="230"/>
      <c r="J311" s="43"/>
      <c r="K311" s="43"/>
      <c r="L311" s="47"/>
      <c r="M311" s="231"/>
      <c r="N311" s="232"/>
      <c r="O311" s="87"/>
      <c r="P311" s="87"/>
      <c r="Q311" s="87"/>
      <c r="R311" s="87"/>
      <c r="S311" s="87"/>
      <c r="T311" s="88"/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T311" s="20" t="s">
        <v>159</v>
      </c>
      <c r="AU311" s="20" t="s">
        <v>79</v>
      </c>
    </row>
    <row r="312" s="2" customFormat="1" ht="21.75" customHeight="1">
      <c r="A312" s="41"/>
      <c r="B312" s="42"/>
      <c r="C312" s="215" t="s">
        <v>404</v>
      </c>
      <c r="D312" s="215" t="s">
        <v>153</v>
      </c>
      <c r="E312" s="216" t="s">
        <v>1757</v>
      </c>
      <c r="F312" s="217" t="s">
        <v>1758</v>
      </c>
      <c r="G312" s="218" t="s">
        <v>363</v>
      </c>
      <c r="H312" s="219">
        <v>7</v>
      </c>
      <c r="I312" s="220"/>
      <c r="J312" s="221">
        <f>ROUND(I312*H312,2)</f>
        <v>0</v>
      </c>
      <c r="K312" s="217" t="s">
        <v>157</v>
      </c>
      <c r="L312" s="47"/>
      <c r="M312" s="222" t="s">
        <v>19</v>
      </c>
      <c r="N312" s="223" t="s">
        <v>40</v>
      </c>
      <c r="O312" s="87"/>
      <c r="P312" s="224">
        <f>O312*H312</f>
        <v>0</v>
      </c>
      <c r="Q312" s="224">
        <v>0</v>
      </c>
      <c r="R312" s="224">
        <f>Q312*H312</f>
        <v>0</v>
      </c>
      <c r="S312" s="224">
        <v>0</v>
      </c>
      <c r="T312" s="225">
        <f>S312*H312</f>
        <v>0</v>
      </c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R312" s="226" t="s">
        <v>158</v>
      </c>
      <c r="AT312" s="226" t="s">
        <v>153</v>
      </c>
      <c r="AU312" s="226" t="s">
        <v>79</v>
      </c>
      <c r="AY312" s="20" t="s">
        <v>151</v>
      </c>
      <c r="BE312" s="227">
        <f>IF(N312="základní",J312,0)</f>
        <v>0</v>
      </c>
      <c r="BF312" s="227">
        <f>IF(N312="snížená",J312,0)</f>
        <v>0</v>
      </c>
      <c r="BG312" s="227">
        <f>IF(N312="zákl. přenesená",J312,0)</f>
        <v>0</v>
      </c>
      <c r="BH312" s="227">
        <f>IF(N312="sníž. přenesená",J312,0)</f>
        <v>0</v>
      </c>
      <c r="BI312" s="227">
        <f>IF(N312="nulová",J312,0)</f>
        <v>0</v>
      </c>
      <c r="BJ312" s="20" t="s">
        <v>77</v>
      </c>
      <c r="BK312" s="227">
        <f>ROUND(I312*H312,2)</f>
        <v>0</v>
      </c>
      <c r="BL312" s="20" t="s">
        <v>158</v>
      </c>
      <c r="BM312" s="226" t="s">
        <v>1759</v>
      </c>
    </row>
    <row r="313" s="2" customFormat="1">
      <c r="A313" s="41"/>
      <c r="B313" s="42"/>
      <c r="C313" s="43"/>
      <c r="D313" s="228" t="s">
        <v>159</v>
      </c>
      <c r="E313" s="43"/>
      <c r="F313" s="229" t="s">
        <v>1760</v>
      </c>
      <c r="G313" s="43"/>
      <c r="H313" s="43"/>
      <c r="I313" s="230"/>
      <c r="J313" s="43"/>
      <c r="K313" s="43"/>
      <c r="L313" s="47"/>
      <c r="M313" s="231"/>
      <c r="N313" s="232"/>
      <c r="O313" s="87"/>
      <c r="P313" s="87"/>
      <c r="Q313" s="87"/>
      <c r="R313" s="87"/>
      <c r="S313" s="87"/>
      <c r="T313" s="88"/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T313" s="20" t="s">
        <v>159</v>
      </c>
      <c r="AU313" s="20" t="s">
        <v>79</v>
      </c>
    </row>
    <row r="314" s="2" customFormat="1" ht="24.15" customHeight="1">
      <c r="A314" s="41"/>
      <c r="B314" s="42"/>
      <c r="C314" s="215" t="s">
        <v>1024</v>
      </c>
      <c r="D314" s="215" t="s">
        <v>153</v>
      </c>
      <c r="E314" s="216" t="s">
        <v>1761</v>
      </c>
      <c r="F314" s="217" t="s">
        <v>1762</v>
      </c>
      <c r="G314" s="218" t="s">
        <v>156</v>
      </c>
      <c r="H314" s="219">
        <v>57.100000000000001</v>
      </c>
      <c r="I314" s="220"/>
      <c r="J314" s="221">
        <f>ROUND(I314*H314,2)</f>
        <v>0</v>
      </c>
      <c r="K314" s="217" t="s">
        <v>157</v>
      </c>
      <c r="L314" s="47"/>
      <c r="M314" s="222" t="s">
        <v>19</v>
      </c>
      <c r="N314" s="223" t="s">
        <v>40</v>
      </c>
      <c r="O314" s="87"/>
      <c r="P314" s="224">
        <f>O314*H314</f>
        <v>0</v>
      </c>
      <c r="Q314" s="224">
        <v>0</v>
      </c>
      <c r="R314" s="224">
        <f>Q314*H314</f>
        <v>0</v>
      </c>
      <c r="S314" s="224">
        <v>0</v>
      </c>
      <c r="T314" s="225">
        <f>S314*H314</f>
        <v>0</v>
      </c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R314" s="226" t="s">
        <v>158</v>
      </c>
      <c r="AT314" s="226" t="s">
        <v>153</v>
      </c>
      <c r="AU314" s="226" t="s">
        <v>79</v>
      </c>
      <c r="AY314" s="20" t="s">
        <v>151</v>
      </c>
      <c r="BE314" s="227">
        <f>IF(N314="základní",J314,0)</f>
        <v>0</v>
      </c>
      <c r="BF314" s="227">
        <f>IF(N314="snížená",J314,0)</f>
        <v>0</v>
      </c>
      <c r="BG314" s="227">
        <f>IF(N314="zákl. přenesená",J314,0)</f>
        <v>0</v>
      </c>
      <c r="BH314" s="227">
        <f>IF(N314="sníž. přenesená",J314,0)</f>
        <v>0</v>
      </c>
      <c r="BI314" s="227">
        <f>IF(N314="nulová",J314,0)</f>
        <v>0</v>
      </c>
      <c r="BJ314" s="20" t="s">
        <v>77</v>
      </c>
      <c r="BK314" s="227">
        <f>ROUND(I314*H314,2)</f>
        <v>0</v>
      </c>
      <c r="BL314" s="20" t="s">
        <v>158</v>
      </c>
      <c r="BM314" s="226" t="s">
        <v>1763</v>
      </c>
    </row>
    <row r="315" s="2" customFormat="1">
      <c r="A315" s="41"/>
      <c r="B315" s="42"/>
      <c r="C315" s="43"/>
      <c r="D315" s="228" t="s">
        <v>159</v>
      </c>
      <c r="E315" s="43"/>
      <c r="F315" s="229" t="s">
        <v>1764</v>
      </c>
      <c r="G315" s="43"/>
      <c r="H315" s="43"/>
      <c r="I315" s="230"/>
      <c r="J315" s="43"/>
      <c r="K315" s="43"/>
      <c r="L315" s="47"/>
      <c r="M315" s="231"/>
      <c r="N315" s="232"/>
      <c r="O315" s="87"/>
      <c r="P315" s="87"/>
      <c r="Q315" s="87"/>
      <c r="R315" s="87"/>
      <c r="S315" s="87"/>
      <c r="T315" s="88"/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T315" s="20" t="s">
        <v>159</v>
      </c>
      <c r="AU315" s="20" t="s">
        <v>79</v>
      </c>
    </row>
    <row r="316" s="2" customFormat="1">
      <c r="A316" s="41"/>
      <c r="B316" s="42"/>
      <c r="C316" s="43"/>
      <c r="D316" s="235" t="s">
        <v>238</v>
      </c>
      <c r="E316" s="43"/>
      <c r="F316" s="256" t="s">
        <v>1765</v>
      </c>
      <c r="G316" s="43"/>
      <c r="H316" s="43"/>
      <c r="I316" s="230"/>
      <c r="J316" s="43"/>
      <c r="K316" s="43"/>
      <c r="L316" s="47"/>
      <c r="M316" s="231"/>
      <c r="N316" s="232"/>
      <c r="O316" s="87"/>
      <c r="P316" s="87"/>
      <c r="Q316" s="87"/>
      <c r="R316" s="87"/>
      <c r="S316" s="87"/>
      <c r="T316" s="88"/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T316" s="20" t="s">
        <v>238</v>
      </c>
      <c r="AU316" s="20" t="s">
        <v>79</v>
      </c>
    </row>
    <row r="317" s="13" customFormat="1">
      <c r="A317" s="13"/>
      <c r="B317" s="233"/>
      <c r="C317" s="234"/>
      <c r="D317" s="235" t="s">
        <v>161</v>
      </c>
      <c r="E317" s="236" t="s">
        <v>19</v>
      </c>
      <c r="F317" s="237" t="s">
        <v>1645</v>
      </c>
      <c r="G317" s="234"/>
      <c r="H317" s="238">
        <v>57.100000000000001</v>
      </c>
      <c r="I317" s="239"/>
      <c r="J317" s="234"/>
      <c r="K317" s="234"/>
      <c r="L317" s="240"/>
      <c r="M317" s="241"/>
      <c r="N317" s="242"/>
      <c r="O317" s="242"/>
      <c r="P317" s="242"/>
      <c r="Q317" s="242"/>
      <c r="R317" s="242"/>
      <c r="S317" s="242"/>
      <c r="T317" s="24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44" t="s">
        <v>161</v>
      </c>
      <c r="AU317" s="244" t="s">
        <v>79</v>
      </c>
      <c r="AV317" s="13" t="s">
        <v>79</v>
      </c>
      <c r="AW317" s="13" t="s">
        <v>31</v>
      </c>
      <c r="AX317" s="13" t="s">
        <v>77</v>
      </c>
      <c r="AY317" s="244" t="s">
        <v>151</v>
      </c>
    </row>
    <row r="318" s="2" customFormat="1" ht="16.5" customHeight="1">
      <c r="A318" s="41"/>
      <c r="B318" s="42"/>
      <c r="C318" s="257" t="s">
        <v>411</v>
      </c>
      <c r="D318" s="257" t="s">
        <v>249</v>
      </c>
      <c r="E318" s="258" t="s">
        <v>1766</v>
      </c>
      <c r="F318" s="259" t="s">
        <v>1767</v>
      </c>
      <c r="G318" s="260" t="s">
        <v>230</v>
      </c>
      <c r="H318" s="261">
        <v>3.5979999999999999</v>
      </c>
      <c r="I318" s="262"/>
      <c r="J318" s="263">
        <f>ROUND(I318*H318,2)</f>
        <v>0</v>
      </c>
      <c r="K318" s="259" t="s">
        <v>157</v>
      </c>
      <c r="L318" s="264"/>
      <c r="M318" s="265" t="s">
        <v>19</v>
      </c>
      <c r="N318" s="266" t="s">
        <v>40</v>
      </c>
      <c r="O318" s="87"/>
      <c r="P318" s="224">
        <f>O318*H318</f>
        <v>0</v>
      </c>
      <c r="Q318" s="224">
        <v>1</v>
      </c>
      <c r="R318" s="224">
        <f>Q318*H318</f>
        <v>3.5979999999999999</v>
      </c>
      <c r="S318" s="224">
        <v>0</v>
      </c>
      <c r="T318" s="225">
        <f>S318*H318</f>
        <v>0</v>
      </c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R318" s="226" t="s">
        <v>175</v>
      </c>
      <c r="AT318" s="226" t="s">
        <v>249</v>
      </c>
      <c r="AU318" s="226" t="s">
        <v>79</v>
      </c>
      <c r="AY318" s="20" t="s">
        <v>151</v>
      </c>
      <c r="BE318" s="227">
        <f>IF(N318="základní",J318,0)</f>
        <v>0</v>
      </c>
      <c r="BF318" s="227">
        <f>IF(N318="snížená",J318,0)</f>
        <v>0</v>
      </c>
      <c r="BG318" s="227">
        <f>IF(N318="zákl. přenesená",J318,0)</f>
        <v>0</v>
      </c>
      <c r="BH318" s="227">
        <f>IF(N318="sníž. přenesená",J318,0)</f>
        <v>0</v>
      </c>
      <c r="BI318" s="227">
        <f>IF(N318="nulová",J318,0)</f>
        <v>0</v>
      </c>
      <c r="BJ318" s="20" t="s">
        <v>77</v>
      </c>
      <c r="BK318" s="227">
        <f>ROUND(I318*H318,2)</f>
        <v>0</v>
      </c>
      <c r="BL318" s="20" t="s">
        <v>158</v>
      </c>
      <c r="BM318" s="226" t="s">
        <v>1768</v>
      </c>
    </row>
    <row r="319" s="13" customFormat="1">
      <c r="A319" s="13"/>
      <c r="B319" s="233"/>
      <c r="C319" s="234"/>
      <c r="D319" s="235" t="s">
        <v>161</v>
      </c>
      <c r="E319" s="236" t="s">
        <v>19</v>
      </c>
      <c r="F319" s="237" t="s">
        <v>1769</v>
      </c>
      <c r="G319" s="234"/>
      <c r="H319" s="238">
        <v>1.9990000000000001</v>
      </c>
      <c r="I319" s="239"/>
      <c r="J319" s="234"/>
      <c r="K319" s="234"/>
      <c r="L319" s="240"/>
      <c r="M319" s="241"/>
      <c r="N319" s="242"/>
      <c r="O319" s="242"/>
      <c r="P319" s="242"/>
      <c r="Q319" s="242"/>
      <c r="R319" s="242"/>
      <c r="S319" s="242"/>
      <c r="T319" s="24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44" t="s">
        <v>161</v>
      </c>
      <c r="AU319" s="244" t="s">
        <v>79</v>
      </c>
      <c r="AV319" s="13" t="s">
        <v>79</v>
      </c>
      <c r="AW319" s="13" t="s">
        <v>31</v>
      </c>
      <c r="AX319" s="13" t="s">
        <v>77</v>
      </c>
      <c r="AY319" s="244" t="s">
        <v>151</v>
      </c>
    </row>
    <row r="320" s="13" customFormat="1">
      <c r="A320" s="13"/>
      <c r="B320" s="233"/>
      <c r="C320" s="234"/>
      <c r="D320" s="235" t="s">
        <v>161</v>
      </c>
      <c r="E320" s="234"/>
      <c r="F320" s="237" t="s">
        <v>1770</v>
      </c>
      <c r="G320" s="234"/>
      <c r="H320" s="238">
        <v>3.5979999999999999</v>
      </c>
      <c r="I320" s="239"/>
      <c r="J320" s="234"/>
      <c r="K320" s="234"/>
      <c r="L320" s="240"/>
      <c r="M320" s="241"/>
      <c r="N320" s="242"/>
      <c r="O320" s="242"/>
      <c r="P320" s="242"/>
      <c r="Q320" s="242"/>
      <c r="R320" s="242"/>
      <c r="S320" s="242"/>
      <c r="T320" s="24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44" t="s">
        <v>161</v>
      </c>
      <c r="AU320" s="244" t="s">
        <v>79</v>
      </c>
      <c r="AV320" s="13" t="s">
        <v>79</v>
      </c>
      <c r="AW320" s="13" t="s">
        <v>4</v>
      </c>
      <c r="AX320" s="13" t="s">
        <v>77</v>
      </c>
      <c r="AY320" s="244" t="s">
        <v>151</v>
      </c>
    </row>
    <row r="321" s="2" customFormat="1" ht="16.5" customHeight="1">
      <c r="A321" s="41"/>
      <c r="B321" s="42"/>
      <c r="C321" s="257" t="s">
        <v>1032</v>
      </c>
      <c r="D321" s="257" t="s">
        <v>249</v>
      </c>
      <c r="E321" s="258" t="s">
        <v>1771</v>
      </c>
      <c r="F321" s="259" t="s">
        <v>1772</v>
      </c>
      <c r="G321" s="260" t="s">
        <v>230</v>
      </c>
      <c r="H321" s="261">
        <v>1.028</v>
      </c>
      <c r="I321" s="262"/>
      <c r="J321" s="263">
        <f>ROUND(I321*H321,2)</f>
        <v>0</v>
      </c>
      <c r="K321" s="259" t="s">
        <v>157</v>
      </c>
      <c r="L321" s="264"/>
      <c r="M321" s="265" t="s">
        <v>19</v>
      </c>
      <c r="N321" s="266" t="s">
        <v>40</v>
      </c>
      <c r="O321" s="87"/>
      <c r="P321" s="224">
        <f>O321*H321</f>
        <v>0</v>
      </c>
      <c r="Q321" s="224">
        <v>1</v>
      </c>
      <c r="R321" s="224">
        <f>Q321*H321</f>
        <v>1.028</v>
      </c>
      <c r="S321" s="224">
        <v>0</v>
      </c>
      <c r="T321" s="225">
        <f>S321*H321</f>
        <v>0</v>
      </c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R321" s="226" t="s">
        <v>175</v>
      </c>
      <c r="AT321" s="226" t="s">
        <v>249</v>
      </c>
      <c r="AU321" s="226" t="s">
        <v>79</v>
      </c>
      <c r="AY321" s="20" t="s">
        <v>151</v>
      </c>
      <c r="BE321" s="227">
        <f>IF(N321="základní",J321,0)</f>
        <v>0</v>
      </c>
      <c r="BF321" s="227">
        <f>IF(N321="snížená",J321,0)</f>
        <v>0</v>
      </c>
      <c r="BG321" s="227">
        <f>IF(N321="zákl. přenesená",J321,0)</f>
        <v>0</v>
      </c>
      <c r="BH321" s="227">
        <f>IF(N321="sníž. přenesená",J321,0)</f>
        <v>0</v>
      </c>
      <c r="BI321" s="227">
        <f>IF(N321="nulová",J321,0)</f>
        <v>0</v>
      </c>
      <c r="BJ321" s="20" t="s">
        <v>77</v>
      </c>
      <c r="BK321" s="227">
        <f>ROUND(I321*H321,2)</f>
        <v>0</v>
      </c>
      <c r="BL321" s="20" t="s">
        <v>158</v>
      </c>
      <c r="BM321" s="226" t="s">
        <v>1773</v>
      </c>
    </row>
    <row r="322" s="13" customFormat="1">
      <c r="A322" s="13"/>
      <c r="B322" s="233"/>
      <c r="C322" s="234"/>
      <c r="D322" s="235" t="s">
        <v>161</v>
      </c>
      <c r="E322" s="236" t="s">
        <v>19</v>
      </c>
      <c r="F322" s="237" t="s">
        <v>1774</v>
      </c>
      <c r="G322" s="234"/>
      <c r="H322" s="238">
        <v>0.57099999999999995</v>
      </c>
      <c r="I322" s="239"/>
      <c r="J322" s="234"/>
      <c r="K322" s="234"/>
      <c r="L322" s="240"/>
      <c r="M322" s="241"/>
      <c r="N322" s="242"/>
      <c r="O322" s="242"/>
      <c r="P322" s="242"/>
      <c r="Q322" s="242"/>
      <c r="R322" s="242"/>
      <c r="S322" s="242"/>
      <c r="T322" s="24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44" t="s">
        <v>161</v>
      </c>
      <c r="AU322" s="244" t="s">
        <v>79</v>
      </c>
      <c r="AV322" s="13" t="s">
        <v>79</v>
      </c>
      <c r="AW322" s="13" t="s">
        <v>31</v>
      </c>
      <c r="AX322" s="13" t="s">
        <v>77</v>
      </c>
      <c r="AY322" s="244" t="s">
        <v>151</v>
      </c>
    </row>
    <row r="323" s="13" customFormat="1">
      <c r="A323" s="13"/>
      <c r="B323" s="233"/>
      <c r="C323" s="234"/>
      <c r="D323" s="235" t="s">
        <v>161</v>
      </c>
      <c r="E323" s="234"/>
      <c r="F323" s="237" t="s">
        <v>1775</v>
      </c>
      <c r="G323" s="234"/>
      <c r="H323" s="238">
        <v>1.028</v>
      </c>
      <c r="I323" s="239"/>
      <c r="J323" s="234"/>
      <c r="K323" s="234"/>
      <c r="L323" s="240"/>
      <c r="M323" s="241"/>
      <c r="N323" s="242"/>
      <c r="O323" s="242"/>
      <c r="P323" s="242"/>
      <c r="Q323" s="242"/>
      <c r="R323" s="242"/>
      <c r="S323" s="242"/>
      <c r="T323" s="24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44" t="s">
        <v>161</v>
      </c>
      <c r="AU323" s="244" t="s">
        <v>79</v>
      </c>
      <c r="AV323" s="13" t="s">
        <v>79</v>
      </c>
      <c r="AW323" s="13" t="s">
        <v>4</v>
      </c>
      <c r="AX323" s="13" t="s">
        <v>77</v>
      </c>
      <c r="AY323" s="244" t="s">
        <v>151</v>
      </c>
    </row>
    <row r="324" s="2" customFormat="1" ht="16.5" customHeight="1">
      <c r="A324" s="41"/>
      <c r="B324" s="42"/>
      <c r="C324" s="257" t="s">
        <v>419</v>
      </c>
      <c r="D324" s="257" t="s">
        <v>249</v>
      </c>
      <c r="E324" s="258" t="s">
        <v>1776</v>
      </c>
      <c r="F324" s="259" t="s">
        <v>1777</v>
      </c>
      <c r="G324" s="260" t="s">
        <v>230</v>
      </c>
      <c r="H324" s="261">
        <v>0.10299999999999999</v>
      </c>
      <c r="I324" s="262"/>
      <c r="J324" s="263">
        <f>ROUND(I324*H324,2)</f>
        <v>0</v>
      </c>
      <c r="K324" s="259" t="s">
        <v>19</v>
      </c>
      <c r="L324" s="264"/>
      <c r="M324" s="265" t="s">
        <v>19</v>
      </c>
      <c r="N324" s="266" t="s">
        <v>40</v>
      </c>
      <c r="O324" s="87"/>
      <c r="P324" s="224">
        <f>O324*H324</f>
        <v>0</v>
      </c>
      <c r="Q324" s="224">
        <v>0</v>
      </c>
      <c r="R324" s="224">
        <f>Q324*H324</f>
        <v>0</v>
      </c>
      <c r="S324" s="224">
        <v>0</v>
      </c>
      <c r="T324" s="225">
        <f>S324*H324</f>
        <v>0</v>
      </c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R324" s="226" t="s">
        <v>175</v>
      </c>
      <c r="AT324" s="226" t="s">
        <v>249</v>
      </c>
      <c r="AU324" s="226" t="s">
        <v>79</v>
      </c>
      <c r="AY324" s="20" t="s">
        <v>151</v>
      </c>
      <c r="BE324" s="227">
        <f>IF(N324="základní",J324,0)</f>
        <v>0</v>
      </c>
      <c r="BF324" s="227">
        <f>IF(N324="snížená",J324,0)</f>
        <v>0</v>
      </c>
      <c r="BG324" s="227">
        <f>IF(N324="zákl. přenesená",J324,0)</f>
        <v>0</v>
      </c>
      <c r="BH324" s="227">
        <f>IF(N324="sníž. přenesená",J324,0)</f>
        <v>0</v>
      </c>
      <c r="BI324" s="227">
        <f>IF(N324="nulová",J324,0)</f>
        <v>0</v>
      </c>
      <c r="BJ324" s="20" t="s">
        <v>77</v>
      </c>
      <c r="BK324" s="227">
        <f>ROUND(I324*H324,2)</f>
        <v>0</v>
      </c>
      <c r="BL324" s="20" t="s">
        <v>158</v>
      </c>
      <c r="BM324" s="226" t="s">
        <v>1778</v>
      </c>
    </row>
    <row r="325" s="13" customFormat="1">
      <c r="A325" s="13"/>
      <c r="B325" s="233"/>
      <c r="C325" s="234"/>
      <c r="D325" s="235" t="s">
        <v>161</v>
      </c>
      <c r="E325" s="236" t="s">
        <v>19</v>
      </c>
      <c r="F325" s="237" t="s">
        <v>1779</v>
      </c>
      <c r="G325" s="234"/>
      <c r="H325" s="238">
        <v>0.057000000000000002</v>
      </c>
      <c r="I325" s="239"/>
      <c r="J325" s="234"/>
      <c r="K325" s="234"/>
      <c r="L325" s="240"/>
      <c r="M325" s="241"/>
      <c r="N325" s="242"/>
      <c r="O325" s="242"/>
      <c r="P325" s="242"/>
      <c r="Q325" s="242"/>
      <c r="R325" s="242"/>
      <c r="S325" s="242"/>
      <c r="T325" s="24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44" t="s">
        <v>161</v>
      </c>
      <c r="AU325" s="244" t="s">
        <v>79</v>
      </c>
      <c r="AV325" s="13" t="s">
        <v>79</v>
      </c>
      <c r="AW325" s="13" t="s">
        <v>31</v>
      </c>
      <c r="AX325" s="13" t="s">
        <v>77</v>
      </c>
      <c r="AY325" s="244" t="s">
        <v>151</v>
      </c>
    </row>
    <row r="326" s="13" customFormat="1">
      <c r="A326" s="13"/>
      <c r="B326" s="233"/>
      <c r="C326" s="234"/>
      <c r="D326" s="235" t="s">
        <v>161</v>
      </c>
      <c r="E326" s="234"/>
      <c r="F326" s="237" t="s">
        <v>1780</v>
      </c>
      <c r="G326" s="234"/>
      <c r="H326" s="238">
        <v>0.10299999999999999</v>
      </c>
      <c r="I326" s="239"/>
      <c r="J326" s="234"/>
      <c r="K326" s="234"/>
      <c r="L326" s="240"/>
      <c r="M326" s="241"/>
      <c r="N326" s="242"/>
      <c r="O326" s="242"/>
      <c r="P326" s="242"/>
      <c r="Q326" s="242"/>
      <c r="R326" s="242"/>
      <c r="S326" s="242"/>
      <c r="T326" s="24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44" t="s">
        <v>161</v>
      </c>
      <c r="AU326" s="244" t="s">
        <v>79</v>
      </c>
      <c r="AV326" s="13" t="s">
        <v>79</v>
      </c>
      <c r="AW326" s="13" t="s">
        <v>4</v>
      </c>
      <c r="AX326" s="13" t="s">
        <v>77</v>
      </c>
      <c r="AY326" s="244" t="s">
        <v>151</v>
      </c>
    </row>
    <row r="327" s="2" customFormat="1" ht="16.5" customHeight="1">
      <c r="A327" s="41"/>
      <c r="B327" s="42"/>
      <c r="C327" s="215" t="s">
        <v>1044</v>
      </c>
      <c r="D327" s="215" t="s">
        <v>153</v>
      </c>
      <c r="E327" s="216" t="s">
        <v>1781</v>
      </c>
      <c r="F327" s="217" t="s">
        <v>1782</v>
      </c>
      <c r="G327" s="218" t="s">
        <v>156</v>
      </c>
      <c r="H327" s="219">
        <v>177.5</v>
      </c>
      <c r="I327" s="220"/>
      <c r="J327" s="221">
        <f>ROUND(I327*H327,2)</f>
        <v>0</v>
      </c>
      <c r="K327" s="217" t="s">
        <v>157</v>
      </c>
      <c r="L327" s="47"/>
      <c r="M327" s="222" t="s">
        <v>19</v>
      </c>
      <c r="N327" s="223" t="s">
        <v>40</v>
      </c>
      <c r="O327" s="87"/>
      <c r="P327" s="224">
        <f>O327*H327</f>
        <v>0</v>
      </c>
      <c r="Q327" s="224">
        <v>0</v>
      </c>
      <c r="R327" s="224">
        <f>Q327*H327</f>
        <v>0</v>
      </c>
      <c r="S327" s="224">
        <v>0</v>
      </c>
      <c r="T327" s="225">
        <f>S327*H327</f>
        <v>0</v>
      </c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R327" s="226" t="s">
        <v>158</v>
      </c>
      <c r="AT327" s="226" t="s">
        <v>153</v>
      </c>
      <c r="AU327" s="226" t="s">
        <v>79</v>
      </c>
      <c r="AY327" s="20" t="s">
        <v>151</v>
      </c>
      <c r="BE327" s="227">
        <f>IF(N327="základní",J327,0)</f>
        <v>0</v>
      </c>
      <c r="BF327" s="227">
        <f>IF(N327="snížená",J327,0)</f>
        <v>0</v>
      </c>
      <c r="BG327" s="227">
        <f>IF(N327="zákl. přenesená",J327,0)</f>
        <v>0</v>
      </c>
      <c r="BH327" s="227">
        <f>IF(N327="sníž. přenesená",J327,0)</f>
        <v>0</v>
      </c>
      <c r="BI327" s="227">
        <f>IF(N327="nulová",J327,0)</f>
        <v>0</v>
      </c>
      <c r="BJ327" s="20" t="s">
        <v>77</v>
      </c>
      <c r="BK327" s="227">
        <f>ROUND(I327*H327,2)</f>
        <v>0</v>
      </c>
      <c r="BL327" s="20" t="s">
        <v>158</v>
      </c>
      <c r="BM327" s="226" t="s">
        <v>1783</v>
      </c>
    </row>
    <row r="328" s="2" customFormat="1">
      <c r="A328" s="41"/>
      <c r="B328" s="42"/>
      <c r="C328" s="43"/>
      <c r="D328" s="228" t="s">
        <v>159</v>
      </c>
      <c r="E328" s="43"/>
      <c r="F328" s="229" t="s">
        <v>1784</v>
      </c>
      <c r="G328" s="43"/>
      <c r="H328" s="43"/>
      <c r="I328" s="230"/>
      <c r="J328" s="43"/>
      <c r="K328" s="43"/>
      <c r="L328" s="47"/>
      <c r="M328" s="231"/>
      <c r="N328" s="232"/>
      <c r="O328" s="87"/>
      <c r="P328" s="87"/>
      <c r="Q328" s="87"/>
      <c r="R328" s="87"/>
      <c r="S328" s="87"/>
      <c r="T328" s="88"/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T328" s="20" t="s">
        <v>159</v>
      </c>
      <c r="AU328" s="20" t="s">
        <v>79</v>
      </c>
    </row>
    <row r="329" s="13" customFormat="1">
      <c r="A329" s="13"/>
      <c r="B329" s="233"/>
      <c r="C329" s="234"/>
      <c r="D329" s="235" t="s">
        <v>161</v>
      </c>
      <c r="E329" s="236" t="s">
        <v>19</v>
      </c>
      <c r="F329" s="237" t="s">
        <v>1785</v>
      </c>
      <c r="G329" s="234"/>
      <c r="H329" s="238">
        <v>16.5</v>
      </c>
      <c r="I329" s="239"/>
      <c r="J329" s="234"/>
      <c r="K329" s="234"/>
      <c r="L329" s="240"/>
      <c r="M329" s="241"/>
      <c r="N329" s="242"/>
      <c r="O329" s="242"/>
      <c r="P329" s="242"/>
      <c r="Q329" s="242"/>
      <c r="R329" s="242"/>
      <c r="S329" s="242"/>
      <c r="T329" s="24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44" t="s">
        <v>161</v>
      </c>
      <c r="AU329" s="244" t="s">
        <v>79</v>
      </c>
      <c r="AV329" s="13" t="s">
        <v>79</v>
      </c>
      <c r="AW329" s="13" t="s">
        <v>31</v>
      </c>
      <c r="AX329" s="13" t="s">
        <v>69</v>
      </c>
      <c r="AY329" s="244" t="s">
        <v>151</v>
      </c>
    </row>
    <row r="330" s="13" customFormat="1">
      <c r="A330" s="13"/>
      <c r="B330" s="233"/>
      <c r="C330" s="234"/>
      <c r="D330" s="235" t="s">
        <v>161</v>
      </c>
      <c r="E330" s="236" t="s">
        <v>19</v>
      </c>
      <c r="F330" s="237" t="s">
        <v>1646</v>
      </c>
      <c r="G330" s="234"/>
      <c r="H330" s="238">
        <v>161</v>
      </c>
      <c r="I330" s="239"/>
      <c r="J330" s="234"/>
      <c r="K330" s="234"/>
      <c r="L330" s="240"/>
      <c r="M330" s="241"/>
      <c r="N330" s="242"/>
      <c r="O330" s="242"/>
      <c r="P330" s="242"/>
      <c r="Q330" s="242"/>
      <c r="R330" s="242"/>
      <c r="S330" s="242"/>
      <c r="T330" s="24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44" t="s">
        <v>161</v>
      </c>
      <c r="AU330" s="244" t="s">
        <v>79</v>
      </c>
      <c r="AV330" s="13" t="s">
        <v>79</v>
      </c>
      <c r="AW330" s="13" t="s">
        <v>31</v>
      </c>
      <c r="AX330" s="13" t="s">
        <v>69</v>
      </c>
      <c r="AY330" s="244" t="s">
        <v>151</v>
      </c>
    </row>
    <row r="331" s="14" customFormat="1">
      <c r="A331" s="14"/>
      <c r="B331" s="245"/>
      <c r="C331" s="246"/>
      <c r="D331" s="235" t="s">
        <v>161</v>
      </c>
      <c r="E331" s="247" t="s">
        <v>19</v>
      </c>
      <c r="F331" s="248" t="s">
        <v>202</v>
      </c>
      <c r="G331" s="246"/>
      <c r="H331" s="249">
        <v>177.5</v>
      </c>
      <c r="I331" s="250"/>
      <c r="J331" s="246"/>
      <c r="K331" s="246"/>
      <c r="L331" s="251"/>
      <c r="M331" s="252"/>
      <c r="N331" s="253"/>
      <c r="O331" s="253"/>
      <c r="P331" s="253"/>
      <c r="Q331" s="253"/>
      <c r="R331" s="253"/>
      <c r="S331" s="253"/>
      <c r="T331" s="25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55" t="s">
        <v>161</v>
      </c>
      <c r="AU331" s="255" t="s">
        <v>79</v>
      </c>
      <c r="AV331" s="14" t="s">
        <v>158</v>
      </c>
      <c r="AW331" s="14" t="s">
        <v>31</v>
      </c>
      <c r="AX331" s="14" t="s">
        <v>77</v>
      </c>
      <c r="AY331" s="255" t="s">
        <v>151</v>
      </c>
    </row>
    <row r="332" s="2" customFormat="1" ht="16.5" customHeight="1">
      <c r="A332" s="41"/>
      <c r="B332" s="42"/>
      <c r="C332" s="257" t="s">
        <v>427</v>
      </c>
      <c r="D332" s="257" t="s">
        <v>249</v>
      </c>
      <c r="E332" s="258" t="s">
        <v>1735</v>
      </c>
      <c r="F332" s="259" t="s">
        <v>1736</v>
      </c>
      <c r="G332" s="260" t="s">
        <v>197</v>
      </c>
      <c r="H332" s="261">
        <v>12.417999999999999</v>
      </c>
      <c r="I332" s="262"/>
      <c r="J332" s="263">
        <f>ROUND(I332*H332,2)</f>
        <v>0</v>
      </c>
      <c r="K332" s="259" t="s">
        <v>157</v>
      </c>
      <c r="L332" s="264"/>
      <c r="M332" s="265" t="s">
        <v>19</v>
      </c>
      <c r="N332" s="266" t="s">
        <v>40</v>
      </c>
      <c r="O332" s="87"/>
      <c r="P332" s="224">
        <f>O332*H332</f>
        <v>0</v>
      </c>
      <c r="Q332" s="224">
        <v>0.20000000000000001</v>
      </c>
      <c r="R332" s="224">
        <f>Q332*H332</f>
        <v>2.4836</v>
      </c>
      <c r="S332" s="224">
        <v>0</v>
      </c>
      <c r="T332" s="225">
        <f>S332*H332</f>
        <v>0</v>
      </c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R332" s="226" t="s">
        <v>175</v>
      </c>
      <c r="AT332" s="226" t="s">
        <v>249</v>
      </c>
      <c r="AU332" s="226" t="s">
        <v>79</v>
      </c>
      <c r="AY332" s="20" t="s">
        <v>151</v>
      </c>
      <c r="BE332" s="227">
        <f>IF(N332="základní",J332,0)</f>
        <v>0</v>
      </c>
      <c r="BF332" s="227">
        <f>IF(N332="snížená",J332,0)</f>
        <v>0</v>
      </c>
      <c r="BG332" s="227">
        <f>IF(N332="zákl. přenesená",J332,0)</f>
        <v>0</v>
      </c>
      <c r="BH332" s="227">
        <f>IF(N332="sníž. přenesená",J332,0)</f>
        <v>0</v>
      </c>
      <c r="BI332" s="227">
        <f>IF(N332="nulová",J332,0)</f>
        <v>0</v>
      </c>
      <c r="BJ332" s="20" t="s">
        <v>77</v>
      </c>
      <c r="BK332" s="227">
        <f>ROUND(I332*H332,2)</f>
        <v>0</v>
      </c>
      <c r="BL332" s="20" t="s">
        <v>158</v>
      </c>
      <c r="BM332" s="226" t="s">
        <v>1786</v>
      </c>
    </row>
    <row r="333" s="13" customFormat="1">
      <c r="A333" s="13"/>
      <c r="B333" s="233"/>
      <c r="C333" s="234"/>
      <c r="D333" s="235" t="s">
        <v>161</v>
      </c>
      <c r="E333" s="236" t="s">
        <v>19</v>
      </c>
      <c r="F333" s="237" t="s">
        <v>1787</v>
      </c>
      <c r="G333" s="234"/>
      <c r="H333" s="238">
        <v>1.155</v>
      </c>
      <c r="I333" s="239"/>
      <c r="J333" s="234"/>
      <c r="K333" s="234"/>
      <c r="L333" s="240"/>
      <c r="M333" s="241"/>
      <c r="N333" s="242"/>
      <c r="O333" s="242"/>
      <c r="P333" s="242"/>
      <c r="Q333" s="242"/>
      <c r="R333" s="242"/>
      <c r="S333" s="242"/>
      <c r="T333" s="24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44" t="s">
        <v>161</v>
      </c>
      <c r="AU333" s="244" t="s">
        <v>79</v>
      </c>
      <c r="AV333" s="13" t="s">
        <v>79</v>
      </c>
      <c r="AW333" s="13" t="s">
        <v>31</v>
      </c>
      <c r="AX333" s="13" t="s">
        <v>69</v>
      </c>
      <c r="AY333" s="244" t="s">
        <v>151</v>
      </c>
    </row>
    <row r="334" s="13" customFormat="1">
      <c r="A334" s="13"/>
      <c r="B334" s="233"/>
      <c r="C334" s="234"/>
      <c r="D334" s="235" t="s">
        <v>161</v>
      </c>
      <c r="E334" s="236" t="s">
        <v>19</v>
      </c>
      <c r="F334" s="237" t="s">
        <v>1788</v>
      </c>
      <c r="G334" s="234"/>
      <c r="H334" s="238">
        <v>11.263</v>
      </c>
      <c r="I334" s="239"/>
      <c r="J334" s="234"/>
      <c r="K334" s="234"/>
      <c r="L334" s="240"/>
      <c r="M334" s="241"/>
      <c r="N334" s="242"/>
      <c r="O334" s="242"/>
      <c r="P334" s="242"/>
      <c r="Q334" s="242"/>
      <c r="R334" s="242"/>
      <c r="S334" s="242"/>
      <c r="T334" s="24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44" t="s">
        <v>161</v>
      </c>
      <c r="AU334" s="244" t="s">
        <v>79</v>
      </c>
      <c r="AV334" s="13" t="s">
        <v>79</v>
      </c>
      <c r="AW334" s="13" t="s">
        <v>31</v>
      </c>
      <c r="AX334" s="13" t="s">
        <v>69</v>
      </c>
      <c r="AY334" s="244" t="s">
        <v>151</v>
      </c>
    </row>
    <row r="335" s="14" customFormat="1">
      <c r="A335" s="14"/>
      <c r="B335" s="245"/>
      <c r="C335" s="246"/>
      <c r="D335" s="235" t="s">
        <v>161</v>
      </c>
      <c r="E335" s="247" t="s">
        <v>19</v>
      </c>
      <c r="F335" s="248" t="s">
        <v>202</v>
      </c>
      <c r="G335" s="246"/>
      <c r="H335" s="249">
        <v>12.417999999999999</v>
      </c>
      <c r="I335" s="250"/>
      <c r="J335" s="246"/>
      <c r="K335" s="246"/>
      <c r="L335" s="251"/>
      <c r="M335" s="252"/>
      <c r="N335" s="253"/>
      <c r="O335" s="253"/>
      <c r="P335" s="253"/>
      <c r="Q335" s="253"/>
      <c r="R335" s="253"/>
      <c r="S335" s="253"/>
      <c r="T335" s="25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55" t="s">
        <v>161</v>
      </c>
      <c r="AU335" s="255" t="s">
        <v>79</v>
      </c>
      <c r="AV335" s="14" t="s">
        <v>158</v>
      </c>
      <c r="AW335" s="14" t="s">
        <v>31</v>
      </c>
      <c r="AX335" s="14" t="s">
        <v>77</v>
      </c>
      <c r="AY335" s="255" t="s">
        <v>151</v>
      </c>
    </row>
    <row r="336" s="2" customFormat="1" ht="16.5" customHeight="1">
      <c r="A336" s="41"/>
      <c r="B336" s="42"/>
      <c r="C336" s="215" t="s">
        <v>1053</v>
      </c>
      <c r="D336" s="215" t="s">
        <v>153</v>
      </c>
      <c r="E336" s="216" t="s">
        <v>1789</v>
      </c>
      <c r="F336" s="217" t="s">
        <v>1790</v>
      </c>
      <c r="G336" s="218" t="s">
        <v>230</v>
      </c>
      <c r="H336" s="219">
        <v>0.10199999999999999</v>
      </c>
      <c r="I336" s="220"/>
      <c r="J336" s="221">
        <f>ROUND(I336*H336,2)</f>
        <v>0</v>
      </c>
      <c r="K336" s="217" t="s">
        <v>157</v>
      </c>
      <c r="L336" s="47"/>
      <c r="M336" s="222" t="s">
        <v>19</v>
      </c>
      <c r="N336" s="223" t="s">
        <v>40</v>
      </c>
      <c r="O336" s="87"/>
      <c r="P336" s="224">
        <f>O336*H336</f>
        <v>0</v>
      </c>
      <c r="Q336" s="224">
        <v>0</v>
      </c>
      <c r="R336" s="224">
        <f>Q336*H336</f>
        <v>0</v>
      </c>
      <c r="S336" s="224">
        <v>0</v>
      </c>
      <c r="T336" s="225">
        <f>S336*H336</f>
        <v>0</v>
      </c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  <c r="AR336" s="226" t="s">
        <v>158</v>
      </c>
      <c r="AT336" s="226" t="s">
        <v>153</v>
      </c>
      <c r="AU336" s="226" t="s">
        <v>79</v>
      </c>
      <c r="AY336" s="20" t="s">
        <v>151</v>
      </c>
      <c r="BE336" s="227">
        <f>IF(N336="základní",J336,0)</f>
        <v>0</v>
      </c>
      <c r="BF336" s="227">
        <f>IF(N336="snížená",J336,0)</f>
        <v>0</v>
      </c>
      <c r="BG336" s="227">
        <f>IF(N336="zákl. přenesená",J336,0)</f>
        <v>0</v>
      </c>
      <c r="BH336" s="227">
        <f>IF(N336="sníž. přenesená",J336,0)</f>
        <v>0</v>
      </c>
      <c r="BI336" s="227">
        <f>IF(N336="nulová",J336,0)</f>
        <v>0</v>
      </c>
      <c r="BJ336" s="20" t="s">
        <v>77</v>
      </c>
      <c r="BK336" s="227">
        <f>ROUND(I336*H336,2)</f>
        <v>0</v>
      </c>
      <c r="BL336" s="20" t="s">
        <v>158</v>
      </c>
      <c r="BM336" s="226" t="s">
        <v>1791</v>
      </c>
    </row>
    <row r="337" s="2" customFormat="1">
      <c r="A337" s="41"/>
      <c r="B337" s="42"/>
      <c r="C337" s="43"/>
      <c r="D337" s="228" t="s">
        <v>159</v>
      </c>
      <c r="E337" s="43"/>
      <c r="F337" s="229" t="s">
        <v>1792</v>
      </c>
      <c r="G337" s="43"/>
      <c r="H337" s="43"/>
      <c r="I337" s="230"/>
      <c r="J337" s="43"/>
      <c r="K337" s="43"/>
      <c r="L337" s="47"/>
      <c r="M337" s="231"/>
      <c r="N337" s="232"/>
      <c r="O337" s="87"/>
      <c r="P337" s="87"/>
      <c r="Q337" s="87"/>
      <c r="R337" s="87"/>
      <c r="S337" s="87"/>
      <c r="T337" s="88"/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  <c r="AT337" s="20" t="s">
        <v>159</v>
      </c>
      <c r="AU337" s="20" t="s">
        <v>79</v>
      </c>
    </row>
    <row r="338" s="13" customFormat="1">
      <c r="A338" s="13"/>
      <c r="B338" s="233"/>
      <c r="C338" s="234"/>
      <c r="D338" s="235" t="s">
        <v>161</v>
      </c>
      <c r="E338" s="236" t="s">
        <v>19</v>
      </c>
      <c r="F338" s="237" t="s">
        <v>1793</v>
      </c>
      <c r="G338" s="234"/>
      <c r="H338" s="238">
        <v>1.2310000000000001</v>
      </c>
      <c r="I338" s="239"/>
      <c r="J338" s="234"/>
      <c r="K338" s="234"/>
      <c r="L338" s="240"/>
      <c r="M338" s="241"/>
      <c r="N338" s="242"/>
      <c r="O338" s="242"/>
      <c r="P338" s="242"/>
      <c r="Q338" s="242"/>
      <c r="R338" s="242"/>
      <c r="S338" s="242"/>
      <c r="T338" s="24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44" t="s">
        <v>161</v>
      </c>
      <c r="AU338" s="244" t="s">
        <v>79</v>
      </c>
      <c r="AV338" s="13" t="s">
        <v>79</v>
      </c>
      <c r="AW338" s="13" t="s">
        <v>31</v>
      </c>
      <c r="AX338" s="13" t="s">
        <v>69</v>
      </c>
      <c r="AY338" s="244" t="s">
        <v>151</v>
      </c>
    </row>
    <row r="339" s="13" customFormat="1">
      <c r="A339" s="13"/>
      <c r="B339" s="233"/>
      <c r="C339" s="234"/>
      <c r="D339" s="235" t="s">
        <v>161</v>
      </c>
      <c r="E339" s="236" t="s">
        <v>19</v>
      </c>
      <c r="F339" s="237" t="s">
        <v>1794</v>
      </c>
      <c r="G339" s="234"/>
      <c r="H339" s="238">
        <v>0.26200000000000001</v>
      </c>
      <c r="I339" s="239"/>
      <c r="J339" s="234"/>
      <c r="K339" s="234"/>
      <c r="L339" s="240"/>
      <c r="M339" s="241"/>
      <c r="N339" s="242"/>
      <c r="O339" s="242"/>
      <c r="P339" s="242"/>
      <c r="Q339" s="242"/>
      <c r="R339" s="242"/>
      <c r="S339" s="242"/>
      <c r="T339" s="24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44" t="s">
        <v>161</v>
      </c>
      <c r="AU339" s="244" t="s">
        <v>79</v>
      </c>
      <c r="AV339" s="13" t="s">
        <v>79</v>
      </c>
      <c r="AW339" s="13" t="s">
        <v>31</v>
      </c>
      <c r="AX339" s="13" t="s">
        <v>69</v>
      </c>
      <c r="AY339" s="244" t="s">
        <v>151</v>
      </c>
    </row>
    <row r="340" s="13" customFormat="1">
      <c r="A340" s="13"/>
      <c r="B340" s="233"/>
      <c r="C340" s="234"/>
      <c r="D340" s="235" t="s">
        <v>161</v>
      </c>
      <c r="E340" s="236" t="s">
        <v>19</v>
      </c>
      <c r="F340" s="237" t="s">
        <v>1795</v>
      </c>
      <c r="G340" s="234"/>
      <c r="H340" s="238">
        <v>13.33</v>
      </c>
      <c r="I340" s="239"/>
      <c r="J340" s="234"/>
      <c r="K340" s="234"/>
      <c r="L340" s="240"/>
      <c r="M340" s="241"/>
      <c r="N340" s="242"/>
      <c r="O340" s="242"/>
      <c r="P340" s="242"/>
      <c r="Q340" s="242"/>
      <c r="R340" s="242"/>
      <c r="S340" s="242"/>
      <c r="T340" s="24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44" t="s">
        <v>161</v>
      </c>
      <c r="AU340" s="244" t="s">
        <v>79</v>
      </c>
      <c r="AV340" s="13" t="s">
        <v>79</v>
      </c>
      <c r="AW340" s="13" t="s">
        <v>31</v>
      </c>
      <c r="AX340" s="13" t="s">
        <v>69</v>
      </c>
      <c r="AY340" s="244" t="s">
        <v>151</v>
      </c>
    </row>
    <row r="341" s="13" customFormat="1">
      <c r="A341" s="13"/>
      <c r="B341" s="233"/>
      <c r="C341" s="234"/>
      <c r="D341" s="235" t="s">
        <v>161</v>
      </c>
      <c r="E341" s="236" t="s">
        <v>19</v>
      </c>
      <c r="F341" s="237" t="s">
        <v>1796</v>
      </c>
      <c r="G341" s="234"/>
      <c r="H341" s="238">
        <v>86.799999999999997</v>
      </c>
      <c r="I341" s="239"/>
      <c r="J341" s="234"/>
      <c r="K341" s="234"/>
      <c r="L341" s="240"/>
      <c r="M341" s="241"/>
      <c r="N341" s="242"/>
      <c r="O341" s="242"/>
      <c r="P341" s="242"/>
      <c r="Q341" s="242"/>
      <c r="R341" s="242"/>
      <c r="S341" s="242"/>
      <c r="T341" s="24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44" t="s">
        <v>161</v>
      </c>
      <c r="AU341" s="244" t="s">
        <v>79</v>
      </c>
      <c r="AV341" s="13" t="s">
        <v>79</v>
      </c>
      <c r="AW341" s="13" t="s">
        <v>31</v>
      </c>
      <c r="AX341" s="13" t="s">
        <v>69</v>
      </c>
      <c r="AY341" s="244" t="s">
        <v>151</v>
      </c>
    </row>
    <row r="342" s="14" customFormat="1">
      <c r="A342" s="14"/>
      <c r="B342" s="245"/>
      <c r="C342" s="246"/>
      <c r="D342" s="235" t="s">
        <v>161</v>
      </c>
      <c r="E342" s="247" t="s">
        <v>19</v>
      </c>
      <c r="F342" s="248" t="s">
        <v>202</v>
      </c>
      <c r="G342" s="246"/>
      <c r="H342" s="249">
        <v>101.62300000000001</v>
      </c>
      <c r="I342" s="250"/>
      <c r="J342" s="246"/>
      <c r="K342" s="246"/>
      <c r="L342" s="251"/>
      <c r="M342" s="252"/>
      <c r="N342" s="253"/>
      <c r="O342" s="253"/>
      <c r="P342" s="253"/>
      <c r="Q342" s="253"/>
      <c r="R342" s="253"/>
      <c r="S342" s="253"/>
      <c r="T342" s="25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55" t="s">
        <v>161</v>
      </c>
      <c r="AU342" s="255" t="s">
        <v>79</v>
      </c>
      <c r="AV342" s="14" t="s">
        <v>158</v>
      </c>
      <c r="AW342" s="14" t="s">
        <v>31</v>
      </c>
      <c r="AX342" s="14" t="s">
        <v>77</v>
      </c>
      <c r="AY342" s="255" t="s">
        <v>151</v>
      </c>
    </row>
    <row r="343" s="13" customFormat="1">
      <c r="A343" s="13"/>
      <c r="B343" s="233"/>
      <c r="C343" s="234"/>
      <c r="D343" s="235" t="s">
        <v>161</v>
      </c>
      <c r="E343" s="234"/>
      <c r="F343" s="237" t="s">
        <v>1797</v>
      </c>
      <c r="G343" s="234"/>
      <c r="H343" s="238">
        <v>0.10199999999999999</v>
      </c>
      <c r="I343" s="239"/>
      <c r="J343" s="234"/>
      <c r="K343" s="234"/>
      <c r="L343" s="240"/>
      <c r="M343" s="241"/>
      <c r="N343" s="242"/>
      <c r="O343" s="242"/>
      <c r="P343" s="242"/>
      <c r="Q343" s="242"/>
      <c r="R343" s="242"/>
      <c r="S343" s="242"/>
      <c r="T343" s="24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44" t="s">
        <v>161</v>
      </c>
      <c r="AU343" s="244" t="s">
        <v>79</v>
      </c>
      <c r="AV343" s="13" t="s">
        <v>79</v>
      </c>
      <c r="AW343" s="13" t="s">
        <v>4</v>
      </c>
      <c r="AX343" s="13" t="s">
        <v>77</v>
      </c>
      <c r="AY343" s="244" t="s">
        <v>151</v>
      </c>
    </row>
    <row r="344" s="2" customFormat="1" ht="16.5" customHeight="1">
      <c r="A344" s="41"/>
      <c r="B344" s="42"/>
      <c r="C344" s="257" t="s">
        <v>430</v>
      </c>
      <c r="D344" s="257" t="s">
        <v>249</v>
      </c>
      <c r="E344" s="258" t="s">
        <v>1798</v>
      </c>
      <c r="F344" s="259" t="s">
        <v>1799</v>
      </c>
      <c r="G344" s="260" t="s">
        <v>1256</v>
      </c>
      <c r="H344" s="261">
        <v>101.62300000000001</v>
      </c>
      <c r="I344" s="262"/>
      <c r="J344" s="263">
        <f>ROUND(I344*H344,2)</f>
        <v>0</v>
      </c>
      <c r="K344" s="259" t="s">
        <v>157</v>
      </c>
      <c r="L344" s="264"/>
      <c r="M344" s="265" t="s">
        <v>19</v>
      </c>
      <c r="N344" s="266" t="s">
        <v>40</v>
      </c>
      <c r="O344" s="87"/>
      <c r="P344" s="224">
        <f>O344*H344</f>
        <v>0</v>
      </c>
      <c r="Q344" s="224">
        <v>0.001</v>
      </c>
      <c r="R344" s="224">
        <f>Q344*H344</f>
        <v>0.10162300000000001</v>
      </c>
      <c r="S344" s="224">
        <v>0</v>
      </c>
      <c r="T344" s="225">
        <f>S344*H344</f>
        <v>0</v>
      </c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  <c r="AR344" s="226" t="s">
        <v>175</v>
      </c>
      <c r="AT344" s="226" t="s">
        <v>249</v>
      </c>
      <c r="AU344" s="226" t="s">
        <v>79</v>
      </c>
      <c r="AY344" s="20" t="s">
        <v>151</v>
      </c>
      <c r="BE344" s="227">
        <f>IF(N344="základní",J344,0)</f>
        <v>0</v>
      </c>
      <c r="BF344" s="227">
        <f>IF(N344="snížená",J344,0)</f>
        <v>0</v>
      </c>
      <c r="BG344" s="227">
        <f>IF(N344="zákl. přenesená",J344,0)</f>
        <v>0</v>
      </c>
      <c r="BH344" s="227">
        <f>IF(N344="sníž. přenesená",J344,0)</f>
        <v>0</v>
      </c>
      <c r="BI344" s="227">
        <f>IF(N344="nulová",J344,0)</f>
        <v>0</v>
      </c>
      <c r="BJ344" s="20" t="s">
        <v>77</v>
      </c>
      <c r="BK344" s="227">
        <f>ROUND(I344*H344,2)</f>
        <v>0</v>
      </c>
      <c r="BL344" s="20" t="s">
        <v>158</v>
      </c>
      <c r="BM344" s="226" t="s">
        <v>1800</v>
      </c>
    </row>
    <row r="345" s="2" customFormat="1">
      <c r="A345" s="41"/>
      <c r="B345" s="42"/>
      <c r="C345" s="43"/>
      <c r="D345" s="235" t="s">
        <v>238</v>
      </c>
      <c r="E345" s="43"/>
      <c r="F345" s="256" t="s">
        <v>1801</v>
      </c>
      <c r="G345" s="43"/>
      <c r="H345" s="43"/>
      <c r="I345" s="230"/>
      <c r="J345" s="43"/>
      <c r="K345" s="43"/>
      <c r="L345" s="47"/>
      <c r="M345" s="231"/>
      <c r="N345" s="232"/>
      <c r="O345" s="87"/>
      <c r="P345" s="87"/>
      <c r="Q345" s="87"/>
      <c r="R345" s="87"/>
      <c r="S345" s="87"/>
      <c r="T345" s="88"/>
      <c r="U345" s="41"/>
      <c r="V345" s="41"/>
      <c r="W345" s="41"/>
      <c r="X345" s="41"/>
      <c r="Y345" s="41"/>
      <c r="Z345" s="41"/>
      <c r="AA345" s="41"/>
      <c r="AB345" s="41"/>
      <c r="AC345" s="41"/>
      <c r="AD345" s="41"/>
      <c r="AE345" s="41"/>
      <c r="AT345" s="20" t="s">
        <v>238</v>
      </c>
      <c r="AU345" s="20" t="s">
        <v>79</v>
      </c>
    </row>
    <row r="346" s="2" customFormat="1" ht="24.15" customHeight="1">
      <c r="A346" s="41"/>
      <c r="B346" s="42"/>
      <c r="C346" s="215" t="s">
        <v>1062</v>
      </c>
      <c r="D346" s="215" t="s">
        <v>153</v>
      </c>
      <c r="E346" s="216" t="s">
        <v>1802</v>
      </c>
      <c r="F346" s="217" t="s">
        <v>1803</v>
      </c>
      <c r="G346" s="218" t="s">
        <v>230</v>
      </c>
      <c r="H346" s="219">
        <v>0.0050000000000000001</v>
      </c>
      <c r="I346" s="220"/>
      <c r="J346" s="221">
        <f>ROUND(I346*H346,2)</f>
        <v>0</v>
      </c>
      <c r="K346" s="217" t="s">
        <v>157</v>
      </c>
      <c r="L346" s="47"/>
      <c r="M346" s="222" t="s">
        <v>19</v>
      </c>
      <c r="N346" s="223" t="s">
        <v>40</v>
      </c>
      <c r="O346" s="87"/>
      <c r="P346" s="224">
        <f>O346*H346</f>
        <v>0</v>
      </c>
      <c r="Q346" s="224">
        <v>0</v>
      </c>
      <c r="R346" s="224">
        <f>Q346*H346</f>
        <v>0</v>
      </c>
      <c r="S346" s="224">
        <v>0</v>
      </c>
      <c r="T346" s="225">
        <f>S346*H346</f>
        <v>0</v>
      </c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  <c r="AR346" s="226" t="s">
        <v>158</v>
      </c>
      <c r="AT346" s="226" t="s">
        <v>153</v>
      </c>
      <c r="AU346" s="226" t="s">
        <v>79</v>
      </c>
      <c r="AY346" s="20" t="s">
        <v>151</v>
      </c>
      <c r="BE346" s="227">
        <f>IF(N346="základní",J346,0)</f>
        <v>0</v>
      </c>
      <c r="BF346" s="227">
        <f>IF(N346="snížená",J346,0)</f>
        <v>0</v>
      </c>
      <c r="BG346" s="227">
        <f>IF(N346="zákl. přenesená",J346,0)</f>
        <v>0</v>
      </c>
      <c r="BH346" s="227">
        <f>IF(N346="sníž. přenesená",J346,0)</f>
        <v>0</v>
      </c>
      <c r="BI346" s="227">
        <f>IF(N346="nulová",J346,0)</f>
        <v>0</v>
      </c>
      <c r="BJ346" s="20" t="s">
        <v>77</v>
      </c>
      <c r="BK346" s="227">
        <f>ROUND(I346*H346,2)</f>
        <v>0</v>
      </c>
      <c r="BL346" s="20" t="s">
        <v>158</v>
      </c>
      <c r="BM346" s="226" t="s">
        <v>1804</v>
      </c>
    </row>
    <row r="347" s="2" customFormat="1">
      <c r="A347" s="41"/>
      <c r="B347" s="42"/>
      <c r="C347" s="43"/>
      <c r="D347" s="228" t="s">
        <v>159</v>
      </c>
      <c r="E347" s="43"/>
      <c r="F347" s="229" t="s">
        <v>1805</v>
      </c>
      <c r="G347" s="43"/>
      <c r="H347" s="43"/>
      <c r="I347" s="230"/>
      <c r="J347" s="43"/>
      <c r="K347" s="43"/>
      <c r="L347" s="47"/>
      <c r="M347" s="231"/>
      <c r="N347" s="232"/>
      <c r="O347" s="87"/>
      <c r="P347" s="87"/>
      <c r="Q347" s="87"/>
      <c r="R347" s="87"/>
      <c r="S347" s="87"/>
      <c r="T347" s="88"/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  <c r="AT347" s="20" t="s">
        <v>159</v>
      </c>
      <c r="AU347" s="20" t="s">
        <v>79</v>
      </c>
    </row>
    <row r="348" s="13" customFormat="1">
      <c r="A348" s="13"/>
      <c r="B348" s="233"/>
      <c r="C348" s="234"/>
      <c r="D348" s="235" t="s">
        <v>161</v>
      </c>
      <c r="E348" s="236" t="s">
        <v>19</v>
      </c>
      <c r="F348" s="237" t="s">
        <v>1806</v>
      </c>
      <c r="G348" s="234"/>
      <c r="H348" s="238">
        <v>0.28000000000000003</v>
      </c>
      <c r="I348" s="239"/>
      <c r="J348" s="234"/>
      <c r="K348" s="234"/>
      <c r="L348" s="240"/>
      <c r="M348" s="241"/>
      <c r="N348" s="242"/>
      <c r="O348" s="242"/>
      <c r="P348" s="242"/>
      <c r="Q348" s="242"/>
      <c r="R348" s="242"/>
      <c r="S348" s="242"/>
      <c r="T348" s="24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44" t="s">
        <v>161</v>
      </c>
      <c r="AU348" s="244" t="s">
        <v>79</v>
      </c>
      <c r="AV348" s="13" t="s">
        <v>79</v>
      </c>
      <c r="AW348" s="13" t="s">
        <v>31</v>
      </c>
      <c r="AX348" s="13" t="s">
        <v>69</v>
      </c>
      <c r="AY348" s="244" t="s">
        <v>151</v>
      </c>
    </row>
    <row r="349" s="13" customFormat="1">
      <c r="A349" s="13"/>
      <c r="B349" s="233"/>
      <c r="C349" s="234"/>
      <c r="D349" s="235" t="s">
        <v>161</v>
      </c>
      <c r="E349" s="236" t="s">
        <v>19</v>
      </c>
      <c r="F349" s="237" t="s">
        <v>1807</v>
      </c>
      <c r="G349" s="234"/>
      <c r="H349" s="238">
        <v>5.2000000000000002</v>
      </c>
      <c r="I349" s="239"/>
      <c r="J349" s="234"/>
      <c r="K349" s="234"/>
      <c r="L349" s="240"/>
      <c r="M349" s="241"/>
      <c r="N349" s="242"/>
      <c r="O349" s="242"/>
      <c r="P349" s="242"/>
      <c r="Q349" s="242"/>
      <c r="R349" s="242"/>
      <c r="S349" s="242"/>
      <c r="T349" s="24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44" t="s">
        <v>161</v>
      </c>
      <c r="AU349" s="244" t="s">
        <v>79</v>
      </c>
      <c r="AV349" s="13" t="s">
        <v>79</v>
      </c>
      <c r="AW349" s="13" t="s">
        <v>31</v>
      </c>
      <c r="AX349" s="13" t="s">
        <v>69</v>
      </c>
      <c r="AY349" s="244" t="s">
        <v>151</v>
      </c>
    </row>
    <row r="350" s="16" customFormat="1">
      <c r="A350" s="16"/>
      <c r="B350" s="284"/>
      <c r="C350" s="285"/>
      <c r="D350" s="235" t="s">
        <v>161</v>
      </c>
      <c r="E350" s="286" t="s">
        <v>19</v>
      </c>
      <c r="F350" s="287" t="s">
        <v>754</v>
      </c>
      <c r="G350" s="285"/>
      <c r="H350" s="288">
        <v>5.4800000000000004</v>
      </c>
      <c r="I350" s="289"/>
      <c r="J350" s="285"/>
      <c r="K350" s="285"/>
      <c r="L350" s="290"/>
      <c r="M350" s="291"/>
      <c r="N350" s="292"/>
      <c r="O350" s="292"/>
      <c r="P350" s="292"/>
      <c r="Q350" s="292"/>
      <c r="R350" s="292"/>
      <c r="S350" s="292"/>
      <c r="T350" s="293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T350" s="294" t="s">
        <v>161</v>
      </c>
      <c r="AU350" s="294" t="s">
        <v>79</v>
      </c>
      <c r="AV350" s="16" t="s">
        <v>167</v>
      </c>
      <c r="AW350" s="16" t="s">
        <v>31</v>
      </c>
      <c r="AX350" s="16" t="s">
        <v>69</v>
      </c>
      <c r="AY350" s="294" t="s">
        <v>151</v>
      </c>
    </row>
    <row r="351" s="13" customFormat="1">
      <c r="A351" s="13"/>
      <c r="B351" s="233"/>
      <c r="C351" s="234"/>
      <c r="D351" s="235" t="s">
        <v>161</v>
      </c>
      <c r="E351" s="236" t="s">
        <v>19</v>
      </c>
      <c r="F351" s="237" t="s">
        <v>1808</v>
      </c>
      <c r="G351" s="234"/>
      <c r="H351" s="238">
        <v>0.0050000000000000001</v>
      </c>
      <c r="I351" s="239"/>
      <c r="J351" s="234"/>
      <c r="K351" s="234"/>
      <c r="L351" s="240"/>
      <c r="M351" s="241"/>
      <c r="N351" s="242"/>
      <c r="O351" s="242"/>
      <c r="P351" s="242"/>
      <c r="Q351" s="242"/>
      <c r="R351" s="242"/>
      <c r="S351" s="242"/>
      <c r="T351" s="24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44" t="s">
        <v>161</v>
      </c>
      <c r="AU351" s="244" t="s">
        <v>79</v>
      </c>
      <c r="AV351" s="13" t="s">
        <v>79</v>
      </c>
      <c r="AW351" s="13" t="s">
        <v>31</v>
      </c>
      <c r="AX351" s="13" t="s">
        <v>77</v>
      </c>
      <c r="AY351" s="244" t="s">
        <v>151</v>
      </c>
    </row>
    <row r="352" s="2" customFormat="1" ht="16.5" customHeight="1">
      <c r="A352" s="41"/>
      <c r="B352" s="42"/>
      <c r="C352" s="257" t="s">
        <v>438</v>
      </c>
      <c r="D352" s="257" t="s">
        <v>249</v>
      </c>
      <c r="E352" s="258" t="s">
        <v>1809</v>
      </c>
      <c r="F352" s="259" t="s">
        <v>1810</v>
      </c>
      <c r="G352" s="260" t="s">
        <v>1256</v>
      </c>
      <c r="H352" s="261">
        <v>5.4800000000000004</v>
      </c>
      <c r="I352" s="262"/>
      <c r="J352" s="263">
        <f>ROUND(I352*H352,2)</f>
        <v>0</v>
      </c>
      <c r="K352" s="259" t="s">
        <v>19</v>
      </c>
      <c r="L352" s="264"/>
      <c r="M352" s="265" t="s">
        <v>19</v>
      </c>
      <c r="N352" s="266" t="s">
        <v>40</v>
      </c>
      <c r="O352" s="87"/>
      <c r="P352" s="224">
        <f>O352*H352</f>
        <v>0</v>
      </c>
      <c r="Q352" s="224">
        <v>0</v>
      </c>
      <c r="R352" s="224">
        <f>Q352*H352</f>
        <v>0</v>
      </c>
      <c r="S352" s="224">
        <v>0</v>
      </c>
      <c r="T352" s="225">
        <f>S352*H352</f>
        <v>0</v>
      </c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  <c r="AR352" s="226" t="s">
        <v>175</v>
      </c>
      <c r="AT352" s="226" t="s">
        <v>249</v>
      </c>
      <c r="AU352" s="226" t="s">
        <v>79</v>
      </c>
      <c r="AY352" s="20" t="s">
        <v>151</v>
      </c>
      <c r="BE352" s="227">
        <f>IF(N352="základní",J352,0)</f>
        <v>0</v>
      </c>
      <c r="BF352" s="227">
        <f>IF(N352="snížená",J352,0)</f>
        <v>0</v>
      </c>
      <c r="BG352" s="227">
        <f>IF(N352="zákl. přenesená",J352,0)</f>
        <v>0</v>
      </c>
      <c r="BH352" s="227">
        <f>IF(N352="sníž. přenesená",J352,0)</f>
        <v>0</v>
      </c>
      <c r="BI352" s="227">
        <f>IF(N352="nulová",J352,0)</f>
        <v>0</v>
      </c>
      <c r="BJ352" s="20" t="s">
        <v>77</v>
      </c>
      <c r="BK352" s="227">
        <f>ROUND(I352*H352,2)</f>
        <v>0</v>
      </c>
      <c r="BL352" s="20" t="s">
        <v>158</v>
      </c>
      <c r="BM352" s="226" t="s">
        <v>1811</v>
      </c>
    </row>
    <row r="353" s="2" customFormat="1">
      <c r="A353" s="41"/>
      <c r="B353" s="42"/>
      <c r="C353" s="43"/>
      <c r="D353" s="235" t="s">
        <v>238</v>
      </c>
      <c r="E353" s="43"/>
      <c r="F353" s="256" t="s">
        <v>1812</v>
      </c>
      <c r="G353" s="43"/>
      <c r="H353" s="43"/>
      <c r="I353" s="230"/>
      <c r="J353" s="43"/>
      <c r="K353" s="43"/>
      <c r="L353" s="47"/>
      <c r="M353" s="231"/>
      <c r="N353" s="232"/>
      <c r="O353" s="87"/>
      <c r="P353" s="87"/>
      <c r="Q353" s="87"/>
      <c r="R353" s="87"/>
      <c r="S353" s="87"/>
      <c r="T353" s="88"/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  <c r="AT353" s="20" t="s">
        <v>238</v>
      </c>
      <c r="AU353" s="20" t="s">
        <v>79</v>
      </c>
    </row>
    <row r="354" s="13" customFormat="1">
      <c r="A354" s="13"/>
      <c r="B354" s="233"/>
      <c r="C354" s="234"/>
      <c r="D354" s="235" t="s">
        <v>161</v>
      </c>
      <c r="E354" s="236" t="s">
        <v>19</v>
      </c>
      <c r="F354" s="237" t="s">
        <v>1806</v>
      </c>
      <c r="G354" s="234"/>
      <c r="H354" s="238">
        <v>0.28000000000000003</v>
      </c>
      <c r="I354" s="239"/>
      <c r="J354" s="234"/>
      <c r="K354" s="234"/>
      <c r="L354" s="240"/>
      <c r="M354" s="241"/>
      <c r="N354" s="242"/>
      <c r="O354" s="242"/>
      <c r="P354" s="242"/>
      <c r="Q354" s="242"/>
      <c r="R354" s="242"/>
      <c r="S354" s="242"/>
      <c r="T354" s="24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44" t="s">
        <v>161</v>
      </c>
      <c r="AU354" s="244" t="s">
        <v>79</v>
      </c>
      <c r="AV354" s="13" t="s">
        <v>79</v>
      </c>
      <c r="AW354" s="13" t="s">
        <v>31</v>
      </c>
      <c r="AX354" s="13" t="s">
        <v>69</v>
      </c>
      <c r="AY354" s="244" t="s">
        <v>151</v>
      </c>
    </row>
    <row r="355" s="13" customFormat="1">
      <c r="A355" s="13"/>
      <c r="B355" s="233"/>
      <c r="C355" s="234"/>
      <c r="D355" s="235" t="s">
        <v>161</v>
      </c>
      <c r="E355" s="236" t="s">
        <v>19</v>
      </c>
      <c r="F355" s="237" t="s">
        <v>1807</v>
      </c>
      <c r="G355" s="234"/>
      <c r="H355" s="238">
        <v>5.2000000000000002</v>
      </c>
      <c r="I355" s="239"/>
      <c r="J355" s="234"/>
      <c r="K355" s="234"/>
      <c r="L355" s="240"/>
      <c r="M355" s="241"/>
      <c r="N355" s="242"/>
      <c r="O355" s="242"/>
      <c r="P355" s="242"/>
      <c r="Q355" s="242"/>
      <c r="R355" s="242"/>
      <c r="S355" s="242"/>
      <c r="T355" s="24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44" t="s">
        <v>161</v>
      </c>
      <c r="AU355" s="244" t="s">
        <v>79</v>
      </c>
      <c r="AV355" s="13" t="s">
        <v>79</v>
      </c>
      <c r="AW355" s="13" t="s">
        <v>31</v>
      </c>
      <c r="AX355" s="13" t="s">
        <v>69</v>
      </c>
      <c r="AY355" s="244" t="s">
        <v>151</v>
      </c>
    </row>
    <row r="356" s="14" customFormat="1">
      <c r="A356" s="14"/>
      <c r="B356" s="245"/>
      <c r="C356" s="246"/>
      <c r="D356" s="235" t="s">
        <v>161</v>
      </c>
      <c r="E356" s="247" t="s">
        <v>19</v>
      </c>
      <c r="F356" s="248" t="s">
        <v>202</v>
      </c>
      <c r="G356" s="246"/>
      <c r="H356" s="249">
        <v>5.4800000000000004</v>
      </c>
      <c r="I356" s="250"/>
      <c r="J356" s="246"/>
      <c r="K356" s="246"/>
      <c r="L356" s="251"/>
      <c r="M356" s="252"/>
      <c r="N356" s="253"/>
      <c r="O356" s="253"/>
      <c r="P356" s="253"/>
      <c r="Q356" s="253"/>
      <c r="R356" s="253"/>
      <c r="S356" s="253"/>
      <c r="T356" s="25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55" t="s">
        <v>161</v>
      </c>
      <c r="AU356" s="255" t="s">
        <v>79</v>
      </c>
      <c r="AV356" s="14" t="s">
        <v>158</v>
      </c>
      <c r="AW356" s="14" t="s">
        <v>31</v>
      </c>
      <c r="AX356" s="14" t="s">
        <v>77</v>
      </c>
      <c r="AY356" s="255" t="s">
        <v>151</v>
      </c>
    </row>
    <row r="357" s="2" customFormat="1" ht="16.5" customHeight="1">
      <c r="A357" s="41"/>
      <c r="B357" s="42"/>
      <c r="C357" s="257" t="s">
        <v>1813</v>
      </c>
      <c r="D357" s="257" t="s">
        <v>249</v>
      </c>
      <c r="E357" s="258" t="s">
        <v>1814</v>
      </c>
      <c r="F357" s="259" t="s">
        <v>1815</v>
      </c>
      <c r="G357" s="260" t="s">
        <v>1256</v>
      </c>
      <c r="H357" s="261">
        <v>2.492</v>
      </c>
      <c r="I357" s="262"/>
      <c r="J357" s="263">
        <f>ROUND(I357*H357,2)</f>
        <v>0</v>
      </c>
      <c r="K357" s="259" t="s">
        <v>19</v>
      </c>
      <c r="L357" s="264"/>
      <c r="M357" s="265" t="s">
        <v>19</v>
      </c>
      <c r="N357" s="266" t="s">
        <v>40</v>
      </c>
      <c r="O357" s="87"/>
      <c r="P357" s="224">
        <f>O357*H357</f>
        <v>0</v>
      </c>
      <c r="Q357" s="224">
        <v>0</v>
      </c>
      <c r="R357" s="224">
        <f>Q357*H357</f>
        <v>0</v>
      </c>
      <c r="S357" s="224">
        <v>0</v>
      </c>
      <c r="T357" s="225">
        <f>S357*H357</f>
        <v>0</v>
      </c>
      <c r="U357" s="41"/>
      <c r="V357" s="41"/>
      <c r="W357" s="41"/>
      <c r="X357" s="41"/>
      <c r="Y357" s="41"/>
      <c r="Z357" s="41"/>
      <c r="AA357" s="41"/>
      <c r="AB357" s="41"/>
      <c r="AC357" s="41"/>
      <c r="AD357" s="41"/>
      <c r="AE357" s="41"/>
      <c r="AR357" s="226" t="s">
        <v>175</v>
      </c>
      <c r="AT357" s="226" t="s">
        <v>249</v>
      </c>
      <c r="AU357" s="226" t="s">
        <v>79</v>
      </c>
      <c r="AY357" s="20" t="s">
        <v>151</v>
      </c>
      <c r="BE357" s="227">
        <f>IF(N357="základní",J357,0)</f>
        <v>0</v>
      </c>
      <c r="BF357" s="227">
        <f>IF(N357="snížená",J357,0)</f>
        <v>0</v>
      </c>
      <c r="BG357" s="227">
        <f>IF(N357="zákl. přenesená",J357,0)</f>
        <v>0</v>
      </c>
      <c r="BH357" s="227">
        <f>IF(N357="sníž. přenesená",J357,0)</f>
        <v>0</v>
      </c>
      <c r="BI357" s="227">
        <f>IF(N357="nulová",J357,0)</f>
        <v>0</v>
      </c>
      <c r="BJ357" s="20" t="s">
        <v>77</v>
      </c>
      <c r="BK357" s="227">
        <f>ROUND(I357*H357,2)</f>
        <v>0</v>
      </c>
      <c r="BL357" s="20" t="s">
        <v>158</v>
      </c>
      <c r="BM357" s="226" t="s">
        <v>1816</v>
      </c>
    </row>
    <row r="358" s="2" customFormat="1">
      <c r="A358" s="41"/>
      <c r="B358" s="42"/>
      <c r="C358" s="43"/>
      <c r="D358" s="235" t="s">
        <v>238</v>
      </c>
      <c r="E358" s="43"/>
      <c r="F358" s="256" t="s">
        <v>1812</v>
      </c>
      <c r="G358" s="43"/>
      <c r="H358" s="43"/>
      <c r="I358" s="230"/>
      <c r="J358" s="43"/>
      <c r="K358" s="43"/>
      <c r="L358" s="47"/>
      <c r="M358" s="231"/>
      <c r="N358" s="232"/>
      <c r="O358" s="87"/>
      <c r="P358" s="87"/>
      <c r="Q358" s="87"/>
      <c r="R358" s="87"/>
      <c r="S358" s="87"/>
      <c r="T358" s="88"/>
      <c r="U358" s="41"/>
      <c r="V358" s="41"/>
      <c r="W358" s="41"/>
      <c r="X358" s="41"/>
      <c r="Y358" s="41"/>
      <c r="Z358" s="41"/>
      <c r="AA358" s="41"/>
      <c r="AB358" s="41"/>
      <c r="AC358" s="41"/>
      <c r="AD358" s="41"/>
      <c r="AE358" s="41"/>
      <c r="AT358" s="20" t="s">
        <v>238</v>
      </c>
      <c r="AU358" s="20" t="s">
        <v>79</v>
      </c>
    </row>
    <row r="359" s="13" customFormat="1">
      <c r="A359" s="13"/>
      <c r="B359" s="233"/>
      <c r="C359" s="234"/>
      <c r="D359" s="235" t="s">
        <v>161</v>
      </c>
      <c r="E359" s="236" t="s">
        <v>19</v>
      </c>
      <c r="F359" s="237" t="s">
        <v>1817</v>
      </c>
      <c r="G359" s="234"/>
      <c r="H359" s="238">
        <v>1.1579999999999999</v>
      </c>
      <c r="I359" s="239"/>
      <c r="J359" s="234"/>
      <c r="K359" s="234"/>
      <c r="L359" s="240"/>
      <c r="M359" s="241"/>
      <c r="N359" s="242"/>
      <c r="O359" s="242"/>
      <c r="P359" s="242"/>
      <c r="Q359" s="242"/>
      <c r="R359" s="242"/>
      <c r="S359" s="242"/>
      <c r="T359" s="24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44" t="s">
        <v>161</v>
      </c>
      <c r="AU359" s="244" t="s">
        <v>79</v>
      </c>
      <c r="AV359" s="13" t="s">
        <v>79</v>
      </c>
      <c r="AW359" s="13" t="s">
        <v>31</v>
      </c>
      <c r="AX359" s="13" t="s">
        <v>69</v>
      </c>
      <c r="AY359" s="244" t="s">
        <v>151</v>
      </c>
    </row>
    <row r="360" s="13" customFormat="1">
      <c r="A360" s="13"/>
      <c r="B360" s="233"/>
      <c r="C360" s="234"/>
      <c r="D360" s="235" t="s">
        <v>161</v>
      </c>
      <c r="E360" s="236" t="s">
        <v>19</v>
      </c>
      <c r="F360" s="237" t="s">
        <v>1818</v>
      </c>
      <c r="G360" s="234"/>
      <c r="H360" s="238">
        <v>1.3340000000000001</v>
      </c>
      <c r="I360" s="239"/>
      <c r="J360" s="234"/>
      <c r="K360" s="234"/>
      <c r="L360" s="240"/>
      <c r="M360" s="241"/>
      <c r="N360" s="242"/>
      <c r="O360" s="242"/>
      <c r="P360" s="242"/>
      <c r="Q360" s="242"/>
      <c r="R360" s="242"/>
      <c r="S360" s="242"/>
      <c r="T360" s="24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44" t="s">
        <v>161</v>
      </c>
      <c r="AU360" s="244" t="s">
        <v>79</v>
      </c>
      <c r="AV360" s="13" t="s">
        <v>79</v>
      </c>
      <c r="AW360" s="13" t="s">
        <v>31</v>
      </c>
      <c r="AX360" s="13" t="s">
        <v>69</v>
      </c>
      <c r="AY360" s="244" t="s">
        <v>151</v>
      </c>
    </row>
    <row r="361" s="14" customFormat="1">
      <c r="A361" s="14"/>
      <c r="B361" s="245"/>
      <c r="C361" s="246"/>
      <c r="D361" s="235" t="s">
        <v>161</v>
      </c>
      <c r="E361" s="247" t="s">
        <v>19</v>
      </c>
      <c r="F361" s="248" t="s">
        <v>202</v>
      </c>
      <c r="G361" s="246"/>
      <c r="H361" s="249">
        <v>2.492</v>
      </c>
      <c r="I361" s="250"/>
      <c r="J361" s="246"/>
      <c r="K361" s="246"/>
      <c r="L361" s="251"/>
      <c r="M361" s="252"/>
      <c r="N361" s="253"/>
      <c r="O361" s="253"/>
      <c r="P361" s="253"/>
      <c r="Q361" s="253"/>
      <c r="R361" s="253"/>
      <c r="S361" s="253"/>
      <c r="T361" s="25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55" t="s">
        <v>161</v>
      </c>
      <c r="AU361" s="255" t="s">
        <v>79</v>
      </c>
      <c r="AV361" s="14" t="s">
        <v>158</v>
      </c>
      <c r="AW361" s="14" t="s">
        <v>31</v>
      </c>
      <c r="AX361" s="14" t="s">
        <v>77</v>
      </c>
      <c r="AY361" s="255" t="s">
        <v>151</v>
      </c>
    </row>
    <row r="362" s="2" customFormat="1" ht="16.5" customHeight="1">
      <c r="A362" s="41"/>
      <c r="B362" s="42"/>
      <c r="C362" s="215" t="s">
        <v>441</v>
      </c>
      <c r="D362" s="215" t="s">
        <v>153</v>
      </c>
      <c r="E362" s="216" t="s">
        <v>1819</v>
      </c>
      <c r="F362" s="217" t="s">
        <v>1820</v>
      </c>
      <c r="G362" s="218" t="s">
        <v>197</v>
      </c>
      <c r="H362" s="219">
        <v>44.173000000000002</v>
      </c>
      <c r="I362" s="220"/>
      <c r="J362" s="221">
        <f>ROUND(I362*H362,2)</f>
        <v>0</v>
      </c>
      <c r="K362" s="217" t="s">
        <v>157</v>
      </c>
      <c r="L362" s="47"/>
      <c r="M362" s="222" t="s">
        <v>19</v>
      </c>
      <c r="N362" s="223" t="s">
        <v>40</v>
      </c>
      <c r="O362" s="87"/>
      <c r="P362" s="224">
        <f>O362*H362</f>
        <v>0</v>
      </c>
      <c r="Q362" s="224">
        <v>0</v>
      </c>
      <c r="R362" s="224">
        <f>Q362*H362</f>
        <v>0</v>
      </c>
      <c r="S362" s="224">
        <v>0</v>
      </c>
      <c r="T362" s="225">
        <f>S362*H362</f>
        <v>0</v>
      </c>
      <c r="U362" s="41"/>
      <c r="V362" s="41"/>
      <c r="W362" s="41"/>
      <c r="X362" s="41"/>
      <c r="Y362" s="41"/>
      <c r="Z362" s="41"/>
      <c r="AA362" s="41"/>
      <c r="AB362" s="41"/>
      <c r="AC362" s="41"/>
      <c r="AD362" s="41"/>
      <c r="AE362" s="41"/>
      <c r="AR362" s="226" t="s">
        <v>158</v>
      </c>
      <c r="AT362" s="226" t="s">
        <v>153</v>
      </c>
      <c r="AU362" s="226" t="s">
        <v>79</v>
      </c>
      <c r="AY362" s="20" t="s">
        <v>151</v>
      </c>
      <c r="BE362" s="227">
        <f>IF(N362="základní",J362,0)</f>
        <v>0</v>
      </c>
      <c r="BF362" s="227">
        <f>IF(N362="snížená",J362,0)</f>
        <v>0</v>
      </c>
      <c r="BG362" s="227">
        <f>IF(N362="zákl. přenesená",J362,0)</f>
        <v>0</v>
      </c>
      <c r="BH362" s="227">
        <f>IF(N362="sníž. přenesená",J362,0)</f>
        <v>0</v>
      </c>
      <c r="BI362" s="227">
        <f>IF(N362="nulová",J362,0)</f>
        <v>0</v>
      </c>
      <c r="BJ362" s="20" t="s">
        <v>77</v>
      </c>
      <c r="BK362" s="227">
        <f>ROUND(I362*H362,2)</f>
        <v>0</v>
      </c>
      <c r="BL362" s="20" t="s">
        <v>158</v>
      </c>
      <c r="BM362" s="226" t="s">
        <v>1821</v>
      </c>
    </row>
    <row r="363" s="2" customFormat="1">
      <c r="A363" s="41"/>
      <c r="B363" s="42"/>
      <c r="C363" s="43"/>
      <c r="D363" s="228" t="s">
        <v>159</v>
      </c>
      <c r="E363" s="43"/>
      <c r="F363" s="229" t="s">
        <v>1822</v>
      </c>
      <c r="G363" s="43"/>
      <c r="H363" s="43"/>
      <c r="I363" s="230"/>
      <c r="J363" s="43"/>
      <c r="K363" s="43"/>
      <c r="L363" s="47"/>
      <c r="M363" s="231"/>
      <c r="N363" s="232"/>
      <c r="O363" s="87"/>
      <c r="P363" s="87"/>
      <c r="Q363" s="87"/>
      <c r="R363" s="87"/>
      <c r="S363" s="87"/>
      <c r="T363" s="88"/>
      <c r="U363" s="41"/>
      <c r="V363" s="41"/>
      <c r="W363" s="41"/>
      <c r="X363" s="41"/>
      <c r="Y363" s="41"/>
      <c r="Z363" s="41"/>
      <c r="AA363" s="41"/>
      <c r="AB363" s="41"/>
      <c r="AC363" s="41"/>
      <c r="AD363" s="41"/>
      <c r="AE363" s="41"/>
      <c r="AT363" s="20" t="s">
        <v>159</v>
      </c>
      <c r="AU363" s="20" t="s">
        <v>79</v>
      </c>
    </row>
    <row r="364" s="13" customFormat="1">
      <c r="A364" s="13"/>
      <c r="B364" s="233"/>
      <c r="C364" s="234"/>
      <c r="D364" s="235" t="s">
        <v>161</v>
      </c>
      <c r="E364" s="236" t="s">
        <v>19</v>
      </c>
      <c r="F364" s="237" t="s">
        <v>1823</v>
      </c>
      <c r="G364" s="234"/>
      <c r="H364" s="238">
        <v>30.524999999999999</v>
      </c>
      <c r="I364" s="239"/>
      <c r="J364" s="234"/>
      <c r="K364" s="234"/>
      <c r="L364" s="240"/>
      <c r="M364" s="241"/>
      <c r="N364" s="242"/>
      <c r="O364" s="242"/>
      <c r="P364" s="242"/>
      <c r="Q364" s="242"/>
      <c r="R364" s="242"/>
      <c r="S364" s="242"/>
      <c r="T364" s="24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44" t="s">
        <v>161</v>
      </c>
      <c r="AU364" s="244" t="s">
        <v>79</v>
      </c>
      <c r="AV364" s="13" t="s">
        <v>79</v>
      </c>
      <c r="AW364" s="13" t="s">
        <v>31</v>
      </c>
      <c r="AX364" s="13" t="s">
        <v>69</v>
      </c>
      <c r="AY364" s="244" t="s">
        <v>151</v>
      </c>
    </row>
    <row r="365" s="13" customFormat="1">
      <c r="A365" s="13"/>
      <c r="B365" s="233"/>
      <c r="C365" s="234"/>
      <c r="D365" s="235" t="s">
        <v>161</v>
      </c>
      <c r="E365" s="236" t="s">
        <v>19</v>
      </c>
      <c r="F365" s="237" t="s">
        <v>1824</v>
      </c>
      <c r="G365" s="234"/>
      <c r="H365" s="238">
        <v>2.6000000000000001</v>
      </c>
      <c r="I365" s="239"/>
      <c r="J365" s="234"/>
      <c r="K365" s="234"/>
      <c r="L365" s="240"/>
      <c r="M365" s="241"/>
      <c r="N365" s="242"/>
      <c r="O365" s="242"/>
      <c r="P365" s="242"/>
      <c r="Q365" s="242"/>
      <c r="R365" s="242"/>
      <c r="S365" s="242"/>
      <c r="T365" s="24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44" t="s">
        <v>161</v>
      </c>
      <c r="AU365" s="244" t="s">
        <v>79</v>
      </c>
      <c r="AV365" s="13" t="s">
        <v>79</v>
      </c>
      <c r="AW365" s="13" t="s">
        <v>31</v>
      </c>
      <c r="AX365" s="13" t="s">
        <v>69</v>
      </c>
      <c r="AY365" s="244" t="s">
        <v>151</v>
      </c>
    </row>
    <row r="366" s="13" customFormat="1">
      <c r="A366" s="13"/>
      <c r="B366" s="233"/>
      <c r="C366" s="234"/>
      <c r="D366" s="235" t="s">
        <v>161</v>
      </c>
      <c r="E366" s="236" t="s">
        <v>19</v>
      </c>
      <c r="F366" s="237" t="s">
        <v>1825</v>
      </c>
      <c r="G366" s="234"/>
      <c r="H366" s="238">
        <v>4.3600000000000003</v>
      </c>
      <c r="I366" s="239"/>
      <c r="J366" s="234"/>
      <c r="K366" s="234"/>
      <c r="L366" s="240"/>
      <c r="M366" s="241"/>
      <c r="N366" s="242"/>
      <c r="O366" s="242"/>
      <c r="P366" s="242"/>
      <c r="Q366" s="242"/>
      <c r="R366" s="242"/>
      <c r="S366" s="242"/>
      <c r="T366" s="24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44" t="s">
        <v>161</v>
      </c>
      <c r="AU366" s="244" t="s">
        <v>79</v>
      </c>
      <c r="AV366" s="13" t="s">
        <v>79</v>
      </c>
      <c r="AW366" s="13" t="s">
        <v>31</v>
      </c>
      <c r="AX366" s="13" t="s">
        <v>69</v>
      </c>
      <c r="AY366" s="244" t="s">
        <v>151</v>
      </c>
    </row>
    <row r="367" s="13" customFormat="1">
      <c r="A367" s="13"/>
      <c r="B367" s="233"/>
      <c r="C367" s="234"/>
      <c r="D367" s="235" t="s">
        <v>161</v>
      </c>
      <c r="E367" s="236" t="s">
        <v>19</v>
      </c>
      <c r="F367" s="237" t="s">
        <v>1826</v>
      </c>
      <c r="G367" s="234"/>
      <c r="H367" s="238">
        <v>0.16</v>
      </c>
      <c r="I367" s="239"/>
      <c r="J367" s="234"/>
      <c r="K367" s="234"/>
      <c r="L367" s="240"/>
      <c r="M367" s="241"/>
      <c r="N367" s="242"/>
      <c r="O367" s="242"/>
      <c r="P367" s="242"/>
      <c r="Q367" s="242"/>
      <c r="R367" s="242"/>
      <c r="S367" s="242"/>
      <c r="T367" s="24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44" t="s">
        <v>161</v>
      </c>
      <c r="AU367" s="244" t="s">
        <v>79</v>
      </c>
      <c r="AV367" s="13" t="s">
        <v>79</v>
      </c>
      <c r="AW367" s="13" t="s">
        <v>31</v>
      </c>
      <c r="AX367" s="13" t="s">
        <v>69</v>
      </c>
      <c r="AY367" s="244" t="s">
        <v>151</v>
      </c>
    </row>
    <row r="368" s="13" customFormat="1">
      <c r="A368" s="13"/>
      <c r="B368" s="233"/>
      <c r="C368" s="234"/>
      <c r="D368" s="235" t="s">
        <v>161</v>
      </c>
      <c r="E368" s="236" t="s">
        <v>19</v>
      </c>
      <c r="F368" s="237" t="s">
        <v>1827</v>
      </c>
      <c r="G368" s="234"/>
      <c r="H368" s="238">
        <v>0.068000000000000005</v>
      </c>
      <c r="I368" s="239"/>
      <c r="J368" s="234"/>
      <c r="K368" s="234"/>
      <c r="L368" s="240"/>
      <c r="M368" s="241"/>
      <c r="N368" s="242"/>
      <c r="O368" s="242"/>
      <c r="P368" s="242"/>
      <c r="Q368" s="242"/>
      <c r="R368" s="242"/>
      <c r="S368" s="242"/>
      <c r="T368" s="24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44" t="s">
        <v>161</v>
      </c>
      <c r="AU368" s="244" t="s">
        <v>79</v>
      </c>
      <c r="AV368" s="13" t="s">
        <v>79</v>
      </c>
      <c r="AW368" s="13" t="s">
        <v>31</v>
      </c>
      <c r="AX368" s="13" t="s">
        <v>69</v>
      </c>
      <c r="AY368" s="244" t="s">
        <v>151</v>
      </c>
    </row>
    <row r="369" s="13" customFormat="1">
      <c r="A369" s="13"/>
      <c r="B369" s="233"/>
      <c r="C369" s="234"/>
      <c r="D369" s="235" t="s">
        <v>161</v>
      </c>
      <c r="E369" s="236" t="s">
        <v>19</v>
      </c>
      <c r="F369" s="237" t="s">
        <v>1828</v>
      </c>
      <c r="G369" s="234"/>
      <c r="H369" s="238">
        <v>0.85999999999999999</v>
      </c>
      <c r="I369" s="239"/>
      <c r="J369" s="234"/>
      <c r="K369" s="234"/>
      <c r="L369" s="240"/>
      <c r="M369" s="241"/>
      <c r="N369" s="242"/>
      <c r="O369" s="242"/>
      <c r="P369" s="242"/>
      <c r="Q369" s="242"/>
      <c r="R369" s="242"/>
      <c r="S369" s="242"/>
      <c r="T369" s="24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44" t="s">
        <v>161</v>
      </c>
      <c r="AU369" s="244" t="s">
        <v>79</v>
      </c>
      <c r="AV369" s="13" t="s">
        <v>79</v>
      </c>
      <c r="AW369" s="13" t="s">
        <v>31</v>
      </c>
      <c r="AX369" s="13" t="s">
        <v>69</v>
      </c>
      <c r="AY369" s="244" t="s">
        <v>151</v>
      </c>
    </row>
    <row r="370" s="13" customFormat="1">
      <c r="A370" s="13"/>
      <c r="B370" s="233"/>
      <c r="C370" s="234"/>
      <c r="D370" s="235" t="s">
        <v>161</v>
      </c>
      <c r="E370" s="236" t="s">
        <v>19</v>
      </c>
      <c r="F370" s="237" t="s">
        <v>1829</v>
      </c>
      <c r="G370" s="234"/>
      <c r="H370" s="238">
        <v>5.5999999999999996</v>
      </c>
      <c r="I370" s="239"/>
      <c r="J370" s="234"/>
      <c r="K370" s="234"/>
      <c r="L370" s="240"/>
      <c r="M370" s="241"/>
      <c r="N370" s="242"/>
      <c r="O370" s="242"/>
      <c r="P370" s="242"/>
      <c r="Q370" s="242"/>
      <c r="R370" s="242"/>
      <c r="S370" s="242"/>
      <c r="T370" s="24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44" t="s">
        <v>161</v>
      </c>
      <c r="AU370" s="244" t="s">
        <v>79</v>
      </c>
      <c r="AV370" s="13" t="s">
        <v>79</v>
      </c>
      <c r="AW370" s="13" t="s">
        <v>31</v>
      </c>
      <c r="AX370" s="13" t="s">
        <v>69</v>
      </c>
      <c r="AY370" s="244" t="s">
        <v>151</v>
      </c>
    </row>
    <row r="371" s="14" customFormat="1">
      <c r="A371" s="14"/>
      <c r="B371" s="245"/>
      <c r="C371" s="246"/>
      <c r="D371" s="235" t="s">
        <v>161</v>
      </c>
      <c r="E371" s="247" t="s">
        <v>19</v>
      </c>
      <c r="F371" s="248" t="s">
        <v>202</v>
      </c>
      <c r="G371" s="246"/>
      <c r="H371" s="249">
        <v>44.173000000000002</v>
      </c>
      <c r="I371" s="250"/>
      <c r="J371" s="246"/>
      <c r="K371" s="246"/>
      <c r="L371" s="251"/>
      <c r="M371" s="252"/>
      <c r="N371" s="253"/>
      <c r="O371" s="253"/>
      <c r="P371" s="253"/>
      <c r="Q371" s="253"/>
      <c r="R371" s="253"/>
      <c r="S371" s="253"/>
      <c r="T371" s="25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55" t="s">
        <v>161</v>
      </c>
      <c r="AU371" s="255" t="s">
        <v>79</v>
      </c>
      <c r="AV371" s="14" t="s">
        <v>158</v>
      </c>
      <c r="AW371" s="14" t="s">
        <v>31</v>
      </c>
      <c r="AX371" s="14" t="s">
        <v>77</v>
      </c>
      <c r="AY371" s="255" t="s">
        <v>151</v>
      </c>
    </row>
    <row r="372" s="12" customFormat="1" ht="22.8" customHeight="1">
      <c r="A372" s="12"/>
      <c r="B372" s="199"/>
      <c r="C372" s="200"/>
      <c r="D372" s="201" t="s">
        <v>68</v>
      </c>
      <c r="E372" s="213" t="s">
        <v>79</v>
      </c>
      <c r="F372" s="213" t="s">
        <v>242</v>
      </c>
      <c r="G372" s="200"/>
      <c r="H372" s="200"/>
      <c r="I372" s="203"/>
      <c r="J372" s="214">
        <f>BK372</f>
        <v>0</v>
      </c>
      <c r="K372" s="200"/>
      <c r="L372" s="205"/>
      <c r="M372" s="206"/>
      <c r="N372" s="207"/>
      <c r="O372" s="207"/>
      <c r="P372" s="208">
        <f>SUM(P373:P379)</f>
        <v>0</v>
      </c>
      <c r="Q372" s="207"/>
      <c r="R372" s="208">
        <f>SUM(R373:R379)</f>
        <v>4.5154914159999997</v>
      </c>
      <c r="S372" s="207"/>
      <c r="T372" s="209">
        <f>SUM(T373:T379)</f>
        <v>0</v>
      </c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R372" s="210" t="s">
        <v>77</v>
      </c>
      <c r="AT372" s="211" t="s">
        <v>68</v>
      </c>
      <c r="AU372" s="211" t="s">
        <v>77</v>
      </c>
      <c r="AY372" s="210" t="s">
        <v>151</v>
      </c>
      <c r="BK372" s="212">
        <f>SUM(BK373:BK379)</f>
        <v>0</v>
      </c>
    </row>
    <row r="373" s="2" customFormat="1" ht="24.15" customHeight="1">
      <c r="A373" s="41"/>
      <c r="B373" s="42"/>
      <c r="C373" s="215" t="s">
        <v>1830</v>
      </c>
      <c r="D373" s="215" t="s">
        <v>153</v>
      </c>
      <c r="E373" s="216" t="s">
        <v>244</v>
      </c>
      <c r="F373" s="217" t="s">
        <v>245</v>
      </c>
      <c r="G373" s="218" t="s">
        <v>156</v>
      </c>
      <c r="H373" s="219">
        <v>26.399999999999999</v>
      </c>
      <c r="I373" s="220"/>
      <c r="J373" s="221">
        <f>ROUND(I373*H373,2)</f>
        <v>0</v>
      </c>
      <c r="K373" s="217" t="s">
        <v>157</v>
      </c>
      <c r="L373" s="47"/>
      <c r="M373" s="222" t="s">
        <v>19</v>
      </c>
      <c r="N373" s="223" t="s">
        <v>40</v>
      </c>
      <c r="O373" s="87"/>
      <c r="P373" s="224">
        <f>O373*H373</f>
        <v>0</v>
      </c>
      <c r="Q373" s="224">
        <v>0.00016694</v>
      </c>
      <c r="R373" s="224">
        <f>Q373*H373</f>
        <v>0.0044072159999999994</v>
      </c>
      <c r="S373" s="224">
        <v>0</v>
      </c>
      <c r="T373" s="225">
        <f>S373*H373</f>
        <v>0</v>
      </c>
      <c r="U373" s="41"/>
      <c r="V373" s="41"/>
      <c r="W373" s="41"/>
      <c r="X373" s="41"/>
      <c r="Y373" s="41"/>
      <c r="Z373" s="41"/>
      <c r="AA373" s="41"/>
      <c r="AB373" s="41"/>
      <c r="AC373" s="41"/>
      <c r="AD373" s="41"/>
      <c r="AE373" s="41"/>
      <c r="AR373" s="226" t="s">
        <v>158</v>
      </c>
      <c r="AT373" s="226" t="s">
        <v>153</v>
      </c>
      <c r="AU373" s="226" t="s">
        <v>79</v>
      </c>
      <c r="AY373" s="20" t="s">
        <v>151</v>
      </c>
      <c r="BE373" s="227">
        <f>IF(N373="základní",J373,0)</f>
        <v>0</v>
      </c>
      <c r="BF373" s="227">
        <f>IF(N373="snížená",J373,0)</f>
        <v>0</v>
      </c>
      <c r="BG373" s="227">
        <f>IF(N373="zákl. přenesená",J373,0)</f>
        <v>0</v>
      </c>
      <c r="BH373" s="227">
        <f>IF(N373="sníž. přenesená",J373,0)</f>
        <v>0</v>
      </c>
      <c r="BI373" s="227">
        <f>IF(N373="nulová",J373,0)</f>
        <v>0</v>
      </c>
      <c r="BJ373" s="20" t="s">
        <v>77</v>
      </c>
      <c r="BK373" s="227">
        <f>ROUND(I373*H373,2)</f>
        <v>0</v>
      </c>
      <c r="BL373" s="20" t="s">
        <v>158</v>
      </c>
      <c r="BM373" s="226" t="s">
        <v>1831</v>
      </c>
    </row>
    <row r="374" s="2" customFormat="1">
      <c r="A374" s="41"/>
      <c r="B374" s="42"/>
      <c r="C374" s="43"/>
      <c r="D374" s="228" t="s">
        <v>159</v>
      </c>
      <c r="E374" s="43"/>
      <c r="F374" s="229" t="s">
        <v>247</v>
      </c>
      <c r="G374" s="43"/>
      <c r="H374" s="43"/>
      <c r="I374" s="230"/>
      <c r="J374" s="43"/>
      <c r="K374" s="43"/>
      <c r="L374" s="47"/>
      <c r="M374" s="231"/>
      <c r="N374" s="232"/>
      <c r="O374" s="87"/>
      <c r="P374" s="87"/>
      <c r="Q374" s="87"/>
      <c r="R374" s="87"/>
      <c r="S374" s="87"/>
      <c r="T374" s="88"/>
      <c r="U374" s="41"/>
      <c r="V374" s="41"/>
      <c r="W374" s="41"/>
      <c r="X374" s="41"/>
      <c r="Y374" s="41"/>
      <c r="Z374" s="41"/>
      <c r="AA374" s="41"/>
      <c r="AB374" s="41"/>
      <c r="AC374" s="41"/>
      <c r="AD374" s="41"/>
      <c r="AE374" s="41"/>
      <c r="AT374" s="20" t="s">
        <v>159</v>
      </c>
      <c r="AU374" s="20" t="s">
        <v>79</v>
      </c>
    </row>
    <row r="375" s="13" customFormat="1">
      <c r="A375" s="13"/>
      <c r="B375" s="233"/>
      <c r="C375" s="234"/>
      <c r="D375" s="235" t="s">
        <v>161</v>
      </c>
      <c r="E375" s="236" t="s">
        <v>19</v>
      </c>
      <c r="F375" s="237" t="s">
        <v>1832</v>
      </c>
      <c r="G375" s="234"/>
      <c r="H375" s="238">
        <v>26.399999999999999</v>
      </c>
      <c r="I375" s="239"/>
      <c r="J375" s="234"/>
      <c r="K375" s="234"/>
      <c r="L375" s="240"/>
      <c r="M375" s="241"/>
      <c r="N375" s="242"/>
      <c r="O375" s="242"/>
      <c r="P375" s="242"/>
      <c r="Q375" s="242"/>
      <c r="R375" s="242"/>
      <c r="S375" s="242"/>
      <c r="T375" s="24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44" t="s">
        <v>161</v>
      </c>
      <c r="AU375" s="244" t="s">
        <v>79</v>
      </c>
      <c r="AV375" s="13" t="s">
        <v>79</v>
      </c>
      <c r="AW375" s="13" t="s">
        <v>31</v>
      </c>
      <c r="AX375" s="13" t="s">
        <v>77</v>
      </c>
      <c r="AY375" s="244" t="s">
        <v>151</v>
      </c>
    </row>
    <row r="376" s="2" customFormat="1" ht="16.5" customHeight="1">
      <c r="A376" s="41"/>
      <c r="B376" s="42"/>
      <c r="C376" s="257" t="s">
        <v>447</v>
      </c>
      <c r="D376" s="257" t="s">
        <v>249</v>
      </c>
      <c r="E376" s="258" t="s">
        <v>250</v>
      </c>
      <c r="F376" s="259" t="s">
        <v>251</v>
      </c>
      <c r="G376" s="260" t="s">
        <v>156</v>
      </c>
      <c r="H376" s="261">
        <v>31.271000000000001</v>
      </c>
      <c r="I376" s="262"/>
      <c r="J376" s="263">
        <f>ROUND(I376*H376,2)</f>
        <v>0</v>
      </c>
      <c r="K376" s="259" t="s">
        <v>157</v>
      </c>
      <c r="L376" s="264"/>
      <c r="M376" s="265" t="s">
        <v>19</v>
      </c>
      <c r="N376" s="266" t="s">
        <v>40</v>
      </c>
      <c r="O376" s="87"/>
      <c r="P376" s="224">
        <f>O376*H376</f>
        <v>0</v>
      </c>
      <c r="Q376" s="224">
        <v>0.00020000000000000001</v>
      </c>
      <c r="R376" s="224">
        <f>Q376*H376</f>
        <v>0.0062542000000000006</v>
      </c>
      <c r="S376" s="224">
        <v>0</v>
      </c>
      <c r="T376" s="225">
        <f>S376*H376</f>
        <v>0</v>
      </c>
      <c r="U376" s="41"/>
      <c r="V376" s="41"/>
      <c r="W376" s="41"/>
      <c r="X376" s="41"/>
      <c r="Y376" s="41"/>
      <c r="Z376" s="41"/>
      <c r="AA376" s="41"/>
      <c r="AB376" s="41"/>
      <c r="AC376" s="41"/>
      <c r="AD376" s="41"/>
      <c r="AE376" s="41"/>
      <c r="AR376" s="226" t="s">
        <v>175</v>
      </c>
      <c r="AT376" s="226" t="s">
        <v>249</v>
      </c>
      <c r="AU376" s="226" t="s">
        <v>79</v>
      </c>
      <c r="AY376" s="20" t="s">
        <v>151</v>
      </c>
      <c r="BE376" s="227">
        <f>IF(N376="základní",J376,0)</f>
        <v>0</v>
      </c>
      <c r="BF376" s="227">
        <f>IF(N376="snížená",J376,0)</f>
        <v>0</v>
      </c>
      <c r="BG376" s="227">
        <f>IF(N376="zákl. přenesená",J376,0)</f>
        <v>0</v>
      </c>
      <c r="BH376" s="227">
        <f>IF(N376="sníž. přenesená",J376,0)</f>
        <v>0</v>
      </c>
      <c r="BI376" s="227">
        <f>IF(N376="nulová",J376,0)</f>
        <v>0</v>
      </c>
      <c r="BJ376" s="20" t="s">
        <v>77</v>
      </c>
      <c r="BK376" s="227">
        <f>ROUND(I376*H376,2)</f>
        <v>0</v>
      </c>
      <c r="BL376" s="20" t="s">
        <v>158</v>
      </c>
      <c r="BM376" s="226" t="s">
        <v>1833</v>
      </c>
    </row>
    <row r="377" s="13" customFormat="1">
      <c r="A377" s="13"/>
      <c r="B377" s="233"/>
      <c r="C377" s="234"/>
      <c r="D377" s="235" t="s">
        <v>161</v>
      </c>
      <c r="E377" s="234"/>
      <c r="F377" s="237" t="s">
        <v>1834</v>
      </c>
      <c r="G377" s="234"/>
      <c r="H377" s="238">
        <v>31.271000000000001</v>
      </c>
      <c r="I377" s="239"/>
      <c r="J377" s="234"/>
      <c r="K377" s="234"/>
      <c r="L377" s="240"/>
      <c r="M377" s="241"/>
      <c r="N377" s="242"/>
      <c r="O377" s="242"/>
      <c r="P377" s="242"/>
      <c r="Q377" s="242"/>
      <c r="R377" s="242"/>
      <c r="S377" s="242"/>
      <c r="T377" s="24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44" t="s">
        <v>161</v>
      </c>
      <c r="AU377" s="244" t="s">
        <v>79</v>
      </c>
      <c r="AV377" s="13" t="s">
        <v>79</v>
      </c>
      <c r="AW377" s="13" t="s">
        <v>4</v>
      </c>
      <c r="AX377" s="13" t="s">
        <v>77</v>
      </c>
      <c r="AY377" s="244" t="s">
        <v>151</v>
      </c>
    </row>
    <row r="378" s="2" customFormat="1" ht="33" customHeight="1">
      <c r="A378" s="41"/>
      <c r="B378" s="42"/>
      <c r="C378" s="215" t="s">
        <v>1835</v>
      </c>
      <c r="D378" s="215" t="s">
        <v>153</v>
      </c>
      <c r="E378" s="216" t="s">
        <v>1836</v>
      </c>
      <c r="F378" s="217" t="s">
        <v>1837</v>
      </c>
      <c r="G378" s="218" t="s">
        <v>191</v>
      </c>
      <c r="H378" s="219">
        <v>22</v>
      </c>
      <c r="I378" s="220"/>
      <c r="J378" s="221">
        <f>ROUND(I378*H378,2)</f>
        <v>0</v>
      </c>
      <c r="K378" s="217" t="s">
        <v>157</v>
      </c>
      <c r="L378" s="47"/>
      <c r="M378" s="222" t="s">
        <v>19</v>
      </c>
      <c r="N378" s="223" t="s">
        <v>40</v>
      </c>
      <c r="O378" s="87"/>
      <c r="P378" s="224">
        <f>O378*H378</f>
        <v>0</v>
      </c>
      <c r="Q378" s="224">
        <v>0.204765</v>
      </c>
      <c r="R378" s="224">
        <f>Q378*H378</f>
        <v>4.5048300000000001</v>
      </c>
      <c r="S378" s="224">
        <v>0</v>
      </c>
      <c r="T378" s="225">
        <f>S378*H378</f>
        <v>0</v>
      </c>
      <c r="U378" s="41"/>
      <c r="V378" s="41"/>
      <c r="W378" s="41"/>
      <c r="X378" s="41"/>
      <c r="Y378" s="41"/>
      <c r="Z378" s="41"/>
      <c r="AA378" s="41"/>
      <c r="AB378" s="41"/>
      <c r="AC378" s="41"/>
      <c r="AD378" s="41"/>
      <c r="AE378" s="41"/>
      <c r="AR378" s="226" t="s">
        <v>158</v>
      </c>
      <c r="AT378" s="226" t="s">
        <v>153</v>
      </c>
      <c r="AU378" s="226" t="s">
        <v>79</v>
      </c>
      <c r="AY378" s="20" t="s">
        <v>151</v>
      </c>
      <c r="BE378" s="227">
        <f>IF(N378="základní",J378,0)</f>
        <v>0</v>
      </c>
      <c r="BF378" s="227">
        <f>IF(N378="snížená",J378,0)</f>
        <v>0</v>
      </c>
      <c r="BG378" s="227">
        <f>IF(N378="zákl. přenesená",J378,0)</f>
        <v>0</v>
      </c>
      <c r="BH378" s="227">
        <f>IF(N378="sníž. přenesená",J378,0)</f>
        <v>0</v>
      </c>
      <c r="BI378" s="227">
        <f>IF(N378="nulová",J378,0)</f>
        <v>0</v>
      </c>
      <c r="BJ378" s="20" t="s">
        <v>77</v>
      </c>
      <c r="BK378" s="227">
        <f>ROUND(I378*H378,2)</f>
        <v>0</v>
      </c>
      <c r="BL378" s="20" t="s">
        <v>158</v>
      </c>
      <c r="BM378" s="226" t="s">
        <v>1838</v>
      </c>
    </row>
    <row r="379" s="2" customFormat="1">
      <c r="A379" s="41"/>
      <c r="B379" s="42"/>
      <c r="C379" s="43"/>
      <c r="D379" s="228" t="s">
        <v>159</v>
      </c>
      <c r="E379" s="43"/>
      <c r="F379" s="229" t="s">
        <v>1839</v>
      </c>
      <c r="G379" s="43"/>
      <c r="H379" s="43"/>
      <c r="I379" s="230"/>
      <c r="J379" s="43"/>
      <c r="K379" s="43"/>
      <c r="L379" s="47"/>
      <c r="M379" s="231"/>
      <c r="N379" s="232"/>
      <c r="O379" s="87"/>
      <c r="P379" s="87"/>
      <c r="Q379" s="87"/>
      <c r="R379" s="87"/>
      <c r="S379" s="87"/>
      <c r="T379" s="88"/>
      <c r="U379" s="41"/>
      <c r="V379" s="41"/>
      <c r="W379" s="41"/>
      <c r="X379" s="41"/>
      <c r="Y379" s="41"/>
      <c r="Z379" s="41"/>
      <c r="AA379" s="41"/>
      <c r="AB379" s="41"/>
      <c r="AC379" s="41"/>
      <c r="AD379" s="41"/>
      <c r="AE379" s="41"/>
      <c r="AT379" s="20" t="s">
        <v>159</v>
      </c>
      <c r="AU379" s="20" t="s">
        <v>79</v>
      </c>
    </row>
    <row r="380" s="12" customFormat="1" ht="22.8" customHeight="1">
      <c r="A380" s="12"/>
      <c r="B380" s="199"/>
      <c r="C380" s="200"/>
      <c r="D380" s="201" t="s">
        <v>68</v>
      </c>
      <c r="E380" s="213" t="s">
        <v>175</v>
      </c>
      <c r="F380" s="213" t="s">
        <v>842</v>
      </c>
      <c r="G380" s="200"/>
      <c r="H380" s="200"/>
      <c r="I380" s="203"/>
      <c r="J380" s="214">
        <f>BK380</f>
        <v>0</v>
      </c>
      <c r="K380" s="200"/>
      <c r="L380" s="205"/>
      <c r="M380" s="206"/>
      <c r="N380" s="207"/>
      <c r="O380" s="207"/>
      <c r="P380" s="208">
        <f>SUM(P381:P385)</f>
        <v>0</v>
      </c>
      <c r="Q380" s="207"/>
      <c r="R380" s="208">
        <f>SUM(R381:R385)</f>
        <v>0.0068392000000000001</v>
      </c>
      <c r="S380" s="207"/>
      <c r="T380" s="209">
        <f>SUM(T381:T385)</f>
        <v>0</v>
      </c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R380" s="210" t="s">
        <v>77</v>
      </c>
      <c r="AT380" s="211" t="s">
        <v>68</v>
      </c>
      <c r="AU380" s="211" t="s">
        <v>77</v>
      </c>
      <c r="AY380" s="210" t="s">
        <v>151</v>
      </c>
      <c r="BK380" s="212">
        <f>SUM(BK381:BK385)</f>
        <v>0</v>
      </c>
    </row>
    <row r="381" s="2" customFormat="1" ht="24.15" customHeight="1">
      <c r="A381" s="41"/>
      <c r="B381" s="42"/>
      <c r="C381" s="215" t="s">
        <v>451</v>
      </c>
      <c r="D381" s="215" t="s">
        <v>153</v>
      </c>
      <c r="E381" s="216" t="s">
        <v>1840</v>
      </c>
      <c r="F381" s="217" t="s">
        <v>1841</v>
      </c>
      <c r="G381" s="218" t="s">
        <v>363</v>
      </c>
      <c r="H381" s="219">
        <v>1</v>
      </c>
      <c r="I381" s="220"/>
      <c r="J381" s="221">
        <f>ROUND(I381*H381,2)</f>
        <v>0</v>
      </c>
      <c r="K381" s="217" t="s">
        <v>157</v>
      </c>
      <c r="L381" s="47"/>
      <c r="M381" s="222" t="s">
        <v>19</v>
      </c>
      <c r="N381" s="223" t="s">
        <v>40</v>
      </c>
      <c r="O381" s="87"/>
      <c r="P381" s="224">
        <f>O381*H381</f>
        <v>0</v>
      </c>
      <c r="Q381" s="224">
        <v>0.0019392000000000001</v>
      </c>
      <c r="R381" s="224">
        <f>Q381*H381</f>
        <v>0.0019392000000000001</v>
      </c>
      <c r="S381" s="224">
        <v>0</v>
      </c>
      <c r="T381" s="225">
        <f>S381*H381</f>
        <v>0</v>
      </c>
      <c r="U381" s="41"/>
      <c r="V381" s="41"/>
      <c r="W381" s="41"/>
      <c r="X381" s="41"/>
      <c r="Y381" s="41"/>
      <c r="Z381" s="41"/>
      <c r="AA381" s="41"/>
      <c r="AB381" s="41"/>
      <c r="AC381" s="41"/>
      <c r="AD381" s="41"/>
      <c r="AE381" s="41"/>
      <c r="AR381" s="226" t="s">
        <v>158</v>
      </c>
      <c r="AT381" s="226" t="s">
        <v>153</v>
      </c>
      <c r="AU381" s="226" t="s">
        <v>79</v>
      </c>
      <c r="AY381" s="20" t="s">
        <v>151</v>
      </c>
      <c r="BE381" s="227">
        <f>IF(N381="základní",J381,0)</f>
        <v>0</v>
      </c>
      <c r="BF381" s="227">
        <f>IF(N381="snížená",J381,0)</f>
        <v>0</v>
      </c>
      <c r="BG381" s="227">
        <f>IF(N381="zákl. přenesená",J381,0)</f>
        <v>0</v>
      </c>
      <c r="BH381" s="227">
        <f>IF(N381="sníž. přenesená",J381,0)</f>
        <v>0</v>
      </c>
      <c r="BI381" s="227">
        <f>IF(N381="nulová",J381,0)</f>
        <v>0</v>
      </c>
      <c r="BJ381" s="20" t="s">
        <v>77</v>
      </c>
      <c r="BK381" s="227">
        <f>ROUND(I381*H381,2)</f>
        <v>0</v>
      </c>
      <c r="BL381" s="20" t="s">
        <v>158</v>
      </c>
      <c r="BM381" s="226" t="s">
        <v>1842</v>
      </c>
    </row>
    <row r="382" s="2" customFormat="1">
      <c r="A382" s="41"/>
      <c r="B382" s="42"/>
      <c r="C382" s="43"/>
      <c r="D382" s="228" t="s">
        <v>159</v>
      </c>
      <c r="E382" s="43"/>
      <c r="F382" s="229" t="s">
        <v>1843</v>
      </c>
      <c r="G382" s="43"/>
      <c r="H382" s="43"/>
      <c r="I382" s="230"/>
      <c r="J382" s="43"/>
      <c r="K382" s="43"/>
      <c r="L382" s="47"/>
      <c r="M382" s="231"/>
      <c r="N382" s="232"/>
      <c r="O382" s="87"/>
      <c r="P382" s="87"/>
      <c r="Q382" s="87"/>
      <c r="R382" s="87"/>
      <c r="S382" s="87"/>
      <c r="T382" s="88"/>
      <c r="U382" s="41"/>
      <c r="V382" s="41"/>
      <c r="W382" s="41"/>
      <c r="X382" s="41"/>
      <c r="Y382" s="41"/>
      <c r="Z382" s="41"/>
      <c r="AA382" s="41"/>
      <c r="AB382" s="41"/>
      <c r="AC382" s="41"/>
      <c r="AD382" s="41"/>
      <c r="AE382" s="41"/>
      <c r="AT382" s="20" t="s">
        <v>159</v>
      </c>
      <c r="AU382" s="20" t="s">
        <v>79</v>
      </c>
    </row>
    <row r="383" s="2" customFormat="1" ht="16.5" customHeight="1">
      <c r="A383" s="41"/>
      <c r="B383" s="42"/>
      <c r="C383" s="215" t="s">
        <v>1844</v>
      </c>
      <c r="D383" s="215" t="s">
        <v>153</v>
      </c>
      <c r="E383" s="216" t="s">
        <v>1845</v>
      </c>
      <c r="F383" s="217" t="s">
        <v>1846</v>
      </c>
      <c r="G383" s="218" t="s">
        <v>363</v>
      </c>
      <c r="H383" s="219">
        <v>7</v>
      </c>
      <c r="I383" s="220"/>
      <c r="J383" s="221">
        <f>ROUND(I383*H383,2)</f>
        <v>0</v>
      </c>
      <c r="K383" s="217" t="s">
        <v>157</v>
      </c>
      <c r="L383" s="47"/>
      <c r="M383" s="222" t="s">
        <v>19</v>
      </c>
      <c r="N383" s="223" t="s">
        <v>40</v>
      </c>
      <c r="O383" s="87"/>
      <c r="P383" s="224">
        <f>O383*H383</f>
        <v>0</v>
      </c>
      <c r="Q383" s="224">
        <v>0</v>
      </c>
      <c r="R383" s="224">
        <f>Q383*H383</f>
        <v>0</v>
      </c>
      <c r="S383" s="224">
        <v>0</v>
      </c>
      <c r="T383" s="225">
        <f>S383*H383</f>
        <v>0</v>
      </c>
      <c r="U383" s="41"/>
      <c r="V383" s="41"/>
      <c r="W383" s="41"/>
      <c r="X383" s="41"/>
      <c r="Y383" s="41"/>
      <c r="Z383" s="41"/>
      <c r="AA383" s="41"/>
      <c r="AB383" s="41"/>
      <c r="AC383" s="41"/>
      <c r="AD383" s="41"/>
      <c r="AE383" s="41"/>
      <c r="AR383" s="226" t="s">
        <v>158</v>
      </c>
      <c r="AT383" s="226" t="s">
        <v>153</v>
      </c>
      <c r="AU383" s="226" t="s">
        <v>79</v>
      </c>
      <c r="AY383" s="20" t="s">
        <v>151</v>
      </c>
      <c r="BE383" s="227">
        <f>IF(N383="základní",J383,0)</f>
        <v>0</v>
      </c>
      <c r="BF383" s="227">
        <f>IF(N383="snížená",J383,0)</f>
        <v>0</v>
      </c>
      <c r="BG383" s="227">
        <f>IF(N383="zákl. přenesená",J383,0)</f>
        <v>0</v>
      </c>
      <c r="BH383" s="227">
        <f>IF(N383="sníž. přenesená",J383,0)</f>
        <v>0</v>
      </c>
      <c r="BI383" s="227">
        <f>IF(N383="nulová",J383,0)</f>
        <v>0</v>
      </c>
      <c r="BJ383" s="20" t="s">
        <v>77</v>
      </c>
      <c r="BK383" s="227">
        <f>ROUND(I383*H383,2)</f>
        <v>0</v>
      </c>
      <c r="BL383" s="20" t="s">
        <v>158</v>
      </c>
      <c r="BM383" s="226" t="s">
        <v>1847</v>
      </c>
    </row>
    <row r="384" s="2" customFormat="1">
      <c r="A384" s="41"/>
      <c r="B384" s="42"/>
      <c r="C384" s="43"/>
      <c r="D384" s="228" t="s">
        <v>159</v>
      </c>
      <c r="E384" s="43"/>
      <c r="F384" s="229" t="s">
        <v>1848</v>
      </c>
      <c r="G384" s="43"/>
      <c r="H384" s="43"/>
      <c r="I384" s="230"/>
      <c r="J384" s="43"/>
      <c r="K384" s="43"/>
      <c r="L384" s="47"/>
      <c r="M384" s="231"/>
      <c r="N384" s="232"/>
      <c r="O384" s="87"/>
      <c r="P384" s="87"/>
      <c r="Q384" s="87"/>
      <c r="R384" s="87"/>
      <c r="S384" s="87"/>
      <c r="T384" s="88"/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  <c r="AE384" s="41"/>
      <c r="AT384" s="20" t="s">
        <v>159</v>
      </c>
      <c r="AU384" s="20" t="s">
        <v>79</v>
      </c>
    </row>
    <row r="385" s="2" customFormat="1" ht="16.5" customHeight="1">
      <c r="A385" s="41"/>
      <c r="B385" s="42"/>
      <c r="C385" s="257" t="s">
        <v>459</v>
      </c>
      <c r="D385" s="257" t="s">
        <v>249</v>
      </c>
      <c r="E385" s="258" t="s">
        <v>1849</v>
      </c>
      <c r="F385" s="259" t="s">
        <v>1850</v>
      </c>
      <c r="G385" s="260" t="s">
        <v>363</v>
      </c>
      <c r="H385" s="261">
        <v>7</v>
      </c>
      <c r="I385" s="262"/>
      <c r="J385" s="263">
        <f>ROUND(I385*H385,2)</f>
        <v>0</v>
      </c>
      <c r="K385" s="259" t="s">
        <v>157</v>
      </c>
      <c r="L385" s="264"/>
      <c r="M385" s="265" t="s">
        <v>19</v>
      </c>
      <c r="N385" s="266" t="s">
        <v>40</v>
      </c>
      <c r="O385" s="87"/>
      <c r="P385" s="224">
        <f>O385*H385</f>
        <v>0</v>
      </c>
      <c r="Q385" s="224">
        <v>0.00069999999999999999</v>
      </c>
      <c r="R385" s="224">
        <f>Q385*H385</f>
        <v>0.0048999999999999998</v>
      </c>
      <c r="S385" s="224">
        <v>0</v>
      </c>
      <c r="T385" s="225">
        <f>S385*H385</f>
        <v>0</v>
      </c>
      <c r="U385" s="41"/>
      <c r="V385" s="41"/>
      <c r="W385" s="41"/>
      <c r="X385" s="41"/>
      <c r="Y385" s="41"/>
      <c r="Z385" s="41"/>
      <c r="AA385" s="41"/>
      <c r="AB385" s="41"/>
      <c r="AC385" s="41"/>
      <c r="AD385" s="41"/>
      <c r="AE385" s="41"/>
      <c r="AR385" s="226" t="s">
        <v>175</v>
      </c>
      <c r="AT385" s="226" t="s">
        <v>249</v>
      </c>
      <c r="AU385" s="226" t="s">
        <v>79</v>
      </c>
      <c r="AY385" s="20" t="s">
        <v>151</v>
      </c>
      <c r="BE385" s="227">
        <f>IF(N385="základní",J385,0)</f>
        <v>0</v>
      </c>
      <c r="BF385" s="227">
        <f>IF(N385="snížená",J385,0)</f>
        <v>0</v>
      </c>
      <c r="BG385" s="227">
        <f>IF(N385="zákl. přenesená",J385,0)</f>
        <v>0</v>
      </c>
      <c r="BH385" s="227">
        <f>IF(N385="sníž. přenesená",J385,0)</f>
        <v>0</v>
      </c>
      <c r="BI385" s="227">
        <f>IF(N385="nulová",J385,0)</f>
        <v>0</v>
      </c>
      <c r="BJ385" s="20" t="s">
        <v>77</v>
      </c>
      <c r="BK385" s="227">
        <f>ROUND(I385*H385,2)</f>
        <v>0</v>
      </c>
      <c r="BL385" s="20" t="s">
        <v>158</v>
      </c>
      <c r="BM385" s="226" t="s">
        <v>1851</v>
      </c>
    </row>
    <row r="386" s="12" customFormat="1" ht="22.8" customHeight="1">
      <c r="A386" s="12"/>
      <c r="B386" s="199"/>
      <c r="C386" s="200"/>
      <c r="D386" s="201" t="s">
        <v>68</v>
      </c>
      <c r="E386" s="213" t="s">
        <v>488</v>
      </c>
      <c r="F386" s="213" t="s">
        <v>489</v>
      </c>
      <c r="G386" s="200"/>
      <c r="H386" s="200"/>
      <c r="I386" s="203"/>
      <c r="J386" s="214">
        <f>BK386</f>
        <v>0</v>
      </c>
      <c r="K386" s="200"/>
      <c r="L386" s="205"/>
      <c r="M386" s="206"/>
      <c r="N386" s="207"/>
      <c r="O386" s="207"/>
      <c r="P386" s="208">
        <f>SUM(P387:P388)</f>
        <v>0</v>
      </c>
      <c r="Q386" s="207"/>
      <c r="R386" s="208">
        <f>SUM(R387:R388)</f>
        <v>0</v>
      </c>
      <c r="S386" s="207"/>
      <c r="T386" s="209">
        <f>SUM(T387:T388)</f>
        <v>0</v>
      </c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R386" s="210" t="s">
        <v>77</v>
      </c>
      <c r="AT386" s="211" t="s">
        <v>68</v>
      </c>
      <c r="AU386" s="211" t="s">
        <v>77</v>
      </c>
      <c r="AY386" s="210" t="s">
        <v>151</v>
      </c>
      <c r="BK386" s="212">
        <f>SUM(BK387:BK388)</f>
        <v>0</v>
      </c>
    </row>
    <row r="387" s="2" customFormat="1" ht="21.75" customHeight="1">
      <c r="A387" s="41"/>
      <c r="B387" s="42"/>
      <c r="C387" s="215" t="s">
        <v>1852</v>
      </c>
      <c r="D387" s="215" t="s">
        <v>153</v>
      </c>
      <c r="E387" s="216" t="s">
        <v>1404</v>
      </c>
      <c r="F387" s="217" t="s">
        <v>1405</v>
      </c>
      <c r="G387" s="218" t="s">
        <v>230</v>
      </c>
      <c r="H387" s="219">
        <v>72.852000000000004</v>
      </c>
      <c r="I387" s="220"/>
      <c r="J387" s="221">
        <f>ROUND(I387*H387,2)</f>
        <v>0</v>
      </c>
      <c r="K387" s="217" t="s">
        <v>157</v>
      </c>
      <c r="L387" s="47"/>
      <c r="M387" s="222" t="s">
        <v>19</v>
      </c>
      <c r="N387" s="223" t="s">
        <v>40</v>
      </c>
      <c r="O387" s="87"/>
      <c r="P387" s="224">
        <f>O387*H387</f>
        <v>0</v>
      </c>
      <c r="Q387" s="224">
        <v>0</v>
      </c>
      <c r="R387" s="224">
        <f>Q387*H387</f>
        <v>0</v>
      </c>
      <c r="S387" s="224">
        <v>0</v>
      </c>
      <c r="T387" s="225">
        <f>S387*H387</f>
        <v>0</v>
      </c>
      <c r="U387" s="41"/>
      <c r="V387" s="41"/>
      <c r="W387" s="41"/>
      <c r="X387" s="41"/>
      <c r="Y387" s="41"/>
      <c r="Z387" s="41"/>
      <c r="AA387" s="41"/>
      <c r="AB387" s="41"/>
      <c r="AC387" s="41"/>
      <c r="AD387" s="41"/>
      <c r="AE387" s="41"/>
      <c r="AR387" s="226" t="s">
        <v>158</v>
      </c>
      <c r="AT387" s="226" t="s">
        <v>153</v>
      </c>
      <c r="AU387" s="226" t="s">
        <v>79</v>
      </c>
      <c r="AY387" s="20" t="s">
        <v>151</v>
      </c>
      <c r="BE387" s="227">
        <f>IF(N387="základní",J387,0)</f>
        <v>0</v>
      </c>
      <c r="BF387" s="227">
        <f>IF(N387="snížená",J387,0)</f>
        <v>0</v>
      </c>
      <c r="BG387" s="227">
        <f>IF(N387="zákl. přenesená",J387,0)</f>
        <v>0</v>
      </c>
      <c r="BH387" s="227">
        <f>IF(N387="sníž. přenesená",J387,0)</f>
        <v>0</v>
      </c>
      <c r="BI387" s="227">
        <f>IF(N387="nulová",J387,0)</f>
        <v>0</v>
      </c>
      <c r="BJ387" s="20" t="s">
        <v>77</v>
      </c>
      <c r="BK387" s="227">
        <f>ROUND(I387*H387,2)</f>
        <v>0</v>
      </c>
      <c r="BL387" s="20" t="s">
        <v>158</v>
      </c>
      <c r="BM387" s="226" t="s">
        <v>1853</v>
      </c>
    </row>
    <row r="388" s="2" customFormat="1">
      <c r="A388" s="41"/>
      <c r="B388" s="42"/>
      <c r="C388" s="43"/>
      <c r="D388" s="228" t="s">
        <v>159</v>
      </c>
      <c r="E388" s="43"/>
      <c r="F388" s="229" t="s">
        <v>1406</v>
      </c>
      <c r="G388" s="43"/>
      <c r="H388" s="43"/>
      <c r="I388" s="230"/>
      <c r="J388" s="43"/>
      <c r="K388" s="43"/>
      <c r="L388" s="47"/>
      <c r="M388" s="231"/>
      <c r="N388" s="232"/>
      <c r="O388" s="87"/>
      <c r="P388" s="87"/>
      <c r="Q388" s="87"/>
      <c r="R388" s="87"/>
      <c r="S388" s="87"/>
      <c r="T388" s="88"/>
      <c r="U388" s="41"/>
      <c r="V388" s="41"/>
      <c r="W388" s="41"/>
      <c r="X388" s="41"/>
      <c r="Y388" s="41"/>
      <c r="Z388" s="41"/>
      <c r="AA388" s="41"/>
      <c r="AB388" s="41"/>
      <c r="AC388" s="41"/>
      <c r="AD388" s="41"/>
      <c r="AE388" s="41"/>
      <c r="AT388" s="20" t="s">
        <v>159</v>
      </c>
      <c r="AU388" s="20" t="s">
        <v>79</v>
      </c>
    </row>
    <row r="389" s="12" customFormat="1" ht="25.92" customHeight="1">
      <c r="A389" s="12"/>
      <c r="B389" s="199"/>
      <c r="C389" s="200"/>
      <c r="D389" s="201" t="s">
        <v>68</v>
      </c>
      <c r="E389" s="202" t="s">
        <v>1020</v>
      </c>
      <c r="F389" s="202" t="s">
        <v>1021</v>
      </c>
      <c r="G389" s="200"/>
      <c r="H389" s="200"/>
      <c r="I389" s="203"/>
      <c r="J389" s="204">
        <f>BK389</f>
        <v>0</v>
      </c>
      <c r="K389" s="200"/>
      <c r="L389" s="205"/>
      <c r="M389" s="206"/>
      <c r="N389" s="207"/>
      <c r="O389" s="207"/>
      <c r="P389" s="208">
        <f>P390</f>
        <v>0</v>
      </c>
      <c r="Q389" s="207"/>
      <c r="R389" s="208">
        <f>R390</f>
        <v>0.39400000000000002</v>
      </c>
      <c r="S389" s="207"/>
      <c r="T389" s="209">
        <f>T390</f>
        <v>0</v>
      </c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R389" s="210" t="s">
        <v>79</v>
      </c>
      <c r="AT389" s="211" t="s">
        <v>68</v>
      </c>
      <c r="AU389" s="211" t="s">
        <v>69</v>
      </c>
      <c r="AY389" s="210" t="s">
        <v>151</v>
      </c>
      <c r="BK389" s="212">
        <f>BK390</f>
        <v>0</v>
      </c>
    </row>
    <row r="390" s="12" customFormat="1" ht="22.8" customHeight="1">
      <c r="A390" s="12"/>
      <c r="B390" s="199"/>
      <c r="C390" s="200"/>
      <c r="D390" s="201" t="s">
        <v>68</v>
      </c>
      <c r="E390" s="213" t="s">
        <v>1854</v>
      </c>
      <c r="F390" s="213" t="s">
        <v>1855</v>
      </c>
      <c r="G390" s="200"/>
      <c r="H390" s="200"/>
      <c r="I390" s="203"/>
      <c r="J390" s="214">
        <f>BK390</f>
        <v>0</v>
      </c>
      <c r="K390" s="200"/>
      <c r="L390" s="205"/>
      <c r="M390" s="206"/>
      <c r="N390" s="207"/>
      <c r="O390" s="207"/>
      <c r="P390" s="208">
        <f>SUM(P391:P401)</f>
        <v>0</v>
      </c>
      <c r="Q390" s="207"/>
      <c r="R390" s="208">
        <f>SUM(R391:R401)</f>
        <v>0.39400000000000002</v>
      </c>
      <c r="S390" s="207"/>
      <c r="T390" s="209">
        <f>SUM(T391:T401)</f>
        <v>0</v>
      </c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R390" s="210" t="s">
        <v>79</v>
      </c>
      <c r="AT390" s="211" t="s">
        <v>68</v>
      </c>
      <c r="AU390" s="211" t="s">
        <v>77</v>
      </c>
      <c r="AY390" s="210" t="s">
        <v>151</v>
      </c>
      <c r="BK390" s="212">
        <f>SUM(BK391:BK401)</f>
        <v>0</v>
      </c>
    </row>
    <row r="391" s="2" customFormat="1" ht="21.75" customHeight="1">
      <c r="A391" s="41"/>
      <c r="B391" s="42"/>
      <c r="C391" s="215" t="s">
        <v>467</v>
      </c>
      <c r="D391" s="215" t="s">
        <v>153</v>
      </c>
      <c r="E391" s="216" t="s">
        <v>1856</v>
      </c>
      <c r="F391" s="217" t="s">
        <v>1857</v>
      </c>
      <c r="G391" s="218" t="s">
        <v>191</v>
      </c>
      <c r="H391" s="219">
        <v>47.509999999999998</v>
      </c>
      <c r="I391" s="220"/>
      <c r="J391" s="221">
        <f>ROUND(I391*H391,2)</f>
        <v>0</v>
      </c>
      <c r="K391" s="217" t="s">
        <v>157</v>
      </c>
      <c r="L391" s="47"/>
      <c r="M391" s="222" t="s">
        <v>19</v>
      </c>
      <c r="N391" s="223" t="s">
        <v>40</v>
      </c>
      <c r="O391" s="87"/>
      <c r="P391" s="224">
        <f>O391*H391</f>
        <v>0</v>
      </c>
      <c r="Q391" s="224">
        <v>0</v>
      </c>
      <c r="R391" s="224">
        <f>Q391*H391</f>
        <v>0</v>
      </c>
      <c r="S391" s="224">
        <v>0</v>
      </c>
      <c r="T391" s="225">
        <f>S391*H391</f>
        <v>0</v>
      </c>
      <c r="U391" s="41"/>
      <c r="V391" s="41"/>
      <c r="W391" s="41"/>
      <c r="X391" s="41"/>
      <c r="Y391" s="41"/>
      <c r="Z391" s="41"/>
      <c r="AA391" s="41"/>
      <c r="AB391" s="41"/>
      <c r="AC391" s="41"/>
      <c r="AD391" s="41"/>
      <c r="AE391" s="41"/>
      <c r="AR391" s="226" t="s">
        <v>198</v>
      </c>
      <c r="AT391" s="226" t="s">
        <v>153</v>
      </c>
      <c r="AU391" s="226" t="s">
        <v>79</v>
      </c>
      <c r="AY391" s="20" t="s">
        <v>151</v>
      </c>
      <c r="BE391" s="227">
        <f>IF(N391="základní",J391,0)</f>
        <v>0</v>
      </c>
      <c r="BF391" s="227">
        <f>IF(N391="snížená",J391,0)</f>
        <v>0</v>
      </c>
      <c r="BG391" s="227">
        <f>IF(N391="zákl. přenesená",J391,0)</f>
        <v>0</v>
      </c>
      <c r="BH391" s="227">
        <f>IF(N391="sníž. přenesená",J391,0)</f>
        <v>0</v>
      </c>
      <c r="BI391" s="227">
        <f>IF(N391="nulová",J391,0)</f>
        <v>0</v>
      </c>
      <c r="BJ391" s="20" t="s">
        <v>77</v>
      </c>
      <c r="BK391" s="227">
        <f>ROUND(I391*H391,2)</f>
        <v>0</v>
      </c>
      <c r="BL391" s="20" t="s">
        <v>198</v>
      </c>
      <c r="BM391" s="226" t="s">
        <v>1858</v>
      </c>
    </row>
    <row r="392" s="2" customFormat="1">
      <c r="A392" s="41"/>
      <c r="B392" s="42"/>
      <c r="C392" s="43"/>
      <c r="D392" s="228" t="s">
        <v>159</v>
      </c>
      <c r="E392" s="43"/>
      <c r="F392" s="229" t="s">
        <v>1859</v>
      </c>
      <c r="G392" s="43"/>
      <c r="H392" s="43"/>
      <c r="I392" s="230"/>
      <c r="J392" s="43"/>
      <c r="K392" s="43"/>
      <c r="L392" s="47"/>
      <c r="M392" s="231"/>
      <c r="N392" s="232"/>
      <c r="O392" s="87"/>
      <c r="P392" s="87"/>
      <c r="Q392" s="87"/>
      <c r="R392" s="87"/>
      <c r="S392" s="87"/>
      <c r="T392" s="88"/>
      <c r="U392" s="41"/>
      <c r="V392" s="41"/>
      <c r="W392" s="41"/>
      <c r="X392" s="41"/>
      <c r="Y392" s="41"/>
      <c r="Z392" s="41"/>
      <c r="AA392" s="41"/>
      <c r="AB392" s="41"/>
      <c r="AC392" s="41"/>
      <c r="AD392" s="41"/>
      <c r="AE392" s="41"/>
      <c r="AT392" s="20" t="s">
        <v>159</v>
      </c>
      <c r="AU392" s="20" t="s">
        <v>79</v>
      </c>
    </row>
    <row r="393" s="13" customFormat="1">
      <c r="A393" s="13"/>
      <c r="B393" s="233"/>
      <c r="C393" s="234"/>
      <c r="D393" s="235" t="s">
        <v>161</v>
      </c>
      <c r="E393" s="236" t="s">
        <v>19</v>
      </c>
      <c r="F393" s="237" t="s">
        <v>1860</v>
      </c>
      <c r="G393" s="234"/>
      <c r="H393" s="238">
        <v>47.509999999999998</v>
      </c>
      <c r="I393" s="239"/>
      <c r="J393" s="234"/>
      <c r="K393" s="234"/>
      <c r="L393" s="240"/>
      <c r="M393" s="241"/>
      <c r="N393" s="242"/>
      <c r="O393" s="242"/>
      <c r="P393" s="242"/>
      <c r="Q393" s="242"/>
      <c r="R393" s="242"/>
      <c r="S393" s="242"/>
      <c r="T393" s="24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44" t="s">
        <v>161</v>
      </c>
      <c r="AU393" s="244" t="s">
        <v>79</v>
      </c>
      <c r="AV393" s="13" t="s">
        <v>79</v>
      </c>
      <c r="AW393" s="13" t="s">
        <v>31</v>
      </c>
      <c r="AX393" s="13" t="s">
        <v>69</v>
      </c>
      <c r="AY393" s="244" t="s">
        <v>151</v>
      </c>
    </row>
    <row r="394" s="14" customFormat="1">
      <c r="A394" s="14"/>
      <c r="B394" s="245"/>
      <c r="C394" s="246"/>
      <c r="D394" s="235" t="s">
        <v>161</v>
      </c>
      <c r="E394" s="247" t="s">
        <v>19</v>
      </c>
      <c r="F394" s="248" t="s">
        <v>202</v>
      </c>
      <c r="G394" s="246"/>
      <c r="H394" s="249">
        <v>47.509999999999998</v>
      </c>
      <c r="I394" s="250"/>
      <c r="J394" s="246"/>
      <c r="K394" s="246"/>
      <c r="L394" s="251"/>
      <c r="M394" s="252"/>
      <c r="N394" s="253"/>
      <c r="O394" s="253"/>
      <c r="P394" s="253"/>
      <c r="Q394" s="253"/>
      <c r="R394" s="253"/>
      <c r="S394" s="253"/>
      <c r="T394" s="25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55" t="s">
        <v>161</v>
      </c>
      <c r="AU394" s="255" t="s">
        <v>79</v>
      </c>
      <c r="AV394" s="14" t="s">
        <v>158</v>
      </c>
      <c r="AW394" s="14" t="s">
        <v>31</v>
      </c>
      <c r="AX394" s="14" t="s">
        <v>77</v>
      </c>
      <c r="AY394" s="255" t="s">
        <v>151</v>
      </c>
    </row>
    <row r="395" s="2" customFormat="1" ht="16.5" customHeight="1">
      <c r="A395" s="41"/>
      <c r="B395" s="42"/>
      <c r="C395" s="257" t="s">
        <v>1861</v>
      </c>
      <c r="D395" s="257" t="s">
        <v>249</v>
      </c>
      <c r="E395" s="258" t="s">
        <v>1862</v>
      </c>
      <c r="F395" s="259" t="s">
        <v>1863</v>
      </c>
      <c r="G395" s="260" t="s">
        <v>230</v>
      </c>
      <c r="H395" s="261">
        <v>0.39400000000000002</v>
      </c>
      <c r="I395" s="262"/>
      <c r="J395" s="263">
        <f>ROUND(I395*H395,2)</f>
        <v>0</v>
      </c>
      <c r="K395" s="259" t="s">
        <v>19</v>
      </c>
      <c r="L395" s="264"/>
      <c r="M395" s="265" t="s">
        <v>19</v>
      </c>
      <c r="N395" s="266" t="s">
        <v>40</v>
      </c>
      <c r="O395" s="87"/>
      <c r="P395" s="224">
        <f>O395*H395</f>
        <v>0</v>
      </c>
      <c r="Q395" s="224">
        <v>1</v>
      </c>
      <c r="R395" s="224">
        <f>Q395*H395</f>
        <v>0.39400000000000002</v>
      </c>
      <c r="S395" s="224">
        <v>0</v>
      </c>
      <c r="T395" s="225">
        <f>S395*H395</f>
        <v>0</v>
      </c>
      <c r="U395" s="41"/>
      <c r="V395" s="41"/>
      <c r="W395" s="41"/>
      <c r="X395" s="41"/>
      <c r="Y395" s="41"/>
      <c r="Z395" s="41"/>
      <c r="AA395" s="41"/>
      <c r="AB395" s="41"/>
      <c r="AC395" s="41"/>
      <c r="AD395" s="41"/>
      <c r="AE395" s="41"/>
      <c r="AR395" s="226" t="s">
        <v>236</v>
      </c>
      <c r="AT395" s="226" t="s">
        <v>249</v>
      </c>
      <c r="AU395" s="226" t="s">
        <v>79</v>
      </c>
      <c r="AY395" s="20" t="s">
        <v>151</v>
      </c>
      <c r="BE395" s="227">
        <f>IF(N395="základní",J395,0)</f>
        <v>0</v>
      </c>
      <c r="BF395" s="227">
        <f>IF(N395="snížená",J395,0)</f>
        <v>0</v>
      </c>
      <c r="BG395" s="227">
        <f>IF(N395="zákl. přenesená",J395,0)</f>
        <v>0</v>
      </c>
      <c r="BH395" s="227">
        <f>IF(N395="sníž. přenesená",J395,0)</f>
        <v>0</v>
      </c>
      <c r="BI395" s="227">
        <f>IF(N395="nulová",J395,0)</f>
        <v>0</v>
      </c>
      <c r="BJ395" s="20" t="s">
        <v>77</v>
      </c>
      <c r="BK395" s="227">
        <f>ROUND(I395*H395,2)</f>
        <v>0</v>
      </c>
      <c r="BL395" s="20" t="s">
        <v>198</v>
      </c>
      <c r="BM395" s="226" t="s">
        <v>1864</v>
      </c>
    </row>
    <row r="396" s="2" customFormat="1">
      <c r="A396" s="41"/>
      <c r="B396" s="42"/>
      <c r="C396" s="43"/>
      <c r="D396" s="235" t="s">
        <v>238</v>
      </c>
      <c r="E396" s="43"/>
      <c r="F396" s="256" t="s">
        <v>1865</v>
      </c>
      <c r="G396" s="43"/>
      <c r="H396" s="43"/>
      <c r="I396" s="230"/>
      <c r="J396" s="43"/>
      <c r="K396" s="43"/>
      <c r="L396" s="47"/>
      <c r="M396" s="231"/>
      <c r="N396" s="232"/>
      <c r="O396" s="87"/>
      <c r="P396" s="87"/>
      <c r="Q396" s="87"/>
      <c r="R396" s="87"/>
      <c r="S396" s="87"/>
      <c r="T396" s="88"/>
      <c r="U396" s="41"/>
      <c r="V396" s="41"/>
      <c r="W396" s="41"/>
      <c r="X396" s="41"/>
      <c r="Y396" s="41"/>
      <c r="Z396" s="41"/>
      <c r="AA396" s="41"/>
      <c r="AB396" s="41"/>
      <c r="AC396" s="41"/>
      <c r="AD396" s="41"/>
      <c r="AE396" s="41"/>
      <c r="AT396" s="20" t="s">
        <v>238</v>
      </c>
      <c r="AU396" s="20" t="s">
        <v>79</v>
      </c>
    </row>
    <row r="397" s="13" customFormat="1">
      <c r="A397" s="13"/>
      <c r="B397" s="233"/>
      <c r="C397" s="234"/>
      <c r="D397" s="235" t="s">
        <v>161</v>
      </c>
      <c r="E397" s="236" t="s">
        <v>19</v>
      </c>
      <c r="F397" s="237" t="s">
        <v>1866</v>
      </c>
      <c r="G397" s="234"/>
      <c r="H397" s="238">
        <v>0.373</v>
      </c>
      <c r="I397" s="239"/>
      <c r="J397" s="234"/>
      <c r="K397" s="234"/>
      <c r="L397" s="240"/>
      <c r="M397" s="241"/>
      <c r="N397" s="242"/>
      <c r="O397" s="242"/>
      <c r="P397" s="242"/>
      <c r="Q397" s="242"/>
      <c r="R397" s="242"/>
      <c r="S397" s="242"/>
      <c r="T397" s="24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44" t="s">
        <v>161</v>
      </c>
      <c r="AU397" s="244" t="s">
        <v>79</v>
      </c>
      <c r="AV397" s="13" t="s">
        <v>79</v>
      </c>
      <c r="AW397" s="13" t="s">
        <v>31</v>
      </c>
      <c r="AX397" s="13" t="s">
        <v>69</v>
      </c>
      <c r="AY397" s="244" t="s">
        <v>151</v>
      </c>
    </row>
    <row r="398" s="13" customFormat="1">
      <c r="A398" s="13"/>
      <c r="B398" s="233"/>
      <c r="C398" s="234"/>
      <c r="D398" s="235" t="s">
        <v>161</v>
      </c>
      <c r="E398" s="236" t="s">
        <v>19</v>
      </c>
      <c r="F398" s="237" t="s">
        <v>1867</v>
      </c>
      <c r="G398" s="234"/>
      <c r="H398" s="238">
        <v>0.021000000000000001</v>
      </c>
      <c r="I398" s="239"/>
      <c r="J398" s="234"/>
      <c r="K398" s="234"/>
      <c r="L398" s="240"/>
      <c r="M398" s="241"/>
      <c r="N398" s="242"/>
      <c r="O398" s="242"/>
      <c r="P398" s="242"/>
      <c r="Q398" s="242"/>
      <c r="R398" s="242"/>
      <c r="S398" s="242"/>
      <c r="T398" s="24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44" t="s">
        <v>161</v>
      </c>
      <c r="AU398" s="244" t="s">
        <v>79</v>
      </c>
      <c r="AV398" s="13" t="s">
        <v>79</v>
      </c>
      <c r="AW398" s="13" t="s">
        <v>31</v>
      </c>
      <c r="AX398" s="13" t="s">
        <v>69</v>
      </c>
      <c r="AY398" s="244" t="s">
        <v>151</v>
      </c>
    </row>
    <row r="399" s="14" customFormat="1">
      <c r="A399" s="14"/>
      <c r="B399" s="245"/>
      <c r="C399" s="246"/>
      <c r="D399" s="235" t="s">
        <v>161</v>
      </c>
      <c r="E399" s="247" t="s">
        <v>19</v>
      </c>
      <c r="F399" s="248" t="s">
        <v>202</v>
      </c>
      <c r="G399" s="246"/>
      <c r="H399" s="249">
        <v>0.39400000000000002</v>
      </c>
      <c r="I399" s="250"/>
      <c r="J399" s="246"/>
      <c r="K399" s="246"/>
      <c r="L399" s="251"/>
      <c r="M399" s="252"/>
      <c r="N399" s="253"/>
      <c r="O399" s="253"/>
      <c r="P399" s="253"/>
      <c r="Q399" s="253"/>
      <c r="R399" s="253"/>
      <c r="S399" s="253"/>
      <c r="T399" s="25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55" t="s">
        <v>161</v>
      </c>
      <c r="AU399" s="255" t="s">
        <v>79</v>
      </c>
      <c r="AV399" s="14" t="s">
        <v>158</v>
      </c>
      <c r="AW399" s="14" t="s">
        <v>31</v>
      </c>
      <c r="AX399" s="14" t="s">
        <v>77</v>
      </c>
      <c r="AY399" s="255" t="s">
        <v>151</v>
      </c>
    </row>
    <row r="400" s="2" customFormat="1" ht="24.15" customHeight="1">
      <c r="A400" s="41"/>
      <c r="B400" s="42"/>
      <c r="C400" s="215" t="s">
        <v>879</v>
      </c>
      <c r="D400" s="215" t="s">
        <v>153</v>
      </c>
      <c r="E400" s="216" t="s">
        <v>1868</v>
      </c>
      <c r="F400" s="217" t="s">
        <v>1869</v>
      </c>
      <c r="G400" s="218" t="s">
        <v>230</v>
      </c>
      <c r="H400" s="219">
        <v>0.39400000000000002</v>
      </c>
      <c r="I400" s="220"/>
      <c r="J400" s="221">
        <f>ROUND(I400*H400,2)</f>
        <v>0</v>
      </c>
      <c r="K400" s="217" t="s">
        <v>157</v>
      </c>
      <c r="L400" s="47"/>
      <c r="M400" s="222" t="s">
        <v>19</v>
      </c>
      <c r="N400" s="223" t="s">
        <v>40</v>
      </c>
      <c r="O400" s="87"/>
      <c r="P400" s="224">
        <f>O400*H400</f>
        <v>0</v>
      </c>
      <c r="Q400" s="224">
        <v>0</v>
      </c>
      <c r="R400" s="224">
        <f>Q400*H400</f>
        <v>0</v>
      </c>
      <c r="S400" s="224">
        <v>0</v>
      </c>
      <c r="T400" s="225">
        <f>S400*H400</f>
        <v>0</v>
      </c>
      <c r="U400" s="41"/>
      <c r="V400" s="41"/>
      <c r="W400" s="41"/>
      <c r="X400" s="41"/>
      <c r="Y400" s="41"/>
      <c r="Z400" s="41"/>
      <c r="AA400" s="41"/>
      <c r="AB400" s="41"/>
      <c r="AC400" s="41"/>
      <c r="AD400" s="41"/>
      <c r="AE400" s="41"/>
      <c r="AR400" s="226" t="s">
        <v>198</v>
      </c>
      <c r="AT400" s="226" t="s">
        <v>153</v>
      </c>
      <c r="AU400" s="226" t="s">
        <v>79</v>
      </c>
      <c r="AY400" s="20" t="s">
        <v>151</v>
      </c>
      <c r="BE400" s="227">
        <f>IF(N400="základní",J400,0)</f>
        <v>0</v>
      </c>
      <c r="BF400" s="227">
        <f>IF(N400="snížená",J400,0)</f>
        <v>0</v>
      </c>
      <c r="BG400" s="227">
        <f>IF(N400="zákl. přenesená",J400,0)</f>
        <v>0</v>
      </c>
      <c r="BH400" s="227">
        <f>IF(N400="sníž. přenesená",J400,0)</f>
        <v>0</v>
      </c>
      <c r="BI400" s="227">
        <f>IF(N400="nulová",J400,0)</f>
        <v>0</v>
      </c>
      <c r="BJ400" s="20" t="s">
        <v>77</v>
      </c>
      <c r="BK400" s="227">
        <f>ROUND(I400*H400,2)</f>
        <v>0</v>
      </c>
      <c r="BL400" s="20" t="s">
        <v>198</v>
      </c>
      <c r="BM400" s="226" t="s">
        <v>1870</v>
      </c>
    </row>
    <row r="401" s="2" customFormat="1">
      <c r="A401" s="41"/>
      <c r="B401" s="42"/>
      <c r="C401" s="43"/>
      <c r="D401" s="228" t="s">
        <v>159</v>
      </c>
      <c r="E401" s="43"/>
      <c r="F401" s="229" t="s">
        <v>1871</v>
      </c>
      <c r="G401" s="43"/>
      <c r="H401" s="43"/>
      <c r="I401" s="230"/>
      <c r="J401" s="43"/>
      <c r="K401" s="43"/>
      <c r="L401" s="47"/>
      <c r="M401" s="270"/>
      <c r="N401" s="271"/>
      <c r="O401" s="272"/>
      <c r="P401" s="272"/>
      <c r="Q401" s="272"/>
      <c r="R401" s="272"/>
      <c r="S401" s="272"/>
      <c r="T401" s="273"/>
      <c r="U401" s="41"/>
      <c r="V401" s="41"/>
      <c r="W401" s="41"/>
      <c r="X401" s="41"/>
      <c r="Y401" s="41"/>
      <c r="Z401" s="41"/>
      <c r="AA401" s="41"/>
      <c r="AB401" s="41"/>
      <c r="AC401" s="41"/>
      <c r="AD401" s="41"/>
      <c r="AE401" s="41"/>
      <c r="AT401" s="20" t="s">
        <v>159</v>
      </c>
      <c r="AU401" s="20" t="s">
        <v>79</v>
      </c>
    </row>
    <row r="402" s="2" customFormat="1" ht="6.96" customHeight="1">
      <c r="A402" s="41"/>
      <c r="B402" s="62"/>
      <c r="C402" s="63"/>
      <c r="D402" s="63"/>
      <c r="E402" s="63"/>
      <c r="F402" s="63"/>
      <c r="G402" s="63"/>
      <c r="H402" s="63"/>
      <c r="I402" s="63"/>
      <c r="J402" s="63"/>
      <c r="K402" s="63"/>
      <c r="L402" s="47"/>
      <c r="M402" s="41"/>
      <c r="O402" s="41"/>
      <c r="P402" s="41"/>
      <c r="Q402" s="41"/>
      <c r="R402" s="41"/>
      <c r="S402" s="41"/>
      <c r="T402" s="41"/>
      <c r="U402" s="41"/>
      <c r="V402" s="41"/>
      <c r="W402" s="41"/>
      <c r="X402" s="41"/>
      <c r="Y402" s="41"/>
      <c r="Z402" s="41"/>
      <c r="AA402" s="41"/>
      <c r="AB402" s="41"/>
      <c r="AC402" s="41"/>
      <c r="AD402" s="41"/>
      <c r="AE402" s="41"/>
    </row>
  </sheetData>
  <sheetProtection sheet="1" autoFilter="0" formatColumns="0" formatRows="0" objects="1" scenarios="1" spinCount="100000" saltValue="0fUOMmM3DkhWnZB+X9a9G1odo+NLmK8pGxFzEkhMtNO+C6VJahQmlL/8zhzlMHP3oJC7I8Li9U3fYmYLCUiqpg==" hashValue="kV8TbrA4GnaoTK7v/w2d+2maquGzpCRofzzcOJrO3C9XWnPlRLgQpUZ65XC5Mr8c3jrydlSGuhRIrNhhPb1EyA==" algorithmName="SHA-512" password="88A1"/>
  <autoFilter ref="C91:K401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0:H80"/>
    <mergeCell ref="E82:H82"/>
    <mergeCell ref="E84:H84"/>
    <mergeCell ref="L2:V2"/>
  </mergeCells>
  <hyperlinks>
    <hyperlink ref="F96" r:id="rId1" display="https://podminky.urs.cz/item/CS_URS_2024_01/119005132"/>
    <hyperlink ref="F98" r:id="rId2" display="https://podminky.urs.cz/item/CS_URS_2024_01/119005151"/>
    <hyperlink ref="F100" r:id="rId3" display="https://podminky.urs.cz/item/CS_URS_2024_01/180405114"/>
    <hyperlink ref="F110" r:id="rId4" display="https://podminky.urs.cz/item/CS_URS_2024_01/181351003"/>
    <hyperlink ref="F119" r:id="rId5" display="https://podminky.urs.cz/item/CS_URS_2024_01/181351005"/>
    <hyperlink ref="F128" r:id="rId6" display="https://podminky.urs.cz/item/CS_URS_2024_01/181351104"/>
    <hyperlink ref="F143" r:id="rId7" display="https://podminky.urs.cz/item/CS_URS_2024_01/181411131"/>
    <hyperlink ref="F149" r:id="rId8" display="https://podminky.urs.cz/item/CS_URS_2024_01/181411141"/>
    <hyperlink ref="F155" r:id="rId9" display="https://podminky.urs.cz/item/CS_URS_2024_01/181411141"/>
    <hyperlink ref="F159" r:id="rId10" display="https://podminky.urs.cz/item/CS_URS_2024_01/183101213"/>
    <hyperlink ref="F170" r:id="rId11" display="https://podminky.urs.cz/item/CS_URS_2024_01/183101221"/>
    <hyperlink ref="F187" r:id="rId12" display="https://podminky.urs.cz/item/CS_URS_2024_01/183111213"/>
    <hyperlink ref="F196" r:id="rId13" display="https://podminky.urs.cz/item/CS_URS_2024_01/183211313"/>
    <hyperlink ref="F206" r:id="rId14" display="https://podminky.urs.cz/item/CS_URS_2024_01/183211322"/>
    <hyperlink ref="F237" r:id="rId15" display="https://podminky.urs.cz/item/CS_URS_2024_01/183403153"/>
    <hyperlink ref="F245" r:id="rId16" display="https://podminky.urs.cz/item/CS_URS_2024_01/183403161"/>
    <hyperlink ref="F248" r:id="rId17" display="https://podminky.urs.cz/item/CS_URS_2024_01/183403371"/>
    <hyperlink ref="F251" r:id="rId18" display="https://podminky.urs.cz/item/CS_URS_2024_01/184102111"/>
    <hyperlink ref="F265" r:id="rId19" display="https://podminky.urs.cz/item/CS_URS_2024_01/184102113"/>
    <hyperlink ref="F280" r:id="rId20" display="https://podminky.urs.cz/item/CS_URS_2024_01/184102118"/>
    <hyperlink ref="F286" r:id="rId21" display="https://podminky.urs.cz/item/CS_URS_2024_01/184215133"/>
    <hyperlink ref="F291" r:id="rId22" display="https://podminky.urs.cz/item/CS_URS_2024_01/184215412"/>
    <hyperlink ref="F298" r:id="rId23" display="https://podminky.urs.cz/item/CS_URS_2024_01/184813161"/>
    <hyperlink ref="F303" r:id="rId24" display="https://podminky.urs.cz/item/CS_URS_2024_01/184813511"/>
    <hyperlink ref="F311" r:id="rId25" display="https://podminky.urs.cz/item/CS_URS_2024_01/184851411"/>
    <hyperlink ref="F313" r:id="rId26" display="https://podminky.urs.cz/item/CS_URS_2024_01/184851511"/>
    <hyperlink ref="F315" r:id="rId27" display="https://podminky.urs.cz/item/CS_URS_2024_01/184911151"/>
    <hyperlink ref="F328" r:id="rId28" display="https://podminky.urs.cz/item/CS_URS_2024_01/184911421"/>
    <hyperlink ref="F337" r:id="rId29" display="https://podminky.urs.cz/item/CS_URS_2024_01/185802113"/>
    <hyperlink ref="F347" r:id="rId30" display="https://podminky.urs.cz/item/CS_URS_2024_01/185802114"/>
    <hyperlink ref="F363" r:id="rId31" display="https://podminky.urs.cz/item/CS_URS_2024_01/185851121"/>
    <hyperlink ref="F374" r:id="rId32" display="https://podminky.urs.cz/item/CS_URS_2024_01/211971110"/>
    <hyperlink ref="F379" r:id="rId33" display="https://podminky.urs.cz/item/CS_URS_2024_01/212752411"/>
    <hyperlink ref="F382" r:id="rId34" display="https://podminky.urs.cz/item/CS_URS_2024_01/894812051"/>
    <hyperlink ref="F384" r:id="rId35" display="https://podminky.urs.cz/item/CS_URS_2024_01/899922811"/>
    <hyperlink ref="F388" r:id="rId36" display="https://podminky.urs.cz/item/CS_URS_2024_01/998231411"/>
    <hyperlink ref="F392" r:id="rId37" display="https://podminky.urs.cz/item/CS_URS_2024_01/767991004"/>
    <hyperlink ref="F401" r:id="rId38" display="https://podminky.urs.cz/item/CS_URS_2024_01/998767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9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110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79</v>
      </c>
    </row>
    <row r="4" s="1" customFormat="1" ht="24.96" customHeight="1">
      <c r="B4" s="23"/>
      <c r="D4" s="143" t="s">
        <v>120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19-2023-1 - Revitalizace veřejného prostranství v Líbeznicích u bytových domů, k.ú. Líbeznice - I.etapa</v>
      </c>
      <c r="F7" s="145"/>
      <c r="G7" s="145"/>
      <c r="H7" s="145"/>
      <c r="L7" s="23"/>
    </row>
    <row r="8" s="1" customFormat="1" ht="12" customHeight="1">
      <c r="B8" s="23"/>
      <c r="D8" s="145" t="s">
        <v>121</v>
      </c>
      <c r="L8" s="23"/>
    </row>
    <row r="9" s="2" customFormat="1" ht="16.5" customHeight="1">
      <c r="A9" s="41"/>
      <c r="B9" s="47"/>
      <c r="C9" s="41"/>
      <c r="D9" s="41"/>
      <c r="E9" s="146" t="s">
        <v>1407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5" t="s">
        <v>1408</v>
      </c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8" t="s">
        <v>1872</v>
      </c>
      <c r="F11" s="41"/>
      <c r="G11" s="41"/>
      <c r="H11" s="41"/>
      <c r="I11" s="41"/>
      <c r="J11" s="41"/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5" t="s">
        <v>18</v>
      </c>
      <c r="E13" s="41"/>
      <c r="F13" s="136" t="s">
        <v>19</v>
      </c>
      <c r="G13" s="41"/>
      <c r="H13" s="41"/>
      <c r="I13" s="145" t="s">
        <v>20</v>
      </c>
      <c r="J13" s="136" t="s">
        <v>19</v>
      </c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21</v>
      </c>
      <c r="E14" s="41"/>
      <c r="F14" s="136" t="s">
        <v>22</v>
      </c>
      <c r="G14" s="41"/>
      <c r="H14" s="41"/>
      <c r="I14" s="145" t="s">
        <v>23</v>
      </c>
      <c r="J14" s="149" t="str">
        <f>'Rekapitulace stavby'!AN8</f>
        <v>29. 1. 2024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5" t="s">
        <v>25</v>
      </c>
      <c r="E16" s="41"/>
      <c r="F16" s="41"/>
      <c r="G16" s="41"/>
      <c r="H16" s="41"/>
      <c r="I16" s="145" t="s">
        <v>26</v>
      </c>
      <c r="J16" s="136" t="str">
        <f>IF('Rekapitulace stavby'!AN10="","",'Rekapitulace stavby'!AN10)</f>
        <v/>
      </c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tr">
        <f>IF('Rekapitulace stavby'!E11="","",'Rekapitulace stavby'!E11)</f>
        <v xml:space="preserve"> </v>
      </c>
      <c r="F17" s="41"/>
      <c r="G17" s="41"/>
      <c r="H17" s="41"/>
      <c r="I17" s="145" t="s">
        <v>27</v>
      </c>
      <c r="J17" s="136" t="str">
        <f>IF('Rekapitulace stavby'!AN11="","",'Rekapitulace stavby'!AN11)</f>
        <v/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5" t="s">
        <v>28</v>
      </c>
      <c r="E19" s="41"/>
      <c r="F19" s="41"/>
      <c r="G19" s="41"/>
      <c r="H19" s="41"/>
      <c r="I19" s="145" t="s">
        <v>26</v>
      </c>
      <c r="J19" s="36" t="str">
        <f>'Rekapitulace stavby'!AN13</f>
        <v>Vyplň údaj</v>
      </c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5" t="s">
        <v>27</v>
      </c>
      <c r="J20" s="36" t="str">
        <f>'Rekapitulace stavby'!AN14</f>
        <v>Vyplň údaj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5" t="s">
        <v>30</v>
      </c>
      <c r="E22" s="41"/>
      <c r="F22" s="41"/>
      <c r="G22" s="41"/>
      <c r="H22" s="41"/>
      <c r="I22" s="145" t="s">
        <v>26</v>
      </c>
      <c r="J22" s="136" t="str">
        <f>IF('Rekapitulace stavby'!AN16="","",'Rekapitulace stavby'!AN16)</f>
        <v/>
      </c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tr">
        <f>IF('Rekapitulace stavby'!E17="","",'Rekapitulace stavby'!E17)</f>
        <v xml:space="preserve"> </v>
      </c>
      <c r="F23" s="41"/>
      <c r="G23" s="41"/>
      <c r="H23" s="41"/>
      <c r="I23" s="145" t="s">
        <v>27</v>
      </c>
      <c r="J23" s="136" t="str">
        <f>IF('Rekapitulace stavby'!AN17="","",'Rekapitulace stavby'!AN17)</f>
        <v/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5" t="s">
        <v>32</v>
      </c>
      <c r="E25" s="41"/>
      <c r="F25" s="41"/>
      <c r="G25" s="41"/>
      <c r="H25" s="41"/>
      <c r="I25" s="145" t="s">
        <v>26</v>
      </c>
      <c r="J25" s="136" t="str">
        <f>IF('Rekapitulace stavby'!AN19="","",'Rekapitulace stavby'!AN19)</f>
        <v/>
      </c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tr">
        <f>IF('Rekapitulace stavby'!E20="","",'Rekapitulace stavby'!E20)</f>
        <v xml:space="preserve"> </v>
      </c>
      <c r="F26" s="41"/>
      <c r="G26" s="41"/>
      <c r="H26" s="41"/>
      <c r="I26" s="145" t="s">
        <v>27</v>
      </c>
      <c r="J26" s="136" t="str">
        <f>IF('Rekapitulace stavby'!AN20="","",'Rekapitulace stavby'!AN20)</f>
        <v/>
      </c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7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5" t="s">
        <v>33</v>
      </c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0"/>
      <c r="B29" s="151"/>
      <c r="C29" s="150"/>
      <c r="D29" s="150"/>
      <c r="E29" s="152" t="s">
        <v>19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5" t="s">
        <v>35</v>
      </c>
      <c r="E32" s="41"/>
      <c r="F32" s="41"/>
      <c r="G32" s="41"/>
      <c r="H32" s="41"/>
      <c r="I32" s="41"/>
      <c r="J32" s="156">
        <f>ROUND(J91, 2)</f>
        <v>0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4"/>
      <c r="E33" s="154"/>
      <c r="F33" s="154"/>
      <c r="G33" s="154"/>
      <c r="H33" s="154"/>
      <c r="I33" s="154"/>
      <c r="J33" s="154"/>
      <c r="K33" s="154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7" t="s">
        <v>37</v>
      </c>
      <c r="G34" s="41"/>
      <c r="H34" s="41"/>
      <c r="I34" s="157" t="s">
        <v>36</v>
      </c>
      <c r="J34" s="157" t="s">
        <v>38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8" t="s">
        <v>39</v>
      </c>
      <c r="E35" s="145" t="s">
        <v>40</v>
      </c>
      <c r="F35" s="159">
        <f>ROUND((SUM(BE91:BE146)),  2)</f>
        <v>0</v>
      </c>
      <c r="G35" s="41"/>
      <c r="H35" s="41"/>
      <c r="I35" s="160">
        <v>0.20999999999999999</v>
      </c>
      <c r="J35" s="159">
        <f>ROUND(((SUM(BE91:BE146))*I35),  2)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5" t="s">
        <v>41</v>
      </c>
      <c r="F36" s="159">
        <f>ROUND((SUM(BF91:BF146)),  2)</f>
        <v>0</v>
      </c>
      <c r="G36" s="41"/>
      <c r="H36" s="41"/>
      <c r="I36" s="160">
        <v>0.12</v>
      </c>
      <c r="J36" s="159">
        <f>ROUND(((SUM(BF91:BF146))*I36),  2)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42</v>
      </c>
      <c r="F37" s="159">
        <f>ROUND((SUM(BG91:BG146)),  2)</f>
        <v>0</v>
      </c>
      <c r="G37" s="41"/>
      <c r="H37" s="41"/>
      <c r="I37" s="160">
        <v>0.20999999999999999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5" t="s">
        <v>43</v>
      </c>
      <c r="F38" s="159">
        <f>ROUND((SUM(BH91:BH146)),  2)</f>
        <v>0</v>
      </c>
      <c r="G38" s="41"/>
      <c r="H38" s="41"/>
      <c r="I38" s="160">
        <v>0.12</v>
      </c>
      <c r="J38" s="159">
        <f>0</f>
        <v>0</v>
      </c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5" t="s">
        <v>44</v>
      </c>
      <c r="F39" s="159">
        <f>ROUND((SUM(BI91:BI146)),  2)</f>
        <v>0</v>
      </c>
      <c r="G39" s="41"/>
      <c r="H39" s="41"/>
      <c r="I39" s="160">
        <v>0</v>
      </c>
      <c r="J39" s="159">
        <f>0</f>
        <v>0</v>
      </c>
      <c r="K39" s="41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1"/>
      <c r="D41" s="162" t="s">
        <v>45</v>
      </c>
      <c r="E41" s="163"/>
      <c r="F41" s="163"/>
      <c r="G41" s="164" t="s">
        <v>46</v>
      </c>
      <c r="H41" s="165" t="s">
        <v>47</v>
      </c>
      <c r="I41" s="163"/>
      <c r="J41" s="166">
        <f>SUM(J32:J39)</f>
        <v>0</v>
      </c>
      <c r="K41" s="167"/>
      <c r="L41" s="147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123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172" t="str">
        <f>E7</f>
        <v>19-2023-1 - Revitalizace veřejného prostranství v Líbeznicích u bytových domů, k.ú. Líbeznice - I.etapa</v>
      </c>
      <c r="F50" s="35"/>
      <c r="G50" s="35"/>
      <c r="H50" s="35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121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2" t="s">
        <v>1407</v>
      </c>
      <c r="F52" s="43"/>
      <c r="G52" s="43"/>
      <c r="H52" s="43"/>
      <c r="I52" s="43"/>
      <c r="J52" s="43"/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1408</v>
      </c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02 - Následná péče po dobu 4 let</v>
      </c>
      <c r="F54" s="43"/>
      <c r="G54" s="43"/>
      <c r="H54" s="43"/>
      <c r="I54" s="43"/>
      <c r="J54" s="43"/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 xml:space="preserve"> </v>
      </c>
      <c r="G56" s="43"/>
      <c r="H56" s="43"/>
      <c r="I56" s="35" t="s">
        <v>23</v>
      </c>
      <c r="J56" s="75" t="str">
        <f>IF(J14="","",J14)</f>
        <v>29. 1. 2024</v>
      </c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5.15" customHeight="1">
      <c r="A58" s="41"/>
      <c r="B58" s="42"/>
      <c r="C58" s="35" t="s">
        <v>25</v>
      </c>
      <c r="D58" s="43"/>
      <c r="E58" s="43"/>
      <c r="F58" s="30" t="str">
        <f>E17</f>
        <v xml:space="preserve"> </v>
      </c>
      <c r="G58" s="43"/>
      <c r="H58" s="43"/>
      <c r="I58" s="35" t="s">
        <v>30</v>
      </c>
      <c r="J58" s="39" t="str">
        <f>E23</f>
        <v xml:space="preserve"> </v>
      </c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28</v>
      </c>
      <c r="D59" s="43"/>
      <c r="E59" s="43"/>
      <c r="F59" s="30" t="str">
        <f>IF(E20="","",E20)</f>
        <v>Vyplň údaj</v>
      </c>
      <c r="G59" s="43"/>
      <c r="H59" s="43"/>
      <c r="I59" s="35" t="s">
        <v>32</v>
      </c>
      <c r="J59" s="39" t="str">
        <f>E26</f>
        <v xml:space="preserve"> 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7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3" t="s">
        <v>124</v>
      </c>
      <c r="D61" s="174"/>
      <c r="E61" s="174"/>
      <c r="F61" s="174"/>
      <c r="G61" s="174"/>
      <c r="H61" s="174"/>
      <c r="I61" s="174"/>
      <c r="J61" s="175" t="s">
        <v>125</v>
      </c>
      <c r="K61" s="174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6" t="s">
        <v>67</v>
      </c>
      <c r="D63" s="43"/>
      <c r="E63" s="43"/>
      <c r="F63" s="43"/>
      <c r="G63" s="43"/>
      <c r="H63" s="43"/>
      <c r="I63" s="43"/>
      <c r="J63" s="105">
        <f>J91</f>
        <v>0</v>
      </c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126</v>
      </c>
    </row>
    <row r="64" s="9" customFormat="1" ht="24.96" customHeight="1">
      <c r="A64" s="9"/>
      <c r="B64" s="177"/>
      <c r="C64" s="178"/>
      <c r="D64" s="179" t="s">
        <v>127</v>
      </c>
      <c r="E64" s="180"/>
      <c r="F64" s="180"/>
      <c r="G64" s="180"/>
      <c r="H64" s="180"/>
      <c r="I64" s="180"/>
      <c r="J64" s="181">
        <f>J92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3"/>
      <c r="C65" s="128"/>
      <c r="D65" s="184" t="s">
        <v>128</v>
      </c>
      <c r="E65" s="185"/>
      <c r="F65" s="185"/>
      <c r="G65" s="185"/>
      <c r="H65" s="185"/>
      <c r="I65" s="185"/>
      <c r="J65" s="186">
        <f>J93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4.88" customHeight="1">
      <c r="A66" s="10"/>
      <c r="B66" s="183"/>
      <c r="C66" s="128"/>
      <c r="D66" s="184" t="s">
        <v>1873</v>
      </c>
      <c r="E66" s="185"/>
      <c r="F66" s="185"/>
      <c r="G66" s="185"/>
      <c r="H66" s="185"/>
      <c r="I66" s="185"/>
      <c r="J66" s="186">
        <f>J94</f>
        <v>0</v>
      </c>
      <c r="K66" s="128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4.88" customHeight="1">
      <c r="A67" s="10"/>
      <c r="B67" s="183"/>
      <c r="C67" s="128"/>
      <c r="D67" s="184" t="s">
        <v>1874</v>
      </c>
      <c r="E67" s="185"/>
      <c r="F67" s="185"/>
      <c r="G67" s="185"/>
      <c r="H67" s="185"/>
      <c r="I67" s="185"/>
      <c r="J67" s="186">
        <f>J117</f>
        <v>0</v>
      </c>
      <c r="K67" s="128"/>
      <c r="L67" s="18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4.88" customHeight="1">
      <c r="A68" s="10"/>
      <c r="B68" s="183"/>
      <c r="C68" s="128"/>
      <c r="D68" s="184" t="s">
        <v>1875</v>
      </c>
      <c r="E68" s="185"/>
      <c r="F68" s="185"/>
      <c r="G68" s="185"/>
      <c r="H68" s="185"/>
      <c r="I68" s="185"/>
      <c r="J68" s="186">
        <f>J140</f>
        <v>0</v>
      </c>
      <c r="K68" s="128"/>
      <c r="L68" s="18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3"/>
      <c r="C69" s="128"/>
      <c r="D69" s="184" t="s">
        <v>133</v>
      </c>
      <c r="E69" s="185"/>
      <c r="F69" s="185"/>
      <c r="G69" s="185"/>
      <c r="H69" s="185"/>
      <c r="I69" s="185"/>
      <c r="J69" s="186">
        <f>J144</f>
        <v>0</v>
      </c>
      <c r="K69" s="128"/>
      <c r="L69" s="18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2" customFormat="1" ht="21.84" customHeight="1">
      <c r="A70" s="41"/>
      <c r="B70" s="42"/>
      <c r="C70" s="43"/>
      <c r="D70" s="43"/>
      <c r="E70" s="43"/>
      <c r="F70" s="43"/>
      <c r="G70" s="43"/>
      <c r="H70" s="43"/>
      <c r="I70" s="43"/>
      <c r="J70" s="43"/>
      <c r="K70" s="43"/>
      <c r="L70" s="14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6.96" customHeight="1">
      <c r="A71" s="41"/>
      <c r="B71" s="62"/>
      <c r="C71" s="63"/>
      <c r="D71" s="63"/>
      <c r="E71" s="63"/>
      <c r="F71" s="63"/>
      <c r="G71" s="63"/>
      <c r="H71" s="63"/>
      <c r="I71" s="63"/>
      <c r="J71" s="63"/>
      <c r="K71" s="63"/>
      <c r="L71" s="14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5" s="2" customFormat="1" ht="6.96" customHeight="1">
      <c r="A75" s="41"/>
      <c r="B75" s="64"/>
      <c r="C75" s="65"/>
      <c r="D75" s="65"/>
      <c r="E75" s="65"/>
      <c r="F75" s="65"/>
      <c r="G75" s="65"/>
      <c r="H75" s="65"/>
      <c r="I75" s="65"/>
      <c r="J75" s="65"/>
      <c r="K75" s="65"/>
      <c r="L75" s="14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24.96" customHeight="1">
      <c r="A76" s="41"/>
      <c r="B76" s="42"/>
      <c r="C76" s="26" t="s">
        <v>136</v>
      </c>
      <c r="D76" s="43"/>
      <c r="E76" s="43"/>
      <c r="F76" s="43"/>
      <c r="G76" s="43"/>
      <c r="H76" s="43"/>
      <c r="I76" s="43"/>
      <c r="J76" s="43"/>
      <c r="K76" s="43"/>
      <c r="L76" s="14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14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5" t="s">
        <v>16</v>
      </c>
      <c r="D78" s="43"/>
      <c r="E78" s="43"/>
      <c r="F78" s="43"/>
      <c r="G78" s="43"/>
      <c r="H78" s="43"/>
      <c r="I78" s="43"/>
      <c r="J78" s="43"/>
      <c r="K78" s="43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6.5" customHeight="1">
      <c r="A79" s="41"/>
      <c r="B79" s="42"/>
      <c r="C79" s="43"/>
      <c r="D79" s="43"/>
      <c r="E79" s="172" t="str">
        <f>E7</f>
        <v>19-2023-1 - Revitalizace veřejného prostranství v Líbeznicích u bytových domů, k.ú. Líbeznice - I.etapa</v>
      </c>
      <c r="F79" s="35"/>
      <c r="G79" s="35"/>
      <c r="H79" s="35"/>
      <c r="I79" s="43"/>
      <c r="J79" s="43"/>
      <c r="K79" s="43"/>
      <c r="L79" s="14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1" customFormat="1" ht="12" customHeight="1">
      <c r="B80" s="24"/>
      <c r="C80" s="35" t="s">
        <v>121</v>
      </c>
      <c r="D80" s="25"/>
      <c r="E80" s="25"/>
      <c r="F80" s="25"/>
      <c r="G80" s="25"/>
      <c r="H80" s="25"/>
      <c r="I80" s="25"/>
      <c r="J80" s="25"/>
      <c r="K80" s="25"/>
      <c r="L80" s="23"/>
    </row>
    <row r="81" s="2" customFormat="1" ht="16.5" customHeight="1">
      <c r="A81" s="41"/>
      <c r="B81" s="42"/>
      <c r="C81" s="43"/>
      <c r="D81" s="43"/>
      <c r="E81" s="172" t="s">
        <v>1407</v>
      </c>
      <c r="F81" s="43"/>
      <c r="G81" s="43"/>
      <c r="H81" s="43"/>
      <c r="I81" s="43"/>
      <c r="J81" s="43"/>
      <c r="K81" s="43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2" customHeight="1">
      <c r="A82" s="41"/>
      <c r="B82" s="42"/>
      <c r="C82" s="35" t="s">
        <v>1408</v>
      </c>
      <c r="D82" s="43"/>
      <c r="E82" s="43"/>
      <c r="F82" s="43"/>
      <c r="G82" s="43"/>
      <c r="H82" s="43"/>
      <c r="I82" s="43"/>
      <c r="J82" s="43"/>
      <c r="K82" s="4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6.5" customHeight="1">
      <c r="A83" s="41"/>
      <c r="B83" s="42"/>
      <c r="C83" s="43"/>
      <c r="D83" s="43"/>
      <c r="E83" s="72" t="str">
        <f>E11</f>
        <v>02 - Následná péče po dobu 4 let</v>
      </c>
      <c r="F83" s="43"/>
      <c r="G83" s="43"/>
      <c r="H83" s="43"/>
      <c r="I83" s="43"/>
      <c r="J83" s="43"/>
      <c r="K83" s="4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6.96" customHeight="1">
      <c r="A84" s="41"/>
      <c r="B84" s="42"/>
      <c r="C84" s="43"/>
      <c r="D84" s="43"/>
      <c r="E84" s="43"/>
      <c r="F84" s="43"/>
      <c r="G84" s="43"/>
      <c r="H84" s="43"/>
      <c r="I84" s="43"/>
      <c r="J84" s="43"/>
      <c r="K84" s="43"/>
      <c r="L84" s="14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2" customHeight="1">
      <c r="A85" s="41"/>
      <c r="B85" s="42"/>
      <c r="C85" s="35" t="s">
        <v>21</v>
      </c>
      <c r="D85" s="43"/>
      <c r="E85" s="43"/>
      <c r="F85" s="30" t="str">
        <f>F14</f>
        <v xml:space="preserve"> </v>
      </c>
      <c r="G85" s="43"/>
      <c r="H85" s="43"/>
      <c r="I85" s="35" t="s">
        <v>23</v>
      </c>
      <c r="J85" s="75" t="str">
        <f>IF(J14="","",J14)</f>
        <v>29. 1. 2024</v>
      </c>
      <c r="K85" s="43"/>
      <c r="L85" s="14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6.96" customHeight="1">
      <c r="A86" s="41"/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14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5.15" customHeight="1">
      <c r="A87" s="41"/>
      <c r="B87" s="42"/>
      <c r="C87" s="35" t="s">
        <v>25</v>
      </c>
      <c r="D87" s="43"/>
      <c r="E87" s="43"/>
      <c r="F87" s="30" t="str">
        <f>E17</f>
        <v xml:space="preserve"> </v>
      </c>
      <c r="G87" s="43"/>
      <c r="H87" s="43"/>
      <c r="I87" s="35" t="s">
        <v>30</v>
      </c>
      <c r="J87" s="39" t="str">
        <f>E23</f>
        <v xml:space="preserve"> </v>
      </c>
      <c r="K87" s="43"/>
      <c r="L87" s="14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5.15" customHeight="1">
      <c r="A88" s="41"/>
      <c r="B88" s="42"/>
      <c r="C88" s="35" t="s">
        <v>28</v>
      </c>
      <c r="D88" s="43"/>
      <c r="E88" s="43"/>
      <c r="F88" s="30" t="str">
        <f>IF(E20="","",E20)</f>
        <v>Vyplň údaj</v>
      </c>
      <c r="G88" s="43"/>
      <c r="H88" s="43"/>
      <c r="I88" s="35" t="s">
        <v>32</v>
      </c>
      <c r="J88" s="39" t="str">
        <f>E26</f>
        <v xml:space="preserve"> </v>
      </c>
      <c r="K88" s="43"/>
      <c r="L88" s="14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0.32" customHeight="1">
      <c r="A89" s="41"/>
      <c r="B89" s="42"/>
      <c r="C89" s="43"/>
      <c r="D89" s="43"/>
      <c r="E89" s="43"/>
      <c r="F89" s="43"/>
      <c r="G89" s="43"/>
      <c r="H89" s="43"/>
      <c r="I89" s="43"/>
      <c r="J89" s="43"/>
      <c r="K89" s="43"/>
      <c r="L89" s="14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11" customFormat="1" ht="29.28" customHeight="1">
      <c r="A90" s="188"/>
      <c r="B90" s="189"/>
      <c r="C90" s="190" t="s">
        <v>137</v>
      </c>
      <c r="D90" s="191" t="s">
        <v>54</v>
      </c>
      <c r="E90" s="191" t="s">
        <v>50</v>
      </c>
      <c r="F90" s="191" t="s">
        <v>51</v>
      </c>
      <c r="G90" s="191" t="s">
        <v>138</v>
      </c>
      <c r="H90" s="191" t="s">
        <v>139</v>
      </c>
      <c r="I90" s="191" t="s">
        <v>140</v>
      </c>
      <c r="J90" s="191" t="s">
        <v>125</v>
      </c>
      <c r="K90" s="192" t="s">
        <v>141</v>
      </c>
      <c r="L90" s="193"/>
      <c r="M90" s="95" t="s">
        <v>19</v>
      </c>
      <c r="N90" s="96" t="s">
        <v>39</v>
      </c>
      <c r="O90" s="96" t="s">
        <v>142</v>
      </c>
      <c r="P90" s="96" t="s">
        <v>143</v>
      </c>
      <c r="Q90" s="96" t="s">
        <v>144</v>
      </c>
      <c r="R90" s="96" t="s">
        <v>145</v>
      </c>
      <c r="S90" s="96" t="s">
        <v>146</v>
      </c>
      <c r="T90" s="97" t="s">
        <v>147</v>
      </c>
      <c r="U90" s="188"/>
      <c r="V90" s="188"/>
      <c r="W90" s="188"/>
      <c r="X90" s="188"/>
      <c r="Y90" s="188"/>
      <c r="Z90" s="188"/>
      <c r="AA90" s="188"/>
      <c r="AB90" s="188"/>
      <c r="AC90" s="188"/>
      <c r="AD90" s="188"/>
      <c r="AE90" s="188"/>
    </row>
    <row r="91" s="2" customFormat="1" ht="22.8" customHeight="1">
      <c r="A91" s="41"/>
      <c r="B91" s="42"/>
      <c r="C91" s="102" t="s">
        <v>148</v>
      </c>
      <c r="D91" s="43"/>
      <c r="E91" s="43"/>
      <c r="F91" s="43"/>
      <c r="G91" s="43"/>
      <c r="H91" s="43"/>
      <c r="I91" s="43"/>
      <c r="J91" s="194">
        <f>BK91</f>
        <v>0</v>
      </c>
      <c r="K91" s="43"/>
      <c r="L91" s="47"/>
      <c r="M91" s="98"/>
      <c r="N91" s="195"/>
      <c r="O91" s="99"/>
      <c r="P91" s="196">
        <f>P92</f>
        <v>0</v>
      </c>
      <c r="Q91" s="99"/>
      <c r="R91" s="196">
        <f>R92</f>
        <v>6.4126795999999997</v>
      </c>
      <c r="S91" s="99"/>
      <c r="T91" s="197">
        <f>T92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20" t="s">
        <v>68</v>
      </c>
      <c r="AU91" s="20" t="s">
        <v>126</v>
      </c>
      <c r="BK91" s="198">
        <f>BK92</f>
        <v>0</v>
      </c>
    </row>
    <row r="92" s="12" customFormat="1" ht="25.92" customHeight="1">
      <c r="A92" s="12"/>
      <c r="B92" s="199"/>
      <c r="C92" s="200"/>
      <c r="D92" s="201" t="s">
        <v>68</v>
      </c>
      <c r="E92" s="202" t="s">
        <v>149</v>
      </c>
      <c r="F92" s="202" t="s">
        <v>150</v>
      </c>
      <c r="G92" s="200"/>
      <c r="H92" s="200"/>
      <c r="I92" s="203"/>
      <c r="J92" s="204">
        <f>BK92</f>
        <v>0</v>
      </c>
      <c r="K92" s="200"/>
      <c r="L92" s="205"/>
      <c r="M92" s="206"/>
      <c r="N92" s="207"/>
      <c r="O92" s="207"/>
      <c r="P92" s="208">
        <f>P93+P144</f>
        <v>0</v>
      </c>
      <c r="Q92" s="207"/>
      <c r="R92" s="208">
        <f>R93+R144</f>
        <v>6.4126795999999997</v>
      </c>
      <c r="S92" s="207"/>
      <c r="T92" s="209">
        <f>T93+T144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10" t="s">
        <v>77</v>
      </c>
      <c r="AT92" s="211" t="s">
        <v>68</v>
      </c>
      <c r="AU92" s="211" t="s">
        <v>69</v>
      </c>
      <c r="AY92" s="210" t="s">
        <v>151</v>
      </c>
      <c r="BK92" s="212">
        <f>BK93+BK144</f>
        <v>0</v>
      </c>
    </row>
    <row r="93" s="12" customFormat="1" ht="22.8" customHeight="1">
      <c r="A93" s="12"/>
      <c r="B93" s="199"/>
      <c r="C93" s="200"/>
      <c r="D93" s="201" t="s">
        <v>68</v>
      </c>
      <c r="E93" s="213" t="s">
        <v>77</v>
      </c>
      <c r="F93" s="213" t="s">
        <v>152</v>
      </c>
      <c r="G93" s="200"/>
      <c r="H93" s="200"/>
      <c r="I93" s="203"/>
      <c r="J93" s="214">
        <f>BK93</f>
        <v>0</v>
      </c>
      <c r="K93" s="200"/>
      <c r="L93" s="205"/>
      <c r="M93" s="206"/>
      <c r="N93" s="207"/>
      <c r="O93" s="207"/>
      <c r="P93" s="208">
        <f>P94+P117+P140</f>
        <v>0</v>
      </c>
      <c r="Q93" s="207"/>
      <c r="R93" s="208">
        <f>R94+R117+R140</f>
        <v>6.4126795999999997</v>
      </c>
      <c r="S93" s="207"/>
      <c r="T93" s="209">
        <f>T94+T117+T140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10" t="s">
        <v>77</v>
      </c>
      <c r="AT93" s="211" t="s">
        <v>68</v>
      </c>
      <c r="AU93" s="211" t="s">
        <v>77</v>
      </c>
      <c r="AY93" s="210" t="s">
        <v>151</v>
      </c>
      <c r="BK93" s="212">
        <f>BK94+BK117+BK140</f>
        <v>0</v>
      </c>
    </row>
    <row r="94" s="12" customFormat="1" ht="20.88" customHeight="1">
      <c r="A94" s="12"/>
      <c r="B94" s="199"/>
      <c r="C94" s="200"/>
      <c r="D94" s="201" t="s">
        <v>68</v>
      </c>
      <c r="E94" s="213" t="s">
        <v>1876</v>
      </c>
      <c r="F94" s="213" t="s">
        <v>1877</v>
      </c>
      <c r="G94" s="200"/>
      <c r="H94" s="200"/>
      <c r="I94" s="203"/>
      <c r="J94" s="214">
        <f>BK94</f>
        <v>0</v>
      </c>
      <c r="K94" s="200"/>
      <c r="L94" s="205"/>
      <c r="M94" s="206"/>
      <c r="N94" s="207"/>
      <c r="O94" s="207"/>
      <c r="P94" s="208">
        <f>SUM(P95:P116)</f>
        <v>0</v>
      </c>
      <c r="Q94" s="207"/>
      <c r="R94" s="208">
        <f>SUM(R95:R116)</f>
        <v>0.32303000000000004</v>
      </c>
      <c r="S94" s="207"/>
      <c r="T94" s="209">
        <f>SUM(T95:T116)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10" t="s">
        <v>77</v>
      </c>
      <c r="AT94" s="211" t="s">
        <v>68</v>
      </c>
      <c r="AU94" s="211" t="s">
        <v>79</v>
      </c>
      <c r="AY94" s="210" t="s">
        <v>151</v>
      </c>
      <c r="BK94" s="212">
        <f>SUM(BK95:BK116)</f>
        <v>0</v>
      </c>
    </row>
    <row r="95" s="2" customFormat="1" ht="21.75" customHeight="1">
      <c r="A95" s="41"/>
      <c r="B95" s="42"/>
      <c r="C95" s="215" t="s">
        <v>77</v>
      </c>
      <c r="D95" s="215" t="s">
        <v>153</v>
      </c>
      <c r="E95" s="216" t="s">
        <v>1730</v>
      </c>
      <c r="F95" s="217" t="s">
        <v>1731</v>
      </c>
      <c r="G95" s="218" t="s">
        <v>363</v>
      </c>
      <c r="H95" s="219">
        <v>40</v>
      </c>
      <c r="I95" s="220"/>
      <c r="J95" s="221">
        <f>ROUND(I95*H95,2)</f>
        <v>0</v>
      </c>
      <c r="K95" s="217" t="s">
        <v>157</v>
      </c>
      <c r="L95" s="47"/>
      <c r="M95" s="222" t="s">
        <v>19</v>
      </c>
      <c r="N95" s="223" t="s">
        <v>40</v>
      </c>
      <c r="O95" s="87"/>
      <c r="P95" s="224">
        <f>O95*H95</f>
        <v>0</v>
      </c>
      <c r="Q95" s="224">
        <v>0</v>
      </c>
      <c r="R95" s="224">
        <f>Q95*H95</f>
        <v>0</v>
      </c>
      <c r="S95" s="224">
        <v>0</v>
      </c>
      <c r="T95" s="225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26" t="s">
        <v>158</v>
      </c>
      <c r="AT95" s="226" t="s">
        <v>153</v>
      </c>
      <c r="AU95" s="226" t="s">
        <v>167</v>
      </c>
      <c r="AY95" s="20" t="s">
        <v>151</v>
      </c>
      <c r="BE95" s="227">
        <f>IF(N95="základní",J95,0)</f>
        <v>0</v>
      </c>
      <c r="BF95" s="227">
        <f>IF(N95="snížená",J95,0)</f>
        <v>0</v>
      </c>
      <c r="BG95" s="227">
        <f>IF(N95="zákl. přenesená",J95,0)</f>
        <v>0</v>
      </c>
      <c r="BH95" s="227">
        <f>IF(N95="sníž. přenesená",J95,0)</f>
        <v>0</v>
      </c>
      <c r="BI95" s="227">
        <f>IF(N95="nulová",J95,0)</f>
        <v>0</v>
      </c>
      <c r="BJ95" s="20" t="s">
        <v>77</v>
      </c>
      <c r="BK95" s="227">
        <f>ROUND(I95*H95,2)</f>
        <v>0</v>
      </c>
      <c r="BL95" s="20" t="s">
        <v>158</v>
      </c>
      <c r="BM95" s="226" t="s">
        <v>1878</v>
      </c>
    </row>
    <row r="96" s="2" customFormat="1">
      <c r="A96" s="41"/>
      <c r="B96" s="42"/>
      <c r="C96" s="43"/>
      <c r="D96" s="228" t="s">
        <v>159</v>
      </c>
      <c r="E96" s="43"/>
      <c r="F96" s="229" t="s">
        <v>1733</v>
      </c>
      <c r="G96" s="43"/>
      <c r="H96" s="43"/>
      <c r="I96" s="230"/>
      <c r="J96" s="43"/>
      <c r="K96" s="43"/>
      <c r="L96" s="47"/>
      <c r="M96" s="231"/>
      <c r="N96" s="232"/>
      <c r="O96" s="87"/>
      <c r="P96" s="87"/>
      <c r="Q96" s="87"/>
      <c r="R96" s="87"/>
      <c r="S96" s="87"/>
      <c r="T96" s="88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20" t="s">
        <v>159</v>
      </c>
      <c r="AU96" s="20" t="s">
        <v>167</v>
      </c>
    </row>
    <row r="97" s="15" customFormat="1">
      <c r="A97" s="15"/>
      <c r="B97" s="274"/>
      <c r="C97" s="275"/>
      <c r="D97" s="235" t="s">
        <v>161</v>
      </c>
      <c r="E97" s="276" t="s">
        <v>19</v>
      </c>
      <c r="F97" s="277" t="s">
        <v>1879</v>
      </c>
      <c r="G97" s="275"/>
      <c r="H97" s="276" t="s">
        <v>19</v>
      </c>
      <c r="I97" s="278"/>
      <c r="J97" s="275"/>
      <c r="K97" s="275"/>
      <c r="L97" s="279"/>
      <c r="M97" s="280"/>
      <c r="N97" s="281"/>
      <c r="O97" s="281"/>
      <c r="P97" s="281"/>
      <c r="Q97" s="281"/>
      <c r="R97" s="281"/>
      <c r="S97" s="281"/>
      <c r="T97" s="282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T97" s="283" t="s">
        <v>161</v>
      </c>
      <c r="AU97" s="283" t="s">
        <v>167</v>
      </c>
      <c r="AV97" s="15" t="s">
        <v>77</v>
      </c>
      <c r="AW97" s="15" t="s">
        <v>31</v>
      </c>
      <c r="AX97" s="15" t="s">
        <v>69</v>
      </c>
      <c r="AY97" s="283" t="s">
        <v>151</v>
      </c>
    </row>
    <row r="98" s="13" customFormat="1">
      <c r="A98" s="13"/>
      <c r="B98" s="233"/>
      <c r="C98" s="234"/>
      <c r="D98" s="235" t="s">
        <v>161</v>
      </c>
      <c r="E98" s="236" t="s">
        <v>19</v>
      </c>
      <c r="F98" s="237" t="s">
        <v>1880</v>
      </c>
      <c r="G98" s="234"/>
      <c r="H98" s="238">
        <v>40</v>
      </c>
      <c r="I98" s="239"/>
      <c r="J98" s="234"/>
      <c r="K98" s="234"/>
      <c r="L98" s="240"/>
      <c r="M98" s="241"/>
      <c r="N98" s="242"/>
      <c r="O98" s="242"/>
      <c r="P98" s="242"/>
      <c r="Q98" s="242"/>
      <c r="R98" s="242"/>
      <c r="S98" s="242"/>
      <c r="T98" s="24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44" t="s">
        <v>161</v>
      </c>
      <c r="AU98" s="244" t="s">
        <v>167</v>
      </c>
      <c r="AV98" s="13" t="s">
        <v>79</v>
      </c>
      <c r="AW98" s="13" t="s">
        <v>31</v>
      </c>
      <c r="AX98" s="13" t="s">
        <v>77</v>
      </c>
      <c r="AY98" s="244" t="s">
        <v>151</v>
      </c>
    </row>
    <row r="99" s="2" customFormat="1" ht="16.5" customHeight="1">
      <c r="A99" s="41"/>
      <c r="B99" s="42"/>
      <c r="C99" s="257" t="s">
        <v>79</v>
      </c>
      <c r="D99" s="257" t="s">
        <v>249</v>
      </c>
      <c r="E99" s="258" t="s">
        <v>1735</v>
      </c>
      <c r="F99" s="259" t="s">
        <v>1736</v>
      </c>
      <c r="G99" s="260" t="s">
        <v>197</v>
      </c>
      <c r="H99" s="261">
        <v>1.6120000000000001</v>
      </c>
      <c r="I99" s="262"/>
      <c r="J99" s="263">
        <f>ROUND(I99*H99,2)</f>
        <v>0</v>
      </c>
      <c r="K99" s="259" t="s">
        <v>157</v>
      </c>
      <c r="L99" s="264"/>
      <c r="M99" s="265" t="s">
        <v>19</v>
      </c>
      <c r="N99" s="266" t="s">
        <v>40</v>
      </c>
      <c r="O99" s="87"/>
      <c r="P99" s="224">
        <f>O99*H99</f>
        <v>0</v>
      </c>
      <c r="Q99" s="224">
        <v>0.20000000000000001</v>
      </c>
      <c r="R99" s="224">
        <f>Q99*H99</f>
        <v>0.32240000000000002</v>
      </c>
      <c r="S99" s="224">
        <v>0</v>
      </c>
      <c r="T99" s="225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26" t="s">
        <v>175</v>
      </c>
      <c r="AT99" s="226" t="s">
        <v>249</v>
      </c>
      <c r="AU99" s="226" t="s">
        <v>167</v>
      </c>
      <c r="AY99" s="20" t="s">
        <v>151</v>
      </c>
      <c r="BE99" s="227">
        <f>IF(N99="základní",J99,0)</f>
        <v>0</v>
      </c>
      <c r="BF99" s="227">
        <f>IF(N99="snížená",J99,0)</f>
        <v>0</v>
      </c>
      <c r="BG99" s="227">
        <f>IF(N99="zákl. přenesená",J99,0)</f>
        <v>0</v>
      </c>
      <c r="BH99" s="227">
        <f>IF(N99="sníž. přenesená",J99,0)</f>
        <v>0</v>
      </c>
      <c r="BI99" s="227">
        <f>IF(N99="nulová",J99,0)</f>
        <v>0</v>
      </c>
      <c r="BJ99" s="20" t="s">
        <v>77</v>
      </c>
      <c r="BK99" s="227">
        <f>ROUND(I99*H99,2)</f>
        <v>0</v>
      </c>
      <c r="BL99" s="20" t="s">
        <v>158</v>
      </c>
      <c r="BM99" s="226" t="s">
        <v>1881</v>
      </c>
    </row>
    <row r="100" s="13" customFormat="1">
      <c r="A100" s="13"/>
      <c r="B100" s="233"/>
      <c r="C100" s="234"/>
      <c r="D100" s="235" t="s">
        <v>161</v>
      </c>
      <c r="E100" s="234"/>
      <c r="F100" s="237" t="s">
        <v>1882</v>
      </c>
      <c r="G100" s="234"/>
      <c r="H100" s="238">
        <v>1.6120000000000001</v>
      </c>
      <c r="I100" s="239"/>
      <c r="J100" s="234"/>
      <c r="K100" s="234"/>
      <c r="L100" s="240"/>
      <c r="M100" s="241"/>
      <c r="N100" s="242"/>
      <c r="O100" s="242"/>
      <c r="P100" s="242"/>
      <c r="Q100" s="242"/>
      <c r="R100" s="242"/>
      <c r="S100" s="242"/>
      <c r="T100" s="24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44" t="s">
        <v>161</v>
      </c>
      <c r="AU100" s="244" t="s">
        <v>167</v>
      </c>
      <c r="AV100" s="13" t="s">
        <v>79</v>
      </c>
      <c r="AW100" s="13" t="s">
        <v>4</v>
      </c>
      <c r="AX100" s="13" t="s">
        <v>77</v>
      </c>
      <c r="AY100" s="244" t="s">
        <v>151</v>
      </c>
    </row>
    <row r="101" s="2" customFormat="1" ht="16.5" customHeight="1">
      <c r="A101" s="41"/>
      <c r="B101" s="42"/>
      <c r="C101" s="215" t="s">
        <v>167</v>
      </c>
      <c r="D101" s="215" t="s">
        <v>153</v>
      </c>
      <c r="E101" s="216" t="s">
        <v>1883</v>
      </c>
      <c r="F101" s="217" t="s">
        <v>1884</v>
      </c>
      <c r="G101" s="218" t="s">
        <v>363</v>
      </c>
      <c r="H101" s="219">
        <v>56</v>
      </c>
      <c r="I101" s="220"/>
      <c r="J101" s="221">
        <f>ROUND(I101*H101,2)</f>
        <v>0</v>
      </c>
      <c r="K101" s="217" t="s">
        <v>157</v>
      </c>
      <c r="L101" s="47"/>
      <c r="M101" s="222" t="s">
        <v>19</v>
      </c>
      <c r="N101" s="223" t="s">
        <v>40</v>
      </c>
      <c r="O101" s="87"/>
      <c r="P101" s="224">
        <f>O101*H101</f>
        <v>0</v>
      </c>
      <c r="Q101" s="224">
        <v>0</v>
      </c>
      <c r="R101" s="224">
        <f>Q101*H101</f>
        <v>0</v>
      </c>
      <c r="S101" s="224">
        <v>0</v>
      </c>
      <c r="T101" s="225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26" t="s">
        <v>158</v>
      </c>
      <c r="AT101" s="226" t="s">
        <v>153</v>
      </c>
      <c r="AU101" s="226" t="s">
        <v>167</v>
      </c>
      <c r="AY101" s="20" t="s">
        <v>151</v>
      </c>
      <c r="BE101" s="227">
        <f>IF(N101="základní",J101,0)</f>
        <v>0</v>
      </c>
      <c r="BF101" s="227">
        <f>IF(N101="snížená",J101,0)</f>
        <v>0</v>
      </c>
      <c r="BG101" s="227">
        <f>IF(N101="zákl. přenesená",J101,0)</f>
        <v>0</v>
      </c>
      <c r="BH101" s="227">
        <f>IF(N101="sníž. přenesená",J101,0)</f>
        <v>0</v>
      </c>
      <c r="BI101" s="227">
        <f>IF(N101="nulová",J101,0)</f>
        <v>0</v>
      </c>
      <c r="BJ101" s="20" t="s">
        <v>77</v>
      </c>
      <c r="BK101" s="227">
        <f>ROUND(I101*H101,2)</f>
        <v>0</v>
      </c>
      <c r="BL101" s="20" t="s">
        <v>158</v>
      </c>
      <c r="BM101" s="226" t="s">
        <v>1885</v>
      </c>
    </row>
    <row r="102" s="2" customFormat="1">
      <c r="A102" s="41"/>
      <c r="B102" s="42"/>
      <c r="C102" s="43"/>
      <c r="D102" s="228" t="s">
        <v>159</v>
      </c>
      <c r="E102" s="43"/>
      <c r="F102" s="229" t="s">
        <v>1886</v>
      </c>
      <c r="G102" s="43"/>
      <c r="H102" s="43"/>
      <c r="I102" s="230"/>
      <c r="J102" s="43"/>
      <c r="K102" s="43"/>
      <c r="L102" s="47"/>
      <c r="M102" s="231"/>
      <c r="N102" s="232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159</v>
      </c>
      <c r="AU102" s="20" t="s">
        <v>167</v>
      </c>
    </row>
    <row r="103" s="13" customFormat="1">
      <c r="A103" s="13"/>
      <c r="B103" s="233"/>
      <c r="C103" s="234"/>
      <c r="D103" s="235" t="s">
        <v>161</v>
      </c>
      <c r="E103" s="236" t="s">
        <v>19</v>
      </c>
      <c r="F103" s="237" t="s">
        <v>1887</v>
      </c>
      <c r="G103" s="234"/>
      <c r="H103" s="238">
        <v>56</v>
      </c>
      <c r="I103" s="239"/>
      <c r="J103" s="234"/>
      <c r="K103" s="234"/>
      <c r="L103" s="240"/>
      <c r="M103" s="241"/>
      <c r="N103" s="242"/>
      <c r="O103" s="242"/>
      <c r="P103" s="242"/>
      <c r="Q103" s="242"/>
      <c r="R103" s="242"/>
      <c r="S103" s="242"/>
      <c r="T103" s="24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4" t="s">
        <v>161</v>
      </c>
      <c r="AU103" s="244" t="s">
        <v>167</v>
      </c>
      <c r="AV103" s="13" t="s">
        <v>79</v>
      </c>
      <c r="AW103" s="13" t="s">
        <v>31</v>
      </c>
      <c r="AX103" s="13" t="s">
        <v>77</v>
      </c>
      <c r="AY103" s="244" t="s">
        <v>151</v>
      </c>
    </row>
    <row r="104" s="2" customFormat="1" ht="16.5" customHeight="1">
      <c r="A104" s="41"/>
      <c r="B104" s="42"/>
      <c r="C104" s="215" t="s">
        <v>158</v>
      </c>
      <c r="D104" s="215" t="s">
        <v>153</v>
      </c>
      <c r="E104" s="216" t="s">
        <v>1888</v>
      </c>
      <c r="F104" s="217" t="s">
        <v>1889</v>
      </c>
      <c r="G104" s="218" t="s">
        <v>363</v>
      </c>
      <c r="H104" s="219">
        <v>35</v>
      </c>
      <c r="I104" s="220"/>
      <c r="J104" s="221">
        <f>ROUND(I104*H104,2)</f>
        <v>0</v>
      </c>
      <c r="K104" s="217" t="s">
        <v>157</v>
      </c>
      <c r="L104" s="47"/>
      <c r="M104" s="222" t="s">
        <v>19</v>
      </c>
      <c r="N104" s="223" t="s">
        <v>40</v>
      </c>
      <c r="O104" s="87"/>
      <c r="P104" s="224">
        <f>O104*H104</f>
        <v>0</v>
      </c>
      <c r="Q104" s="224">
        <v>1.8E-05</v>
      </c>
      <c r="R104" s="224">
        <f>Q104*H104</f>
        <v>0.00063000000000000003</v>
      </c>
      <c r="S104" s="224">
        <v>0</v>
      </c>
      <c r="T104" s="225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26" t="s">
        <v>158</v>
      </c>
      <c r="AT104" s="226" t="s">
        <v>153</v>
      </c>
      <c r="AU104" s="226" t="s">
        <v>167</v>
      </c>
      <c r="AY104" s="20" t="s">
        <v>151</v>
      </c>
      <c r="BE104" s="227">
        <f>IF(N104="základní",J104,0)</f>
        <v>0</v>
      </c>
      <c r="BF104" s="227">
        <f>IF(N104="snížená",J104,0)</f>
        <v>0</v>
      </c>
      <c r="BG104" s="227">
        <f>IF(N104="zákl. přenesená",J104,0)</f>
        <v>0</v>
      </c>
      <c r="BH104" s="227">
        <f>IF(N104="sníž. přenesená",J104,0)</f>
        <v>0</v>
      </c>
      <c r="BI104" s="227">
        <f>IF(N104="nulová",J104,0)</f>
        <v>0</v>
      </c>
      <c r="BJ104" s="20" t="s">
        <v>77</v>
      </c>
      <c r="BK104" s="227">
        <f>ROUND(I104*H104,2)</f>
        <v>0</v>
      </c>
      <c r="BL104" s="20" t="s">
        <v>158</v>
      </c>
      <c r="BM104" s="226" t="s">
        <v>1890</v>
      </c>
    </row>
    <row r="105" s="2" customFormat="1">
      <c r="A105" s="41"/>
      <c r="B105" s="42"/>
      <c r="C105" s="43"/>
      <c r="D105" s="228" t="s">
        <v>159</v>
      </c>
      <c r="E105" s="43"/>
      <c r="F105" s="229" t="s">
        <v>1891</v>
      </c>
      <c r="G105" s="43"/>
      <c r="H105" s="43"/>
      <c r="I105" s="230"/>
      <c r="J105" s="43"/>
      <c r="K105" s="43"/>
      <c r="L105" s="47"/>
      <c r="M105" s="231"/>
      <c r="N105" s="232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159</v>
      </c>
      <c r="AU105" s="20" t="s">
        <v>167</v>
      </c>
    </row>
    <row r="106" s="13" customFormat="1">
      <c r="A106" s="13"/>
      <c r="B106" s="233"/>
      <c r="C106" s="234"/>
      <c r="D106" s="235" t="s">
        <v>161</v>
      </c>
      <c r="E106" s="236" t="s">
        <v>19</v>
      </c>
      <c r="F106" s="237" t="s">
        <v>1892</v>
      </c>
      <c r="G106" s="234"/>
      <c r="H106" s="238">
        <v>35</v>
      </c>
      <c r="I106" s="239"/>
      <c r="J106" s="234"/>
      <c r="K106" s="234"/>
      <c r="L106" s="240"/>
      <c r="M106" s="241"/>
      <c r="N106" s="242"/>
      <c r="O106" s="242"/>
      <c r="P106" s="242"/>
      <c r="Q106" s="242"/>
      <c r="R106" s="242"/>
      <c r="S106" s="242"/>
      <c r="T106" s="24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44" t="s">
        <v>161</v>
      </c>
      <c r="AU106" s="244" t="s">
        <v>167</v>
      </c>
      <c r="AV106" s="13" t="s">
        <v>79</v>
      </c>
      <c r="AW106" s="13" t="s">
        <v>31</v>
      </c>
      <c r="AX106" s="13" t="s">
        <v>77</v>
      </c>
      <c r="AY106" s="244" t="s">
        <v>151</v>
      </c>
    </row>
    <row r="107" s="2" customFormat="1" ht="16.5" customHeight="1">
      <c r="A107" s="41"/>
      <c r="B107" s="42"/>
      <c r="C107" s="215" t="s">
        <v>178</v>
      </c>
      <c r="D107" s="215" t="s">
        <v>153</v>
      </c>
      <c r="E107" s="216" t="s">
        <v>1893</v>
      </c>
      <c r="F107" s="217" t="s">
        <v>1894</v>
      </c>
      <c r="G107" s="218" t="s">
        <v>156</v>
      </c>
      <c r="H107" s="219">
        <v>20</v>
      </c>
      <c r="I107" s="220"/>
      <c r="J107" s="221">
        <f>ROUND(I107*H107,2)</f>
        <v>0</v>
      </c>
      <c r="K107" s="217" t="s">
        <v>157</v>
      </c>
      <c r="L107" s="47"/>
      <c r="M107" s="222" t="s">
        <v>19</v>
      </c>
      <c r="N107" s="223" t="s">
        <v>40</v>
      </c>
      <c r="O107" s="87"/>
      <c r="P107" s="224">
        <f>O107*H107</f>
        <v>0</v>
      </c>
      <c r="Q107" s="224">
        <v>0</v>
      </c>
      <c r="R107" s="224">
        <f>Q107*H107</f>
        <v>0</v>
      </c>
      <c r="S107" s="224">
        <v>0</v>
      </c>
      <c r="T107" s="225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26" t="s">
        <v>158</v>
      </c>
      <c r="AT107" s="226" t="s">
        <v>153</v>
      </c>
      <c r="AU107" s="226" t="s">
        <v>167</v>
      </c>
      <c r="AY107" s="20" t="s">
        <v>151</v>
      </c>
      <c r="BE107" s="227">
        <f>IF(N107="základní",J107,0)</f>
        <v>0</v>
      </c>
      <c r="BF107" s="227">
        <f>IF(N107="snížená",J107,0)</f>
        <v>0</v>
      </c>
      <c r="BG107" s="227">
        <f>IF(N107="zákl. přenesená",J107,0)</f>
        <v>0</v>
      </c>
      <c r="BH107" s="227">
        <f>IF(N107="sníž. přenesená",J107,0)</f>
        <v>0</v>
      </c>
      <c r="BI107" s="227">
        <f>IF(N107="nulová",J107,0)</f>
        <v>0</v>
      </c>
      <c r="BJ107" s="20" t="s">
        <v>77</v>
      </c>
      <c r="BK107" s="227">
        <f>ROUND(I107*H107,2)</f>
        <v>0</v>
      </c>
      <c r="BL107" s="20" t="s">
        <v>158</v>
      </c>
      <c r="BM107" s="226" t="s">
        <v>1895</v>
      </c>
    </row>
    <row r="108" s="2" customFormat="1">
      <c r="A108" s="41"/>
      <c r="B108" s="42"/>
      <c r="C108" s="43"/>
      <c r="D108" s="228" t="s">
        <v>159</v>
      </c>
      <c r="E108" s="43"/>
      <c r="F108" s="229" t="s">
        <v>1896</v>
      </c>
      <c r="G108" s="43"/>
      <c r="H108" s="43"/>
      <c r="I108" s="230"/>
      <c r="J108" s="43"/>
      <c r="K108" s="43"/>
      <c r="L108" s="47"/>
      <c r="M108" s="231"/>
      <c r="N108" s="232"/>
      <c r="O108" s="87"/>
      <c r="P108" s="87"/>
      <c r="Q108" s="87"/>
      <c r="R108" s="87"/>
      <c r="S108" s="87"/>
      <c r="T108" s="88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20" t="s">
        <v>159</v>
      </c>
      <c r="AU108" s="20" t="s">
        <v>167</v>
      </c>
    </row>
    <row r="109" s="13" customFormat="1">
      <c r="A109" s="13"/>
      <c r="B109" s="233"/>
      <c r="C109" s="234"/>
      <c r="D109" s="235" t="s">
        <v>161</v>
      </c>
      <c r="E109" s="236" t="s">
        <v>19</v>
      </c>
      <c r="F109" s="237" t="s">
        <v>1897</v>
      </c>
      <c r="G109" s="234"/>
      <c r="H109" s="238">
        <v>20</v>
      </c>
      <c r="I109" s="239"/>
      <c r="J109" s="234"/>
      <c r="K109" s="234"/>
      <c r="L109" s="240"/>
      <c r="M109" s="241"/>
      <c r="N109" s="242"/>
      <c r="O109" s="242"/>
      <c r="P109" s="242"/>
      <c r="Q109" s="242"/>
      <c r="R109" s="242"/>
      <c r="S109" s="242"/>
      <c r="T109" s="24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44" t="s">
        <v>161</v>
      </c>
      <c r="AU109" s="244" t="s">
        <v>167</v>
      </c>
      <c r="AV109" s="13" t="s">
        <v>79</v>
      </c>
      <c r="AW109" s="13" t="s">
        <v>31</v>
      </c>
      <c r="AX109" s="13" t="s">
        <v>77</v>
      </c>
      <c r="AY109" s="244" t="s">
        <v>151</v>
      </c>
    </row>
    <row r="110" s="2" customFormat="1" ht="16.5" customHeight="1">
      <c r="A110" s="41"/>
      <c r="B110" s="42"/>
      <c r="C110" s="215" t="s">
        <v>170</v>
      </c>
      <c r="D110" s="215" t="s">
        <v>153</v>
      </c>
      <c r="E110" s="216" t="s">
        <v>1898</v>
      </c>
      <c r="F110" s="217" t="s">
        <v>1899</v>
      </c>
      <c r="G110" s="218" t="s">
        <v>197</v>
      </c>
      <c r="H110" s="219">
        <v>42</v>
      </c>
      <c r="I110" s="220"/>
      <c r="J110" s="221">
        <f>ROUND(I110*H110,2)</f>
        <v>0</v>
      </c>
      <c r="K110" s="217" t="s">
        <v>157</v>
      </c>
      <c r="L110" s="47"/>
      <c r="M110" s="222" t="s">
        <v>19</v>
      </c>
      <c r="N110" s="223" t="s">
        <v>40</v>
      </c>
      <c r="O110" s="87"/>
      <c r="P110" s="224">
        <f>O110*H110</f>
        <v>0</v>
      </c>
      <c r="Q110" s="224">
        <v>0</v>
      </c>
      <c r="R110" s="224">
        <f>Q110*H110</f>
        <v>0</v>
      </c>
      <c r="S110" s="224">
        <v>0</v>
      </c>
      <c r="T110" s="225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26" t="s">
        <v>158</v>
      </c>
      <c r="AT110" s="226" t="s">
        <v>153</v>
      </c>
      <c r="AU110" s="226" t="s">
        <v>167</v>
      </c>
      <c r="AY110" s="20" t="s">
        <v>151</v>
      </c>
      <c r="BE110" s="227">
        <f>IF(N110="základní",J110,0)</f>
        <v>0</v>
      </c>
      <c r="BF110" s="227">
        <f>IF(N110="snížená",J110,0)</f>
        <v>0</v>
      </c>
      <c r="BG110" s="227">
        <f>IF(N110="zákl. přenesená",J110,0)</f>
        <v>0</v>
      </c>
      <c r="BH110" s="227">
        <f>IF(N110="sníž. přenesená",J110,0)</f>
        <v>0</v>
      </c>
      <c r="BI110" s="227">
        <f>IF(N110="nulová",J110,0)</f>
        <v>0</v>
      </c>
      <c r="BJ110" s="20" t="s">
        <v>77</v>
      </c>
      <c r="BK110" s="227">
        <f>ROUND(I110*H110,2)</f>
        <v>0</v>
      </c>
      <c r="BL110" s="20" t="s">
        <v>158</v>
      </c>
      <c r="BM110" s="226" t="s">
        <v>1900</v>
      </c>
    </row>
    <row r="111" s="2" customFormat="1">
      <c r="A111" s="41"/>
      <c r="B111" s="42"/>
      <c r="C111" s="43"/>
      <c r="D111" s="228" t="s">
        <v>159</v>
      </c>
      <c r="E111" s="43"/>
      <c r="F111" s="229" t="s">
        <v>1901</v>
      </c>
      <c r="G111" s="43"/>
      <c r="H111" s="43"/>
      <c r="I111" s="230"/>
      <c r="J111" s="43"/>
      <c r="K111" s="43"/>
      <c r="L111" s="47"/>
      <c r="M111" s="231"/>
      <c r="N111" s="232"/>
      <c r="O111" s="87"/>
      <c r="P111" s="87"/>
      <c r="Q111" s="87"/>
      <c r="R111" s="87"/>
      <c r="S111" s="87"/>
      <c r="T111" s="88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T111" s="20" t="s">
        <v>159</v>
      </c>
      <c r="AU111" s="20" t="s">
        <v>167</v>
      </c>
    </row>
    <row r="112" s="13" customFormat="1">
      <c r="A112" s="13"/>
      <c r="B112" s="233"/>
      <c r="C112" s="234"/>
      <c r="D112" s="235" t="s">
        <v>161</v>
      </c>
      <c r="E112" s="236" t="s">
        <v>19</v>
      </c>
      <c r="F112" s="237" t="s">
        <v>1902</v>
      </c>
      <c r="G112" s="234"/>
      <c r="H112" s="238">
        <v>42</v>
      </c>
      <c r="I112" s="239"/>
      <c r="J112" s="234"/>
      <c r="K112" s="234"/>
      <c r="L112" s="240"/>
      <c r="M112" s="241"/>
      <c r="N112" s="242"/>
      <c r="O112" s="242"/>
      <c r="P112" s="242"/>
      <c r="Q112" s="242"/>
      <c r="R112" s="242"/>
      <c r="S112" s="242"/>
      <c r="T112" s="24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44" t="s">
        <v>161</v>
      </c>
      <c r="AU112" s="244" t="s">
        <v>167</v>
      </c>
      <c r="AV112" s="13" t="s">
        <v>79</v>
      </c>
      <c r="AW112" s="13" t="s">
        <v>31</v>
      </c>
      <c r="AX112" s="13" t="s">
        <v>77</v>
      </c>
      <c r="AY112" s="244" t="s">
        <v>151</v>
      </c>
    </row>
    <row r="113" s="2" customFormat="1" ht="16.5" customHeight="1">
      <c r="A113" s="41"/>
      <c r="B113" s="42"/>
      <c r="C113" s="215" t="s">
        <v>188</v>
      </c>
      <c r="D113" s="215" t="s">
        <v>153</v>
      </c>
      <c r="E113" s="216" t="s">
        <v>1819</v>
      </c>
      <c r="F113" s="217" t="s">
        <v>1820</v>
      </c>
      <c r="G113" s="218" t="s">
        <v>197</v>
      </c>
      <c r="H113" s="219">
        <v>42</v>
      </c>
      <c r="I113" s="220"/>
      <c r="J113" s="221">
        <f>ROUND(I113*H113,2)</f>
        <v>0</v>
      </c>
      <c r="K113" s="217" t="s">
        <v>157</v>
      </c>
      <c r="L113" s="47"/>
      <c r="M113" s="222" t="s">
        <v>19</v>
      </c>
      <c r="N113" s="223" t="s">
        <v>40</v>
      </c>
      <c r="O113" s="87"/>
      <c r="P113" s="224">
        <f>O113*H113</f>
        <v>0</v>
      </c>
      <c r="Q113" s="224">
        <v>0</v>
      </c>
      <c r="R113" s="224">
        <f>Q113*H113</f>
        <v>0</v>
      </c>
      <c r="S113" s="224">
        <v>0</v>
      </c>
      <c r="T113" s="225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26" t="s">
        <v>158</v>
      </c>
      <c r="AT113" s="226" t="s">
        <v>153</v>
      </c>
      <c r="AU113" s="226" t="s">
        <v>167</v>
      </c>
      <c r="AY113" s="20" t="s">
        <v>151</v>
      </c>
      <c r="BE113" s="227">
        <f>IF(N113="základní",J113,0)</f>
        <v>0</v>
      </c>
      <c r="BF113" s="227">
        <f>IF(N113="snížená",J113,0)</f>
        <v>0</v>
      </c>
      <c r="BG113" s="227">
        <f>IF(N113="zákl. přenesená",J113,0)</f>
        <v>0</v>
      </c>
      <c r="BH113" s="227">
        <f>IF(N113="sníž. přenesená",J113,0)</f>
        <v>0</v>
      </c>
      <c r="BI113" s="227">
        <f>IF(N113="nulová",J113,0)</f>
        <v>0</v>
      </c>
      <c r="BJ113" s="20" t="s">
        <v>77</v>
      </c>
      <c r="BK113" s="227">
        <f>ROUND(I113*H113,2)</f>
        <v>0</v>
      </c>
      <c r="BL113" s="20" t="s">
        <v>158</v>
      </c>
      <c r="BM113" s="226" t="s">
        <v>1903</v>
      </c>
    </row>
    <row r="114" s="2" customFormat="1">
      <c r="A114" s="41"/>
      <c r="B114" s="42"/>
      <c r="C114" s="43"/>
      <c r="D114" s="228" t="s">
        <v>159</v>
      </c>
      <c r="E114" s="43"/>
      <c r="F114" s="229" t="s">
        <v>1822</v>
      </c>
      <c r="G114" s="43"/>
      <c r="H114" s="43"/>
      <c r="I114" s="230"/>
      <c r="J114" s="43"/>
      <c r="K114" s="43"/>
      <c r="L114" s="47"/>
      <c r="M114" s="231"/>
      <c r="N114" s="232"/>
      <c r="O114" s="87"/>
      <c r="P114" s="87"/>
      <c r="Q114" s="87"/>
      <c r="R114" s="87"/>
      <c r="S114" s="87"/>
      <c r="T114" s="88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T114" s="20" t="s">
        <v>159</v>
      </c>
      <c r="AU114" s="20" t="s">
        <v>167</v>
      </c>
    </row>
    <row r="115" s="2" customFormat="1" ht="16.5" customHeight="1">
      <c r="A115" s="41"/>
      <c r="B115" s="42"/>
      <c r="C115" s="215" t="s">
        <v>175</v>
      </c>
      <c r="D115" s="215" t="s">
        <v>153</v>
      </c>
      <c r="E115" s="216" t="s">
        <v>1904</v>
      </c>
      <c r="F115" s="217" t="s">
        <v>1905</v>
      </c>
      <c r="G115" s="218" t="s">
        <v>197</v>
      </c>
      <c r="H115" s="219">
        <v>42</v>
      </c>
      <c r="I115" s="220"/>
      <c r="J115" s="221">
        <f>ROUND(I115*H115,2)</f>
        <v>0</v>
      </c>
      <c r="K115" s="217" t="s">
        <v>157</v>
      </c>
      <c r="L115" s="47"/>
      <c r="M115" s="222" t="s">
        <v>19</v>
      </c>
      <c r="N115" s="223" t="s">
        <v>40</v>
      </c>
      <c r="O115" s="87"/>
      <c r="P115" s="224">
        <f>O115*H115</f>
        <v>0</v>
      </c>
      <c r="Q115" s="224">
        <v>0</v>
      </c>
      <c r="R115" s="224">
        <f>Q115*H115</f>
        <v>0</v>
      </c>
      <c r="S115" s="224">
        <v>0</v>
      </c>
      <c r="T115" s="225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26" t="s">
        <v>158</v>
      </c>
      <c r="AT115" s="226" t="s">
        <v>153</v>
      </c>
      <c r="AU115" s="226" t="s">
        <v>167</v>
      </c>
      <c r="AY115" s="20" t="s">
        <v>151</v>
      </c>
      <c r="BE115" s="227">
        <f>IF(N115="základní",J115,0)</f>
        <v>0</v>
      </c>
      <c r="BF115" s="227">
        <f>IF(N115="snížená",J115,0)</f>
        <v>0</v>
      </c>
      <c r="BG115" s="227">
        <f>IF(N115="zákl. přenesená",J115,0)</f>
        <v>0</v>
      </c>
      <c r="BH115" s="227">
        <f>IF(N115="sníž. přenesená",J115,0)</f>
        <v>0</v>
      </c>
      <c r="BI115" s="227">
        <f>IF(N115="nulová",J115,0)</f>
        <v>0</v>
      </c>
      <c r="BJ115" s="20" t="s">
        <v>77</v>
      </c>
      <c r="BK115" s="227">
        <f>ROUND(I115*H115,2)</f>
        <v>0</v>
      </c>
      <c r="BL115" s="20" t="s">
        <v>158</v>
      </c>
      <c r="BM115" s="226" t="s">
        <v>1906</v>
      </c>
    </row>
    <row r="116" s="2" customFormat="1">
      <c r="A116" s="41"/>
      <c r="B116" s="42"/>
      <c r="C116" s="43"/>
      <c r="D116" s="228" t="s">
        <v>159</v>
      </c>
      <c r="E116" s="43"/>
      <c r="F116" s="229" t="s">
        <v>1907</v>
      </c>
      <c r="G116" s="43"/>
      <c r="H116" s="43"/>
      <c r="I116" s="230"/>
      <c r="J116" s="43"/>
      <c r="K116" s="43"/>
      <c r="L116" s="47"/>
      <c r="M116" s="231"/>
      <c r="N116" s="232"/>
      <c r="O116" s="87"/>
      <c r="P116" s="87"/>
      <c r="Q116" s="87"/>
      <c r="R116" s="87"/>
      <c r="S116" s="87"/>
      <c r="T116" s="88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20" t="s">
        <v>159</v>
      </c>
      <c r="AU116" s="20" t="s">
        <v>167</v>
      </c>
    </row>
    <row r="117" s="12" customFormat="1" ht="20.88" customHeight="1">
      <c r="A117" s="12"/>
      <c r="B117" s="199"/>
      <c r="C117" s="200"/>
      <c r="D117" s="201" t="s">
        <v>68</v>
      </c>
      <c r="E117" s="213" t="s">
        <v>1908</v>
      </c>
      <c r="F117" s="213" t="s">
        <v>1909</v>
      </c>
      <c r="G117" s="200"/>
      <c r="H117" s="200"/>
      <c r="I117" s="203"/>
      <c r="J117" s="214">
        <f>BK117</f>
        <v>0</v>
      </c>
      <c r="K117" s="200"/>
      <c r="L117" s="205"/>
      <c r="M117" s="206"/>
      <c r="N117" s="207"/>
      <c r="O117" s="207"/>
      <c r="P117" s="208">
        <f>SUM(P118:P139)</f>
        <v>0</v>
      </c>
      <c r="Q117" s="207"/>
      <c r="R117" s="208">
        <f>SUM(R118:R139)</f>
        <v>6.0896495999999996</v>
      </c>
      <c r="S117" s="207"/>
      <c r="T117" s="209">
        <f>SUM(T118:T139)</f>
        <v>0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R117" s="210" t="s">
        <v>77</v>
      </c>
      <c r="AT117" s="211" t="s">
        <v>68</v>
      </c>
      <c r="AU117" s="211" t="s">
        <v>79</v>
      </c>
      <c r="AY117" s="210" t="s">
        <v>151</v>
      </c>
      <c r="BK117" s="212">
        <f>SUM(BK118:BK139)</f>
        <v>0</v>
      </c>
    </row>
    <row r="118" s="2" customFormat="1" ht="16.5" customHeight="1">
      <c r="A118" s="41"/>
      <c r="B118" s="42"/>
      <c r="C118" s="215" t="s">
        <v>203</v>
      </c>
      <c r="D118" s="215" t="s">
        <v>153</v>
      </c>
      <c r="E118" s="216" t="s">
        <v>1910</v>
      </c>
      <c r="F118" s="217" t="s">
        <v>1911</v>
      </c>
      <c r="G118" s="218" t="s">
        <v>156</v>
      </c>
      <c r="H118" s="219">
        <v>708</v>
      </c>
      <c r="I118" s="220"/>
      <c r="J118" s="221">
        <f>ROUND(I118*H118,2)</f>
        <v>0</v>
      </c>
      <c r="K118" s="217" t="s">
        <v>157</v>
      </c>
      <c r="L118" s="47"/>
      <c r="M118" s="222" t="s">
        <v>19</v>
      </c>
      <c r="N118" s="223" t="s">
        <v>40</v>
      </c>
      <c r="O118" s="87"/>
      <c r="P118" s="224">
        <f>O118*H118</f>
        <v>0</v>
      </c>
      <c r="Q118" s="224">
        <v>0</v>
      </c>
      <c r="R118" s="224">
        <f>Q118*H118</f>
        <v>0</v>
      </c>
      <c r="S118" s="224">
        <v>0</v>
      </c>
      <c r="T118" s="225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26" t="s">
        <v>158</v>
      </c>
      <c r="AT118" s="226" t="s">
        <v>153</v>
      </c>
      <c r="AU118" s="226" t="s">
        <v>167</v>
      </c>
      <c r="AY118" s="20" t="s">
        <v>151</v>
      </c>
      <c r="BE118" s="227">
        <f>IF(N118="základní",J118,0)</f>
        <v>0</v>
      </c>
      <c r="BF118" s="227">
        <f>IF(N118="snížená",J118,0)</f>
        <v>0</v>
      </c>
      <c r="BG118" s="227">
        <f>IF(N118="zákl. přenesená",J118,0)</f>
        <v>0</v>
      </c>
      <c r="BH118" s="227">
        <f>IF(N118="sníž. přenesená",J118,0)</f>
        <v>0</v>
      </c>
      <c r="BI118" s="227">
        <f>IF(N118="nulová",J118,0)</f>
        <v>0</v>
      </c>
      <c r="BJ118" s="20" t="s">
        <v>77</v>
      </c>
      <c r="BK118" s="227">
        <f>ROUND(I118*H118,2)</f>
        <v>0</v>
      </c>
      <c r="BL118" s="20" t="s">
        <v>158</v>
      </c>
      <c r="BM118" s="226" t="s">
        <v>1912</v>
      </c>
    </row>
    <row r="119" s="2" customFormat="1">
      <c r="A119" s="41"/>
      <c r="B119" s="42"/>
      <c r="C119" s="43"/>
      <c r="D119" s="228" t="s">
        <v>159</v>
      </c>
      <c r="E119" s="43"/>
      <c r="F119" s="229" t="s">
        <v>1913</v>
      </c>
      <c r="G119" s="43"/>
      <c r="H119" s="43"/>
      <c r="I119" s="230"/>
      <c r="J119" s="43"/>
      <c r="K119" s="43"/>
      <c r="L119" s="47"/>
      <c r="M119" s="231"/>
      <c r="N119" s="232"/>
      <c r="O119" s="87"/>
      <c r="P119" s="87"/>
      <c r="Q119" s="87"/>
      <c r="R119" s="87"/>
      <c r="S119" s="87"/>
      <c r="T119" s="88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20" t="s">
        <v>159</v>
      </c>
      <c r="AU119" s="20" t="s">
        <v>167</v>
      </c>
    </row>
    <row r="120" s="13" customFormat="1">
      <c r="A120" s="13"/>
      <c r="B120" s="233"/>
      <c r="C120" s="234"/>
      <c r="D120" s="235" t="s">
        <v>161</v>
      </c>
      <c r="E120" s="236" t="s">
        <v>19</v>
      </c>
      <c r="F120" s="237" t="s">
        <v>1914</v>
      </c>
      <c r="G120" s="234"/>
      <c r="H120" s="238">
        <v>708</v>
      </c>
      <c r="I120" s="239"/>
      <c r="J120" s="234"/>
      <c r="K120" s="234"/>
      <c r="L120" s="240"/>
      <c r="M120" s="241"/>
      <c r="N120" s="242"/>
      <c r="O120" s="242"/>
      <c r="P120" s="242"/>
      <c r="Q120" s="242"/>
      <c r="R120" s="242"/>
      <c r="S120" s="242"/>
      <c r="T120" s="24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44" t="s">
        <v>161</v>
      </c>
      <c r="AU120" s="244" t="s">
        <v>167</v>
      </c>
      <c r="AV120" s="13" t="s">
        <v>79</v>
      </c>
      <c r="AW120" s="13" t="s">
        <v>31</v>
      </c>
      <c r="AX120" s="13" t="s">
        <v>77</v>
      </c>
      <c r="AY120" s="244" t="s">
        <v>151</v>
      </c>
    </row>
    <row r="121" s="2" customFormat="1" ht="16.5" customHeight="1">
      <c r="A121" s="41"/>
      <c r="B121" s="42"/>
      <c r="C121" s="215" t="s">
        <v>181</v>
      </c>
      <c r="D121" s="215" t="s">
        <v>153</v>
      </c>
      <c r="E121" s="216" t="s">
        <v>1781</v>
      </c>
      <c r="F121" s="217" t="s">
        <v>1782</v>
      </c>
      <c r="G121" s="218" t="s">
        <v>156</v>
      </c>
      <c r="H121" s="219">
        <v>708</v>
      </c>
      <c r="I121" s="220"/>
      <c r="J121" s="221">
        <f>ROUND(I121*H121,2)</f>
        <v>0</v>
      </c>
      <c r="K121" s="217" t="s">
        <v>157</v>
      </c>
      <c r="L121" s="47"/>
      <c r="M121" s="222" t="s">
        <v>19</v>
      </c>
      <c r="N121" s="223" t="s">
        <v>40</v>
      </c>
      <c r="O121" s="87"/>
      <c r="P121" s="224">
        <f>O121*H121</f>
        <v>0</v>
      </c>
      <c r="Q121" s="224">
        <v>0</v>
      </c>
      <c r="R121" s="224">
        <f>Q121*H121</f>
        <v>0</v>
      </c>
      <c r="S121" s="224">
        <v>0</v>
      </c>
      <c r="T121" s="225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26" t="s">
        <v>158</v>
      </c>
      <c r="AT121" s="226" t="s">
        <v>153</v>
      </c>
      <c r="AU121" s="226" t="s">
        <v>167</v>
      </c>
      <c r="AY121" s="20" t="s">
        <v>151</v>
      </c>
      <c r="BE121" s="227">
        <f>IF(N121="základní",J121,0)</f>
        <v>0</v>
      </c>
      <c r="BF121" s="227">
        <f>IF(N121="snížená",J121,0)</f>
        <v>0</v>
      </c>
      <c r="BG121" s="227">
        <f>IF(N121="zákl. přenesená",J121,0)</f>
        <v>0</v>
      </c>
      <c r="BH121" s="227">
        <f>IF(N121="sníž. přenesená",J121,0)</f>
        <v>0</v>
      </c>
      <c r="BI121" s="227">
        <f>IF(N121="nulová",J121,0)</f>
        <v>0</v>
      </c>
      <c r="BJ121" s="20" t="s">
        <v>77</v>
      </c>
      <c r="BK121" s="227">
        <f>ROUND(I121*H121,2)</f>
        <v>0</v>
      </c>
      <c r="BL121" s="20" t="s">
        <v>158</v>
      </c>
      <c r="BM121" s="226" t="s">
        <v>1915</v>
      </c>
    </row>
    <row r="122" s="2" customFormat="1">
      <c r="A122" s="41"/>
      <c r="B122" s="42"/>
      <c r="C122" s="43"/>
      <c r="D122" s="228" t="s">
        <v>159</v>
      </c>
      <c r="E122" s="43"/>
      <c r="F122" s="229" t="s">
        <v>1784</v>
      </c>
      <c r="G122" s="43"/>
      <c r="H122" s="43"/>
      <c r="I122" s="230"/>
      <c r="J122" s="43"/>
      <c r="K122" s="43"/>
      <c r="L122" s="47"/>
      <c r="M122" s="231"/>
      <c r="N122" s="232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159</v>
      </c>
      <c r="AU122" s="20" t="s">
        <v>167</v>
      </c>
    </row>
    <row r="123" s="13" customFormat="1">
      <c r="A123" s="13"/>
      <c r="B123" s="233"/>
      <c r="C123" s="234"/>
      <c r="D123" s="235" t="s">
        <v>161</v>
      </c>
      <c r="E123" s="236" t="s">
        <v>19</v>
      </c>
      <c r="F123" s="237" t="s">
        <v>1916</v>
      </c>
      <c r="G123" s="234"/>
      <c r="H123" s="238">
        <v>708</v>
      </c>
      <c r="I123" s="239"/>
      <c r="J123" s="234"/>
      <c r="K123" s="234"/>
      <c r="L123" s="240"/>
      <c r="M123" s="241"/>
      <c r="N123" s="242"/>
      <c r="O123" s="242"/>
      <c r="P123" s="242"/>
      <c r="Q123" s="242"/>
      <c r="R123" s="242"/>
      <c r="S123" s="242"/>
      <c r="T123" s="24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4" t="s">
        <v>161</v>
      </c>
      <c r="AU123" s="244" t="s">
        <v>167</v>
      </c>
      <c r="AV123" s="13" t="s">
        <v>79</v>
      </c>
      <c r="AW123" s="13" t="s">
        <v>31</v>
      </c>
      <c r="AX123" s="13" t="s">
        <v>77</v>
      </c>
      <c r="AY123" s="244" t="s">
        <v>151</v>
      </c>
    </row>
    <row r="124" s="2" customFormat="1" ht="16.5" customHeight="1">
      <c r="A124" s="41"/>
      <c r="B124" s="42"/>
      <c r="C124" s="257" t="s">
        <v>217</v>
      </c>
      <c r="D124" s="257" t="s">
        <v>249</v>
      </c>
      <c r="E124" s="258" t="s">
        <v>1735</v>
      </c>
      <c r="F124" s="259" t="s">
        <v>1736</v>
      </c>
      <c r="G124" s="260" t="s">
        <v>197</v>
      </c>
      <c r="H124" s="261">
        <v>30.443999999999999</v>
      </c>
      <c r="I124" s="262"/>
      <c r="J124" s="263">
        <f>ROUND(I124*H124,2)</f>
        <v>0</v>
      </c>
      <c r="K124" s="259" t="s">
        <v>157</v>
      </c>
      <c r="L124" s="264"/>
      <c r="M124" s="265" t="s">
        <v>19</v>
      </c>
      <c r="N124" s="266" t="s">
        <v>40</v>
      </c>
      <c r="O124" s="87"/>
      <c r="P124" s="224">
        <f>O124*H124</f>
        <v>0</v>
      </c>
      <c r="Q124" s="224">
        <v>0.20000000000000001</v>
      </c>
      <c r="R124" s="224">
        <f>Q124*H124</f>
        <v>6.0888</v>
      </c>
      <c r="S124" s="224">
        <v>0</v>
      </c>
      <c r="T124" s="225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26" t="s">
        <v>175</v>
      </c>
      <c r="AT124" s="226" t="s">
        <v>249</v>
      </c>
      <c r="AU124" s="226" t="s">
        <v>167</v>
      </c>
      <c r="AY124" s="20" t="s">
        <v>151</v>
      </c>
      <c r="BE124" s="227">
        <f>IF(N124="základní",J124,0)</f>
        <v>0</v>
      </c>
      <c r="BF124" s="227">
        <f>IF(N124="snížená",J124,0)</f>
        <v>0</v>
      </c>
      <c r="BG124" s="227">
        <f>IF(N124="zákl. přenesená",J124,0)</f>
        <v>0</v>
      </c>
      <c r="BH124" s="227">
        <f>IF(N124="sníž. přenesená",J124,0)</f>
        <v>0</v>
      </c>
      <c r="BI124" s="227">
        <f>IF(N124="nulová",J124,0)</f>
        <v>0</v>
      </c>
      <c r="BJ124" s="20" t="s">
        <v>77</v>
      </c>
      <c r="BK124" s="227">
        <f>ROUND(I124*H124,2)</f>
        <v>0</v>
      </c>
      <c r="BL124" s="20" t="s">
        <v>158</v>
      </c>
      <c r="BM124" s="226" t="s">
        <v>1917</v>
      </c>
    </row>
    <row r="125" s="13" customFormat="1">
      <c r="A125" s="13"/>
      <c r="B125" s="233"/>
      <c r="C125" s="234"/>
      <c r="D125" s="235" t="s">
        <v>161</v>
      </c>
      <c r="E125" s="234"/>
      <c r="F125" s="237" t="s">
        <v>1918</v>
      </c>
      <c r="G125" s="234"/>
      <c r="H125" s="238">
        <v>30.443999999999999</v>
      </c>
      <c r="I125" s="239"/>
      <c r="J125" s="234"/>
      <c r="K125" s="234"/>
      <c r="L125" s="240"/>
      <c r="M125" s="241"/>
      <c r="N125" s="242"/>
      <c r="O125" s="242"/>
      <c r="P125" s="242"/>
      <c r="Q125" s="242"/>
      <c r="R125" s="242"/>
      <c r="S125" s="242"/>
      <c r="T125" s="24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4" t="s">
        <v>161</v>
      </c>
      <c r="AU125" s="244" t="s">
        <v>167</v>
      </c>
      <c r="AV125" s="13" t="s">
        <v>79</v>
      </c>
      <c r="AW125" s="13" t="s">
        <v>4</v>
      </c>
      <c r="AX125" s="13" t="s">
        <v>77</v>
      </c>
      <c r="AY125" s="244" t="s">
        <v>151</v>
      </c>
    </row>
    <row r="126" s="2" customFormat="1" ht="16.5" customHeight="1">
      <c r="A126" s="41"/>
      <c r="B126" s="42"/>
      <c r="C126" s="215" t="s">
        <v>8</v>
      </c>
      <c r="D126" s="215" t="s">
        <v>153</v>
      </c>
      <c r="E126" s="216" t="s">
        <v>1919</v>
      </c>
      <c r="F126" s="217" t="s">
        <v>1920</v>
      </c>
      <c r="G126" s="218" t="s">
        <v>197</v>
      </c>
      <c r="H126" s="219">
        <v>4.9560000000000004</v>
      </c>
      <c r="I126" s="220"/>
      <c r="J126" s="221">
        <f>ROUND(I126*H126,2)</f>
        <v>0</v>
      </c>
      <c r="K126" s="217" t="s">
        <v>157</v>
      </c>
      <c r="L126" s="47"/>
      <c r="M126" s="222" t="s">
        <v>19</v>
      </c>
      <c r="N126" s="223" t="s">
        <v>40</v>
      </c>
      <c r="O126" s="87"/>
      <c r="P126" s="224">
        <f>O126*H126</f>
        <v>0</v>
      </c>
      <c r="Q126" s="224">
        <v>0</v>
      </c>
      <c r="R126" s="224">
        <f>Q126*H126</f>
        <v>0</v>
      </c>
      <c r="S126" s="224">
        <v>0</v>
      </c>
      <c r="T126" s="225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26" t="s">
        <v>158</v>
      </c>
      <c r="AT126" s="226" t="s">
        <v>153</v>
      </c>
      <c r="AU126" s="226" t="s">
        <v>167</v>
      </c>
      <c r="AY126" s="20" t="s">
        <v>151</v>
      </c>
      <c r="BE126" s="227">
        <f>IF(N126="základní",J126,0)</f>
        <v>0</v>
      </c>
      <c r="BF126" s="227">
        <f>IF(N126="snížená",J126,0)</f>
        <v>0</v>
      </c>
      <c r="BG126" s="227">
        <f>IF(N126="zákl. přenesená",J126,0)</f>
        <v>0</v>
      </c>
      <c r="BH126" s="227">
        <f>IF(N126="sníž. přenesená",J126,0)</f>
        <v>0</v>
      </c>
      <c r="BI126" s="227">
        <f>IF(N126="nulová",J126,0)</f>
        <v>0</v>
      </c>
      <c r="BJ126" s="20" t="s">
        <v>77</v>
      </c>
      <c r="BK126" s="227">
        <f>ROUND(I126*H126,2)</f>
        <v>0</v>
      </c>
      <c r="BL126" s="20" t="s">
        <v>158</v>
      </c>
      <c r="BM126" s="226" t="s">
        <v>1921</v>
      </c>
    </row>
    <row r="127" s="2" customFormat="1">
      <c r="A127" s="41"/>
      <c r="B127" s="42"/>
      <c r="C127" s="43"/>
      <c r="D127" s="228" t="s">
        <v>159</v>
      </c>
      <c r="E127" s="43"/>
      <c r="F127" s="229" t="s">
        <v>1922</v>
      </c>
      <c r="G127" s="43"/>
      <c r="H127" s="43"/>
      <c r="I127" s="230"/>
      <c r="J127" s="43"/>
      <c r="K127" s="43"/>
      <c r="L127" s="47"/>
      <c r="M127" s="231"/>
      <c r="N127" s="232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159</v>
      </c>
      <c r="AU127" s="20" t="s">
        <v>167</v>
      </c>
    </row>
    <row r="128" s="15" customFormat="1">
      <c r="A128" s="15"/>
      <c r="B128" s="274"/>
      <c r="C128" s="275"/>
      <c r="D128" s="235" t="s">
        <v>161</v>
      </c>
      <c r="E128" s="276" t="s">
        <v>19</v>
      </c>
      <c r="F128" s="277" t="s">
        <v>1923</v>
      </c>
      <c r="G128" s="275"/>
      <c r="H128" s="276" t="s">
        <v>19</v>
      </c>
      <c r="I128" s="278"/>
      <c r="J128" s="275"/>
      <c r="K128" s="275"/>
      <c r="L128" s="279"/>
      <c r="M128" s="280"/>
      <c r="N128" s="281"/>
      <c r="O128" s="281"/>
      <c r="P128" s="281"/>
      <c r="Q128" s="281"/>
      <c r="R128" s="281"/>
      <c r="S128" s="281"/>
      <c r="T128" s="282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T128" s="283" t="s">
        <v>161</v>
      </c>
      <c r="AU128" s="283" t="s">
        <v>167</v>
      </c>
      <c r="AV128" s="15" t="s">
        <v>77</v>
      </c>
      <c r="AW128" s="15" t="s">
        <v>31</v>
      </c>
      <c r="AX128" s="15" t="s">
        <v>69</v>
      </c>
      <c r="AY128" s="283" t="s">
        <v>151</v>
      </c>
    </row>
    <row r="129" s="13" customFormat="1">
      <c r="A129" s="13"/>
      <c r="B129" s="233"/>
      <c r="C129" s="234"/>
      <c r="D129" s="235" t="s">
        <v>161</v>
      </c>
      <c r="E129" s="236" t="s">
        <v>19</v>
      </c>
      <c r="F129" s="237" t="s">
        <v>1924</v>
      </c>
      <c r="G129" s="234"/>
      <c r="H129" s="238">
        <v>4.9560000000000004</v>
      </c>
      <c r="I129" s="239"/>
      <c r="J129" s="234"/>
      <c r="K129" s="234"/>
      <c r="L129" s="240"/>
      <c r="M129" s="241"/>
      <c r="N129" s="242"/>
      <c r="O129" s="242"/>
      <c r="P129" s="242"/>
      <c r="Q129" s="242"/>
      <c r="R129" s="242"/>
      <c r="S129" s="242"/>
      <c r="T129" s="24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4" t="s">
        <v>161</v>
      </c>
      <c r="AU129" s="244" t="s">
        <v>167</v>
      </c>
      <c r="AV129" s="13" t="s">
        <v>79</v>
      </c>
      <c r="AW129" s="13" t="s">
        <v>31</v>
      </c>
      <c r="AX129" s="13" t="s">
        <v>77</v>
      </c>
      <c r="AY129" s="244" t="s">
        <v>151</v>
      </c>
    </row>
    <row r="130" s="2" customFormat="1" ht="16.5" customHeight="1">
      <c r="A130" s="41"/>
      <c r="B130" s="42"/>
      <c r="C130" s="215" t="s">
        <v>227</v>
      </c>
      <c r="D130" s="215" t="s">
        <v>153</v>
      </c>
      <c r="E130" s="216" t="s">
        <v>1925</v>
      </c>
      <c r="F130" s="217" t="s">
        <v>1926</v>
      </c>
      <c r="G130" s="218" t="s">
        <v>156</v>
      </c>
      <c r="H130" s="219">
        <v>2832</v>
      </c>
      <c r="I130" s="220"/>
      <c r="J130" s="221">
        <f>ROUND(I130*H130,2)</f>
        <v>0</v>
      </c>
      <c r="K130" s="217" t="s">
        <v>157</v>
      </c>
      <c r="L130" s="47"/>
      <c r="M130" s="222" t="s">
        <v>19</v>
      </c>
      <c r="N130" s="223" t="s">
        <v>40</v>
      </c>
      <c r="O130" s="87"/>
      <c r="P130" s="224">
        <f>O130*H130</f>
        <v>0</v>
      </c>
      <c r="Q130" s="224">
        <v>2.9999999999999999E-07</v>
      </c>
      <c r="R130" s="224">
        <f>Q130*H130</f>
        <v>0.00084959999999999994</v>
      </c>
      <c r="S130" s="224">
        <v>0</v>
      </c>
      <c r="T130" s="225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26" t="s">
        <v>158</v>
      </c>
      <c r="AT130" s="226" t="s">
        <v>153</v>
      </c>
      <c r="AU130" s="226" t="s">
        <v>167</v>
      </c>
      <c r="AY130" s="20" t="s">
        <v>151</v>
      </c>
      <c r="BE130" s="227">
        <f>IF(N130="základní",J130,0)</f>
        <v>0</v>
      </c>
      <c r="BF130" s="227">
        <f>IF(N130="snížená",J130,0)</f>
        <v>0</v>
      </c>
      <c r="BG130" s="227">
        <f>IF(N130="zákl. přenesená",J130,0)</f>
        <v>0</v>
      </c>
      <c r="BH130" s="227">
        <f>IF(N130="sníž. přenesená",J130,0)</f>
        <v>0</v>
      </c>
      <c r="BI130" s="227">
        <f>IF(N130="nulová",J130,0)</f>
        <v>0</v>
      </c>
      <c r="BJ130" s="20" t="s">
        <v>77</v>
      </c>
      <c r="BK130" s="227">
        <f>ROUND(I130*H130,2)</f>
        <v>0</v>
      </c>
      <c r="BL130" s="20" t="s">
        <v>158</v>
      </c>
      <c r="BM130" s="226" t="s">
        <v>1927</v>
      </c>
    </row>
    <row r="131" s="2" customFormat="1">
      <c r="A131" s="41"/>
      <c r="B131" s="42"/>
      <c r="C131" s="43"/>
      <c r="D131" s="228" t="s">
        <v>159</v>
      </c>
      <c r="E131" s="43"/>
      <c r="F131" s="229" t="s">
        <v>1928</v>
      </c>
      <c r="G131" s="43"/>
      <c r="H131" s="43"/>
      <c r="I131" s="230"/>
      <c r="J131" s="43"/>
      <c r="K131" s="43"/>
      <c r="L131" s="47"/>
      <c r="M131" s="231"/>
      <c r="N131" s="232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0" t="s">
        <v>159</v>
      </c>
      <c r="AU131" s="20" t="s">
        <v>167</v>
      </c>
    </row>
    <row r="132" s="13" customFormat="1">
      <c r="A132" s="13"/>
      <c r="B132" s="233"/>
      <c r="C132" s="234"/>
      <c r="D132" s="235" t="s">
        <v>161</v>
      </c>
      <c r="E132" s="236" t="s">
        <v>19</v>
      </c>
      <c r="F132" s="237" t="s">
        <v>1929</v>
      </c>
      <c r="G132" s="234"/>
      <c r="H132" s="238">
        <v>2832</v>
      </c>
      <c r="I132" s="239"/>
      <c r="J132" s="234"/>
      <c r="K132" s="234"/>
      <c r="L132" s="240"/>
      <c r="M132" s="241"/>
      <c r="N132" s="242"/>
      <c r="O132" s="242"/>
      <c r="P132" s="242"/>
      <c r="Q132" s="242"/>
      <c r="R132" s="242"/>
      <c r="S132" s="242"/>
      <c r="T132" s="24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4" t="s">
        <v>161</v>
      </c>
      <c r="AU132" s="244" t="s">
        <v>167</v>
      </c>
      <c r="AV132" s="13" t="s">
        <v>79</v>
      </c>
      <c r="AW132" s="13" t="s">
        <v>31</v>
      </c>
      <c r="AX132" s="13" t="s">
        <v>77</v>
      </c>
      <c r="AY132" s="244" t="s">
        <v>151</v>
      </c>
    </row>
    <row r="133" s="2" customFormat="1" ht="16.5" customHeight="1">
      <c r="A133" s="41"/>
      <c r="B133" s="42"/>
      <c r="C133" s="215" t="s">
        <v>192</v>
      </c>
      <c r="D133" s="215" t="s">
        <v>153</v>
      </c>
      <c r="E133" s="216" t="s">
        <v>1819</v>
      </c>
      <c r="F133" s="217" t="s">
        <v>1820</v>
      </c>
      <c r="G133" s="218" t="s">
        <v>197</v>
      </c>
      <c r="H133" s="219">
        <v>4.9560000000000004</v>
      </c>
      <c r="I133" s="220"/>
      <c r="J133" s="221">
        <f>ROUND(I133*H133,2)</f>
        <v>0</v>
      </c>
      <c r="K133" s="217" t="s">
        <v>157</v>
      </c>
      <c r="L133" s="47"/>
      <c r="M133" s="222" t="s">
        <v>19</v>
      </c>
      <c r="N133" s="223" t="s">
        <v>40</v>
      </c>
      <c r="O133" s="87"/>
      <c r="P133" s="224">
        <f>O133*H133</f>
        <v>0</v>
      </c>
      <c r="Q133" s="224">
        <v>0</v>
      </c>
      <c r="R133" s="224">
        <f>Q133*H133</f>
        <v>0</v>
      </c>
      <c r="S133" s="224">
        <v>0</v>
      </c>
      <c r="T133" s="225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26" t="s">
        <v>158</v>
      </c>
      <c r="AT133" s="226" t="s">
        <v>153</v>
      </c>
      <c r="AU133" s="226" t="s">
        <v>167</v>
      </c>
      <c r="AY133" s="20" t="s">
        <v>151</v>
      </c>
      <c r="BE133" s="227">
        <f>IF(N133="základní",J133,0)</f>
        <v>0</v>
      </c>
      <c r="BF133" s="227">
        <f>IF(N133="snížená",J133,0)</f>
        <v>0</v>
      </c>
      <c r="BG133" s="227">
        <f>IF(N133="zákl. přenesená",J133,0)</f>
        <v>0</v>
      </c>
      <c r="BH133" s="227">
        <f>IF(N133="sníž. přenesená",J133,0)</f>
        <v>0</v>
      </c>
      <c r="BI133" s="227">
        <f>IF(N133="nulová",J133,0)</f>
        <v>0</v>
      </c>
      <c r="BJ133" s="20" t="s">
        <v>77</v>
      </c>
      <c r="BK133" s="227">
        <f>ROUND(I133*H133,2)</f>
        <v>0</v>
      </c>
      <c r="BL133" s="20" t="s">
        <v>158</v>
      </c>
      <c r="BM133" s="226" t="s">
        <v>1930</v>
      </c>
    </row>
    <row r="134" s="2" customFormat="1">
      <c r="A134" s="41"/>
      <c r="B134" s="42"/>
      <c r="C134" s="43"/>
      <c r="D134" s="228" t="s">
        <v>159</v>
      </c>
      <c r="E134" s="43"/>
      <c r="F134" s="229" t="s">
        <v>1822</v>
      </c>
      <c r="G134" s="43"/>
      <c r="H134" s="43"/>
      <c r="I134" s="230"/>
      <c r="J134" s="43"/>
      <c r="K134" s="43"/>
      <c r="L134" s="47"/>
      <c r="M134" s="231"/>
      <c r="N134" s="232"/>
      <c r="O134" s="87"/>
      <c r="P134" s="87"/>
      <c r="Q134" s="87"/>
      <c r="R134" s="87"/>
      <c r="S134" s="87"/>
      <c r="T134" s="88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20" t="s">
        <v>159</v>
      </c>
      <c r="AU134" s="20" t="s">
        <v>167</v>
      </c>
    </row>
    <row r="135" s="2" customFormat="1" ht="16.5" customHeight="1">
      <c r="A135" s="41"/>
      <c r="B135" s="42"/>
      <c r="C135" s="215" t="s">
        <v>243</v>
      </c>
      <c r="D135" s="215" t="s">
        <v>153</v>
      </c>
      <c r="E135" s="216" t="s">
        <v>1904</v>
      </c>
      <c r="F135" s="217" t="s">
        <v>1905</v>
      </c>
      <c r="G135" s="218" t="s">
        <v>197</v>
      </c>
      <c r="H135" s="219">
        <v>4.9560000000000004</v>
      </c>
      <c r="I135" s="220"/>
      <c r="J135" s="221">
        <f>ROUND(I135*H135,2)</f>
        <v>0</v>
      </c>
      <c r="K135" s="217" t="s">
        <v>157</v>
      </c>
      <c r="L135" s="47"/>
      <c r="M135" s="222" t="s">
        <v>19</v>
      </c>
      <c r="N135" s="223" t="s">
        <v>40</v>
      </c>
      <c r="O135" s="87"/>
      <c r="P135" s="224">
        <f>O135*H135</f>
        <v>0</v>
      </c>
      <c r="Q135" s="224">
        <v>0</v>
      </c>
      <c r="R135" s="224">
        <f>Q135*H135</f>
        <v>0</v>
      </c>
      <c r="S135" s="224">
        <v>0</v>
      </c>
      <c r="T135" s="225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26" t="s">
        <v>158</v>
      </c>
      <c r="AT135" s="226" t="s">
        <v>153</v>
      </c>
      <c r="AU135" s="226" t="s">
        <v>167</v>
      </c>
      <c r="AY135" s="20" t="s">
        <v>151</v>
      </c>
      <c r="BE135" s="227">
        <f>IF(N135="základní",J135,0)</f>
        <v>0</v>
      </c>
      <c r="BF135" s="227">
        <f>IF(N135="snížená",J135,0)</f>
        <v>0</v>
      </c>
      <c r="BG135" s="227">
        <f>IF(N135="zákl. přenesená",J135,0)</f>
        <v>0</v>
      </c>
      <c r="BH135" s="227">
        <f>IF(N135="sníž. přenesená",J135,0)</f>
        <v>0</v>
      </c>
      <c r="BI135" s="227">
        <f>IF(N135="nulová",J135,0)</f>
        <v>0</v>
      </c>
      <c r="BJ135" s="20" t="s">
        <v>77</v>
      </c>
      <c r="BK135" s="227">
        <f>ROUND(I135*H135,2)</f>
        <v>0</v>
      </c>
      <c r="BL135" s="20" t="s">
        <v>158</v>
      </c>
      <c r="BM135" s="226" t="s">
        <v>1931</v>
      </c>
    </row>
    <row r="136" s="2" customFormat="1">
      <c r="A136" s="41"/>
      <c r="B136" s="42"/>
      <c r="C136" s="43"/>
      <c r="D136" s="228" t="s">
        <v>159</v>
      </c>
      <c r="E136" s="43"/>
      <c r="F136" s="229" t="s">
        <v>1907</v>
      </c>
      <c r="G136" s="43"/>
      <c r="H136" s="43"/>
      <c r="I136" s="230"/>
      <c r="J136" s="43"/>
      <c r="K136" s="43"/>
      <c r="L136" s="47"/>
      <c r="M136" s="231"/>
      <c r="N136" s="232"/>
      <c r="O136" s="87"/>
      <c r="P136" s="87"/>
      <c r="Q136" s="87"/>
      <c r="R136" s="87"/>
      <c r="S136" s="87"/>
      <c r="T136" s="88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T136" s="20" t="s">
        <v>159</v>
      </c>
      <c r="AU136" s="20" t="s">
        <v>167</v>
      </c>
    </row>
    <row r="137" s="2" customFormat="1" ht="16.5" customHeight="1">
      <c r="A137" s="41"/>
      <c r="B137" s="42"/>
      <c r="C137" s="215" t="s">
        <v>198</v>
      </c>
      <c r="D137" s="215" t="s">
        <v>153</v>
      </c>
      <c r="E137" s="216" t="s">
        <v>1932</v>
      </c>
      <c r="F137" s="217" t="s">
        <v>1933</v>
      </c>
      <c r="G137" s="218" t="s">
        <v>191</v>
      </c>
      <c r="H137" s="219">
        <v>144</v>
      </c>
      <c r="I137" s="220"/>
      <c r="J137" s="221">
        <f>ROUND(I137*H137,2)</f>
        <v>0</v>
      </c>
      <c r="K137" s="217" t="s">
        <v>157</v>
      </c>
      <c r="L137" s="47"/>
      <c r="M137" s="222" t="s">
        <v>19</v>
      </c>
      <c r="N137" s="223" t="s">
        <v>40</v>
      </c>
      <c r="O137" s="87"/>
      <c r="P137" s="224">
        <f>O137*H137</f>
        <v>0</v>
      </c>
      <c r="Q137" s="224">
        <v>0</v>
      </c>
      <c r="R137" s="224">
        <f>Q137*H137</f>
        <v>0</v>
      </c>
      <c r="S137" s="224">
        <v>0</v>
      </c>
      <c r="T137" s="225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26" t="s">
        <v>158</v>
      </c>
      <c r="AT137" s="226" t="s">
        <v>153</v>
      </c>
      <c r="AU137" s="226" t="s">
        <v>167</v>
      </c>
      <c r="AY137" s="20" t="s">
        <v>151</v>
      </c>
      <c r="BE137" s="227">
        <f>IF(N137="základní",J137,0)</f>
        <v>0</v>
      </c>
      <c r="BF137" s="227">
        <f>IF(N137="snížená",J137,0)</f>
        <v>0</v>
      </c>
      <c r="BG137" s="227">
        <f>IF(N137="zákl. přenesená",J137,0)</f>
        <v>0</v>
      </c>
      <c r="BH137" s="227">
        <f>IF(N137="sníž. přenesená",J137,0)</f>
        <v>0</v>
      </c>
      <c r="BI137" s="227">
        <f>IF(N137="nulová",J137,0)</f>
        <v>0</v>
      </c>
      <c r="BJ137" s="20" t="s">
        <v>77</v>
      </c>
      <c r="BK137" s="227">
        <f>ROUND(I137*H137,2)</f>
        <v>0</v>
      </c>
      <c r="BL137" s="20" t="s">
        <v>158</v>
      </c>
      <c r="BM137" s="226" t="s">
        <v>1934</v>
      </c>
    </row>
    <row r="138" s="2" customFormat="1">
      <c r="A138" s="41"/>
      <c r="B138" s="42"/>
      <c r="C138" s="43"/>
      <c r="D138" s="228" t="s">
        <v>159</v>
      </c>
      <c r="E138" s="43"/>
      <c r="F138" s="229" t="s">
        <v>1935</v>
      </c>
      <c r="G138" s="43"/>
      <c r="H138" s="43"/>
      <c r="I138" s="230"/>
      <c r="J138" s="43"/>
      <c r="K138" s="43"/>
      <c r="L138" s="47"/>
      <c r="M138" s="231"/>
      <c r="N138" s="232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20" t="s">
        <v>159</v>
      </c>
      <c r="AU138" s="20" t="s">
        <v>167</v>
      </c>
    </row>
    <row r="139" s="13" customFormat="1">
      <c r="A139" s="13"/>
      <c r="B139" s="233"/>
      <c r="C139" s="234"/>
      <c r="D139" s="235" t="s">
        <v>161</v>
      </c>
      <c r="E139" s="236" t="s">
        <v>19</v>
      </c>
      <c r="F139" s="237" t="s">
        <v>1936</v>
      </c>
      <c r="G139" s="234"/>
      <c r="H139" s="238">
        <v>144</v>
      </c>
      <c r="I139" s="239"/>
      <c r="J139" s="234"/>
      <c r="K139" s="234"/>
      <c r="L139" s="240"/>
      <c r="M139" s="241"/>
      <c r="N139" s="242"/>
      <c r="O139" s="242"/>
      <c r="P139" s="242"/>
      <c r="Q139" s="242"/>
      <c r="R139" s="242"/>
      <c r="S139" s="242"/>
      <c r="T139" s="24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4" t="s">
        <v>161</v>
      </c>
      <c r="AU139" s="244" t="s">
        <v>167</v>
      </c>
      <c r="AV139" s="13" t="s">
        <v>79</v>
      </c>
      <c r="AW139" s="13" t="s">
        <v>31</v>
      </c>
      <c r="AX139" s="13" t="s">
        <v>77</v>
      </c>
      <c r="AY139" s="244" t="s">
        <v>151</v>
      </c>
    </row>
    <row r="140" s="12" customFormat="1" ht="20.88" customHeight="1">
      <c r="A140" s="12"/>
      <c r="B140" s="199"/>
      <c r="C140" s="200"/>
      <c r="D140" s="201" t="s">
        <v>68</v>
      </c>
      <c r="E140" s="213" t="s">
        <v>1937</v>
      </c>
      <c r="F140" s="213" t="s">
        <v>1938</v>
      </c>
      <c r="G140" s="200"/>
      <c r="H140" s="200"/>
      <c r="I140" s="203"/>
      <c r="J140" s="214">
        <f>BK140</f>
        <v>0</v>
      </c>
      <c r="K140" s="200"/>
      <c r="L140" s="205"/>
      <c r="M140" s="206"/>
      <c r="N140" s="207"/>
      <c r="O140" s="207"/>
      <c r="P140" s="208">
        <f>SUM(P141:P143)</f>
        <v>0</v>
      </c>
      <c r="Q140" s="207"/>
      <c r="R140" s="208">
        <f>SUM(R141:R143)</f>
        <v>0</v>
      </c>
      <c r="S140" s="207"/>
      <c r="T140" s="209">
        <f>SUM(T141:T143)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10" t="s">
        <v>77</v>
      </c>
      <c r="AT140" s="211" t="s">
        <v>68</v>
      </c>
      <c r="AU140" s="211" t="s">
        <v>79</v>
      </c>
      <c r="AY140" s="210" t="s">
        <v>151</v>
      </c>
      <c r="BK140" s="212">
        <f>SUM(BK141:BK143)</f>
        <v>0</v>
      </c>
    </row>
    <row r="141" s="2" customFormat="1" ht="16.5" customHeight="1">
      <c r="A141" s="41"/>
      <c r="B141" s="42"/>
      <c r="C141" s="215" t="s">
        <v>254</v>
      </c>
      <c r="D141" s="215" t="s">
        <v>153</v>
      </c>
      <c r="E141" s="216" t="s">
        <v>1939</v>
      </c>
      <c r="F141" s="217" t="s">
        <v>1940</v>
      </c>
      <c r="G141" s="218" t="s">
        <v>156</v>
      </c>
      <c r="H141" s="219">
        <v>6456</v>
      </c>
      <c r="I141" s="220"/>
      <c r="J141" s="221">
        <f>ROUND(I141*H141,2)</f>
        <v>0</v>
      </c>
      <c r="K141" s="217" t="s">
        <v>157</v>
      </c>
      <c r="L141" s="47"/>
      <c r="M141" s="222" t="s">
        <v>19</v>
      </c>
      <c r="N141" s="223" t="s">
        <v>40</v>
      </c>
      <c r="O141" s="87"/>
      <c r="P141" s="224">
        <f>O141*H141</f>
        <v>0</v>
      </c>
      <c r="Q141" s="224">
        <v>0</v>
      </c>
      <c r="R141" s="224">
        <f>Q141*H141</f>
        <v>0</v>
      </c>
      <c r="S141" s="224">
        <v>0</v>
      </c>
      <c r="T141" s="225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226" t="s">
        <v>158</v>
      </c>
      <c r="AT141" s="226" t="s">
        <v>153</v>
      </c>
      <c r="AU141" s="226" t="s">
        <v>167</v>
      </c>
      <c r="AY141" s="20" t="s">
        <v>151</v>
      </c>
      <c r="BE141" s="227">
        <f>IF(N141="základní",J141,0)</f>
        <v>0</v>
      </c>
      <c r="BF141" s="227">
        <f>IF(N141="snížená",J141,0)</f>
        <v>0</v>
      </c>
      <c r="BG141" s="227">
        <f>IF(N141="zákl. přenesená",J141,0)</f>
        <v>0</v>
      </c>
      <c r="BH141" s="227">
        <f>IF(N141="sníž. přenesená",J141,0)</f>
        <v>0</v>
      </c>
      <c r="BI141" s="227">
        <f>IF(N141="nulová",J141,0)</f>
        <v>0</v>
      </c>
      <c r="BJ141" s="20" t="s">
        <v>77</v>
      </c>
      <c r="BK141" s="227">
        <f>ROUND(I141*H141,2)</f>
        <v>0</v>
      </c>
      <c r="BL141" s="20" t="s">
        <v>158</v>
      </c>
      <c r="BM141" s="226" t="s">
        <v>1941</v>
      </c>
    </row>
    <row r="142" s="2" customFormat="1">
      <c r="A142" s="41"/>
      <c r="B142" s="42"/>
      <c r="C142" s="43"/>
      <c r="D142" s="228" t="s">
        <v>159</v>
      </c>
      <c r="E142" s="43"/>
      <c r="F142" s="229" t="s">
        <v>1942</v>
      </c>
      <c r="G142" s="43"/>
      <c r="H142" s="43"/>
      <c r="I142" s="230"/>
      <c r="J142" s="43"/>
      <c r="K142" s="43"/>
      <c r="L142" s="47"/>
      <c r="M142" s="231"/>
      <c r="N142" s="232"/>
      <c r="O142" s="87"/>
      <c r="P142" s="87"/>
      <c r="Q142" s="87"/>
      <c r="R142" s="87"/>
      <c r="S142" s="87"/>
      <c r="T142" s="88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T142" s="20" t="s">
        <v>159</v>
      </c>
      <c r="AU142" s="20" t="s">
        <v>167</v>
      </c>
    </row>
    <row r="143" s="13" customFormat="1">
      <c r="A143" s="13"/>
      <c r="B143" s="233"/>
      <c r="C143" s="234"/>
      <c r="D143" s="235" t="s">
        <v>161</v>
      </c>
      <c r="E143" s="236" t="s">
        <v>19</v>
      </c>
      <c r="F143" s="237" t="s">
        <v>1943</v>
      </c>
      <c r="G143" s="234"/>
      <c r="H143" s="238">
        <v>6456</v>
      </c>
      <c r="I143" s="239"/>
      <c r="J143" s="234"/>
      <c r="K143" s="234"/>
      <c r="L143" s="240"/>
      <c r="M143" s="241"/>
      <c r="N143" s="242"/>
      <c r="O143" s="242"/>
      <c r="P143" s="242"/>
      <c r="Q143" s="242"/>
      <c r="R143" s="242"/>
      <c r="S143" s="242"/>
      <c r="T143" s="24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4" t="s">
        <v>161</v>
      </c>
      <c r="AU143" s="244" t="s">
        <v>167</v>
      </c>
      <c r="AV143" s="13" t="s">
        <v>79</v>
      </c>
      <c r="AW143" s="13" t="s">
        <v>31</v>
      </c>
      <c r="AX143" s="13" t="s">
        <v>77</v>
      </c>
      <c r="AY143" s="244" t="s">
        <v>151</v>
      </c>
    </row>
    <row r="144" s="12" customFormat="1" ht="22.8" customHeight="1">
      <c r="A144" s="12"/>
      <c r="B144" s="199"/>
      <c r="C144" s="200"/>
      <c r="D144" s="201" t="s">
        <v>68</v>
      </c>
      <c r="E144" s="213" t="s">
        <v>488</v>
      </c>
      <c r="F144" s="213" t="s">
        <v>489</v>
      </c>
      <c r="G144" s="200"/>
      <c r="H144" s="200"/>
      <c r="I144" s="203"/>
      <c r="J144" s="214">
        <f>BK144</f>
        <v>0</v>
      </c>
      <c r="K144" s="200"/>
      <c r="L144" s="205"/>
      <c r="M144" s="206"/>
      <c r="N144" s="207"/>
      <c r="O144" s="207"/>
      <c r="P144" s="208">
        <f>SUM(P145:P146)</f>
        <v>0</v>
      </c>
      <c r="Q144" s="207"/>
      <c r="R144" s="208">
        <f>SUM(R145:R146)</f>
        <v>0</v>
      </c>
      <c r="S144" s="207"/>
      <c r="T144" s="209">
        <f>SUM(T145:T146)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10" t="s">
        <v>77</v>
      </c>
      <c r="AT144" s="211" t="s">
        <v>68</v>
      </c>
      <c r="AU144" s="211" t="s">
        <v>77</v>
      </c>
      <c r="AY144" s="210" t="s">
        <v>151</v>
      </c>
      <c r="BK144" s="212">
        <f>SUM(BK145:BK146)</f>
        <v>0</v>
      </c>
    </row>
    <row r="145" s="2" customFormat="1" ht="21.75" customHeight="1">
      <c r="A145" s="41"/>
      <c r="B145" s="42"/>
      <c r="C145" s="215" t="s">
        <v>206</v>
      </c>
      <c r="D145" s="215" t="s">
        <v>153</v>
      </c>
      <c r="E145" s="216" t="s">
        <v>1404</v>
      </c>
      <c r="F145" s="217" t="s">
        <v>1405</v>
      </c>
      <c r="G145" s="218" t="s">
        <v>230</v>
      </c>
      <c r="H145" s="219">
        <v>6.4130000000000003</v>
      </c>
      <c r="I145" s="220"/>
      <c r="J145" s="221">
        <f>ROUND(I145*H145,2)</f>
        <v>0</v>
      </c>
      <c r="K145" s="217" t="s">
        <v>157</v>
      </c>
      <c r="L145" s="47"/>
      <c r="M145" s="222" t="s">
        <v>19</v>
      </c>
      <c r="N145" s="223" t="s">
        <v>40</v>
      </c>
      <c r="O145" s="87"/>
      <c r="P145" s="224">
        <f>O145*H145</f>
        <v>0</v>
      </c>
      <c r="Q145" s="224">
        <v>0</v>
      </c>
      <c r="R145" s="224">
        <f>Q145*H145</f>
        <v>0</v>
      </c>
      <c r="S145" s="224">
        <v>0</v>
      </c>
      <c r="T145" s="225">
        <f>S145*H145</f>
        <v>0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26" t="s">
        <v>158</v>
      </c>
      <c r="AT145" s="226" t="s">
        <v>153</v>
      </c>
      <c r="AU145" s="226" t="s">
        <v>79</v>
      </c>
      <c r="AY145" s="20" t="s">
        <v>151</v>
      </c>
      <c r="BE145" s="227">
        <f>IF(N145="základní",J145,0)</f>
        <v>0</v>
      </c>
      <c r="BF145" s="227">
        <f>IF(N145="snížená",J145,0)</f>
        <v>0</v>
      </c>
      <c r="BG145" s="227">
        <f>IF(N145="zákl. přenesená",J145,0)</f>
        <v>0</v>
      </c>
      <c r="BH145" s="227">
        <f>IF(N145="sníž. přenesená",J145,0)</f>
        <v>0</v>
      </c>
      <c r="BI145" s="227">
        <f>IF(N145="nulová",J145,0)</f>
        <v>0</v>
      </c>
      <c r="BJ145" s="20" t="s">
        <v>77</v>
      </c>
      <c r="BK145" s="227">
        <f>ROUND(I145*H145,2)</f>
        <v>0</v>
      </c>
      <c r="BL145" s="20" t="s">
        <v>158</v>
      </c>
      <c r="BM145" s="226" t="s">
        <v>1944</v>
      </c>
    </row>
    <row r="146" s="2" customFormat="1">
      <c r="A146" s="41"/>
      <c r="B146" s="42"/>
      <c r="C146" s="43"/>
      <c r="D146" s="228" t="s">
        <v>159</v>
      </c>
      <c r="E146" s="43"/>
      <c r="F146" s="229" t="s">
        <v>1406</v>
      </c>
      <c r="G146" s="43"/>
      <c r="H146" s="43"/>
      <c r="I146" s="230"/>
      <c r="J146" s="43"/>
      <c r="K146" s="43"/>
      <c r="L146" s="47"/>
      <c r="M146" s="270"/>
      <c r="N146" s="271"/>
      <c r="O146" s="272"/>
      <c r="P146" s="272"/>
      <c r="Q146" s="272"/>
      <c r="R146" s="272"/>
      <c r="S146" s="272"/>
      <c r="T146" s="273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T146" s="20" t="s">
        <v>159</v>
      </c>
      <c r="AU146" s="20" t="s">
        <v>79</v>
      </c>
    </row>
    <row r="147" s="2" customFormat="1" ht="6.96" customHeight="1">
      <c r="A147" s="41"/>
      <c r="B147" s="62"/>
      <c r="C147" s="63"/>
      <c r="D147" s="63"/>
      <c r="E147" s="63"/>
      <c r="F147" s="63"/>
      <c r="G147" s="63"/>
      <c r="H147" s="63"/>
      <c r="I147" s="63"/>
      <c r="J147" s="63"/>
      <c r="K147" s="63"/>
      <c r="L147" s="47"/>
      <c r="M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</row>
  </sheetData>
  <sheetProtection sheet="1" autoFilter="0" formatColumns="0" formatRows="0" objects="1" scenarios="1" spinCount="100000" saltValue="2bDyx/AXWnd8oR9TJFaZ8LKWCEOAeUQoBWlNjRXZVpIyC66Or9UB0C3++xHYVWY3UxS88S8L4IbwR1l54LhSkw==" hashValue="ktUZsvzNwCItBQHNq26tX1ul05lHDJSLdhefMG8xXDlL5SmriZVBRIdHi2G4iH37TKHSIclXKpENZRBoORPg7g==" algorithmName="SHA-512" password="88A1"/>
  <autoFilter ref="C90:K146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9:H79"/>
    <mergeCell ref="E81:H81"/>
    <mergeCell ref="E83:H83"/>
    <mergeCell ref="L2:V2"/>
  </mergeCells>
  <hyperlinks>
    <hyperlink ref="F96" r:id="rId1" display="https://podminky.urs.cz/item/CS_URS_2024_01/184215412"/>
    <hyperlink ref="F102" r:id="rId2" display="https://podminky.urs.cz/item/CS_URS_2024_01/184852322"/>
    <hyperlink ref="F105" r:id="rId3" display="https://podminky.urs.cz/item/CS_URS_2024_01/184911111"/>
    <hyperlink ref="F108" r:id="rId4" display="https://podminky.urs.cz/item/CS_URS_2024_01/185804213"/>
    <hyperlink ref="F111" r:id="rId5" display="https://podminky.urs.cz/item/CS_URS_2024_01/185804311"/>
    <hyperlink ref="F114" r:id="rId6" display="https://podminky.urs.cz/item/CS_URS_2024_01/185851121"/>
    <hyperlink ref="F116" r:id="rId7" display="https://podminky.urs.cz/item/CS_URS_2024_01/185851129"/>
    <hyperlink ref="F119" r:id="rId8" display="https://podminky.urs.cz/item/CS_URS_2024_01/184817111"/>
    <hyperlink ref="F122" r:id="rId9" display="https://podminky.urs.cz/item/CS_URS_2024_01/184911421"/>
    <hyperlink ref="F127" r:id="rId10" display="https://podminky.urs.cz/item/CS_URS_2024_01/185804312"/>
    <hyperlink ref="F131" r:id="rId11" display="https://podminky.urs.cz/item/CS_URS_2024_01/185804511"/>
    <hyperlink ref="F134" r:id="rId12" display="https://podminky.urs.cz/item/CS_URS_2024_01/185851121"/>
    <hyperlink ref="F136" r:id="rId13" display="https://podminky.urs.cz/item/CS_URS_2024_01/185851129"/>
    <hyperlink ref="F138" r:id="rId14" display="https://podminky.urs.cz/item/CS_URS_2024_01/919851121"/>
    <hyperlink ref="F142" r:id="rId15" display="https://podminky.urs.cz/item/CS_URS_2024_01/111151131"/>
    <hyperlink ref="F146" r:id="rId16" display="https://podminky.urs.cz/item/CS_URS_2024_01/9982314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7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113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79</v>
      </c>
    </row>
    <row r="4" s="1" customFormat="1" ht="24.96" customHeight="1">
      <c r="B4" s="23"/>
      <c r="D4" s="143" t="s">
        <v>120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19-2023-1 - Revitalizace veřejného prostranství v Líbeznicích u bytových domů, k.ú. Líbeznice - I.etapa</v>
      </c>
      <c r="F7" s="145"/>
      <c r="G7" s="145"/>
      <c r="H7" s="145"/>
      <c r="L7" s="23"/>
    </row>
    <row r="8" s="2" customFormat="1" ht="12" customHeight="1">
      <c r="A8" s="41"/>
      <c r="B8" s="47"/>
      <c r="C8" s="41"/>
      <c r="D8" s="145" t="s">
        <v>121</v>
      </c>
      <c r="E8" s="41"/>
      <c r="F8" s="41"/>
      <c r="G8" s="41"/>
      <c r="H8" s="41"/>
      <c r="I8" s="41"/>
      <c r="J8" s="41"/>
      <c r="K8" s="41"/>
      <c r="L8" s="14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48" t="s">
        <v>1945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45" t="s">
        <v>18</v>
      </c>
      <c r="E11" s="41"/>
      <c r="F11" s="136" t="s">
        <v>19</v>
      </c>
      <c r="G11" s="41"/>
      <c r="H11" s="41"/>
      <c r="I11" s="145" t="s">
        <v>20</v>
      </c>
      <c r="J11" s="136" t="s">
        <v>19</v>
      </c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45" t="s">
        <v>21</v>
      </c>
      <c r="E12" s="41"/>
      <c r="F12" s="136" t="s">
        <v>22</v>
      </c>
      <c r="G12" s="41"/>
      <c r="H12" s="41"/>
      <c r="I12" s="145" t="s">
        <v>23</v>
      </c>
      <c r="J12" s="149" t="str">
        <f>'Rekapitulace stavby'!AN8</f>
        <v>29. 1. 2024</v>
      </c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25</v>
      </c>
      <c r="E14" s="41"/>
      <c r="F14" s="41"/>
      <c r="G14" s="41"/>
      <c r="H14" s="41"/>
      <c r="I14" s="145" t="s">
        <v>26</v>
      </c>
      <c r="J14" s="136" t="str">
        <f>IF('Rekapitulace stavby'!AN10="","",'Rekapitulace stavby'!AN10)</f>
        <v/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6" t="str">
        <f>IF('Rekapitulace stavby'!E11="","",'Rekapitulace stavby'!E11)</f>
        <v xml:space="preserve"> </v>
      </c>
      <c r="F15" s="41"/>
      <c r="G15" s="41"/>
      <c r="H15" s="41"/>
      <c r="I15" s="145" t="s">
        <v>27</v>
      </c>
      <c r="J15" s="136" t="str">
        <f>IF('Rekapitulace stavby'!AN11="","",'Rekapitulace stavby'!AN11)</f>
        <v/>
      </c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45" t="s">
        <v>28</v>
      </c>
      <c r="E17" s="41"/>
      <c r="F17" s="41"/>
      <c r="G17" s="41"/>
      <c r="H17" s="41"/>
      <c r="I17" s="145" t="s">
        <v>26</v>
      </c>
      <c r="J17" s="36" t="str">
        <f>'Rekapitulace stavby'!AN13</f>
        <v>Vyplň údaj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6"/>
      <c r="G18" s="136"/>
      <c r="H18" s="136"/>
      <c r="I18" s="145" t="s">
        <v>27</v>
      </c>
      <c r="J18" s="36" t="str">
        <f>'Rekapitulace stavby'!AN14</f>
        <v>Vyplň údaj</v>
      </c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45" t="s">
        <v>30</v>
      </c>
      <c r="E20" s="41"/>
      <c r="F20" s="41"/>
      <c r="G20" s="41"/>
      <c r="H20" s="41"/>
      <c r="I20" s="145" t="s">
        <v>26</v>
      </c>
      <c r="J20" s="136" t="str">
        <f>IF('Rekapitulace stavby'!AN16="","",'Rekapitulace stavby'!AN16)</f>
        <v/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6" t="str">
        <f>IF('Rekapitulace stavby'!E17="","",'Rekapitulace stavby'!E17)</f>
        <v xml:space="preserve"> </v>
      </c>
      <c r="F21" s="41"/>
      <c r="G21" s="41"/>
      <c r="H21" s="41"/>
      <c r="I21" s="145" t="s">
        <v>27</v>
      </c>
      <c r="J21" s="136" t="str">
        <f>IF('Rekapitulace stavby'!AN17="","",'Rekapitulace stavby'!AN17)</f>
        <v/>
      </c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45" t="s">
        <v>32</v>
      </c>
      <c r="E23" s="41"/>
      <c r="F23" s="41"/>
      <c r="G23" s="41"/>
      <c r="H23" s="41"/>
      <c r="I23" s="145" t="s">
        <v>26</v>
      </c>
      <c r="J23" s="136" t="str">
        <f>IF('Rekapitulace stavby'!AN19="","",'Rekapitulace stavby'!AN19)</f>
        <v/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6" t="str">
        <f>IF('Rekapitulace stavby'!E20="","",'Rekapitulace stavby'!E20)</f>
        <v xml:space="preserve"> </v>
      </c>
      <c r="F24" s="41"/>
      <c r="G24" s="41"/>
      <c r="H24" s="41"/>
      <c r="I24" s="145" t="s">
        <v>27</v>
      </c>
      <c r="J24" s="136" t="str">
        <f>IF('Rekapitulace stavby'!AN20="","",'Rekapitulace stavby'!AN20)</f>
        <v/>
      </c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45" t="s">
        <v>33</v>
      </c>
      <c r="E26" s="41"/>
      <c r="F26" s="41"/>
      <c r="G26" s="41"/>
      <c r="H26" s="41"/>
      <c r="I26" s="41"/>
      <c r="J26" s="41"/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50"/>
      <c r="B27" s="151"/>
      <c r="C27" s="150"/>
      <c r="D27" s="150"/>
      <c r="E27" s="152" t="s">
        <v>19</v>
      </c>
      <c r="F27" s="152"/>
      <c r="G27" s="152"/>
      <c r="H27" s="152"/>
      <c r="I27" s="150"/>
      <c r="J27" s="150"/>
      <c r="K27" s="150"/>
      <c r="L27" s="153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54"/>
      <c r="E29" s="154"/>
      <c r="F29" s="154"/>
      <c r="G29" s="154"/>
      <c r="H29" s="154"/>
      <c r="I29" s="154"/>
      <c r="J29" s="154"/>
      <c r="K29" s="154"/>
      <c r="L29" s="14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55" t="s">
        <v>35</v>
      </c>
      <c r="E30" s="41"/>
      <c r="F30" s="41"/>
      <c r="G30" s="41"/>
      <c r="H30" s="41"/>
      <c r="I30" s="41"/>
      <c r="J30" s="156">
        <f>ROUND(J82, 2)</f>
        <v>0</v>
      </c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57" t="s">
        <v>37</v>
      </c>
      <c r="G32" s="41"/>
      <c r="H32" s="41"/>
      <c r="I32" s="157" t="s">
        <v>36</v>
      </c>
      <c r="J32" s="157" t="s">
        <v>38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8" t="s">
        <v>39</v>
      </c>
      <c r="E33" s="145" t="s">
        <v>40</v>
      </c>
      <c r="F33" s="159">
        <f>ROUND((SUM(BE82:BE124)),  2)</f>
        <v>0</v>
      </c>
      <c r="G33" s="41"/>
      <c r="H33" s="41"/>
      <c r="I33" s="160">
        <v>0.20999999999999999</v>
      </c>
      <c r="J33" s="159">
        <f>ROUND(((SUM(BE82:BE124))*I33),  2)</f>
        <v>0</v>
      </c>
      <c r="K33" s="41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45" t="s">
        <v>41</v>
      </c>
      <c r="F34" s="159">
        <f>ROUND((SUM(BF82:BF124)),  2)</f>
        <v>0</v>
      </c>
      <c r="G34" s="41"/>
      <c r="H34" s="41"/>
      <c r="I34" s="160">
        <v>0.12</v>
      </c>
      <c r="J34" s="159">
        <f>ROUND(((SUM(BF82:BF124))*I34),  2)</f>
        <v>0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45" t="s">
        <v>42</v>
      </c>
      <c r="F35" s="159">
        <f>ROUND((SUM(BG82:BG124)),  2)</f>
        <v>0</v>
      </c>
      <c r="G35" s="41"/>
      <c r="H35" s="41"/>
      <c r="I35" s="160">
        <v>0.20999999999999999</v>
      </c>
      <c r="J35" s="159">
        <f>0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45" t="s">
        <v>43</v>
      </c>
      <c r="F36" s="159">
        <f>ROUND((SUM(BH82:BH124)),  2)</f>
        <v>0</v>
      </c>
      <c r="G36" s="41"/>
      <c r="H36" s="41"/>
      <c r="I36" s="160">
        <v>0.12</v>
      </c>
      <c r="J36" s="159">
        <f>0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44</v>
      </c>
      <c r="F37" s="159">
        <f>ROUND((SUM(BI82:BI124)),  2)</f>
        <v>0</v>
      </c>
      <c r="G37" s="41"/>
      <c r="H37" s="41"/>
      <c r="I37" s="160">
        <v>0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61"/>
      <c r="D39" s="162" t="s">
        <v>45</v>
      </c>
      <c r="E39" s="163"/>
      <c r="F39" s="163"/>
      <c r="G39" s="164" t="s">
        <v>46</v>
      </c>
      <c r="H39" s="165" t="s">
        <v>47</v>
      </c>
      <c r="I39" s="163"/>
      <c r="J39" s="166">
        <f>SUM(J30:J37)</f>
        <v>0</v>
      </c>
      <c r="K39" s="167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8"/>
      <c r="C40" s="169"/>
      <c r="D40" s="169"/>
      <c r="E40" s="169"/>
      <c r="F40" s="169"/>
      <c r="G40" s="169"/>
      <c r="H40" s="169"/>
      <c r="I40" s="169"/>
      <c r="J40" s="169"/>
      <c r="K40" s="169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70"/>
      <c r="C44" s="171"/>
      <c r="D44" s="171"/>
      <c r="E44" s="171"/>
      <c r="F44" s="171"/>
      <c r="G44" s="171"/>
      <c r="H44" s="171"/>
      <c r="I44" s="171"/>
      <c r="J44" s="171"/>
      <c r="K44" s="171"/>
      <c r="L44" s="14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123</v>
      </c>
      <c r="D45" s="43"/>
      <c r="E45" s="43"/>
      <c r="F45" s="43"/>
      <c r="G45" s="43"/>
      <c r="H45" s="43"/>
      <c r="I45" s="43"/>
      <c r="J45" s="43"/>
      <c r="K45" s="43"/>
      <c r="L45" s="14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72" t="str">
        <f>E7</f>
        <v>19-2023-1 - Revitalizace veřejného prostranství v Líbeznicích u bytových domů, k.ú. Líbeznice - I.etapa</v>
      </c>
      <c r="F48" s="35"/>
      <c r="G48" s="35"/>
      <c r="H48" s="35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121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 803 - Terénní úpravy</v>
      </c>
      <c r="F50" s="43"/>
      <c r="G50" s="43"/>
      <c r="H50" s="43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4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 xml:space="preserve"> </v>
      </c>
      <c r="G52" s="43"/>
      <c r="H52" s="43"/>
      <c r="I52" s="35" t="s">
        <v>23</v>
      </c>
      <c r="J52" s="75" t="str">
        <f>IF(J12="","",J12)</f>
        <v>29. 1. 2024</v>
      </c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 xml:space="preserve"> </v>
      </c>
      <c r="G54" s="43"/>
      <c r="H54" s="43"/>
      <c r="I54" s="35" t="s">
        <v>30</v>
      </c>
      <c r="J54" s="39" t="str">
        <f>E21</f>
        <v xml:space="preserve"> </v>
      </c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28</v>
      </c>
      <c r="D55" s="43"/>
      <c r="E55" s="43"/>
      <c r="F55" s="30" t="str">
        <f>IF(E18="","",E18)</f>
        <v>Vyplň údaj</v>
      </c>
      <c r="G55" s="43"/>
      <c r="H55" s="43"/>
      <c r="I55" s="35" t="s">
        <v>32</v>
      </c>
      <c r="J55" s="39" t="str">
        <f>E24</f>
        <v xml:space="preserve"> </v>
      </c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73" t="s">
        <v>124</v>
      </c>
      <c r="D57" s="174"/>
      <c r="E57" s="174"/>
      <c r="F57" s="174"/>
      <c r="G57" s="174"/>
      <c r="H57" s="174"/>
      <c r="I57" s="174"/>
      <c r="J57" s="175" t="s">
        <v>125</v>
      </c>
      <c r="K57" s="174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76" t="s">
        <v>67</v>
      </c>
      <c r="D59" s="43"/>
      <c r="E59" s="43"/>
      <c r="F59" s="43"/>
      <c r="G59" s="43"/>
      <c r="H59" s="43"/>
      <c r="I59" s="43"/>
      <c r="J59" s="105">
        <f>J82</f>
        <v>0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126</v>
      </c>
    </row>
    <row r="60" s="9" customFormat="1" ht="24.96" customHeight="1">
      <c r="A60" s="9"/>
      <c r="B60" s="177"/>
      <c r="C60" s="178"/>
      <c r="D60" s="179" t="s">
        <v>127</v>
      </c>
      <c r="E60" s="180"/>
      <c r="F60" s="180"/>
      <c r="G60" s="180"/>
      <c r="H60" s="180"/>
      <c r="I60" s="180"/>
      <c r="J60" s="181">
        <f>J83</f>
        <v>0</v>
      </c>
      <c r="K60" s="178"/>
      <c r="L60" s="18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3"/>
      <c r="C61" s="128"/>
      <c r="D61" s="184" t="s">
        <v>128</v>
      </c>
      <c r="E61" s="185"/>
      <c r="F61" s="185"/>
      <c r="G61" s="185"/>
      <c r="H61" s="185"/>
      <c r="I61" s="185"/>
      <c r="J61" s="186">
        <f>J84</f>
        <v>0</v>
      </c>
      <c r="K61" s="128"/>
      <c r="L61" s="18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3"/>
      <c r="C62" s="128"/>
      <c r="D62" s="184" t="s">
        <v>133</v>
      </c>
      <c r="E62" s="185"/>
      <c r="F62" s="185"/>
      <c r="G62" s="185"/>
      <c r="H62" s="185"/>
      <c r="I62" s="185"/>
      <c r="J62" s="186">
        <f>J122</f>
        <v>0</v>
      </c>
      <c r="K62" s="128"/>
      <c r="L62" s="18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2" customFormat="1" ht="21.84" customHeight="1">
      <c r="A63" s="41"/>
      <c r="B63" s="42"/>
      <c r="C63" s="43"/>
      <c r="D63" s="43"/>
      <c r="E63" s="43"/>
      <c r="F63" s="43"/>
      <c r="G63" s="43"/>
      <c r="H63" s="43"/>
      <c r="I63" s="43"/>
      <c r="J63" s="43"/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</row>
    <row r="64" s="2" customFormat="1" ht="6.96" customHeight="1">
      <c r="A64" s="41"/>
      <c r="B64" s="62"/>
      <c r="C64" s="63"/>
      <c r="D64" s="63"/>
      <c r="E64" s="63"/>
      <c r="F64" s="63"/>
      <c r="G64" s="63"/>
      <c r="H64" s="63"/>
      <c r="I64" s="63"/>
      <c r="J64" s="63"/>
      <c r="K64" s="63"/>
      <c r="L64" s="147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</row>
    <row r="68" s="2" customFormat="1" ht="6.96" customHeight="1">
      <c r="A68" s="41"/>
      <c r="B68" s="64"/>
      <c r="C68" s="65"/>
      <c r="D68" s="65"/>
      <c r="E68" s="65"/>
      <c r="F68" s="65"/>
      <c r="G68" s="65"/>
      <c r="H68" s="65"/>
      <c r="I68" s="65"/>
      <c r="J68" s="65"/>
      <c r="K68" s="65"/>
      <c r="L68" s="14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24.96" customHeight="1">
      <c r="A69" s="41"/>
      <c r="B69" s="42"/>
      <c r="C69" s="26" t="s">
        <v>136</v>
      </c>
      <c r="D69" s="43"/>
      <c r="E69" s="43"/>
      <c r="F69" s="43"/>
      <c r="G69" s="43"/>
      <c r="H69" s="43"/>
      <c r="I69" s="43"/>
      <c r="J69" s="43"/>
      <c r="K69" s="43"/>
      <c r="L69" s="14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6.96" customHeight="1">
      <c r="A70" s="41"/>
      <c r="B70" s="42"/>
      <c r="C70" s="43"/>
      <c r="D70" s="43"/>
      <c r="E70" s="43"/>
      <c r="F70" s="43"/>
      <c r="G70" s="43"/>
      <c r="H70" s="43"/>
      <c r="I70" s="43"/>
      <c r="J70" s="43"/>
      <c r="K70" s="43"/>
      <c r="L70" s="14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12" customHeight="1">
      <c r="A71" s="41"/>
      <c r="B71" s="42"/>
      <c r="C71" s="35" t="s">
        <v>16</v>
      </c>
      <c r="D71" s="43"/>
      <c r="E71" s="43"/>
      <c r="F71" s="43"/>
      <c r="G71" s="43"/>
      <c r="H71" s="43"/>
      <c r="I71" s="43"/>
      <c r="J71" s="43"/>
      <c r="K71" s="43"/>
      <c r="L71" s="14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16.5" customHeight="1">
      <c r="A72" s="41"/>
      <c r="B72" s="42"/>
      <c r="C72" s="43"/>
      <c r="D72" s="43"/>
      <c r="E72" s="172" t="str">
        <f>E7</f>
        <v>19-2023-1 - Revitalizace veřejného prostranství v Líbeznicích u bytových domů, k.ú. Líbeznice - I.etapa</v>
      </c>
      <c r="F72" s="35"/>
      <c r="G72" s="35"/>
      <c r="H72" s="35"/>
      <c r="I72" s="43"/>
      <c r="J72" s="43"/>
      <c r="K72" s="43"/>
      <c r="L72" s="14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2" customHeight="1">
      <c r="A73" s="41"/>
      <c r="B73" s="42"/>
      <c r="C73" s="35" t="s">
        <v>121</v>
      </c>
      <c r="D73" s="43"/>
      <c r="E73" s="43"/>
      <c r="F73" s="43"/>
      <c r="G73" s="43"/>
      <c r="H73" s="43"/>
      <c r="I73" s="43"/>
      <c r="J73" s="43"/>
      <c r="K73" s="43"/>
      <c r="L73" s="14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6.5" customHeight="1">
      <c r="A74" s="41"/>
      <c r="B74" s="42"/>
      <c r="C74" s="43"/>
      <c r="D74" s="43"/>
      <c r="E74" s="72" t="str">
        <f>E9</f>
        <v>SO 803 - Terénní úpravy</v>
      </c>
      <c r="F74" s="43"/>
      <c r="G74" s="43"/>
      <c r="H74" s="43"/>
      <c r="I74" s="43"/>
      <c r="J74" s="43"/>
      <c r="K74" s="43"/>
      <c r="L74" s="14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4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2" customHeight="1">
      <c r="A76" s="41"/>
      <c r="B76" s="42"/>
      <c r="C76" s="35" t="s">
        <v>21</v>
      </c>
      <c r="D76" s="43"/>
      <c r="E76" s="43"/>
      <c r="F76" s="30" t="str">
        <f>F12</f>
        <v xml:space="preserve"> </v>
      </c>
      <c r="G76" s="43"/>
      <c r="H76" s="43"/>
      <c r="I76" s="35" t="s">
        <v>23</v>
      </c>
      <c r="J76" s="75" t="str">
        <f>IF(J12="","",J12)</f>
        <v>29. 1. 2024</v>
      </c>
      <c r="K76" s="43"/>
      <c r="L76" s="14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14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5.15" customHeight="1">
      <c r="A78" s="41"/>
      <c r="B78" s="42"/>
      <c r="C78" s="35" t="s">
        <v>25</v>
      </c>
      <c r="D78" s="43"/>
      <c r="E78" s="43"/>
      <c r="F78" s="30" t="str">
        <f>E15</f>
        <v xml:space="preserve"> </v>
      </c>
      <c r="G78" s="43"/>
      <c r="H78" s="43"/>
      <c r="I78" s="35" t="s">
        <v>30</v>
      </c>
      <c r="J78" s="39" t="str">
        <f>E21</f>
        <v xml:space="preserve"> </v>
      </c>
      <c r="K78" s="43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5.15" customHeight="1">
      <c r="A79" s="41"/>
      <c r="B79" s="42"/>
      <c r="C79" s="35" t="s">
        <v>28</v>
      </c>
      <c r="D79" s="43"/>
      <c r="E79" s="43"/>
      <c r="F79" s="30" t="str">
        <f>IF(E18="","",E18)</f>
        <v>Vyplň údaj</v>
      </c>
      <c r="G79" s="43"/>
      <c r="H79" s="43"/>
      <c r="I79" s="35" t="s">
        <v>32</v>
      </c>
      <c r="J79" s="39" t="str">
        <f>E24</f>
        <v xml:space="preserve"> </v>
      </c>
      <c r="K79" s="43"/>
      <c r="L79" s="14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0.32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4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11" customFormat="1" ht="29.28" customHeight="1">
      <c r="A81" s="188"/>
      <c r="B81" s="189"/>
      <c r="C81" s="190" t="s">
        <v>137</v>
      </c>
      <c r="D81" s="191" t="s">
        <v>54</v>
      </c>
      <c r="E81" s="191" t="s">
        <v>50</v>
      </c>
      <c r="F81" s="191" t="s">
        <v>51</v>
      </c>
      <c r="G81" s="191" t="s">
        <v>138</v>
      </c>
      <c r="H81" s="191" t="s">
        <v>139</v>
      </c>
      <c r="I81" s="191" t="s">
        <v>140</v>
      </c>
      <c r="J81" s="191" t="s">
        <v>125</v>
      </c>
      <c r="K81" s="192" t="s">
        <v>141</v>
      </c>
      <c r="L81" s="193"/>
      <c r="M81" s="95" t="s">
        <v>19</v>
      </c>
      <c r="N81" s="96" t="s">
        <v>39</v>
      </c>
      <c r="O81" s="96" t="s">
        <v>142</v>
      </c>
      <c r="P81" s="96" t="s">
        <v>143</v>
      </c>
      <c r="Q81" s="96" t="s">
        <v>144</v>
      </c>
      <c r="R81" s="96" t="s">
        <v>145</v>
      </c>
      <c r="S81" s="96" t="s">
        <v>146</v>
      </c>
      <c r="T81" s="97" t="s">
        <v>147</v>
      </c>
      <c r="U81" s="188"/>
      <c r="V81" s="188"/>
      <c r="W81" s="188"/>
      <c r="X81" s="188"/>
      <c r="Y81" s="188"/>
      <c r="Z81" s="188"/>
      <c r="AA81" s="188"/>
      <c r="AB81" s="188"/>
      <c r="AC81" s="188"/>
      <c r="AD81" s="188"/>
      <c r="AE81" s="188"/>
    </row>
    <row r="82" s="2" customFormat="1" ht="22.8" customHeight="1">
      <c r="A82" s="41"/>
      <c r="B82" s="42"/>
      <c r="C82" s="102" t="s">
        <v>148</v>
      </c>
      <c r="D82" s="43"/>
      <c r="E82" s="43"/>
      <c r="F82" s="43"/>
      <c r="G82" s="43"/>
      <c r="H82" s="43"/>
      <c r="I82" s="43"/>
      <c r="J82" s="194">
        <f>BK82</f>
        <v>0</v>
      </c>
      <c r="K82" s="43"/>
      <c r="L82" s="47"/>
      <c r="M82" s="98"/>
      <c r="N82" s="195"/>
      <c r="O82" s="99"/>
      <c r="P82" s="196">
        <f>P83</f>
        <v>0</v>
      </c>
      <c r="Q82" s="99"/>
      <c r="R82" s="196">
        <f>R83</f>
        <v>0</v>
      </c>
      <c r="S82" s="99"/>
      <c r="T82" s="197">
        <f>T83</f>
        <v>0</v>
      </c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T82" s="20" t="s">
        <v>68</v>
      </c>
      <c r="AU82" s="20" t="s">
        <v>126</v>
      </c>
      <c r="BK82" s="198">
        <f>BK83</f>
        <v>0</v>
      </c>
    </row>
    <row r="83" s="12" customFormat="1" ht="25.92" customHeight="1">
      <c r="A83" s="12"/>
      <c r="B83" s="199"/>
      <c r="C83" s="200"/>
      <c r="D83" s="201" t="s">
        <v>68</v>
      </c>
      <c r="E83" s="202" t="s">
        <v>149</v>
      </c>
      <c r="F83" s="202" t="s">
        <v>150</v>
      </c>
      <c r="G83" s="200"/>
      <c r="H83" s="200"/>
      <c r="I83" s="203"/>
      <c r="J83" s="204">
        <f>BK83</f>
        <v>0</v>
      </c>
      <c r="K83" s="200"/>
      <c r="L83" s="205"/>
      <c r="M83" s="206"/>
      <c r="N83" s="207"/>
      <c r="O83" s="207"/>
      <c r="P83" s="208">
        <f>P84+P122</f>
        <v>0</v>
      </c>
      <c r="Q83" s="207"/>
      <c r="R83" s="208">
        <f>R84+R122</f>
        <v>0</v>
      </c>
      <c r="S83" s="207"/>
      <c r="T83" s="209">
        <f>T84+T122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10" t="s">
        <v>77</v>
      </c>
      <c r="AT83" s="211" t="s">
        <v>68</v>
      </c>
      <c r="AU83" s="211" t="s">
        <v>69</v>
      </c>
      <c r="AY83" s="210" t="s">
        <v>151</v>
      </c>
      <c r="BK83" s="212">
        <f>BK84+BK122</f>
        <v>0</v>
      </c>
    </row>
    <row r="84" s="12" customFormat="1" ht="22.8" customHeight="1">
      <c r="A84" s="12"/>
      <c r="B84" s="199"/>
      <c r="C84" s="200"/>
      <c r="D84" s="201" t="s">
        <v>68</v>
      </c>
      <c r="E84" s="213" t="s">
        <v>77</v>
      </c>
      <c r="F84" s="213" t="s">
        <v>152</v>
      </c>
      <c r="G84" s="200"/>
      <c r="H84" s="200"/>
      <c r="I84" s="203"/>
      <c r="J84" s="214">
        <f>BK84</f>
        <v>0</v>
      </c>
      <c r="K84" s="200"/>
      <c r="L84" s="205"/>
      <c r="M84" s="206"/>
      <c r="N84" s="207"/>
      <c r="O84" s="207"/>
      <c r="P84" s="208">
        <f>SUM(P85:P121)</f>
        <v>0</v>
      </c>
      <c r="Q84" s="207"/>
      <c r="R84" s="208">
        <f>SUM(R85:R121)</f>
        <v>0</v>
      </c>
      <c r="S84" s="207"/>
      <c r="T84" s="209">
        <f>SUM(T85:T121)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10" t="s">
        <v>77</v>
      </c>
      <c r="AT84" s="211" t="s">
        <v>68</v>
      </c>
      <c r="AU84" s="211" t="s">
        <v>77</v>
      </c>
      <c r="AY84" s="210" t="s">
        <v>151</v>
      </c>
      <c r="BK84" s="212">
        <f>SUM(BK85:BK121)</f>
        <v>0</v>
      </c>
    </row>
    <row r="85" s="2" customFormat="1" ht="16.5" customHeight="1">
      <c r="A85" s="41"/>
      <c r="B85" s="42"/>
      <c r="C85" s="215" t="s">
        <v>77</v>
      </c>
      <c r="D85" s="215" t="s">
        <v>153</v>
      </c>
      <c r="E85" s="216" t="s">
        <v>1946</v>
      </c>
      <c r="F85" s="217" t="s">
        <v>1947</v>
      </c>
      <c r="G85" s="218" t="s">
        <v>156</v>
      </c>
      <c r="H85" s="219">
        <v>272.18000000000001</v>
      </c>
      <c r="I85" s="220"/>
      <c r="J85" s="221">
        <f>ROUND(I85*H85,2)</f>
        <v>0</v>
      </c>
      <c r="K85" s="217" t="s">
        <v>157</v>
      </c>
      <c r="L85" s="47"/>
      <c r="M85" s="222" t="s">
        <v>19</v>
      </c>
      <c r="N85" s="223" t="s">
        <v>40</v>
      </c>
      <c r="O85" s="87"/>
      <c r="P85" s="224">
        <f>O85*H85</f>
        <v>0</v>
      </c>
      <c r="Q85" s="224">
        <v>0</v>
      </c>
      <c r="R85" s="224">
        <f>Q85*H85</f>
        <v>0</v>
      </c>
      <c r="S85" s="224">
        <v>0</v>
      </c>
      <c r="T85" s="225">
        <f>S85*H85</f>
        <v>0</v>
      </c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R85" s="226" t="s">
        <v>158</v>
      </c>
      <c r="AT85" s="226" t="s">
        <v>153</v>
      </c>
      <c r="AU85" s="226" t="s">
        <v>79</v>
      </c>
      <c r="AY85" s="20" t="s">
        <v>151</v>
      </c>
      <c r="BE85" s="227">
        <f>IF(N85="základní",J85,0)</f>
        <v>0</v>
      </c>
      <c r="BF85" s="227">
        <f>IF(N85="snížená",J85,0)</f>
        <v>0</v>
      </c>
      <c r="BG85" s="227">
        <f>IF(N85="zákl. přenesená",J85,0)</f>
        <v>0</v>
      </c>
      <c r="BH85" s="227">
        <f>IF(N85="sníž. přenesená",J85,0)</f>
        <v>0</v>
      </c>
      <c r="BI85" s="227">
        <f>IF(N85="nulová",J85,0)</f>
        <v>0</v>
      </c>
      <c r="BJ85" s="20" t="s">
        <v>77</v>
      </c>
      <c r="BK85" s="227">
        <f>ROUND(I85*H85,2)</f>
        <v>0</v>
      </c>
      <c r="BL85" s="20" t="s">
        <v>158</v>
      </c>
      <c r="BM85" s="226" t="s">
        <v>79</v>
      </c>
    </row>
    <row r="86" s="2" customFormat="1">
      <c r="A86" s="41"/>
      <c r="B86" s="42"/>
      <c r="C86" s="43"/>
      <c r="D86" s="228" t="s">
        <v>159</v>
      </c>
      <c r="E86" s="43"/>
      <c r="F86" s="229" t="s">
        <v>1948</v>
      </c>
      <c r="G86" s="43"/>
      <c r="H86" s="43"/>
      <c r="I86" s="230"/>
      <c r="J86" s="43"/>
      <c r="K86" s="43"/>
      <c r="L86" s="47"/>
      <c r="M86" s="231"/>
      <c r="N86" s="232"/>
      <c r="O86" s="87"/>
      <c r="P86" s="87"/>
      <c r="Q86" s="87"/>
      <c r="R86" s="87"/>
      <c r="S86" s="87"/>
      <c r="T86" s="88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T86" s="20" t="s">
        <v>159</v>
      </c>
      <c r="AU86" s="20" t="s">
        <v>79</v>
      </c>
    </row>
    <row r="87" s="13" customFormat="1">
      <c r="A87" s="13"/>
      <c r="B87" s="233"/>
      <c r="C87" s="234"/>
      <c r="D87" s="235" t="s">
        <v>161</v>
      </c>
      <c r="E87" s="236" t="s">
        <v>19</v>
      </c>
      <c r="F87" s="237" t="s">
        <v>1949</v>
      </c>
      <c r="G87" s="234"/>
      <c r="H87" s="238">
        <v>272.18000000000001</v>
      </c>
      <c r="I87" s="239"/>
      <c r="J87" s="234"/>
      <c r="K87" s="234"/>
      <c r="L87" s="240"/>
      <c r="M87" s="241"/>
      <c r="N87" s="242"/>
      <c r="O87" s="242"/>
      <c r="P87" s="242"/>
      <c r="Q87" s="242"/>
      <c r="R87" s="242"/>
      <c r="S87" s="242"/>
      <c r="T87" s="24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T87" s="244" t="s">
        <v>161</v>
      </c>
      <c r="AU87" s="244" t="s">
        <v>79</v>
      </c>
      <c r="AV87" s="13" t="s">
        <v>79</v>
      </c>
      <c r="AW87" s="13" t="s">
        <v>31</v>
      </c>
      <c r="AX87" s="13" t="s">
        <v>77</v>
      </c>
      <c r="AY87" s="244" t="s">
        <v>151</v>
      </c>
    </row>
    <row r="88" s="2" customFormat="1" ht="16.5" customHeight="1">
      <c r="A88" s="41"/>
      <c r="B88" s="42"/>
      <c r="C88" s="215" t="s">
        <v>79</v>
      </c>
      <c r="D88" s="215" t="s">
        <v>153</v>
      </c>
      <c r="E88" s="216" t="s">
        <v>1950</v>
      </c>
      <c r="F88" s="217" t="s">
        <v>1951</v>
      </c>
      <c r="G88" s="218" t="s">
        <v>156</v>
      </c>
      <c r="H88" s="219">
        <v>164.5</v>
      </c>
      <c r="I88" s="220"/>
      <c r="J88" s="221">
        <f>ROUND(I88*H88,2)</f>
        <v>0</v>
      </c>
      <c r="K88" s="217" t="s">
        <v>157</v>
      </c>
      <c r="L88" s="47"/>
      <c r="M88" s="222" t="s">
        <v>19</v>
      </c>
      <c r="N88" s="223" t="s">
        <v>40</v>
      </c>
      <c r="O88" s="87"/>
      <c r="P88" s="224">
        <f>O88*H88</f>
        <v>0</v>
      </c>
      <c r="Q88" s="224">
        <v>0</v>
      </c>
      <c r="R88" s="224">
        <f>Q88*H88</f>
        <v>0</v>
      </c>
      <c r="S88" s="224">
        <v>0</v>
      </c>
      <c r="T88" s="225">
        <f>S88*H88</f>
        <v>0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R88" s="226" t="s">
        <v>158</v>
      </c>
      <c r="AT88" s="226" t="s">
        <v>153</v>
      </c>
      <c r="AU88" s="226" t="s">
        <v>79</v>
      </c>
      <c r="AY88" s="20" t="s">
        <v>151</v>
      </c>
      <c r="BE88" s="227">
        <f>IF(N88="základní",J88,0)</f>
        <v>0</v>
      </c>
      <c r="BF88" s="227">
        <f>IF(N88="snížená",J88,0)</f>
        <v>0</v>
      </c>
      <c r="BG88" s="227">
        <f>IF(N88="zákl. přenesená",J88,0)</f>
        <v>0</v>
      </c>
      <c r="BH88" s="227">
        <f>IF(N88="sníž. přenesená",J88,0)</f>
        <v>0</v>
      </c>
      <c r="BI88" s="227">
        <f>IF(N88="nulová",J88,0)</f>
        <v>0</v>
      </c>
      <c r="BJ88" s="20" t="s">
        <v>77</v>
      </c>
      <c r="BK88" s="227">
        <f>ROUND(I88*H88,2)</f>
        <v>0</v>
      </c>
      <c r="BL88" s="20" t="s">
        <v>158</v>
      </c>
      <c r="BM88" s="226" t="s">
        <v>158</v>
      </c>
    </row>
    <row r="89" s="2" customFormat="1">
      <c r="A89" s="41"/>
      <c r="B89" s="42"/>
      <c r="C89" s="43"/>
      <c r="D89" s="228" t="s">
        <v>159</v>
      </c>
      <c r="E89" s="43"/>
      <c r="F89" s="229" t="s">
        <v>1952</v>
      </c>
      <c r="G89" s="43"/>
      <c r="H89" s="43"/>
      <c r="I89" s="230"/>
      <c r="J89" s="43"/>
      <c r="K89" s="43"/>
      <c r="L89" s="47"/>
      <c r="M89" s="231"/>
      <c r="N89" s="232"/>
      <c r="O89" s="87"/>
      <c r="P89" s="87"/>
      <c r="Q89" s="87"/>
      <c r="R89" s="87"/>
      <c r="S89" s="87"/>
      <c r="T89" s="88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T89" s="20" t="s">
        <v>159</v>
      </c>
      <c r="AU89" s="20" t="s">
        <v>79</v>
      </c>
    </row>
    <row r="90" s="13" customFormat="1">
      <c r="A90" s="13"/>
      <c r="B90" s="233"/>
      <c r="C90" s="234"/>
      <c r="D90" s="235" t="s">
        <v>161</v>
      </c>
      <c r="E90" s="236" t="s">
        <v>19</v>
      </c>
      <c r="F90" s="237" t="s">
        <v>1953</v>
      </c>
      <c r="G90" s="234"/>
      <c r="H90" s="238">
        <v>164.5</v>
      </c>
      <c r="I90" s="239"/>
      <c r="J90" s="234"/>
      <c r="K90" s="234"/>
      <c r="L90" s="240"/>
      <c r="M90" s="241"/>
      <c r="N90" s="242"/>
      <c r="O90" s="242"/>
      <c r="P90" s="242"/>
      <c r="Q90" s="242"/>
      <c r="R90" s="242"/>
      <c r="S90" s="242"/>
      <c r="T90" s="24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T90" s="244" t="s">
        <v>161</v>
      </c>
      <c r="AU90" s="244" t="s">
        <v>79</v>
      </c>
      <c r="AV90" s="13" t="s">
        <v>79</v>
      </c>
      <c r="AW90" s="13" t="s">
        <v>31</v>
      </c>
      <c r="AX90" s="13" t="s">
        <v>77</v>
      </c>
      <c r="AY90" s="244" t="s">
        <v>151</v>
      </c>
    </row>
    <row r="91" s="2" customFormat="1" ht="21.75" customHeight="1">
      <c r="A91" s="41"/>
      <c r="B91" s="42"/>
      <c r="C91" s="215" t="s">
        <v>167</v>
      </c>
      <c r="D91" s="215" t="s">
        <v>153</v>
      </c>
      <c r="E91" s="216" t="s">
        <v>523</v>
      </c>
      <c r="F91" s="217" t="s">
        <v>524</v>
      </c>
      <c r="G91" s="218" t="s">
        <v>197</v>
      </c>
      <c r="H91" s="219">
        <v>68.012</v>
      </c>
      <c r="I91" s="220"/>
      <c r="J91" s="221">
        <f>ROUND(I91*H91,2)</f>
        <v>0</v>
      </c>
      <c r="K91" s="217" t="s">
        <v>157</v>
      </c>
      <c r="L91" s="47"/>
      <c r="M91" s="222" t="s">
        <v>19</v>
      </c>
      <c r="N91" s="223" t="s">
        <v>40</v>
      </c>
      <c r="O91" s="87"/>
      <c r="P91" s="224">
        <f>O91*H91</f>
        <v>0</v>
      </c>
      <c r="Q91" s="224">
        <v>0</v>
      </c>
      <c r="R91" s="224">
        <f>Q91*H91</f>
        <v>0</v>
      </c>
      <c r="S91" s="224">
        <v>0</v>
      </c>
      <c r="T91" s="225">
        <f>S91*H91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26" t="s">
        <v>158</v>
      </c>
      <c r="AT91" s="226" t="s">
        <v>153</v>
      </c>
      <c r="AU91" s="226" t="s">
        <v>79</v>
      </c>
      <c r="AY91" s="20" t="s">
        <v>151</v>
      </c>
      <c r="BE91" s="227">
        <f>IF(N91="základní",J91,0)</f>
        <v>0</v>
      </c>
      <c r="BF91" s="227">
        <f>IF(N91="snížená",J91,0)</f>
        <v>0</v>
      </c>
      <c r="BG91" s="227">
        <f>IF(N91="zákl. přenesená",J91,0)</f>
        <v>0</v>
      </c>
      <c r="BH91" s="227">
        <f>IF(N91="sníž. přenesená",J91,0)</f>
        <v>0</v>
      </c>
      <c r="BI91" s="227">
        <f>IF(N91="nulová",J91,0)</f>
        <v>0</v>
      </c>
      <c r="BJ91" s="20" t="s">
        <v>77</v>
      </c>
      <c r="BK91" s="227">
        <f>ROUND(I91*H91,2)</f>
        <v>0</v>
      </c>
      <c r="BL91" s="20" t="s">
        <v>158</v>
      </c>
      <c r="BM91" s="226" t="s">
        <v>170</v>
      </c>
    </row>
    <row r="92" s="2" customFormat="1">
      <c r="A92" s="41"/>
      <c r="B92" s="42"/>
      <c r="C92" s="43"/>
      <c r="D92" s="228" t="s">
        <v>159</v>
      </c>
      <c r="E92" s="43"/>
      <c r="F92" s="229" t="s">
        <v>525</v>
      </c>
      <c r="G92" s="43"/>
      <c r="H92" s="43"/>
      <c r="I92" s="230"/>
      <c r="J92" s="43"/>
      <c r="K92" s="43"/>
      <c r="L92" s="47"/>
      <c r="M92" s="231"/>
      <c r="N92" s="232"/>
      <c r="O92" s="87"/>
      <c r="P92" s="87"/>
      <c r="Q92" s="87"/>
      <c r="R92" s="87"/>
      <c r="S92" s="87"/>
      <c r="T92" s="88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0" t="s">
        <v>159</v>
      </c>
      <c r="AU92" s="20" t="s">
        <v>79</v>
      </c>
    </row>
    <row r="93" s="13" customFormat="1">
      <c r="A93" s="13"/>
      <c r="B93" s="233"/>
      <c r="C93" s="234"/>
      <c r="D93" s="235" t="s">
        <v>161</v>
      </c>
      <c r="E93" s="236" t="s">
        <v>19</v>
      </c>
      <c r="F93" s="237" t="s">
        <v>1954</v>
      </c>
      <c r="G93" s="234"/>
      <c r="H93" s="238">
        <v>68.012</v>
      </c>
      <c r="I93" s="239"/>
      <c r="J93" s="234"/>
      <c r="K93" s="234"/>
      <c r="L93" s="240"/>
      <c r="M93" s="241"/>
      <c r="N93" s="242"/>
      <c r="O93" s="242"/>
      <c r="P93" s="242"/>
      <c r="Q93" s="242"/>
      <c r="R93" s="242"/>
      <c r="S93" s="242"/>
      <c r="T93" s="24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44" t="s">
        <v>161</v>
      </c>
      <c r="AU93" s="244" t="s">
        <v>79</v>
      </c>
      <c r="AV93" s="13" t="s">
        <v>79</v>
      </c>
      <c r="AW93" s="13" t="s">
        <v>31</v>
      </c>
      <c r="AX93" s="13" t="s">
        <v>77</v>
      </c>
      <c r="AY93" s="244" t="s">
        <v>151</v>
      </c>
    </row>
    <row r="94" s="2" customFormat="1" ht="37.8" customHeight="1">
      <c r="A94" s="41"/>
      <c r="B94" s="42"/>
      <c r="C94" s="215" t="s">
        <v>158</v>
      </c>
      <c r="D94" s="215" t="s">
        <v>153</v>
      </c>
      <c r="E94" s="216" t="s">
        <v>733</v>
      </c>
      <c r="F94" s="217" t="s">
        <v>734</v>
      </c>
      <c r="G94" s="218" t="s">
        <v>197</v>
      </c>
      <c r="H94" s="219">
        <v>49.670000000000002</v>
      </c>
      <c r="I94" s="220"/>
      <c r="J94" s="221">
        <f>ROUND(I94*H94,2)</f>
        <v>0</v>
      </c>
      <c r="K94" s="217" t="s">
        <v>157</v>
      </c>
      <c r="L94" s="47"/>
      <c r="M94" s="222" t="s">
        <v>19</v>
      </c>
      <c r="N94" s="223" t="s">
        <v>40</v>
      </c>
      <c r="O94" s="87"/>
      <c r="P94" s="224">
        <f>O94*H94</f>
        <v>0</v>
      </c>
      <c r="Q94" s="224">
        <v>0</v>
      </c>
      <c r="R94" s="224">
        <f>Q94*H94</f>
        <v>0</v>
      </c>
      <c r="S94" s="224">
        <v>0</v>
      </c>
      <c r="T94" s="225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26" t="s">
        <v>158</v>
      </c>
      <c r="AT94" s="226" t="s">
        <v>153</v>
      </c>
      <c r="AU94" s="226" t="s">
        <v>79</v>
      </c>
      <c r="AY94" s="20" t="s">
        <v>151</v>
      </c>
      <c r="BE94" s="227">
        <f>IF(N94="základní",J94,0)</f>
        <v>0</v>
      </c>
      <c r="BF94" s="227">
        <f>IF(N94="snížená",J94,0)</f>
        <v>0</v>
      </c>
      <c r="BG94" s="227">
        <f>IF(N94="zákl. přenesená",J94,0)</f>
        <v>0</v>
      </c>
      <c r="BH94" s="227">
        <f>IF(N94="sníž. přenesená",J94,0)</f>
        <v>0</v>
      </c>
      <c r="BI94" s="227">
        <f>IF(N94="nulová",J94,0)</f>
        <v>0</v>
      </c>
      <c r="BJ94" s="20" t="s">
        <v>77</v>
      </c>
      <c r="BK94" s="227">
        <f>ROUND(I94*H94,2)</f>
        <v>0</v>
      </c>
      <c r="BL94" s="20" t="s">
        <v>158</v>
      </c>
      <c r="BM94" s="226" t="s">
        <v>175</v>
      </c>
    </row>
    <row r="95" s="2" customFormat="1">
      <c r="A95" s="41"/>
      <c r="B95" s="42"/>
      <c r="C95" s="43"/>
      <c r="D95" s="228" t="s">
        <v>159</v>
      </c>
      <c r="E95" s="43"/>
      <c r="F95" s="229" t="s">
        <v>736</v>
      </c>
      <c r="G95" s="43"/>
      <c r="H95" s="43"/>
      <c r="I95" s="230"/>
      <c r="J95" s="43"/>
      <c r="K95" s="43"/>
      <c r="L95" s="47"/>
      <c r="M95" s="231"/>
      <c r="N95" s="232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159</v>
      </c>
      <c r="AU95" s="20" t="s">
        <v>79</v>
      </c>
    </row>
    <row r="96" s="13" customFormat="1">
      <c r="A96" s="13"/>
      <c r="B96" s="233"/>
      <c r="C96" s="234"/>
      <c r="D96" s="235" t="s">
        <v>161</v>
      </c>
      <c r="E96" s="236" t="s">
        <v>19</v>
      </c>
      <c r="F96" s="237" t="s">
        <v>1955</v>
      </c>
      <c r="G96" s="234"/>
      <c r="H96" s="238">
        <v>49.670000000000002</v>
      </c>
      <c r="I96" s="239"/>
      <c r="J96" s="234"/>
      <c r="K96" s="234"/>
      <c r="L96" s="240"/>
      <c r="M96" s="241"/>
      <c r="N96" s="242"/>
      <c r="O96" s="242"/>
      <c r="P96" s="242"/>
      <c r="Q96" s="242"/>
      <c r="R96" s="242"/>
      <c r="S96" s="242"/>
      <c r="T96" s="24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44" t="s">
        <v>161</v>
      </c>
      <c r="AU96" s="244" t="s">
        <v>79</v>
      </c>
      <c r="AV96" s="13" t="s">
        <v>79</v>
      </c>
      <c r="AW96" s="13" t="s">
        <v>31</v>
      </c>
      <c r="AX96" s="13" t="s">
        <v>77</v>
      </c>
      <c r="AY96" s="244" t="s">
        <v>151</v>
      </c>
    </row>
    <row r="97" s="2" customFormat="1" ht="24.15" customHeight="1">
      <c r="A97" s="41"/>
      <c r="B97" s="42"/>
      <c r="C97" s="215" t="s">
        <v>178</v>
      </c>
      <c r="D97" s="215" t="s">
        <v>153</v>
      </c>
      <c r="E97" s="216" t="s">
        <v>537</v>
      </c>
      <c r="F97" s="217" t="s">
        <v>538</v>
      </c>
      <c r="G97" s="218" t="s">
        <v>197</v>
      </c>
      <c r="H97" s="219">
        <v>49.670000000000002</v>
      </c>
      <c r="I97" s="220"/>
      <c r="J97" s="221">
        <f>ROUND(I97*H97,2)</f>
        <v>0</v>
      </c>
      <c r="K97" s="217" t="s">
        <v>157</v>
      </c>
      <c r="L97" s="47"/>
      <c r="M97" s="222" t="s">
        <v>19</v>
      </c>
      <c r="N97" s="223" t="s">
        <v>40</v>
      </c>
      <c r="O97" s="87"/>
      <c r="P97" s="224">
        <f>O97*H97</f>
        <v>0</v>
      </c>
      <c r="Q97" s="224">
        <v>0</v>
      </c>
      <c r="R97" s="224">
        <f>Q97*H97</f>
        <v>0</v>
      </c>
      <c r="S97" s="224">
        <v>0</v>
      </c>
      <c r="T97" s="225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26" t="s">
        <v>158</v>
      </c>
      <c r="AT97" s="226" t="s">
        <v>153</v>
      </c>
      <c r="AU97" s="226" t="s">
        <v>79</v>
      </c>
      <c r="AY97" s="20" t="s">
        <v>151</v>
      </c>
      <c r="BE97" s="227">
        <f>IF(N97="základní",J97,0)</f>
        <v>0</v>
      </c>
      <c r="BF97" s="227">
        <f>IF(N97="snížená",J97,0)</f>
        <v>0</v>
      </c>
      <c r="BG97" s="227">
        <f>IF(N97="zákl. přenesená",J97,0)</f>
        <v>0</v>
      </c>
      <c r="BH97" s="227">
        <f>IF(N97="sníž. přenesená",J97,0)</f>
        <v>0</v>
      </c>
      <c r="BI97" s="227">
        <f>IF(N97="nulová",J97,0)</f>
        <v>0</v>
      </c>
      <c r="BJ97" s="20" t="s">
        <v>77</v>
      </c>
      <c r="BK97" s="227">
        <f>ROUND(I97*H97,2)</f>
        <v>0</v>
      </c>
      <c r="BL97" s="20" t="s">
        <v>158</v>
      </c>
      <c r="BM97" s="226" t="s">
        <v>278</v>
      </c>
    </row>
    <row r="98" s="2" customFormat="1">
      <c r="A98" s="41"/>
      <c r="B98" s="42"/>
      <c r="C98" s="43"/>
      <c r="D98" s="228" t="s">
        <v>159</v>
      </c>
      <c r="E98" s="43"/>
      <c r="F98" s="229" t="s">
        <v>539</v>
      </c>
      <c r="G98" s="43"/>
      <c r="H98" s="43"/>
      <c r="I98" s="230"/>
      <c r="J98" s="43"/>
      <c r="K98" s="43"/>
      <c r="L98" s="47"/>
      <c r="M98" s="231"/>
      <c r="N98" s="232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159</v>
      </c>
      <c r="AU98" s="20" t="s">
        <v>79</v>
      </c>
    </row>
    <row r="99" s="2" customFormat="1" ht="24.15" customHeight="1">
      <c r="A99" s="41"/>
      <c r="B99" s="42"/>
      <c r="C99" s="215" t="s">
        <v>170</v>
      </c>
      <c r="D99" s="215" t="s">
        <v>153</v>
      </c>
      <c r="E99" s="216" t="s">
        <v>1956</v>
      </c>
      <c r="F99" s="217" t="s">
        <v>1957</v>
      </c>
      <c r="G99" s="218" t="s">
        <v>197</v>
      </c>
      <c r="H99" s="219">
        <v>5.9699999999999998</v>
      </c>
      <c r="I99" s="220"/>
      <c r="J99" s="221">
        <f>ROUND(I99*H99,2)</f>
        <v>0</v>
      </c>
      <c r="K99" s="217" t="s">
        <v>157</v>
      </c>
      <c r="L99" s="47"/>
      <c r="M99" s="222" t="s">
        <v>19</v>
      </c>
      <c r="N99" s="223" t="s">
        <v>40</v>
      </c>
      <c r="O99" s="87"/>
      <c r="P99" s="224">
        <f>O99*H99</f>
        <v>0</v>
      </c>
      <c r="Q99" s="224">
        <v>0</v>
      </c>
      <c r="R99" s="224">
        <f>Q99*H99</f>
        <v>0</v>
      </c>
      <c r="S99" s="224">
        <v>0</v>
      </c>
      <c r="T99" s="225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26" t="s">
        <v>158</v>
      </c>
      <c r="AT99" s="226" t="s">
        <v>153</v>
      </c>
      <c r="AU99" s="226" t="s">
        <v>79</v>
      </c>
      <c r="AY99" s="20" t="s">
        <v>151</v>
      </c>
      <c r="BE99" s="227">
        <f>IF(N99="základní",J99,0)</f>
        <v>0</v>
      </c>
      <c r="BF99" s="227">
        <f>IF(N99="snížená",J99,0)</f>
        <v>0</v>
      </c>
      <c r="BG99" s="227">
        <f>IF(N99="zákl. přenesená",J99,0)</f>
        <v>0</v>
      </c>
      <c r="BH99" s="227">
        <f>IF(N99="sníž. přenesená",J99,0)</f>
        <v>0</v>
      </c>
      <c r="BI99" s="227">
        <f>IF(N99="nulová",J99,0)</f>
        <v>0</v>
      </c>
      <c r="BJ99" s="20" t="s">
        <v>77</v>
      </c>
      <c r="BK99" s="227">
        <f>ROUND(I99*H99,2)</f>
        <v>0</v>
      </c>
      <c r="BL99" s="20" t="s">
        <v>158</v>
      </c>
      <c r="BM99" s="226" t="s">
        <v>214</v>
      </c>
    </row>
    <row r="100" s="2" customFormat="1">
      <c r="A100" s="41"/>
      <c r="B100" s="42"/>
      <c r="C100" s="43"/>
      <c r="D100" s="228" t="s">
        <v>159</v>
      </c>
      <c r="E100" s="43"/>
      <c r="F100" s="229" t="s">
        <v>1958</v>
      </c>
      <c r="G100" s="43"/>
      <c r="H100" s="43"/>
      <c r="I100" s="230"/>
      <c r="J100" s="43"/>
      <c r="K100" s="43"/>
      <c r="L100" s="47"/>
      <c r="M100" s="231"/>
      <c r="N100" s="232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159</v>
      </c>
      <c r="AU100" s="20" t="s">
        <v>79</v>
      </c>
    </row>
    <row r="101" s="13" customFormat="1">
      <c r="A101" s="13"/>
      <c r="B101" s="233"/>
      <c r="C101" s="234"/>
      <c r="D101" s="235" t="s">
        <v>161</v>
      </c>
      <c r="E101" s="236" t="s">
        <v>19</v>
      </c>
      <c r="F101" s="237" t="s">
        <v>1959</v>
      </c>
      <c r="G101" s="234"/>
      <c r="H101" s="238">
        <v>5.9699999999999998</v>
      </c>
      <c r="I101" s="239"/>
      <c r="J101" s="234"/>
      <c r="K101" s="234"/>
      <c r="L101" s="240"/>
      <c r="M101" s="241"/>
      <c r="N101" s="242"/>
      <c r="O101" s="242"/>
      <c r="P101" s="242"/>
      <c r="Q101" s="242"/>
      <c r="R101" s="242"/>
      <c r="S101" s="242"/>
      <c r="T101" s="24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44" t="s">
        <v>161</v>
      </c>
      <c r="AU101" s="244" t="s">
        <v>79</v>
      </c>
      <c r="AV101" s="13" t="s">
        <v>79</v>
      </c>
      <c r="AW101" s="13" t="s">
        <v>31</v>
      </c>
      <c r="AX101" s="13" t="s">
        <v>77</v>
      </c>
      <c r="AY101" s="244" t="s">
        <v>151</v>
      </c>
    </row>
    <row r="102" s="2" customFormat="1" ht="33" customHeight="1">
      <c r="A102" s="41"/>
      <c r="B102" s="42"/>
      <c r="C102" s="215" t="s">
        <v>188</v>
      </c>
      <c r="D102" s="215" t="s">
        <v>153</v>
      </c>
      <c r="E102" s="216" t="s">
        <v>1960</v>
      </c>
      <c r="F102" s="217" t="s">
        <v>1961</v>
      </c>
      <c r="G102" s="218" t="s">
        <v>197</v>
      </c>
      <c r="H102" s="219">
        <v>43.700000000000003</v>
      </c>
      <c r="I102" s="220"/>
      <c r="J102" s="221">
        <f>ROUND(I102*H102,2)</f>
        <v>0</v>
      </c>
      <c r="K102" s="217" t="s">
        <v>157</v>
      </c>
      <c r="L102" s="47"/>
      <c r="M102" s="222" t="s">
        <v>19</v>
      </c>
      <c r="N102" s="223" t="s">
        <v>40</v>
      </c>
      <c r="O102" s="87"/>
      <c r="P102" s="224">
        <f>O102*H102</f>
        <v>0</v>
      </c>
      <c r="Q102" s="224">
        <v>0</v>
      </c>
      <c r="R102" s="224">
        <f>Q102*H102</f>
        <v>0</v>
      </c>
      <c r="S102" s="224">
        <v>0</v>
      </c>
      <c r="T102" s="225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26" t="s">
        <v>158</v>
      </c>
      <c r="AT102" s="226" t="s">
        <v>153</v>
      </c>
      <c r="AU102" s="226" t="s">
        <v>79</v>
      </c>
      <c r="AY102" s="20" t="s">
        <v>151</v>
      </c>
      <c r="BE102" s="227">
        <f>IF(N102="základní",J102,0)</f>
        <v>0</v>
      </c>
      <c r="BF102" s="227">
        <f>IF(N102="snížená",J102,0)</f>
        <v>0</v>
      </c>
      <c r="BG102" s="227">
        <f>IF(N102="zákl. přenesená",J102,0)</f>
        <v>0</v>
      </c>
      <c r="BH102" s="227">
        <f>IF(N102="sníž. přenesená",J102,0)</f>
        <v>0</v>
      </c>
      <c r="BI102" s="227">
        <f>IF(N102="nulová",J102,0)</f>
        <v>0</v>
      </c>
      <c r="BJ102" s="20" t="s">
        <v>77</v>
      </c>
      <c r="BK102" s="227">
        <f>ROUND(I102*H102,2)</f>
        <v>0</v>
      </c>
      <c r="BL102" s="20" t="s">
        <v>158</v>
      </c>
      <c r="BM102" s="226" t="s">
        <v>198</v>
      </c>
    </row>
    <row r="103" s="2" customFormat="1">
      <c r="A103" s="41"/>
      <c r="B103" s="42"/>
      <c r="C103" s="43"/>
      <c r="D103" s="228" t="s">
        <v>159</v>
      </c>
      <c r="E103" s="43"/>
      <c r="F103" s="229" t="s">
        <v>1962</v>
      </c>
      <c r="G103" s="43"/>
      <c r="H103" s="43"/>
      <c r="I103" s="230"/>
      <c r="J103" s="43"/>
      <c r="K103" s="43"/>
      <c r="L103" s="47"/>
      <c r="M103" s="231"/>
      <c r="N103" s="232"/>
      <c r="O103" s="87"/>
      <c r="P103" s="87"/>
      <c r="Q103" s="87"/>
      <c r="R103" s="87"/>
      <c r="S103" s="87"/>
      <c r="T103" s="88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20" t="s">
        <v>159</v>
      </c>
      <c r="AU103" s="20" t="s">
        <v>79</v>
      </c>
    </row>
    <row r="104" s="2" customFormat="1">
      <c r="A104" s="41"/>
      <c r="B104" s="42"/>
      <c r="C104" s="43"/>
      <c r="D104" s="235" t="s">
        <v>238</v>
      </c>
      <c r="E104" s="43"/>
      <c r="F104" s="256" t="s">
        <v>1963</v>
      </c>
      <c r="G104" s="43"/>
      <c r="H104" s="43"/>
      <c r="I104" s="230"/>
      <c r="J104" s="43"/>
      <c r="K104" s="43"/>
      <c r="L104" s="47"/>
      <c r="M104" s="231"/>
      <c r="N104" s="232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238</v>
      </c>
      <c r="AU104" s="20" t="s">
        <v>79</v>
      </c>
    </row>
    <row r="105" s="13" customFormat="1">
      <c r="A105" s="13"/>
      <c r="B105" s="233"/>
      <c r="C105" s="234"/>
      <c r="D105" s="235" t="s">
        <v>161</v>
      </c>
      <c r="E105" s="236" t="s">
        <v>19</v>
      </c>
      <c r="F105" s="237" t="s">
        <v>1964</v>
      </c>
      <c r="G105" s="234"/>
      <c r="H105" s="238">
        <v>43.700000000000003</v>
      </c>
      <c r="I105" s="239"/>
      <c r="J105" s="234"/>
      <c r="K105" s="234"/>
      <c r="L105" s="240"/>
      <c r="M105" s="241"/>
      <c r="N105" s="242"/>
      <c r="O105" s="242"/>
      <c r="P105" s="242"/>
      <c r="Q105" s="242"/>
      <c r="R105" s="242"/>
      <c r="S105" s="242"/>
      <c r="T105" s="24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4" t="s">
        <v>161</v>
      </c>
      <c r="AU105" s="244" t="s">
        <v>79</v>
      </c>
      <c r="AV105" s="13" t="s">
        <v>79</v>
      </c>
      <c r="AW105" s="13" t="s">
        <v>31</v>
      </c>
      <c r="AX105" s="13" t="s">
        <v>77</v>
      </c>
      <c r="AY105" s="244" t="s">
        <v>151</v>
      </c>
    </row>
    <row r="106" s="2" customFormat="1" ht="37.8" customHeight="1">
      <c r="A106" s="41"/>
      <c r="B106" s="42"/>
      <c r="C106" s="215" t="s">
        <v>175</v>
      </c>
      <c r="D106" s="215" t="s">
        <v>153</v>
      </c>
      <c r="E106" s="216" t="s">
        <v>218</v>
      </c>
      <c r="F106" s="217" t="s">
        <v>219</v>
      </c>
      <c r="G106" s="218" t="s">
        <v>197</v>
      </c>
      <c r="H106" s="219">
        <v>165.828</v>
      </c>
      <c r="I106" s="220"/>
      <c r="J106" s="221">
        <f>ROUND(I106*H106,2)</f>
        <v>0</v>
      </c>
      <c r="K106" s="217" t="s">
        <v>157</v>
      </c>
      <c r="L106" s="47"/>
      <c r="M106" s="222" t="s">
        <v>19</v>
      </c>
      <c r="N106" s="223" t="s">
        <v>40</v>
      </c>
      <c r="O106" s="87"/>
      <c r="P106" s="224">
        <f>O106*H106</f>
        <v>0</v>
      </c>
      <c r="Q106" s="224">
        <v>0</v>
      </c>
      <c r="R106" s="224">
        <f>Q106*H106</f>
        <v>0</v>
      </c>
      <c r="S106" s="224">
        <v>0</v>
      </c>
      <c r="T106" s="225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26" t="s">
        <v>158</v>
      </c>
      <c r="AT106" s="226" t="s">
        <v>153</v>
      </c>
      <c r="AU106" s="226" t="s">
        <v>79</v>
      </c>
      <c r="AY106" s="20" t="s">
        <v>151</v>
      </c>
      <c r="BE106" s="227">
        <f>IF(N106="základní",J106,0)</f>
        <v>0</v>
      </c>
      <c r="BF106" s="227">
        <f>IF(N106="snížená",J106,0)</f>
        <v>0</v>
      </c>
      <c r="BG106" s="227">
        <f>IF(N106="zákl. přenesená",J106,0)</f>
        <v>0</v>
      </c>
      <c r="BH106" s="227">
        <f>IF(N106="sníž. přenesená",J106,0)</f>
        <v>0</v>
      </c>
      <c r="BI106" s="227">
        <f>IF(N106="nulová",J106,0)</f>
        <v>0</v>
      </c>
      <c r="BJ106" s="20" t="s">
        <v>77</v>
      </c>
      <c r="BK106" s="227">
        <f>ROUND(I106*H106,2)</f>
        <v>0</v>
      </c>
      <c r="BL106" s="20" t="s">
        <v>158</v>
      </c>
      <c r="BM106" s="226" t="s">
        <v>181</v>
      </c>
    </row>
    <row r="107" s="2" customFormat="1">
      <c r="A107" s="41"/>
      <c r="B107" s="42"/>
      <c r="C107" s="43"/>
      <c r="D107" s="228" t="s">
        <v>159</v>
      </c>
      <c r="E107" s="43"/>
      <c r="F107" s="229" t="s">
        <v>221</v>
      </c>
      <c r="G107" s="43"/>
      <c r="H107" s="43"/>
      <c r="I107" s="230"/>
      <c r="J107" s="43"/>
      <c r="K107" s="43"/>
      <c r="L107" s="47"/>
      <c r="M107" s="231"/>
      <c r="N107" s="232"/>
      <c r="O107" s="87"/>
      <c r="P107" s="87"/>
      <c r="Q107" s="87"/>
      <c r="R107" s="87"/>
      <c r="S107" s="87"/>
      <c r="T107" s="88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20" t="s">
        <v>159</v>
      </c>
      <c r="AU107" s="20" t="s">
        <v>79</v>
      </c>
    </row>
    <row r="108" s="2" customFormat="1">
      <c r="A108" s="41"/>
      <c r="B108" s="42"/>
      <c r="C108" s="43"/>
      <c r="D108" s="235" t="s">
        <v>238</v>
      </c>
      <c r="E108" s="43"/>
      <c r="F108" s="256" t="s">
        <v>469</v>
      </c>
      <c r="G108" s="43"/>
      <c r="H108" s="43"/>
      <c r="I108" s="230"/>
      <c r="J108" s="43"/>
      <c r="K108" s="43"/>
      <c r="L108" s="47"/>
      <c r="M108" s="231"/>
      <c r="N108" s="232"/>
      <c r="O108" s="87"/>
      <c r="P108" s="87"/>
      <c r="Q108" s="87"/>
      <c r="R108" s="87"/>
      <c r="S108" s="87"/>
      <c r="T108" s="88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20" t="s">
        <v>238</v>
      </c>
      <c r="AU108" s="20" t="s">
        <v>79</v>
      </c>
    </row>
    <row r="109" s="13" customFormat="1">
      <c r="A109" s="13"/>
      <c r="B109" s="233"/>
      <c r="C109" s="234"/>
      <c r="D109" s="235" t="s">
        <v>161</v>
      </c>
      <c r="E109" s="236" t="s">
        <v>19</v>
      </c>
      <c r="F109" s="237" t="s">
        <v>1965</v>
      </c>
      <c r="G109" s="234"/>
      <c r="H109" s="238">
        <v>54.436</v>
      </c>
      <c r="I109" s="239"/>
      <c r="J109" s="234"/>
      <c r="K109" s="234"/>
      <c r="L109" s="240"/>
      <c r="M109" s="241"/>
      <c r="N109" s="242"/>
      <c r="O109" s="242"/>
      <c r="P109" s="242"/>
      <c r="Q109" s="242"/>
      <c r="R109" s="242"/>
      <c r="S109" s="242"/>
      <c r="T109" s="24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44" t="s">
        <v>161</v>
      </c>
      <c r="AU109" s="244" t="s">
        <v>79</v>
      </c>
      <c r="AV109" s="13" t="s">
        <v>79</v>
      </c>
      <c r="AW109" s="13" t="s">
        <v>31</v>
      </c>
      <c r="AX109" s="13" t="s">
        <v>69</v>
      </c>
      <c r="AY109" s="244" t="s">
        <v>151</v>
      </c>
    </row>
    <row r="110" s="13" customFormat="1">
      <c r="A110" s="13"/>
      <c r="B110" s="233"/>
      <c r="C110" s="234"/>
      <c r="D110" s="235" t="s">
        <v>161</v>
      </c>
      <c r="E110" s="236" t="s">
        <v>19</v>
      </c>
      <c r="F110" s="237" t="s">
        <v>1966</v>
      </c>
      <c r="G110" s="234"/>
      <c r="H110" s="238">
        <v>49.350000000000001</v>
      </c>
      <c r="I110" s="239"/>
      <c r="J110" s="234"/>
      <c r="K110" s="234"/>
      <c r="L110" s="240"/>
      <c r="M110" s="241"/>
      <c r="N110" s="242"/>
      <c r="O110" s="242"/>
      <c r="P110" s="242"/>
      <c r="Q110" s="242"/>
      <c r="R110" s="242"/>
      <c r="S110" s="242"/>
      <c r="T110" s="24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4" t="s">
        <v>161</v>
      </c>
      <c r="AU110" s="244" t="s">
        <v>79</v>
      </c>
      <c r="AV110" s="13" t="s">
        <v>79</v>
      </c>
      <c r="AW110" s="13" t="s">
        <v>31</v>
      </c>
      <c r="AX110" s="13" t="s">
        <v>69</v>
      </c>
      <c r="AY110" s="244" t="s">
        <v>151</v>
      </c>
    </row>
    <row r="111" s="13" customFormat="1">
      <c r="A111" s="13"/>
      <c r="B111" s="233"/>
      <c r="C111" s="234"/>
      <c r="D111" s="235" t="s">
        <v>161</v>
      </c>
      <c r="E111" s="236" t="s">
        <v>19</v>
      </c>
      <c r="F111" s="237" t="s">
        <v>1967</v>
      </c>
      <c r="G111" s="234"/>
      <c r="H111" s="238">
        <v>68.012</v>
      </c>
      <c r="I111" s="239"/>
      <c r="J111" s="234"/>
      <c r="K111" s="234"/>
      <c r="L111" s="240"/>
      <c r="M111" s="241"/>
      <c r="N111" s="242"/>
      <c r="O111" s="242"/>
      <c r="P111" s="242"/>
      <c r="Q111" s="242"/>
      <c r="R111" s="242"/>
      <c r="S111" s="242"/>
      <c r="T111" s="24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4" t="s">
        <v>161</v>
      </c>
      <c r="AU111" s="244" t="s">
        <v>79</v>
      </c>
      <c r="AV111" s="13" t="s">
        <v>79</v>
      </c>
      <c r="AW111" s="13" t="s">
        <v>31</v>
      </c>
      <c r="AX111" s="13" t="s">
        <v>69</v>
      </c>
      <c r="AY111" s="244" t="s">
        <v>151</v>
      </c>
    </row>
    <row r="112" s="13" customFormat="1">
      <c r="A112" s="13"/>
      <c r="B112" s="233"/>
      <c r="C112" s="234"/>
      <c r="D112" s="235" t="s">
        <v>161</v>
      </c>
      <c r="E112" s="236" t="s">
        <v>19</v>
      </c>
      <c r="F112" s="237" t="s">
        <v>1968</v>
      </c>
      <c r="G112" s="234"/>
      <c r="H112" s="238">
        <v>-5.9699999999999998</v>
      </c>
      <c r="I112" s="239"/>
      <c r="J112" s="234"/>
      <c r="K112" s="234"/>
      <c r="L112" s="240"/>
      <c r="M112" s="241"/>
      <c r="N112" s="242"/>
      <c r="O112" s="242"/>
      <c r="P112" s="242"/>
      <c r="Q112" s="242"/>
      <c r="R112" s="242"/>
      <c r="S112" s="242"/>
      <c r="T112" s="24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44" t="s">
        <v>161</v>
      </c>
      <c r="AU112" s="244" t="s">
        <v>79</v>
      </c>
      <c r="AV112" s="13" t="s">
        <v>79</v>
      </c>
      <c r="AW112" s="13" t="s">
        <v>31</v>
      </c>
      <c r="AX112" s="13" t="s">
        <v>69</v>
      </c>
      <c r="AY112" s="244" t="s">
        <v>151</v>
      </c>
    </row>
    <row r="113" s="14" customFormat="1">
      <c r="A113" s="14"/>
      <c r="B113" s="245"/>
      <c r="C113" s="246"/>
      <c r="D113" s="235" t="s">
        <v>161</v>
      </c>
      <c r="E113" s="247" t="s">
        <v>19</v>
      </c>
      <c r="F113" s="248" t="s">
        <v>202</v>
      </c>
      <c r="G113" s="246"/>
      <c r="H113" s="249">
        <v>165.828</v>
      </c>
      <c r="I113" s="250"/>
      <c r="J113" s="246"/>
      <c r="K113" s="246"/>
      <c r="L113" s="251"/>
      <c r="M113" s="252"/>
      <c r="N113" s="253"/>
      <c r="O113" s="253"/>
      <c r="P113" s="253"/>
      <c r="Q113" s="253"/>
      <c r="R113" s="253"/>
      <c r="S113" s="253"/>
      <c r="T113" s="25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55" t="s">
        <v>161</v>
      </c>
      <c r="AU113" s="255" t="s">
        <v>79</v>
      </c>
      <c r="AV113" s="14" t="s">
        <v>158</v>
      </c>
      <c r="AW113" s="14" t="s">
        <v>31</v>
      </c>
      <c r="AX113" s="14" t="s">
        <v>77</v>
      </c>
      <c r="AY113" s="255" t="s">
        <v>151</v>
      </c>
    </row>
    <row r="114" s="2" customFormat="1" ht="24.15" customHeight="1">
      <c r="A114" s="41"/>
      <c r="B114" s="42"/>
      <c r="C114" s="215" t="s">
        <v>203</v>
      </c>
      <c r="D114" s="215" t="s">
        <v>153</v>
      </c>
      <c r="E114" s="216" t="s">
        <v>740</v>
      </c>
      <c r="F114" s="217" t="s">
        <v>741</v>
      </c>
      <c r="G114" s="218" t="s">
        <v>197</v>
      </c>
      <c r="H114" s="219">
        <v>265.16800000000001</v>
      </c>
      <c r="I114" s="220"/>
      <c r="J114" s="221">
        <f>ROUND(I114*H114,2)</f>
        <v>0</v>
      </c>
      <c r="K114" s="217" t="s">
        <v>157</v>
      </c>
      <c r="L114" s="47"/>
      <c r="M114" s="222" t="s">
        <v>19</v>
      </c>
      <c r="N114" s="223" t="s">
        <v>40</v>
      </c>
      <c r="O114" s="87"/>
      <c r="P114" s="224">
        <f>O114*H114</f>
        <v>0</v>
      </c>
      <c r="Q114" s="224">
        <v>0</v>
      </c>
      <c r="R114" s="224">
        <f>Q114*H114</f>
        <v>0</v>
      </c>
      <c r="S114" s="224">
        <v>0</v>
      </c>
      <c r="T114" s="225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26" t="s">
        <v>158</v>
      </c>
      <c r="AT114" s="226" t="s">
        <v>153</v>
      </c>
      <c r="AU114" s="226" t="s">
        <v>79</v>
      </c>
      <c r="AY114" s="20" t="s">
        <v>151</v>
      </c>
      <c r="BE114" s="227">
        <f>IF(N114="základní",J114,0)</f>
        <v>0</v>
      </c>
      <c r="BF114" s="227">
        <f>IF(N114="snížená",J114,0)</f>
        <v>0</v>
      </c>
      <c r="BG114" s="227">
        <f>IF(N114="zákl. přenesená",J114,0)</f>
        <v>0</v>
      </c>
      <c r="BH114" s="227">
        <f>IF(N114="sníž. přenesená",J114,0)</f>
        <v>0</v>
      </c>
      <c r="BI114" s="227">
        <f>IF(N114="nulová",J114,0)</f>
        <v>0</v>
      </c>
      <c r="BJ114" s="20" t="s">
        <v>77</v>
      </c>
      <c r="BK114" s="227">
        <f>ROUND(I114*H114,2)</f>
        <v>0</v>
      </c>
      <c r="BL114" s="20" t="s">
        <v>158</v>
      </c>
      <c r="BM114" s="226" t="s">
        <v>192</v>
      </c>
    </row>
    <row r="115" s="2" customFormat="1">
      <c r="A115" s="41"/>
      <c r="B115" s="42"/>
      <c r="C115" s="43"/>
      <c r="D115" s="228" t="s">
        <v>159</v>
      </c>
      <c r="E115" s="43"/>
      <c r="F115" s="229" t="s">
        <v>743</v>
      </c>
      <c r="G115" s="43"/>
      <c r="H115" s="43"/>
      <c r="I115" s="230"/>
      <c r="J115" s="43"/>
      <c r="K115" s="43"/>
      <c r="L115" s="47"/>
      <c r="M115" s="231"/>
      <c r="N115" s="232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0" t="s">
        <v>159</v>
      </c>
      <c r="AU115" s="20" t="s">
        <v>79</v>
      </c>
    </row>
    <row r="116" s="13" customFormat="1">
      <c r="A116" s="13"/>
      <c r="B116" s="233"/>
      <c r="C116" s="234"/>
      <c r="D116" s="235" t="s">
        <v>161</v>
      </c>
      <c r="E116" s="236" t="s">
        <v>19</v>
      </c>
      <c r="F116" s="237" t="s">
        <v>1969</v>
      </c>
      <c r="G116" s="234"/>
      <c r="H116" s="238">
        <v>99.340000000000003</v>
      </c>
      <c r="I116" s="239"/>
      <c r="J116" s="234"/>
      <c r="K116" s="234"/>
      <c r="L116" s="240"/>
      <c r="M116" s="241"/>
      <c r="N116" s="242"/>
      <c r="O116" s="242"/>
      <c r="P116" s="242"/>
      <c r="Q116" s="242"/>
      <c r="R116" s="242"/>
      <c r="S116" s="242"/>
      <c r="T116" s="24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4" t="s">
        <v>161</v>
      </c>
      <c r="AU116" s="244" t="s">
        <v>79</v>
      </c>
      <c r="AV116" s="13" t="s">
        <v>79</v>
      </c>
      <c r="AW116" s="13" t="s">
        <v>31</v>
      </c>
      <c r="AX116" s="13" t="s">
        <v>69</v>
      </c>
      <c r="AY116" s="244" t="s">
        <v>151</v>
      </c>
    </row>
    <row r="117" s="13" customFormat="1">
      <c r="A117" s="13"/>
      <c r="B117" s="233"/>
      <c r="C117" s="234"/>
      <c r="D117" s="235" t="s">
        <v>161</v>
      </c>
      <c r="E117" s="236" t="s">
        <v>19</v>
      </c>
      <c r="F117" s="237" t="s">
        <v>1970</v>
      </c>
      <c r="G117" s="234"/>
      <c r="H117" s="238">
        <v>165.828</v>
      </c>
      <c r="I117" s="239"/>
      <c r="J117" s="234"/>
      <c r="K117" s="234"/>
      <c r="L117" s="240"/>
      <c r="M117" s="241"/>
      <c r="N117" s="242"/>
      <c r="O117" s="242"/>
      <c r="P117" s="242"/>
      <c r="Q117" s="242"/>
      <c r="R117" s="242"/>
      <c r="S117" s="242"/>
      <c r="T117" s="24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4" t="s">
        <v>161</v>
      </c>
      <c r="AU117" s="244" t="s">
        <v>79</v>
      </c>
      <c r="AV117" s="13" t="s">
        <v>79</v>
      </c>
      <c r="AW117" s="13" t="s">
        <v>31</v>
      </c>
      <c r="AX117" s="13" t="s">
        <v>69</v>
      </c>
      <c r="AY117" s="244" t="s">
        <v>151</v>
      </c>
    </row>
    <row r="118" s="14" customFormat="1">
      <c r="A118" s="14"/>
      <c r="B118" s="245"/>
      <c r="C118" s="246"/>
      <c r="D118" s="235" t="s">
        <v>161</v>
      </c>
      <c r="E118" s="247" t="s">
        <v>19</v>
      </c>
      <c r="F118" s="248" t="s">
        <v>202</v>
      </c>
      <c r="G118" s="246"/>
      <c r="H118" s="249">
        <v>265.16800000000001</v>
      </c>
      <c r="I118" s="250"/>
      <c r="J118" s="246"/>
      <c r="K118" s="246"/>
      <c r="L118" s="251"/>
      <c r="M118" s="252"/>
      <c r="N118" s="253"/>
      <c r="O118" s="253"/>
      <c r="P118" s="253"/>
      <c r="Q118" s="253"/>
      <c r="R118" s="253"/>
      <c r="S118" s="253"/>
      <c r="T118" s="25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55" t="s">
        <v>161</v>
      </c>
      <c r="AU118" s="255" t="s">
        <v>79</v>
      </c>
      <c r="AV118" s="14" t="s">
        <v>158</v>
      </c>
      <c r="AW118" s="14" t="s">
        <v>31</v>
      </c>
      <c r="AX118" s="14" t="s">
        <v>77</v>
      </c>
      <c r="AY118" s="255" t="s">
        <v>151</v>
      </c>
    </row>
    <row r="119" s="2" customFormat="1" ht="24.15" customHeight="1">
      <c r="A119" s="41"/>
      <c r="B119" s="42"/>
      <c r="C119" s="215" t="s">
        <v>181</v>
      </c>
      <c r="D119" s="215" t="s">
        <v>153</v>
      </c>
      <c r="E119" s="216" t="s">
        <v>599</v>
      </c>
      <c r="F119" s="217" t="s">
        <v>484</v>
      </c>
      <c r="G119" s="218" t="s">
        <v>230</v>
      </c>
      <c r="H119" s="219">
        <v>265.32499999999999</v>
      </c>
      <c r="I119" s="220"/>
      <c r="J119" s="221">
        <f>ROUND(I119*H119,2)</f>
        <v>0</v>
      </c>
      <c r="K119" s="217" t="s">
        <v>157</v>
      </c>
      <c r="L119" s="47"/>
      <c r="M119" s="222" t="s">
        <v>19</v>
      </c>
      <c r="N119" s="223" t="s">
        <v>40</v>
      </c>
      <c r="O119" s="87"/>
      <c r="P119" s="224">
        <f>O119*H119</f>
        <v>0</v>
      </c>
      <c r="Q119" s="224">
        <v>0</v>
      </c>
      <c r="R119" s="224">
        <f>Q119*H119</f>
        <v>0</v>
      </c>
      <c r="S119" s="224">
        <v>0</v>
      </c>
      <c r="T119" s="225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26" t="s">
        <v>158</v>
      </c>
      <c r="AT119" s="226" t="s">
        <v>153</v>
      </c>
      <c r="AU119" s="226" t="s">
        <v>79</v>
      </c>
      <c r="AY119" s="20" t="s">
        <v>151</v>
      </c>
      <c r="BE119" s="227">
        <f>IF(N119="základní",J119,0)</f>
        <v>0</v>
      </c>
      <c r="BF119" s="227">
        <f>IF(N119="snížená",J119,0)</f>
        <v>0</v>
      </c>
      <c r="BG119" s="227">
        <f>IF(N119="zákl. přenesená",J119,0)</f>
        <v>0</v>
      </c>
      <c r="BH119" s="227">
        <f>IF(N119="sníž. přenesená",J119,0)</f>
        <v>0</v>
      </c>
      <c r="BI119" s="227">
        <f>IF(N119="nulová",J119,0)</f>
        <v>0</v>
      </c>
      <c r="BJ119" s="20" t="s">
        <v>77</v>
      </c>
      <c r="BK119" s="227">
        <f>ROUND(I119*H119,2)</f>
        <v>0</v>
      </c>
      <c r="BL119" s="20" t="s">
        <v>158</v>
      </c>
      <c r="BM119" s="226" t="s">
        <v>206</v>
      </c>
    </row>
    <row r="120" s="2" customFormat="1">
      <c r="A120" s="41"/>
      <c r="B120" s="42"/>
      <c r="C120" s="43"/>
      <c r="D120" s="228" t="s">
        <v>159</v>
      </c>
      <c r="E120" s="43"/>
      <c r="F120" s="229" t="s">
        <v>600</v>
      </c>
      <c r="G120" s="43"/>
      <c r="H120" s="43"/>
      <c r="I120" s="230"/>
      <c r="J120" s="43"/>
      <c r="K120" s="43"/>
      <c r="L120" s="47"/>
      <c r="M120" s="231"/>
      <c r="N120" s="232"/>
      <c r="O120" s="87"/>
      <c r="P120" s="87"/>
      <c r="Q120" s="87"/>
      <c r="R120" s="87"/>
      <c r="S120" s="87"/>
      <c r="T120" s="88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20" t="s">
        <v>159</v>
      </c>
      <c r="AU120" s="20" t="s">
        <v>79</v>
      </c>
    </row>
    <row r="121" s="13" customFormat="1">
      <c r="A121" s="13"/>
      <c r="B121" s="233"/>
      <c r="C121" s="234"/>
      <c r="D121" s="235" t="s">
        <v>161</v>
      </c>
      <c r="E121" s="234"/>
      <c r="F121" s="237" t="s">
        <v>1971</v>
      </c>
      <c r="G121" s="234"/>
      <c r="H121" s="238">
        <v>265.32499999999999</v>
      </c>
      <c r="I121" s="239"/>
      <c r="J121" s="234"/>
      <c r="K121" s="234"/>
      <c r="L121" s="240"/>
      <c r="M121" s="241"/>
      <c r="N121" s="242"/>
      <c r="O121" s="242"/>
      <c r="P121" s="242"/>
      <c r="Q121" s="242"/>
      <c r="R121" s="242"/>
      <c r="S121" s="242"/>
      <c r="T121" s="24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4" t="s">
        <v>161</v>
      </c>
      <c r="AU121" s="244" t="s">
        <v>79</v>
      </c>
      <c r="AV121" s="13" t="s">
        <v>79</v>
      </c>
      <c r="AW121" s="13" t="s">
        <v>4</v>
      </c>
      <c r="AX121" s="13" t="s">
        <v>77</v>
      </c>
      <c r="AY121" s="244" t="s">
        <v>151</v>
      </c>
    </row>
    <row r="122" s="12" customFormat="1" ht="22.8" customHeight="1">
      <c r="A122" s="12"/>
      <c r="B122" s="199"/>
      <c r="C122" s="200"/>
      <c r="D122" s="201" t="s">
        <v>68</v>
      </c>
      <c r="E122" s="213" t="s">
        <v>488</v>
      </c>
      <c r="F122" s="213" t="s">
        <v>489</v>
      </c>
      <c r="G122" s="200"/>
      <c r="H122" s="200"/>
      <c r="I122" s="203"/>
      <c r="J122" s="214">
        <f>BK122</f>
        <v>0</v>
      </c>
      <c r="K122" s="200"/>
      <c r="L122" s="205"/>
      <c r="M122" s="206"/>
      <c r="N122" s="207"/>
      <c r="O122" s="207"/>
      <c r="P122" s="208">
        <f>SUM(P123:P124)</f>
        <v>0</v>
      </c>
      <c r="Q122" s="207"/>
      <c r="R122" s="208">
        <f>SUM(R123:R124)</f>
        <v>0</v>
      </c>
      <c r="S122" s="207"/>
      <c r="T122" s="209">
        <f>SUM(T123:T124)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0" t="s">
        <v>77</v>
      </c>
      <c r="AT122" s="211" t="s">
        <v>68</v>
      </c>
      <c r="AU122" s="211" t="s">
        <v>77</v>
      </c>
      <c r="AY122" s="210" t="s">
        <v>151</v>
      </c>
      <c r="BK122" s="212">
        <f>SUM(BK123:BK124)</f>
        <v>0</v>
      </c>
    </row>
    <row r="123" s="2" customFormat="1" ht="16.5" customHeight="1">
      <c r="A123" s="41"/>
      <c r="B123" s="42"/>
      <c r="C123" s="215" t="s">
        <v>217</v>
      </c>
      <c r="D123" s="215" t="s">
        <v>153</v>
      </c>
      <c r="E123" s="216" t="s">
        <v>1972</v>
      </c>
      <c r="F123" s="217" t="s">
        <v>1973</v>
      </c>
      <c r="G123" s="218" t="s">
        <v>230</v>
      </c>
      <c r="H123" s="219">
        <v>71.731999999999999</v>
      </c>
      <c r="I123" s="220"/>
      <c r="J123" s="221">
        <f>ROUND(I123*H123,2)</f>
        <v>0</v>
      </c>
      <c r="K123" s="217" t="s">
        <v>157</v>
      </c>
      <c r="L123" s="47"/>
      <c r="M123" s="222" t="s">
        <v>19</v>
      </c>
      <c r="N123" s="223" t="s">
        <v>40</v>
      </c>
      <c r="O123" s="87"/>
      <c r="P123" s="224">
        <f>O123*H123</f>
        <v>0</v>
      </c>
      <c r="Q123" s="224">
        <v>0</v>
      </c>
      <c r="R123" s="224">
        <f>Q123*H123</f>
        <v>0</v>
      </c>
      <c r="S123" s="224">
        <v>0</v>
      </c>
      <c r="T123" s="225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26" t="s">
        <v>158</v>
      </c>
      <c r="AT123" s="226" t="s">
        <v>153</v>
      </c>
      <c r="AU123" s="226" t="s">
        <v>79</v>
      </c>
      <c r="AY123" s="20" t="s">
        <v>151</v>
      </c>
      <c r="BE123" s="227">
        <f>IF(N123="základní",J123,0)</f>
        <v>0</v>
      </c>
      <c r="BF123" s="227">
        <f>IF(N123="snížená",J123,0)</f>
        <v>0</v>
      </c>
      <c r="BG123" s="227">
        <f>IF(N123="zákl. přenesená",J123,0)</f>
        <v>0</v>
      </c>
      <c r="BH123" s="227">
        <f>IF(N123="sníž. přenesená",J123,0)</f>
        <v>0</v>
      </c>
      <c r="BI123" s="227">
        <f>IF(N123="nulová",J123,0)</f>
        <v>0</v>
      </c>
      <c r="BJ123" s="20" t="s">
        <v>77</v>
      </c>
      <c r="BK123" s="227">
        <f>ROUND(I123*H123,2)</f>
        <v>0</v>
      </c>
      <c r="BL123" s="20" t="s">
        <v>158</v>
      </c>
      <c r="BM123" s="226" t="s">
        <v>331</v>
      </c>
    </row>
    <row r="124" s="2" customFormat="1">
      <c r="A124" s="41"/>
      <c r="B124" s="42"/>
      <c r="C124" s="43"/>
      <c r="D124" s="228" t="s">
        <v>159</v>
      </c>
      <c r="E124" s="43"/>
      <c r="F124" s="229" t="s">
        <v>1974</v>
      </c>
      <c r="G124" s="43"/>
      <c r="H124" s="43"/>
      <c r="I124" s="230"/>
      <c r="J124" s="43"/>
      <c r="K124" s="43"/>
      <c r="L124" s="47"/>
      <c r="M124" s="270"/>
      <c r="N124" s="271"/>
      <c r="O124" s="272"/>
      <c r="P124" s="272"/>
      <c r="Q124" s="272"/>
      <c r="R124" s="272"/>
      <c r="S124" s="272"/>
      <c r="T124" s="273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T124" s="20" t="s">
        <v>159</v>
      </c>
      <c r="AU124" s="20" t="s">
        <v>79</v>
      </c>
    </row>
    <row r="125" s="2" customFormat="1" ht="6.96" customHeight="1">
      <c r="A125" s="41"/>
      <c r="B125" s="62"/>
      <c r="C125" s="63"/>
      <c r="D125" s="63"/>
      <c r="E125" s="63"/>
      <c r="F125" s="63"/>
      <c r="G125" s="63"/>
      <c r="H125" s="63"/>
      <c r="I125" s="63"/>
      <c r="J125" s="63"/>
      <c r="K125" s="63"/>
      <c r="L125" s="47"/>
      <c r="M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</row>
  </sheetData>
  <sheetProtection sheet="1" autoFilter="0" formatColumns="0" formatRows="0" objects="1" scenarios="1" spinCount="100000" saltValue="3z+b3AFkcWxiKHwn2M4BoHndOTy0BzNJJ4bbvX7o5jrU5FB0omuRVVltkGrpSutPrk2gqfJhRc+bvwT4LCVouQ==" hashValue="Hl/epyWD4j2GNtYrf9dvtmRJoJHR8XHmf6AAGR3vX8vX2KfttP/z6nhL0CS0Iq1KEfkfpPSUzlqutL9kBKuIuQ==" algorithmName="SHA-512" password="88A1"/>
  <autoFilter ref="C81:K124"/>
  <mergeCells count="9">
    <mergeCell ref="E7:H7"/>
    <mergeCell ref="E9:H9"/>
    <mergeCell ref="E18:H18"/>
    <mergeCell ref="E27:H27"/>
    <mergeCell ref="E48:H48"/>
    <mergeCell ref="E50:H50"/>
    <mergeCell ref="E72:H72"/>
    <mergeCell ref="E74:H74"/>
    <mergeCell ref="L2:V2"/>
  </mergeCells>
  <hyperlinks>
    <hyperlink ref="F86" r:id="rId1" display="https://podminky.urs.cz/item/CS_URS_2024_01/121151113"/>
    <hyperlink ref="F89" r:id="rId2" display="https://podminky.urs.cz/item/CS_URS_2024_01/121151116"/>
    <hyperlink ref="F92" r:id="rId3" display="https://podminky.urs.cz/item/CS_URS_2024_01/122251103"/>
    <hyperlink ref="F95" r:id="rId4" display="https://podminky.urs.cz/item/CS_URS_2024_01/162351103"/>
    <hyperlink ref="F98" r:id="rId5" display="https://podminky.urs.cz/item/CS_URS_2024_01/171251201"/>
    <hyperlink ref="F100" r:id="rId6" display="https://podminky.urs.cz/item/CS_URS_2024_01/171251101"/>
    <hyperlink ref="F103" r:id="rId7" display="https://podminky.urs.cz/item/CS_URS_2024_01/171152112"/>
    <hyperlink ref="F107" r:id="rId8" display="https://podminky.urs.cz/item/CS_URS_2024_01/162751117"/>
    <hyperlink ref="F115" r:id="rId9" display="https://podminky.urs.cz/item/CS_URS_2024_01/167151111"/>
    <hyperlink ref="F120" r:id="rId10" display="https://podminky.urs.cz/item/CS_URS_2024_01/171201221"/>
    <hyperlink ref="F124" r:id="rId11" display="https://podminky.urs.cz/item/CS_URS_2024_01/9982313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2"/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116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79</v>
      </c>
    </row>
    <row r="4" s="1" customFormat="1" ht="24.96" customHeight="1">
      <c r="B4" s="23"/>
      <c r="D4" s="143" t="s">
        <v>120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19-2023-1 - Revitalizace veřejného prostranství v Líbeznicích u bytových domů, k.ú. Líbeznice - I.etapa</v>
      </c>
      <c r="F7" s="145"/>
      <c r="G7" s="145"/>
      <c r="H7" s="145"/>
      <c r="L7" s="23"/>
    </row>
    <row r="8" s="2" customFormat="1" ht="12" customHeight="1">
      <c r="A8" s="41"/>
      <c r="B8" s="47"/>
      <c r="C8" s="41"/>
      <c r="D8" s="145" t="s">
        <v>121</v>
      </c>
      <c r="E8" s="41"/>
      <c r="F8" s="41"/>
      <c r="G8" s="41"/>
      <c r="H8" s="41"/>
      <c r="I8" s="41"/>
      <c r="J8" s="41"/>
      <c r="K8" s="41"/>
      <c r="L8" s="14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48" t="s">
        <v>1975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45" t="s">
        <v>18</v>
      </c>
      <c r="E11" s="41"/>
      <c r="F11" s="136" t="s">
        <v>19</v>
      </c>
      <c r="G11" s="41"/>
      <c r="H11" s="41"/>
      <c r="I11" s="145" t="s">
        <v>20</v>
      </c>
      <c r="J11" s="136" t="s">
        <v>19</v>
      </c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45" t="s">
        <v>21</v>
      </c>
      <c r="E12" s="41"/>
      <c r="F12" s="136" t="s">
        <v>22</v>
      </c>
      <c r="G12" s="41"/>
      <c r="H12" s="41"/>
      <c r="I12" s="145" t="s">
        <v>23</v>
      </c>
      <c r="J12" s="149" t="str">
        <f>'Rekapitulace stavby'!AN8</f>
        <v>29. 1. 2024</v>
      </c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25</v>
      </c>
      <c r="E14" s="41"/>
      <c r="F14" s="41"/>
      <c r="G14" s="41"/>
      <c r="H14" s="41"/>
      <c r="I14" s="145" t="s">
        <v>26</v>
      </c>
      <c r="J14" s="136" t="str">
        <f>IF('Rekapitulace stavby'!AN10="","",'Rekapitulace stavby'!AN10)</f>
        <v/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6" t="str">
        <f>IF('Rekapitulace stavby'!E11="","",'Rekapitulace stavby'!E11)</f>
        <v xml:space="preserve"> </v>
      </c>
      <c r="F15" s="41"/>
      <c r="G15" s="41"/>
      <c r="H15" s="41"/>
      <c r="I15" s="145" t="s">
        <v>27</v>
      </c>
      <c r="J15" s="136" t="str">
        <f>IF('Rekapitulace stavby'!AN11="","",'Rekapitulace stavby'!AN11)</f>
        <v/>
      </c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45" t="s">
        <v>28</v>
      </c>
      <c r="E17" s="41"/>
      <c r="F17" s="41"/>
      <c r="G17" s="41"/>
      <c r="H17" s="41"/>
      <c r="I17" s="145" t="s">
        <v>26</v>
      </c>
      <c r="J17" s="36" t="str">
        <f>'Rekapitulace stavby'!AN13</f>
        <v>Vyplň údaj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6"/>
      <c r="G18" s="136"/>
      <c r="H18" s="136"/>
      <c r="I18" s="145" t="s">
        <v>27</v>
      </c>
      <c r="J18" s="36" t="str">
        <f>'Rekapitulace stavby'!AN14</f>
        <v>Vyplň údaj</v>
      </c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45" t="s">
        <v>30</v>
      </c>
      <c r="E20" s="41"/>
      <c r="F20" s="41"/>
      <c r="G20" s="41"/>
      <c r="H20" s="41"/>
      <c r="I20" s="145" t="s">
        <v>26</v>
      </c>
      <c r="J20" s="136" t="str">
        <f>IF('Rekapitulace stavby'!AN16="","",'Rekapitulace stavby'!AN16)</f>
        <v/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6" t="str">
        <f>IF('Rekapitulace stavby'!E17="","",'Rekapitulace stavby'!E17)</f>
        <v xml:space="preserve"> </v>
      </c>
      <c r="F21" s="41"/>
      <c r="G21" s="41"/>
      <c r="H21" s="41"/>
      <c r="I21" s="145" t="s">
        <v>27</v>
      </c>
      <c r="J21" s="136" t="str">
        <f>IF('Rekapitulace stavby'!AN17="","",'Rekapitulace stavby'!AN17)</f>
        <v/>
      </c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45" t="s">
        <v>32</v>
      </c>
      <c r="E23" s="41"/>
      <c r="F23" s="41"/>
      <c r="G23" s="41"/>
      <c r="H23" s="41"/>
      <c r="I23" s="145" t="s">
        <v>26</v>
      </c>
      <c r="J23" s="136" t="str">
        <f>IF('Rekapitulace stavby'!AN19="","",'Rekapitulace stavby'!AN19)</f>
        <v/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6" t="str">
        <f>IF('Rekapitulace stavby'!E20="","",'Rekapitulace stavby'!E20)</f>
        <v xml:space="preserve"> </v>
      </c>
      <c r="F24" s="41"/>
      <c r="G24" s="41"/>
      <c r="H24" s="41"/>
      <c r="I24" s="145" t="s">
        <v>27</v>
      </c>
      <c r="J24" s="136" t="str">
        <f>IF('Rekapitulace stavby'!AN20="","",'Rekapitulace stavby'!AN20)</f>
        <v/>
      </c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45" t="s">
        <v>33</v>
      </c>
      <c r="E26" s="41"/>
      <c r="F26" s="41"/>
      <c r="G26" s="41"/>
      <c r="H26" s="41"/>
      <c r="I26" s="41"/>
      <c r="J26" s="41"/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50"/>
      <c r="B27" s="151"/>
      <c r="C27" s="150"/>
      <c r="D27" s="150"/>
      <c r="E27" s="152" t="s">
        <v>19</v>
      </c>
      <c r="F27" s="152"/>
      <c r="G27" s="152"/>
      <c r="H27" s="152"/>
      <c r="I27" s="150"/>
      <c r="J27" s="150"/>
      <c r="K27" s="150"/>
      <c r="L27" s="153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54"/>
      <c r="E29" s="154"/>
      <c r="F29" s="154"/>
      <c r="G29" s="154"/>
      <c r="H29" s="154"/>
      <c r="I29" s="154"/>
      <c r="J29" s="154"/>
      <c r="K29" s="154"/>
      <c r="L29" s="14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55" t="s">
        <v>35</v>
      </c>
      <c r="E30" s="41"/>
      <c r="F30" s="41"/>
      <c r="G30" s="41"/>
      <c r="H30" s="41"/>
      <c r="I30" s="41"/>
      <c r="J30" s="156">
        <f>ROUND(J84, 2)</f>
        <v>0</v>
      </c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57" t="s">
        <v>37</v>
      </c>
      <c r="G32" s="41"/>
      <c r="H32" s="41"/>
      <c r="I32" s="157" t="s">
        <v>36</v>
      </c>
      <c r="J32" s="157" t="s">
        <v>38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8" t="s">
        <v>39</v>
      </c>
      <c r="E33" s="145" t="s">
        <v>40</v>
      </c>
      <c r="F33" s="159">
        <f>ROUND((SUM(BE84:BE128)),  2)</f>
        <v>0</v>
      </c>
      <c r="G33" s="41"/>
      <c r="H33" s="41"/>
      <c r="I33" s="160">
        <v>0.20999999999999999</v>
      </c>
      <c r="J33" s="159">
        <f>ROUND(((SUM(BE84:BE128))*I33),  2)</f>
        <v>0</v>
      </c>
      <c r="K33" s="41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45" t="s">
        <v>41</v>
      </c>
      <c r="F34" s="159">
        <f>ROUND((SUM(BF84:BF128)),  2)</f>
        <v>0</v>
      </c>
      <c r="G34" s="41"/>
      <c r="H34" s="41"/>
      <c r="I34" s="160">
        <v>0.12</v>
      </c>
      <c r="J34" s="159">
        <f>ROUND(((SUM(BF84:BF128))*I34),  2)</f>
        <v>0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45" t="s">
        <v>42</v>
      </c>
      <c r="F35" s="159">
        <f>ROUND((SUM(BG84:BG128)),  2)</f>
        <v>0</v>
      </c>
      <c r="G35" s="41"/>
      <c r="H35" s="41"/>
      <c r="I35" s="160">
        <v>0.20999999999999999</v>
      </c>
      <c r="J35" s="159">
        <f>0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45" t="s">
        <v>43</v>
      </c>
      <c r="F36" s="159">
        <f>ROUND((SUM(BH84:BH128)),  2)</f>
        <v>0</v>
      </c>
      <c r="G36" s="41"/>
      <c r="H36" s="41"/>
      <c r="I36" s="160">
        <v>0.12</v>
      </c>
      <c r="J36" s="159">
        <f>0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44</v>
      </c>
      <c r="F37" s="159">
        <f>ROUND((SUM(BI84:BI128)),  2)</f>
        <v>0</v>
      </c>
      <c r="G37" s="41"/>
      <c r="H37" s="41"/>
      <c r="I37" s="160">
        <v>0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61"/>
      <c r="D39" s="162" t="s">
        <v>45</v>
      </c>
      <c r="E39" s="163"/>
      <c r="F39" s="163"/>
      <c r="G39" s="164" t="s">
        <v>46</v>
      </c>
      <c r="H39" s="165" t="s">
        <v>47</v>
      </c>
      <c r="I39" s="163"/>
      <c r="J39" s="166">
        <f>SUM(J30:J37)</f>
        <v>0</v>
      </c>
      <c r="K39" s="167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8"/>
      <c r="C40" s="169"/>
      <c r="D40" s="169"/>
      <c r="E40" s="169"/>
      <c r="F40" s="169"/>
      <c r="G40" s="169"/>
      <c r="H40" s="169"/>
      <c r="I40" s="169"/>
      <c r="J40" s="169"/>
      <c r="K40" s="169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70"/>
      <c r="C44" s="171"/>
      <c r="D44" s="171"/>
      <c r="E44" s="171"/>
      <c r="F44" s="171"/>
      <c r="G44" s="171"/>
      <c r="H44" s="171"/>
      <c r="I44" s="171"/>
      <c r="J44" s="171"/>
      <c r="K44" s="171"/>
      <c r="L44" s="14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123</v>
      </c>
      <c r="D45" s="43"/>
      <c r="E45" s="43"/>
      <c r="F45" s="43"/>
      <c r="G45" s="43"/>
      <c r="H45" s="43"/>
      <c r="I45" s="43"/>
      <c r="J45" s="43"/>
      <c r="K45" s="43"/>
      <c r="L45" s="14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72" t="str">
        <f>E7</f>
        <v>19-2023-1 - Revitalizace veřejného prostranství v Líbeznicích u bytových domů, k.ú. Líbeznice - I.etapa</v>
      </c>
      <c r="F48" s="35"/>
      <c r="G48" s="35"/>
      <c r="H48" s="35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121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 900 - Mobiliář a herní...</v>
      </c>
      <c r="F50" s="43"/>
      <c r="G50" s="43"/>
      <c r="H50" s="43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4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 xml:space="preserve"> </v>
      </c>
      <c r="G52" s="43"/>
      <c r="H52" s="43"/>
      <c r="I52" s="35" t="s">
        <v>23</v>
      </c>
      <c r="J52" s="75" t="str">
        <f>IF(J12="","",J12)</f>
        <v>29. 1. 2024</v>
      </c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 xml:space="preserve"> </v>
      </c>
      <c r="G54" s="43"/>
      <c r="H54" s="43"/>
      <c r="I54" s="35" t="s">
        <v>30</v>
      </c>
      <c r="J54" s="39" t="str">
        <f>E21</f>
        <v xml:space="preserve"> </v>
      </c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28</v>
      </c>
      <c r="D55" s="43"/>
      <c r="E55" s="43"/>
      <c r="F55" s="30" t="str">
        <f>IF(E18="","",E18)</f>
        <v>Vyplň údaj</v>
      </c>
      <c r="G55" s="43"/>
      <c r="H55" s="43"/>
      <c r="I55" s="35" t="s">
        <v>32</v>
      </c>
      <c r="J55" s="39" t="str">
        <f>E24</f>
        <v xml:space="preserve"> </v>
      </c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73" t="s">
        <v>124</v>
      </c>
      <c r="D57" s="174"/>
      <c r="E57" s="174"/>
      <c r="F57" s="174"/>
      <c r="G57" s="174"/>
      <c r="H57" s="174"/>
      <c r="I57" s="174"/>
      <c r="J57" s="175" t="s">
        <v>125</v>
      </c>
      <c r="K57" s="174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76" t="s">
        <v>67</v>
      </c>
      <c r="D59" s="43"/>
      <c r="E59" s="43"/>
      <c r="F59" s="43"/>
      <c r="G59" s="43"/>
      <c r="H59" s="43"/>
      <c r="I59" s="43"/>
      <c r="J59" s="105">
        <f>J84</f>
        <v>0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126</v>
      </c>
    </row>
    <row r="60" s="9" customFormat="1" ht="24.96" customHeight="1">
      <c r="A60" s="9"/>
      <c r="B60" s="177"/>
      <c r="C60" s="178"/>
      <c r="D60" s="179" t="s">
        <v>127</v>
      </c>
      <c r="E60" s="180"/>
      <c r="F60" s="180"/>
      <c r="G60" s="180"/>
      <c r="H60" s="180"/>
      <c r="I60" s="180"/>
      <c r="J60" s="181">
        <f>J85</f>
        <v>0</v>
      </c>
      <c r="K60" s="178"/>
      <c r="L60" s="18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3"/>
      <c r="C61" s="128"/>
      <c r="D61" s="184" t="s">
        <v>128</v>
      </c>
      <c r="E61" s="185"/>
      <c r="F61" s="185"/>
      <c r="G61" s="185"/>
      <c r="H61" s="185"/>
      <c r="I61" s="185"/>
      <c r="J61" s="186">
        <f>J86</f>
        <v>0</v>
      </c>
      <c r="K61" s="128"/>
      <c r="L61" s="18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3"/>
      <c r="C62" s="128"/>
      <c r="D62" s="184" t="s">
        <v>129</v>
      </c>
      <c r="E62" s="185"/>
      <c r="F62" s="185"/>
      <c r="G62" s="185"/>
      <c r="H62" s="185"/>
      <c r="I62" s="185"/>
      <c r="J62" s="186">
        <f>J101</f>
        <v>0</v>
      </c>
      <c r="K62" s="128"/>
      <c r="L62" s="18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3"/>
      <c r="C63" s="128"/>
      <c r="D63" s="184" t="s">
        <v>573</v>
      </c>
      <c r="E63" s="185"/>
      <c r="F63" s="185"/>
      <c r="G63" s="185"/>
      <c r="H63" s="185"/>
      <c r="I63" s="185"/>
      <c r="J63" s="186">
        <f>J104</f>
        <v>0</v>
      </c>
      <c r="K63" s="128"/>
      <c r="L63" s="18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3"/>
      <c r="C64" s="128"/>
      <c r="D64" s="184" t="s">
        <v>133</v>
      </c>
      <c r="E64" s="185"/>
      <c r="F64" s="185"/>
      <c r="G64" s="185"/>
      <c r="H64" s="185"/>
      <c r="I64" s="185"/>
      <c r="J64" s="186">
        <f>J126</f>
        <v>0</v>
      </c>
      <c r="K64" s="128"/>
      <c r="L64" s="18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1"/>
      <c r="B65" s="42"/>
      <c r="C65" s="43"/>
      <c r="D65" s="43"/>
      <c r="E65" s="43"/>
      <c r="F65" s="43"/>
      <c r="G65" s="43"/>
      <c r="H65" s="43"/>
      <c r="I65" s="43"/>
      <c r="J65" s="43"/>
      <c r="K65" s="43"/>
      <c r="L65" s="147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6" s="2" customFormat="1" ht="6.96" customHeight="1">
      <c r="A66" s="41"/>
      <c r="B66" s="62"/>
      <c r="C66" s="63"/>
      <c r="D66" s="63"/>
      <c r="E66" s="63"/>
      <c r="F66" s="63"/>
      <c r="G66" s="63"/>
      <c r="H66" s="63"/>
      <c r="I66" s="63"/>
      <c r="J66" s="63"/>
      <c r="K66" s="63"/>
      <c r="L66" s="14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70" s="2" customFormat="1" ht="6.96" customHeight="1">
      <c r="A70" s="41"/>
      <c r="B70" s="64"/>
      <c r="C70" s="65"/>
      <c r="D70" s="65"/>
      <c r="E70" s="65"/>
      <c r="F70" s="65"/>
      <c r="G70" s="65"/>
      <c r="H70" s="65"/>
      <c r="I70" s="65"/>
      <c r="J70" s="65"/>
      <c r="K70" s="65"/>
      <c r="L70" s="14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24.96" customHeight="1">
      <c r="A71" s="41"/>
      <c r="B71" s="42"/>
      <c r="C71" s="26" t="s">
        <v>136</v>
      </c>
      <c r="D71" s="43"/>
      <c r="E71" s="43"/>
      <c r="F71" s="43"/>
      <c r="G71" s="43"/>
      <c r="H71" s="43"/>
      <c r="I71" s="43"/>
      <c r="J71" s="43"/>
      <c r="K71" s="43"/>
      <c r="L71" s="14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6.96" customHeight="1">
      <c r="A72" s="41"/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14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2" customHeight="1">
      <c r="A73" s="41"/>
      <c r="B73" s="42"/>
      <c r="C73" s="35" t="s">
        <v>16</v>
      </c>
      <c r="D73" s="43"/>
      <c r="E73" s="43"/>
      <c r="F73" s="43"/>
      <c r="G73" s="43"/>
      <c r="H73" s="43"/>
      <c r="I73" s="43"/>
      <c r="J73" s="43"/>
      <c r="K73" s="43"/>
      <c r="L73" s="14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6.5" customHeight="1">
      <c r="A74" s="41"/>
      <c r="B74" s="42"/>
      <c r="C74" s="43"/>
      <c r="D74" s="43"/>
      <c r="E74" s="172" t="str">
        <f>E7</f>
        <v>19-2023-1 - Revitalizace veřejného prostranství v Líbeznicích u bytových domů, k.ú. Líbeznice - I.etapa</v>
      </c>
      <c r="F74" s="35"/>
      <c r="G74" s="35"/>
      <c r="H74" s="35"/>
      <c r="I74" s="43"/>
      <c r="J74" s="43"/>
      <c r="K74" s="43"/>
      <c r="L74" s="14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2" customHeight="1">
      <c r="A75" s="41"/>
      <c r="B75" s="42"/>
      <c r="C75" s="35" t="s">
        <v>121</v>
      </c>
      <c r="D75" s="43"/>
      <c r="E75" s="43"/>
      <c r="F75" s="43"/>
      <c r="G75" s="43"/>
      <c r="H75" s="43"/>
      <c r="I75" s="43"/>
      <c r="J75" s="43"/>
      <c r="K75" s="43"/>
      <c r="L75" s="14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6.5" customHeight="1">
      <c r="A76" s="41"/>
      <c r="B76" s="42"/>
      <c r="C76" s="43"/>
      <c r="D76" s="43"/>
      <c r="E76" s="72" t="str">
        <f>E9</f>
        <v>SO 900 - Mobiliář a herní...</v>
      </c>
      <c r="F76" s="43"/>
      <c r="G76" s="43"/>
      <c r="H76" s="43"/>
      <c r="I76" s="43"/>
      <c r="J76" s="43"/>
      <c r="K76" s="43"/>
      <c r="L76" s="14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14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5" t="s">
        <v>21</v>
      </c>
      <c r="D78" s="43"/>
      <c r="E78" s="43"/>
      <c r="F78" s="30" t="str">
        <f>F12</f>
        <v xml:space="preserve"> </v>
      </c>
      <c r="G78" s="43"/>
      <c r="H78" s="43"/>
      <c r="I78" s="35" t="s">
        <v>23</v>
      </c>
      <c r="J78" s="75" t="str">
        <f>IF(J12="","",J12)</f>
        <v>29. 1. 2024</v>
      </c>
      <c r="K78" s="43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4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5.15" customHeight="1">
      <c r="A80" s="41"/>
      <c r="B80" s="42"/>
      <c r="C80" s="35" t="s">
        <v>25</v>
      </c>
      <c r="D80" s="43"/>
      <c r="E80" s="43"/>
      <c r="F80" s="30" t="str">
        <f>E15</f>
        <v xml:space="preserve"> </v>
      </c>
      <c r="G80" s="43"/>
      <c r="H80" s="43"/>
      <c r="I80" s="35" t="s">
        <v>30</v>
      </c>
      <c r="J80" s="39" t="str">
        <f>E21</f>
        <v xml:space="preserve"> </v>
      </c>
      <c r="K80" s="43"/>
      <c r="L80" s="14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5.15" customHeight="1">
      <c r="A81" s="41"/>
      <c r="B81" s="42"/>
      <c r="C81" s="35" t="s">
        <v>28</v>
      </c>
      <c r="D81" s="43"/>
      <c r="E81" s="43"/>
      <c r="F81" s="30" t="str">
        <f>IF(E18="","",E18)</f>
        <v>Vyplň údaj</v>
      </c>
      <c r="G81" s="43"/>
      <c r="H81" s="43"/>
      <c r="I81" s="35" t="s">
        <v>32</v>
      </c>
      <c r="J81" s="39" t="str">
        <f>E24</f>
        <v xml:space="preserve"> </v>
      </c>
      <c r="K81" s="43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0.32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11" customFormat="1" ht="29.28" customHeight="1">
      <c r="A83" s="188"/>
      <c r="B83" s="189"/>
      <c r="C83" s="190" t="s">
        <v>137</v>
      </c>
      <c r="D83" s="191" t="s">
        <v>54</v>
      </c>
      <c r="E83" s="191" t="s">
        <v>50</v>
      </c>
      <c r="F83" s="191" t="s">
        <v>51</v>
      </c>
      <c r="G83" s="191" t="s">
        <v>138</v>
      </c>
      <c r="H83" s="191" t="s">
        <v>139</v>
      </c>
      <c r="I83" s="191" t="s">
        <v>140</v>
      </c>
      <c r="J83" s="191" t="s">
        <v>125</v>
      </c>
      <c r="K83" s="192" t="s">
        <v>141</v>
      </c>
      <c r="L83" s="193"/>
      <c r="M83" s="95" t="s">
        <v>19</v>
      </c>
      <c r="N83" s="96" t="s">
        <v>39</v>
      </c>
      <c r="O83" s="96" t="s">
        <v>142</v>
      </c>
      <c r="P83" s="96" t="s">
        <v>143</v>
      </c>
      <c r="Q83" s="96" t="s">
        <v>144</v>
      </c>
      <c r="R83" s="96" t="s">
        <v>145</v>
      </c>
      <c r="S83" s="96" t="s">
        <v>146</v>
      </c>
      <c r="T83" s="97" t="s">
        <v>147</v>
      </c>
      <c r="U83" s="188"/>
      <c r="V83" s="188"/>
      <c r="W83" s="188"/>
      <c r="X83" s="188"/>
      <c r="Y83" s="188"/>
      <c r="Z83" s="188"/>
      <c r="AA83" s="188"/>
      <c r="AB83" s="188"/>
      <c r="AC83" s="188"/>
      <c r="AD83" s="188"/>
      <c r="AE83" s="188"/>
    </row>
    <row r="84" s="2" customFormat="1" ht="22.8" customHeight="1">
      <c r="A84" s="41"/>
      <c r="B84" s="42"/>
      <c r="C84" s="102" t="s">
        <v>148</v>
      </c>
      <c r="D84" s="43"/>
      <c r="E84" s="43"/>
      <c r="F84" s="43"/>
      <c r="G84" s="43"/>
      <c r="H84" s="43"/>
      <c r="I84" s="43"/>
      <c r="J84" s="194">
        <f>BK84</f>
        <v>0</v>
      </c>
      <c r="K84" s="43"/>
      <c r="L84" s="47"/>
      <c r="M84" s="98"/>
      <c r="N84" s="195"/>
      <c r="O84" s="99"/>
      <c r="P84" s="196">
        <f>P85</f>
        <v>0</v>
      </c>
      <c r="Q84" s="99"/>
      <c r="R84" s="196">
        <f>R85</f>
        <v>12.064937050559999</v>
      </c>
      <c r="S84" s="99"/>
      <c r="T84" s="197">
        <f>T85</f>
        <v>0</v>
      </c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T84" s="20" t="s">
        <v>68</v>
      </c>
      <c r="AU84" s="20" t="s">
        <v>126</v>
      </c>
      <c r="BK84" s="198">
        <f>BK85</f>
        <v>0</v>
      </c>
    </row>
    <row r="85" s="12" customFormat="1" ht="25.92" customHeight="1">
      <c r="A85" s="12"/>
      <c r="B85" s="199"/>
      <c r="C85" s="200"/>
      <c r="D85" s="201" t="s">
        <v>68</v>
      </c>
      <c r="E85" s="202" t="s">
        <v>149</v>
      </c>
      <c r="F85" s="202" t="s">
        <v>150</v>
      </c>
      <c r="G85" s="200"/>
      <c r="H85" s="200"/>
      <c r="I85" s="203"/>
      <c r="J85" s="204">
        <f>BK85</f>
        <v>0</v>
      </c>
      <c r="K85" s="200"/>
      <c r="L85" s="205"/>
      <c r="M85" s="206"/>
      <c r="N85" s="207"/>
      <c r="O85" s="207"/>
      <c r="P85" s="208">
        <f>P86+P101+P104+P126</f>
        <v>0</v>
      </c>
      <c r="Q85" s="207"/>
      <c r="R85" s="208">
        <f>R86+R101+R104+R126</f>
        <v>12.064937050559999</v>
      </c>
      <c r="S85" s="207"/>
      <c r="T85" s="209">
        <f>T86+T101+T104+T126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10" t="s">
        <v>77</v>
      </c>
      <c r="AT85" s="211" t="s">
        <v>68</v>
      </c>
      <c r="AU85" s="211" t="s">
        <v>69</v>
      </c>
      <c r="AY85" s="210" t="s">
        <v>151</v>
      </c>
      <c r="BK85" s="212">
        <f>BK86+BK101+BK104+BK126</f>
        <v>0</v>
      </c>
    </row>
    <row r="86" s="12" customFormat="1" ht="22.8" customHeight="1">
      <c r="A86" s="12"/>
      <c r="B86" s="199"/>
      <c r="C86" s="200"/>
      <c r="D86" s="201" t="s">
        <v>68</v>
      </c>
      <c r="E86" s="213" t="s">
        <v>77</v>
      </c>
      <c r="F86" s="213" t="s">
        <v>152</v>
      </c>
      <c r="G86" s="200"/>
      <c r="H86" s="200"/>
      <c r="I86" s="203"/>
      <c r="J86" s="214">
        <f>BK86</f>
        <v>0</v>
      </c>
      <c r="K86" s="200"/>
      <c r="L86" s="205"/>
      <c r="M86" s="206"/>
      <c r="N86" s="207"/>
      <c r="O86" s="207"/>
      <c r="P86" s="208">
        <f>SUM(P87:P100)</f>
        <v>0</v>
      </c>
      <c r="Q86" s="207"/>
      <c r="R86" s="208">
        <f>SUM(R87:R100)</f>
        <v>0</v>
      </c>
      <c r="S86" s="207"/>
      <c r="T86" s="209">
        <f>SUM(T87:T100)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10" t="s">
        <v>77</v>
      </c>
      <c r="AT86" s="211" t="s">
        <v>68</v>
      </c>
      <c r="AU86" s="211" t="s">
        <v>77</v>
      </c>
      <c r="AY86" s="210" t="s">
        <v>151</v>
      </c>
      <c r="BK86" s="212">
        <f>SUM(BK87:BK100)</f>
        <v>0</v>
      </c>
    </row>
    <row r="87" s="2" customFormat="1" ht="24.15" customHeight="1">
      <c r="A87" s="41"/>
      <c r="B87" s="42"/>
      <c r="C87" s="215" t="s">
        <v>77</v>
      </c>
      <c r="D87" s="215" t="s">
        <v>153</v>
      </c>
      <c r="E87" s="216" t="s">
        <v>1976</v>
      </c>
      <c r="F87" s="217" t="s">
        <v>1977</v>
      </c>
      <c r="G87" s="218" t="s">
        <v>197</v>
      </c>
      <c r="H87" s="219">
        <v>4.6399999999999997</v>
      </c>
      <c r="I87" s="220"/>
      <c r="J87" s="221">
        <f>ROUND(I87*H87,2)</f>
        <v>0</v>
      </c>
      <c r="K87" s="217" t="s">
        <v>157</v>
      </c>
      <c r="L87" s="47"/>
      <c r="M87" s="222" t="s">
        <v>19</v>
      </c>
      <c r="N87" s="223" t="s">
        <v>40</v>
      </c>
      <c r="O87" s="87"/>
      <c r="P87" s="224">
        <f>O87*H87</f>
        <v>0</v>
      </c>
      <c r="Q87" s="224">
        <v>0</v>
      </c>
      <c r="R87" s="224">
        <f>Q87*H87</f>
        <v>0</v>
      </c>
      <c r="S87" s="224">
        <v>0</v>
      </c>
      <c r="T87" s="225">
        <f>S87*H87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R87" s="226" t="s">
        <v>158</v>
      </c>
      <c r="AT87" s="226" t="s">
        <v>153</v>
      </c>
      <c r="AU87" s="226" t="s">
        <v>79</v>
      </c>
      <c r="AY87" s="20" t="s">
        <v>151</v>
      </c>
      <c r="BE87" s="227">
        <f>IF(N87="základní",J87,0)</f>
        <v>0</v>
      </c>
      <c r="BF87" s="227">
        <f>IF(N87="snížená",J87,0)</f>
        <v>0</v>
      </c>
      <c r="BG87" s="227">
        <f>IF(N87="zákl. přenesená",J87,0)</f>
        <v>0</v>
      </c>
      <c r="BH87" s="227">
        <f>IF(N87="sníž. přenesená",J87,0)</f>
        <v>0</v>
      </c>
      <c r="BI87" s="227">
        <f>IF(N87="nulová",J87,0)</f>
        <v>0</v>
      </c>
      <c r="BJ87" s="20" t="s">
        <v>77</v>
      </c>
      <c r="BK87" s="227">
        <f>ROUND(I87*H87,2)</f>
        <v>0</v>
      </c>
      <c r="BL87" s="20" t="s">
        <v>158</v>
      </c>
      <c r="BM87" s="226" t="s">
        <v>79</v>
      </c>
    </row>
    <row r="88" s="2" customFormat="1">
      <c r="A88" s="41"/>
      <c r="B88" s="42"/>
      <c r="C88" s="43"/>
      <c r="D88" s="228" t="s">
        <v>159</v>
      </c>
      <c r="E88" s="43"/>
      <c r="F88" s="229" t="s">
        <v>1978</v>
      </c>
      <c r="G88" s="43"/>
      <c r="H88" s="43"/>
      <c r="I88" s="230"/>
      <c r="J88" s="43"/>
      <c r="K88" s="43"/>
      <c r="L88" s="47"/>
      <c r="M88" s="231"/>
      <c r="N88" s="232"/>
      <c r="O88" s="87"/>
      <c r="P88" s="87"/>
      <c r="Q88" s="87"/>
      <c r="R88" s="87"/>
      <c r="S88" s="87"/>
      <c r="T88" s="88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T88" s="20" t="s">
        <v>159</v>
      </c>
      <c r="AU88" s="20" t="s">
        <v>79</v>
      </c>
    </row>
    <row r="89" s="13" customFormat="1">
      <c r="A89" s="13"/>
      <c r="B89" s="233"/>
      <c r="C89" s="234"/>
      <c r="D89" s="235" t="s">
        <v>161</v>
      </c>
      <c r="E89" s="236" t="s">
        <v>19</v>
      </c>
      <c r="F89" s="237" t="s">
        <v>1979</v>
      </c>
      <c r="G89" s="234"/>
      <c r="H89" s="238">
        <v>3.2000000000000002</v>
      </c>
      <c r="I89" s="239"/>
      <c r="J89" s="234"/>
      <c r="K89" s="234"/>
      <c r="L89" s="240"/>
      <c r="M89" s="241"/>
      <c r="N89" s="242"/>
      <c r="O89" s="242"/>
      <c r="P89" s="242"/>
      <c r="Q89" s="242"/>
      <c r="R89" s="242"/>
      <c r="S89" s="242"/>
      <c r="T89" s="24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T89" s="244" t="s">
        <v>161</v>
      </c>
      <c r="AU89" s="244" t="s">
        <v>79</v>
      </c>
      <c r="AV89" s="13" t="s">
        <v>79</v>
      </c>
      <c r="AW89" s="13" t="s">
        <v>31</v>
      </c>
      <c r="AX89" s="13" t="s">
        <v>69</v>
      </c>
      <c r="AY89" s="244" t="s">
        <v>151</v>
      </c>
    </row>
    <row r="90" s="13" customFormat="1">
      <c r="A90" s="13"/>
      <c r="B90" s="233"/>
      <c r="C90" s="234"/>
      <c r="D90" s="235" t="s">
        <v>161</v>
      </c>
      <c r="E90" s="236" t="s">
        <v>19</v>
      </c>
      <c r="F90" s="237" t="s">
        <v>1980</v>
      </c>
      <c r="G90" s="234"/>
      <c r="H90" s="238">
        <v>0.16</v>
      </c>
      <c r="I90" s="239"/>
      <c r="J90" s="234"/>
      <c r="K90" s="234"/>
      <c r="L90" s="240"/>
      <c r="M90" s="241"/>
      <c r="N90" s="242"/>
      <c r="O90" s="242"/>
      <c r="P90" s="242"/>
      <c r="Q90" s="242"/>
      <c r="R90" s="242"/>
      <c r="S90" s="242"/>
      <c r="T90" s="24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T90" s="244" t="s">
        <v>161</v>
      </c>
      <c r="AU90" s="244" t="s">
        <v>79</v>
      </c>
      <c r="AV90" s="13" t="s">
        <v>79</v>
      </c>
      <c r="AW90" s="13" t="s">
        <v>31</v>
      </c>
      <c r="AX90" s="13" t="s">
        <v>69</v>
      </c>
      <c r="AY90" s="244" t="s">
        <v>151</v>
      </c>
    </row>
    <row r="91" s="13" customFormat="1">
      <c r="A91" s="13"/>
      <c r="B91" s="233"/>
      <c r="C91" s="234"/>
      <c r="D91" s="235" t="s">
        <v>161</v>
      </c>
      <c r="E91" s="236" t="s">
        <v>19</v>
      </c>
      <c r="F91" s="237" t="s">
        <v>1981</v>
      </c>
      <c r="G91" s="234"/>
      <c r="H91" s="238">
        <v>1.28</v>
      </c>
      <c r="I91" s="239"/>
      <c r="J91" s="234"/>
      <c r="K91" s="234"/>
      <c r="L91" s="240"/>
      <c r="M91" s="241"/>
      <c r="N91" s="242"/>
      <c r="O91" s="242"/>
      <c r="P91" s="242"/>
      <c r="Q91" s="242"/>
      <c r="R91" s="242"/>
      <c r="S91" s="242"/>
      <c r="T91" s="24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44" t="s">
        <v>161</v>
      </c>
      <c r="AU91" s="244" t="s">
        <v>79</v>
      </c>
      <c r="AV91" s="13" t="s">
        <v>79</v>
      </c>
      <c r="AW91" s="13" t="s">
        <v>31</v>
      </c>
      <c r="AX91" s="13" t="s">
        <v>69</v>
      </c>
      <c r="AY91" s="244" t="s">
        <v>151</v>
      </c>
    </row>
    <row r="92" s="14" customFormat="1">
      <c r="A92" s="14"/>
      <c r="B92" s="245"/>
      <c r="C92" s="246"/>
      <c r="D92" s="235" t="s">
        <v>161</v>
      </c>
      <c r="E92" s="247" t="s">
        <v>19</v>
      </c>
      <c r="F92" s="248" t="s">
        <v>202</v>
      </c>
      <c r="G92" s="246"/>
      <c r="H92" s="249">
        <v>4.6399999999999997</v>
      </c>
      <c r="I92" s="250"/>
      <c r="J92" s="246"/>
      <c r="K92" s="246"/>
      <c r="L92" s="251"/>
      <c r="M92" s="252"/>
      <c r="N92" s="253"/>
      <c r="O92" s="253"/>
      <c r="P92" s="253"/>
      <c r="Q92" s="253"/>
      <c r="R92" s="253"/>
      <c r="S92" s="253"/>
      <c r="T92" s="25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T92" s="255" t="s">
        <v>161</v>
      </c>
      <c r="AU92" s="255" t="s">
        <v>79</v>
      </c>
      <c r="AV92" s="14" t="s">
        <v>158</v>
      </c>
      <c r="AW92" s="14" t="s">
        <v>31</v>
      </c>
      <c r="AX92" s="14" t="s">
        <v>77</v>
      </c>
      <c r="AY92" s="255" t="s">
        <v>151</v>
      </c>
    </row>
    <row r="93" s="2" customFormat="1" ht="37.8" customHeight="1">
      <c r="A93" s="41"/>
      <c r="B93" s="42"/>
      <c r="C93" s="215" t="s">
        <v>79</v>
      </c>
      <c r="D93" s="215" t="s">
        <v>153</v>
      </c>
      <c r="E93" s="216" t="s">
        <v>218</v>
      </c>
      <c r="F93" s="217" t="s">
        <v>219</v>
      </c>
      <c r="G93" s="218" t="s">
        <v>197</v>
      </c>
      <c r="H93" s="219">
        <v>4.6399999999999997</v>
      </c>
      <c r="I93" s="220"/>
      <c r="J93" s="221">
        <f>ROUND(I93*H93,2)</f>
        <v>0</v>
      </c>
      <c r="K93" s="217" t="s">
        <v>157</v>
      </c>
      <c r="L93" s="47"/>
      <c r="M93" s="222" t="s">
        <v>19</v>
      </c>
      <c r="N93" s="223" t="s">
        <v>40</v>
      </c>
      <c r="O93" s="87"/>
      <c r="P93" s="224">
        <f>O93*H93</f>
        <v>0</v>
      </c>
      <c r="Q93" s="224">
        <v>0</v>
      </c>
      <c r="R93" s="224">
        <f>Q93*H93</f>
        <v>0</v>
      </c>
      <c r="S93" s="224">
        <v>0</v>
      </c>
      <c r="T93" s="225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26" t="s">
        <v>158</v>
      </c>
      <c r="AT93" s="226" t="s">
        <v>153</v>
      </c>
      <c r="AU93" s="226" t="s">
        <v>79</v>
      </c>
      <c r="AY93" s="20" t="s">
        <v>151</v>
      </c>
      <c r="BE93" s="227">
        <f>IF(N93="základní",J93,0)</f>
        <v>0</v>
      </c>
      <c r="BF93" s="227">
        <f>IF(N93="snížená",J93,0)</f>
        <v>0</v>
      </c>
      <c r="BG93" s="227">
        <f>IF(N93="zákl. přenesená",J93,0)</f>
        <v>0</v>
      </c>
      <c r="BH93" s="227">
        <f>IF(N93="sníž. přenesená",J93,0)</f>
        <v>0</v>
      </c>
      <c r="BI93" s="227">
        <f>IF(N93="nulová",J93,0)</f>
        <v>0</v>
      </c>
      <c r="BJ93" s="20" t="s">
        <v>77</v>
      </c>
      <c r="BK93" s="227">
        <f>ROUND(I93*H93,2)</f>
        <v>0</v>
      </c>
      <c r="BL93" s="20" t="s">
        <v>158</v>
      </c>
      <c r="BM93" s="226" t="s">
        <v>158</v>
      </c>
    </row>
    <row r="94" s="2" customFormat="1">
      <c r="A94" s="41"/>
      <c r="B94" s="42"/>
      <c r="C94" s="43"/>
      <c r="D94" s="228" t="s">
        <v>159</v>
      </c>
      <c r="E94" s="43"/>
      <c r="F94" s="229" t="s">
        <v>221</v>
      </c>
      <c r="G94" s="43"/>
      <c r="H94" s="43"/>
      <c r="I94" s="230"/>
      <c r="J94" s="43"/>
      <c r="K94" s="43"/>
      <c r="L94" s="47"/>
      <c r="M94" s="231"/>
      <c r="N94" s="232"/>
      <c r="O94" s="87"/>
      <c r="P94" s="87"/>
      <c r="Q94" s="87"/>
      <c r="R94" s="87"/>
      <c r="S94" s="87"/>
      <c r="T94" s="88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20" t="s">
        <v>159</v>
      </c>
      <c r="AU94" s="20" t="s">
        <v>79</v>
      </c>
    </row>
    <row r="95" s="13" customFormat="1">
      <c r="A95" s="13"/>
      <c r="B95" s="233"/>
      <c r="C95" s="234"/>
      <c r="D95" s="235" t="s">
        <v>161</v>
      </c>
      <c r="E95" s="236" t="s">
        <v>19</v>
      </c>
      <c r="F95" s="237" t="s">
        <v>1982</v>
      </c>
      <c r="G95" s="234"/>
      <c r="H95" s="238">
        <v>4.6399999999999997</v>
      </c>
      <c r="I95" s="239"/>
      <c r="J95" s="234"/>
      <c r="K95" s="234"/>
      <c r="L95" s="240"/>
      <c r="M95" s="241"/>
      <c r="N95" s="242"/>
      <c r="O95" s="242"/>
      <c r="P95" s="242"/>
      <c r="Q95" s="242"/>
      <c r="R95" s="242"/>
      <c r="S95" s="242"/>
      <c r="T95" s="24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44" t="s">
        <v>161</v>
      </c>
      <c r="AU95" s="244" t="s">
        <v>79</v>
      </c>
      <c r="AV95" s="13" t="s">
        <v>79</v>
      </c>
      <c r="AW95" s="13" t="s">
        <v>31</v>
      </c>
      <c r="AX95" s="13" t="s">
        <v>77</v>
      </c>
      <c r="AY95" s="244" t="s">
        <v>151</v>
      </c>
    </row>
    <row r="96" s="2" customFormat="1" ht="24.15" customHeight="1">
      <c r="A96" s="41"/>
      <c r="B96" s="42"/>
      <c r="C96" s="215" t="s">
        <v>167</v>
      </c>
      <c r="D96" s="215" t="s">
        <v>153</v>
      </c>
      <c r="E96" s="216" t="s">
        <v>1379</v>
      </c>
      <c r="F96" s="217" t="s">
        <v>1380</v>
      </c>
      <c r="G96" s="218" t="s">
        <v>197</v>
      </c>
      <c r="H96" s="219">
        <v>4.6399999999999997</v>
      </c>
      <c r="I96" s="220"/>
      <c r="J96" s="221">
        <f>ROUND(I96*H96,2)</f>
        <v>0</v>
      </c>
      <c r="K96" s="217" t="s">
        <v>157</v>
      </c>
      <c r="L96" s="47"/>
      <c r="M96" s="222" t="s">
        <v>19</v>
      </c>
      <c r="N96" s="223" t="s">
        <v>40</v>
      </c>
      <c r="O96" s="87"/>
      <c r="P96" s="224">
        <f>O96*H96</f>
        <v>0</v>
      </c>
      <c r="Q96" s="224">
        <v>0</v>
      </c>
      <c r="R96" s="224">
        <f>Q96*H96</f>
        <v>0</v>
      </c>
      <c r="S96" s="224">
        <v>0</v>
      </c>
      <c r="T96" s="225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26" t="s">
        <v>158</v>
      </c>
      <c r="AT96" s="226" t="s">
        <v>153</v>
      </c>
      <c r="AU96" s="226" t="s">
        <v>79</v>
      </c>
      <c r="AY96" s="20" t="s">
        <v>151</v>
      </c>
      <c r="BE96" s="227">
        <f>IF(N96="základní",J96,0)</f>
        <v>0</v>
      </c>
      <c r="BF96" s="227">
        <f>IF(N96="snížená",J96,0)</f>
        <v>0</v>
      </c>
      <c r="BG96" s="227">
        <f>IF(N96="zákl. přenesená",J96,0)</f>
        <v>0</v>
      </c>
      <c r="BH96" s="227">
        <f>IF(N96="sníž. přenesená",J96,0)</f>
        <v>0</v>
      </c>
      <c r="BI96" s="227">
        <f>IF(N96="nulová",J96,0)</f>
        <v>0</v>
      </c>
      <c r="BJ96" s="20" t="s">
        <v>77</v>
      </c>
      <c r="BK96" s="227">
        <f>ROUND(I96*H96,2)</f>
        <v>0</v>
      </c>
      <c r="BL96" s="20" t="s">
        <v>158</v>
      </c>
      <c r="BM96" s="226" t="s">
        <v>1983</v>
      </c>
    </row>
    <row r="97" s="2" customFormat="1">
      <c r="A97" s="41"/>
      <c r="B97" s="42"/>
      <c r="C97" s="43"/>
      <c r="D97" s="228" t="s">
        <v>159</v>
      </c>
      <c r="E97" s="43"/>
      <c r="F97" s="229" t="s">
        <v>1382</v>
      </c>
      <c r="G97" s="43"/>
      <c r="H97" s="43"/>
      <c r="I97" s="230"/>
      <c r="J97" s="43"/>
      <c r="K97" s="43"/>
      <c r="L97" s="47"/>
      <c r="M97" s="231"/>
      <c r="N97" s="232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159</v>
      </c>
      <c r="AU97" s="20" t="s">
        <v>79</v>
      </c>
    </row>
    <row r="98" s="2" customFormat="1" ht="24.15" customHeight="1">
      <c r="A98" s="41"/>
      <c r="B98" s="42"/>
      <c r="C98" s="215" t="s">
        <v>158</v>
      </c>
      <c r="D98" s="215" t="s">
        <v>153</v>
      </c>
      <c r="E98" s="216" t="s">
        <v>228</v>
      </c>
      <c r="F98" s="217" t="s">
        <v>229</v>
      </c>
      <c r="G98" s="218" t="s">
        <v>230</v>
      </c>
      <c r="H98" s="219">
        <v>7.4240000000000004</v>
      </c>
      <c r="I98" s="220"/>
      <c r="J98" s="221">
        <f>ROUND(I98*H98,2)</f>
        <v>0</v>
      </c>
      <c r="K98" s="217" t="s">
        <v>157</v>
      </c>
      <c r="L98" s="47"/>
      <c r="M98" s="222" t="s">
        <v>19</v>
      </c>
      <c r="N98" s="223" t="s">
        <v>40</v>
      </c>
      <c r="O98" s="87"/>
      <c r="P98" s="224">
        <f>O98*H98</f>
        <v>0</v>
      </c>
      <c r="Q98" s="224">
        <v>0</v>
      </c>
      <c r="R98" s="224">
        <f>Q98*H98</f>
        <v>0</v>
      </c>
      <c r="S98" s="224">
        <v>0</v>
      </c>
      <c r="T98" s="225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26" t="s">
        <v>158</v>
      </c>
      <c r="AT98" s="226" t="s">
        <v>153</v>
      </c>
      <c r="AU98" s="226" t="s">
        <v>79</v>
      </c>
      <c r="AY98" s="20" t="s">
        <v>151</v>
      </c>
      <c r="BE98" s="227">
        <f>IF(N98="základní",J98,0)</f>
        <v>0</v>
      </c>
      <c r="BF98" s="227">
        <f>IF(N98="snížená",J98,0)</f>
        <v>0</v>
      </c>
      <c r="BG98" s="227">
        <f>IF(N98="zákl. přenesená",J98,0)</f>
        <v>0</v>
      </c>
      <c r="BH98" s="227">
        <f>IF(N98="sníž. přenesená",J98,0)</f>
        <v>0</v>
      </c>
      <c r="BI98" s="227">
        <f>IF(N98="nulová",J98,0)</f>
        <v>0</v>
      </c>
      <c r="BJ98" s="20" t="s">
        <v>77</v>
      </c>
      <c r="BK98" s="227">
        <f>ROUND(I98*H98,2)</f>
        <v>0</v>
      </c>
      <c r="BL98" s="20" t="s">
        <v>158</v>
      </c>
      <c r="BM98" s="226" t="s">
        <v>170</v>
      </c>
    </row>
    <row r="99" s="2" customFormat="1">
      <c r="A99" s="41"/>
      <c r="B99" s="42"/>
      <c r="C99" s="43"/>
      <c r="D99" s="228" t="s">
        <v>159</v>
      </c>
      <c r="E99" s="43"/>
      <c r="F99" s="229" t="s">
        <v>232</v>
      </c>
      <c r="G99" s="43"/>
      <c r="H99" s="43"/>
      <c r="I99" s="230"/>
      <c r="J99" s="43"/>
      <c r="K99" s="43"/>
      <c r="L99" s="47"/>
      <c r="M99" s="231"/>
      <c r="N99" s="232"/>
      <c r="O99" s="87"/>
      <c r="P99" s="87"/>
      <c r="Q99" s="87"/>
      <c r="R99" s="87"/>
      <c r="S99" s="87"/>
      <c r="T99" s="88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0" t="s">
        <v>159</v>
      </c>
      <c r="AU99" s="20" t="s">
        <v>79</v>
      </c>
    </row>
    <row r="100" s="13" customFormat="1">
      <c r="A100" s="13"/>
      <c r="B100" s="233"/>
      <c r="C100" s="234"/>
      <c r="D100" s="235" t="s">
        <v>161</v>
      </c>
      <c r="E100" s="234"/>
      <c r="F100" s="237" t="s">
        <v>1984</v>
      </c>
      <c r="G100" s="234"/>
      <c r="H100" s="238">
        <v>7.4240000000000004</v>
      </c>
      <c r="I100" s="239"/>
      <c r="J100" s="234"/>
      <c r="K100" s="234"/>
      <c r="L100" s="240"/>
      <c r="M100" s="241"/>
      <c r="N100" s="242"/>
      <c r="O100" s="242"/>
      <c r="P100" s="242"/>
      <c r="Q100" s="242"/>
      <c r="R100" s="242"/>
      <c r="S100" s="242"/>
      <c r="T100" s="24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44" t="s">
        <v>161</v>
      </c>
      <c r="AU100" s="244" t="s">
        <v>79</v>
      </c>
      <c r="AV100" s="13" t="s">
        <v>79</v>
      </c>
      <c r="AW100" s="13" t="s">
        <v>4</v>
      </c>
      <c r="AX100" s="13" t="s">
        <v>77</v>
      </c>
      <c r="AY100" s="244" t="s">
        <v>151</v>
      </c>
    </row>
    <row r="101" s="12" customFormat="1" ht="22.8" customHeight="1">
      <c r="A101" s="12"/>
      <c r="B101" s="199"/>
      <c r="C101" s="200"/>
      <c r="D101" s="201" t="s">
        <v>68</v>
      </c>
      <c r="E101" s="213" t="s">
        <v>79</v>
      </c>
      <c r="F101" s="213" t="s">
        <v>242</v>
      </c>
      <c r="G101" s="200"/>
      <c r="H101" s="200"/>
      <c r="I101" s="203"/>
      <c r="J101" s="214">
        <f>BK101</f>
        <v>0</v>
      </c>
      <c r="K101" s="200"/>
      <c r="L101" s="205"/>
      <c r="M101" s="206"/>
      <c r="N101" s="207"/>
      <c r="O101" s="207"/>
      <c r="P101" s="208">
        <f>SUM(P102:P103)</f>
        <v>0</v>
      </c>
      <c r="Q101" s="207"/>
      <c r="R101" s="208">
        <f>SUM(R102:R103)</f>
        <v>11.60868702656</v>
      </c>
      <c r="S101" s="207"/>
      <c r="T101" s="209">
        <f>SUM(T102:T103)</f>
        <v>0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10" t="s">
        <v>77</v>
      </c>
      <c r="AT101" s="211" t="s">
        <v>68</v>
      </c>
      <c r="AU101" s="211" t="s">
        <v>77</v>
      </c>
      <c r="AY101" s="210" t="s">
        <v>151</v>
      </c>
      <c r="BK101" s="212">
        <f>SUM(BK102:BK103)</f>
        <v>0</v>
      </c>
    </row>
    <row r="102" s="2" customFormat="1" ht="16.5" customHeight="1">
      <c r="A102" s="41"/>
      <c r="B102" s="42"/>
      <c r="C102" s="215" t="s">
        <v>178</v>
      </c>
      <c r="D102" s="215" t="s">
        <v>153</v>
      </c>
      <c r="E102" s="216" t="s">
        <v>1985</v>
      </c>
      <c r="F102" s="217" t="s">
        <v>1986</v>
      </c>
      <c r="G102" s="218" t="s">
        <v>197</v>
      </c>
      <c r="H102" s="219">
        <v>4.6399999999999997</v>
      </c>
      <c r="I102" s="220"/>
      <c r="J102" s="221">
        <f>ROUND(I102*H102,2)</f>
        <v>0</v>
      </c>
      <c r="K102" s="217" t="s">
        <v>157</v>
      </c>
      <c r="L102" s="47"/>
      <c r="M102" s="222" t="s">
        <v>19</v>
      </c>
      <c r="N102" s="223" t="s">
        <v>40</v>
      </c>
      <c r="O102" s="87"/>
      <c r="P102" s="224">
        <f>O102*H102</f>
        <v>0</v>
      </c>
      <c r="Q102" s="224">
        <v>2.5018722040000001</v>
      </c>
      <c r="R102" s="224">
        <f>Q102*H102</f>
        <v>11.60868702656</v>
      </c>
      <c r="S102" s="224">
        <v>0</v>
      </c>
      <c r="T102" s="225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26" t="s">
        <v>158</v>
      </c>
      <c r="AT102" s="226" t="s">
        <v>153</v>
      </c>
      <c r="AU102" s="226" t="s">
        <v>79</v>
      </c>
      <c r="AY102" s="20" t="s">
        <v>151</v>
      </c>
      <c r="BE102" s="227">
        <f>IF(N102="základní",J102,0)</f>
        <v>0</v>
      </c>
      <c r="BF102" s="227">
        <f>IF(N102="snížená",J102,0)</f>
        <v>0</v>
      </c>
      <c r="BG102" s="227">
        <f>IF(N102="zákl. přenesená",J102,0)</f>
        <v>0</v>
      </c>
      <c r="BH102" s="227">
        <f>IF(N102="sníž. přenesená",J102,0)</f>
        <v>0</v>
      </c>
      <c r="BI102" s="227">
        <f>IF(N102="nulová",J102,0)</f>
        <v>0</v>
      </c>
      <c r="BJ102" s="20" t="s">
        <v>77</v>
      </c>
      <c r="BK102" s="227">
        <f>ROUND(I102*H102,2)</f>
        <v>0</v>
      </c>
      <c r="BL102" s="20" t="s">
        <v>158</v>
      </c>
      <c r="BM102" s="226" t="s">
        <v>175</v>
      </c>
    </row>
    <row r="103" s="2" customFormat="1">
      <c r="A103" s="41"/>
      <c r="B103" s="42"/>
      <c r="C103" s="43"/>
      <c r="D103" s="228" t="s">
        <v>159</v>
      </c>
      <c r="E103" s="43"/>
      <c r="F103" s="229" t="s">
        <v>1987</v>
      </c>
      <c r="G103" s="43"/>
      <c r="H103" s="43"/>
      <c r="I103" s="230"/>
      <c r="J103" s="43"/>
      <c r="K103" s="43"/>
      <c r="L103" s="47"/>
      <c r="M103" s="231"/>
      <c r="N103" s="232"/>
      <c r="O103" s="87"/>
      <c r="P103" s="87"/>
      <c r="Q103" s="87"/>
      <c r="R103" s="87"/>
      <c r="S103" s="87"/>
      <c r="T103" s="88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20" t="s">
        <v>159</v>
      </c>
      <c r="AU103" s="20" t="s">
        <v>79</v>
      </c>
    </row>
    <row r="104" s="12" customFormat="1" ht="22.8" customHeight="1">
      <c r="A104" s="12"/>
      <c r="B104" s="199"/>
      <c r="C104" s="200"/>
      <c r="D104" s="201" t="s">
        <v>68</v>
      </c>
      <c r="E104" s="213" t="s">
        <v>203</v>
      </c>
      <c r="F104" s="213" t="s">
        <v>626</v>
      </c>
      <c r="G104" s="200"/>
      <c r="H104" s="200"/>
      <c r="I104" s="203"/>
      <c r="J104" s="214">
        <f>BK104</f>
        <v>0</v>
      </c>
      <c r="K104" s="200"/>
      <c r="L104" s="205"/>
      <c r="M104" s="206"/>
      <c r="N104" s="207"/>
      <c r="O104" s="207"/>
      <c r="P104" s="208">
        <f>SUM(P105:P125)</f>
        <v>0</v>
      </c>
      <c r="Q104" s="207"/>
      <c r="R104" s="208">
        <f>SUM(R105:R125)</f>
        <v>0.45625002399999998</v>
      </c>
      <c r="S104" s="207"/>
      <c r="T104" s="209">
        <f>SUM(T105:T125)</f>
        <v>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10" t="s">
        <v>77</v>
      </c>
      <c r="AT104" s="211" t="s">
        <v>68</v>
      </c>
      <c r="AU104" s="211" t="s">
        <v>77</v>
      </c>
      <c r="AY104" s="210" t="s">
        <v>151</v>
      </c>
      <c r="BK104" s="212">
        <f>SUM(BK105:BK125)</f>
        <v>0</v>
      </c>
    </row>
    <row r="105" s="2" customFormat="1" ht="24.15" customHeight="1">
      <c r="A105" s="41"/>
      <c r="B105" s="42"/>
      <c r="C105" s="215" t="s">
        <v>170</v>
      </c>
      <c r="D105" s="215" t="s">
        <v>153</v>
      </c>
      <c r="E105" s="216" t="s">
        <v>1988</v>
      </c>
      <c r="F105" s="217" t="s">
        <v>1989</v>
      </c>
      <c r="G105" s="218" t="s">
        <v>363</v>
      </c>
      <c r="H105" s="219">
        <v>3</v>
      </c>
      <c r="I105" s="220"/>
      <c r="J105" s="221">
        <f>ROUND(I105*H105,2)</f>
        <v>0</v>
      </c>
      <c r="K105" s="217" t="s">
        <v>157</v>
      </c>
      <c r="L105" s="47"/>
      <c r="M105" s="222" t="s">
        <v>19</v>
      </c>
      <c r="N105" s="223" t="s">
        <v>40</v>
      </c>
      <c r="O105" s="87"/>
      <c r="P105" s="224">
        <f>O105*H105</f>
        <v>0</v>
      </c>
      <c r="Q105" s="224">
        <v>0</v>
      </c>
      <c r="R105" s="224">
        <f>Q105*H105</f>
        <v>0</v>
      </c>
      <c r="S105" s="224">
        <v>0</v>
      </c>
      <c r="T105" s="225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26" t="s">
        <v>158</v>
      </c>
      <c r="AT105" s="226" t="s">
        <v>153</v>
      </c>
      <c r="AU105" s="226" t="s">
        <v>79</v>
      </c>
      <c r="AY105" s="20" t="s">
        <v>151</v>
      </c>
      <c r="BE105" s="227">
        <f>IF(N105="základní",J105,0)</f>
        <v>0</v>
      </c>
      <c r="BF105" s="227">
        <f>IF(N105="snížená",J105,0)</f>
        <v>0</v>
      </c>
      <c r="BG105" s="227">
        <f>IF(N105="zákl. přenesená",J105,0)</f>
        <v>0</v>
      </c>
      <c r="BH105" s="227">
        <f>IF(N105="sníž. přenesená",J105,0)</f>
        <v>0</v>
      </c>
      <c r="BI105" s="227">
        <f>IF(N105="nulová",J105,0)</f>
        <v>0</v>
      </c>
      <c r="BJ105" s="20" t="s">
        <v>77</v>
      </c>
      <c r="BK105" s="227">
        <f>ROUND(I105*H105,2)</f>
        <v>0</v>
      </c>
      <c r="BL105" s="20" t="s">
        <v>158</v>
      </c>
      <c r="BM105" s="226" t="s">
        <v>181</v>
      </c>
    </row>
    <row r="106" s="2" customFormat="1">
      <c r="A106" s="41"/>
      <c r="B106" s="42"/>
      <c r="C106" s="43"/>
      <c r="D106" s="228" t="s">
        <v>159</v>
      </c>
      <c r="E106" s="43"/>
      <c r="F106" s="229" t="s">
        <v>1990</v>
      </c>
      <c r="G106" s="43"/>
      <c r="H106" s="43"/>
      <c r="I106" s="230"/>
      <c r="J106" s="43"/>
      <c r="K106" s="43"/>
      <c r="L106" s="47"/>
      <c r="M106" s="231"/>
      <c r="N106" s="232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159</v>
      </c>
      <c r="AU106" s="20" t="s">
        <v>79</v>
      </c>
    </row>
    <row r="107" s="2" customFormat="1" ht="16.5" customHeight="1">
      <c r="A107" s="41"/>
      <c r="B107" s="42"/>
      <c r="C107" s="257" t="s">
        <v>188</v>
      </c>
      <c r="D107" s="257" t="s">
        <v>249</v>
      </c>
      <c r="E107" s="258" t="s">
        <v>1991</v>
      </c>
      <c r="F107" s="259" t="s">
        <v>1992</v>
      </c>
      <c r="G107" s="260" t="s">
        <v>363</v>
      </c>
      <c r="H107" s="261">
        <v>3</v>
      </c>
      <c r="I107" s="262"/>
      <c r="J107" s="263">
        <f>ROUND(I107*H107,2)</f>
        <v>0</v>
      </c>
      <c r="K107" s="259" t="s">
        <v>157</v>
      </c>
      <c r="L107" s="264"/>
      <c r="M107" s="265" t="s">
        <v>19</v>
      </c>
      <c r="N107" s="266" t="s">
        <v>40</v>
      </c>
      <c r="O107" s="87"/>
      <c r="P107" s="224">
        <f>O107*H107</f>
        <v>0</v>
      </c>
      <c r="Q107" s="224">
        <v>0.14599999999999999</v>
      </c>
      <c r="R107" s="224">
        <f>Q107*H107</f>
        <v>0.43799999999999994</v>
      </c>
      <c r="S107" s="224">
        <v>0</v>
      </c>
      <c r="T107" s="225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26" t="s">
        <v>175</v>
      </c>
      <c r="AT107" s="226" t="s">
        <v>249</v>
      </c>
      <c r="AU107" s="226" t="s">
        <v>79</v>
      </c>
      <c r="AY107" s="20" t="s">
        <v>151</v>
      </c>
      <c r="BE107" s="227">
        <f>IF(N107="základní",J107,0)</f>
        <v>0</v>
      </c>
      <c r="BF107" s="227">
        <f>IF(N107="snížená",J107,0)</f>
        <v>0</v>
      </c>
      <c r="BG107" s="227">
        <f>IF(N107="zákl. přenesená",J107,0)</f>
        <v>0</v>
      </c>
      <c r="BH107" s="227">
        <f>IF(N107="sníž. přenesená",J107,0)</f>
        <v>0</v>
      </c>
      <c r="BI107" s="227">
        <f>IF(N107="nulová",J107,0)</f>
        <v>0</v>
      </c>
      <c r="BJ107" s="20" t="s">
        <v>77</v>
      </c>
      <c r="BK107" s="227">
        <f>ROUND(I107*H107,2)</f>
        <v>0</v>
      </c>
      <c r="BL107" s="20" t="s">
        <v>158</v>
      </c>
      <c r="BM107" s="226" t="s">
        <v>1993</v>
      </c>
    </row>
    <row r="108" s="2" customFormat="1" ht="16.5" customHeight="1">
      <c r="A108" s="41"/>
      <c r="B108" s="42"/>
      <c r="C108" s="215" t="s">
        <v>175</v>
      </c>
      <c r="D108" s="215" t="s">
        <v>153</v>
      </c>
      <c r="E108" s="216" t="s">
        <v>1994</v>
      </c>
      <c r="F108" s="217" t="s">
        <v>1995</v>
      </c>
      <c r="G108" s="218" t="s">
        <v>363</v>
      </c>
      <c r="H108" s="219">
        <v>1</v>
      </c>
      <c r="I108" s="220"/>
      <c r="J108" s="221">
        <f>ROUND(I108*H108,2)</f>
        <v>0</v>
      </c>
      <c r="K108" s="217" t="s">
        <v>157</v>
      </c>
      <c r="L108" s="47"/>
      <c r="M108" s="222" t="s">
        <v>19</v>
      </c>
      <c r="N108" s="223" t="s">
        <v>40</v>
      </c>
      <c r="O108" s="87"/>
      <c r="P108" s="224">
        <f>O108*H108</f>
        <v>0</v>
      </c>
      <c r="Q108" s="224">
        <v>0</v>
      </c>
      <c r="R108" s="224">
        <f>Q108*H108</f>
        <v>0</v>
      </c>
      <c r="S108" s="224">
        <v>0</v>
      </c>
      <c r="T108" s="225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26" t="s">
        <v>158</v>
      </c>
      <c r="AT108" s="226" t="s">
        <v>153</v>
      </c>
      <c r="AU108" s="226" t="s">
        <v>79</v>
      </c>
      <c r="AY108" s="20" t="s">
        <v>151</v>
      </c>
      <c r="BE108" s="227">
        <f>IF(N108="základní",J108,0)</f>
        <v>0</v>
      </c>
      <c r="BF108" s="227">
        <f>IF(N108="snížená",J108,0)</f>
        <v>0</v>
      </c>
      <c r="BG108" s="227">
        <f>IF(N108="zákl. přenesená",J108,0)</f>
        <v>0</v>
      </c>
      <c r="BH108" s="227">
        <f>IF(N108="sníž. přenesená",J108,0)</f>
        <v>0</v>
      </c>
      <c r="BI108" s="227">
        <f>IF(N108="nulová",J108,0)</f>
        <v>0</v>
      </c>
      <c r="BJ108" s="20" t="s">
        <v>77</v>
      </c>
      <c r="BK108" s="227">
        <f>ROUND(I108*H108,2)</f>
        <v>0</v>
      </c>
      <c r="BL108" s="20" t="s">
        <v>158</v>
      </c>
      <c r="BM108" s="226" t="s">
        <v>192</v>
      </c>
    </row>
    <row r="109" s="2" customFormat="1">
      <c r="A109" s="41"/>
      <c r="B109" s="42"/>
      <c r="C109" s="43"/>
      <c r="D109" s="228" t="s">
        <v>159</v>
      </c>
      <c r="E109" s="43"/>
      <c r="F109" s="229" t="s">
        <v>1996</v>
      </c>
      <c r="G109" s="43"/>
      <c r="H109" s="43"/>
      <c r="I109" s="230"/>
      <c r="J109" s="43"/>
      <c r="K109" s="43"/>
      <c r="L109" s="47"/>
      <c r="M109" s="231"/>
      <c r="N109" s="232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159</v>
      </c>
      <c r="AU109" s="20" t="s">
        <v>79</v>
      </c>
    </row>
    <row r="110" s="2" customFormat="1" ht="21.75" customHeight="1">
      <c r="A110" s="41"/>
      <c r="B110" s="42"/>
      <c r="C110" s="257" t="s">
        <v>203</v>
      </c>
      <c r="D110" s="257" t="s">
        <v>249</v>
      </c>
      <c r="E110" s="258" t="s">
        <v>1997</v>
      </c>
      <c r="F110" s="259" t="s">
        <v>1998</v>
      </c>
      <c r="G110" s="260" t="s">
        <v>363</v>
      </c>
      <c r="H110" s="261">
        <v>1</v>
      </c>
      <c r="I110" s="262"/>
      <c r="J110" s="263">
        <f>ROUND(I110*H110,2)</f>
        <v>0</v>
      </c>
      <c r="K110" s="259" t="s">
        <v>19</v>
      </c>
      <c r="L110" s="264"/>
      <c r="M110" s="265" t="s">
        <v>19</v>
      </c>
      <c r="N110" s="266" t="s">
        <v>40</v>
      </c>
      <c r="O110" s="87"/>
      <c r="P110" s="224">
        <f>O110*H110</f>
        <v>0</v>
      </c>
      <c r="Q110" s="224">
        <v>0</v>
      </c>
      <c r="R110" s="224">
        <f>Q110*H110</f>
        <v>0</v>
      </c>
      <c r="S110" s="224">
        <v>0</v>
      </c>
      <c r="T110" s="225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26" t="s">
        <v>175</v>
      </c>
      <c r="AT110" s="226" t="s">
        <v>249</v>
      </c>
      <c r="AU110" s="226" t="s">
        <v>79</v>
      </c>
      <c r="AY110" s="20" t="s">
        <v>151</v>
      </c>
      <c r="BE110" s="227">
        <f>IF(N110="základní",J110,0)</f>
        <v>0</v>
      </c>
      <c r="BF110" s="227">
        <f>IF(N110="snížená",J110,0)</f>
        <v>0</v>
      </c>
      <c r="BG110" s="227">
        <f>IF(N110="zákl. přenesená",J110,0)</f>
        <v>0</v>
      </c>
      <c r="BH110" s="227">
        <f>IF(N110="sníž. přenesená",J110,0)</f>
        <v>0</v>
      </c>
      <c r="BI110" s="227">
        <f>IF(N110="nulová",J110,0)</f>
        <v>0</v>
      </c>
      <c r="BJ110" s="20" t="s">
        <v>77</v>
      </c>
      <c r="BK110" s="227">
        <f>ROUND(I110*H110,2)</f>
        <v>0</v>
      </c>
      <c r="BL110" s="20" t="s">
        <v>158</v>
      </c>
      <c r="BM110" s="226" t="s">
        <v>198</v>
      </c>
    </row>
    <row r="111" s="2" customFormat="1">
      <c r="A111" s="41"/>
      <c r="B111" s="42"/>
      <c r="C111" s="43"/>
      <c r="D111" s="235" t="s">
        <v>238</v>
      </c>
      <c r="E111" s="43"/>
      <c r="F111" s="256" t="s">
        <v>1999</v>
      </c>
      <c r="G111" s="43"/>
      <c r="H111" s="43"/>
      <c r="I111" s="230"/>
      <c r="J111" s="43"/>
      <c r="K111" s="43"/>
      <c r="L111" s="47"/>
      <c r="M111" s="231"/>
      <c r="N111" s="232"/>
      <c r="O111" s="87"/>
      <c r="P111" s="87"/>
      <c r="Q111" s="87"/>
      <c r="R111" s="87"/>
      <c r="S111" s="87"/>
      <c r="T111" s="88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T111" s="20" t="s">
        <v>238</v>
      </c>
      <c r="AU111" s="20" t="s">
        <v>79</v>
      </c>
    </row>
    <row r="112" s="2" customFormat="1" ht="16.5" customHeight="1">
      <c r="A112" s="41"/>
      <c r="B112" s="42"/>
      <c r="C112" s="215" t="s">
        <v>181</v>
      </c>
      <c r="D112" s="215" t="s">
        <v>153</v>
      </c>
      <c r="E112" s="216" t="s">
        <v>2000</v>
      </c>
      <c r="F112" s="217" t="s">
        <v>2001</v>
      </c>
      <c r="G112" s="218" t="s">
        <v>363</v>
      </c>
      <c r="H112" s="219">
        <v>1</v>
      </c>
      <c r="I112" s="220"/>
      <c r="J112" s="221">
        <f>ROUND(I112*H112,2)</f>
        <v>0</v>
      </c>
      <c r="K112" s="217" t="s">
        <v>157</v>
      </c>
      <c r="L112" s="47"/>
      <c r="M112" s="222" t="s">
        <v>19</v>
      </c>
      <c r="N112" s="223" t="s">
        <v>40</v>
      </c>
      <c r="O112" s="87"/>
      <c r="P112" s="224">
        <f>O112*H112</f>
        <v>0</v>
      </c>
      <c r="Q112" s="224">
        <v>0.00080211200000000001</v>
      </c>
      <c r="R112" s="224">
        <f>Q112*H112</f>
        <v>0.00080211200000000001</v>
      </c>
      <c r="S112" s="224">
        <v>0</v>
      </c>
      <c r="T112" s="225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26" t="s">
        <v>158</v>
      </c>
      <c r="AT112" s="226" t="s">
        <v>153</v>
      </c>
      <c r="AU112" s="226" t="s">
        <v>79</v>
      </c>
      <c r="AY112" s="20" t="s">
        <v>151</v>
      </c>
      <c r="BE112" s="227">
        <f>IF(N112="základní",J112,0)</f>
        <v>0</v>
      </c>
      <c r="BF112" s="227">
        <f>IF(N112="snížená",J112,0)</f>
        <v>0</v>
      </c>
      <c r="BG112" s="227">
        <f>IF(N112="zákl. přenesená",J112,0)</f>
        <v>0</v>
      </c>
      <c r="BH112" s="227">
        <f>IF(N112="sníž. přenesená",J112,0)</f>
        <v>0</v>
      </c>
      <c r="BI112" s="227">
        <f>IF(N112="nulová",J112,0)</f>
        <v>0</v>
      </c>
      <c r="BJ112" s="20" t="s">
        <v>77</v>
      </c>
      <c r="BK112" s="227">
        <f>ROUND(I112*H112,2)</f>
        <v>0</v>
      </c>
      <c r="BL112" s="20" t="s">
        <v>158</v>
      </c>
      <c r="BM112" s="226" t="s">
        <v>206</v>
      </c>
    </row>
    <row r="113" s="2" customFormat="1">
      <c r="A113" s="41"/>
      <c r="B113" s="42"/>
      <c r="C113" s="43"/>
      <c r="D113" s="228" t="s">
        <v>159</v>
      </c>
      <c r="E113" s="43"/>
      <c r="F113" s="229" t="s">
        <v>2002</v>
      </c>
      <c r="G113" s="43"/>
      <c r="H113" s="43"/>
      <c r="I113" s="230"/>
      <c r="J113" s="43"/>
      <c r="K113" s="43"/>
      <c r="L113" s="47"/>
      <c r="M113" s="231"/>
      <c r="N113" s="232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0" t="s">
        <v>159</v>
      </c>
      <c r="AU113" s="20" t="s">
        <v>79</v>
      </c>
    </row>
    <row r="114" s="2" customFormat="1" ht="16.5" customHeight="1">
      <c r="A114" s="41"/>
      <c r="B114" s="42"/>
      <c r="C114" s="257" t="s">
        <v>217</v>
      </c>
      <c r="D114" s="257" t="s">
        <v>249</v>
      </c>
      <c r="E114" s="258" t="s">
        <v>2003</v>
      </c>
      <c r="F114" s="259" t="s">
        <v>2004</v>
      </c>
      <c r="G114" s="260" t="s">
        <v>363</v>
      </c>
      <c r="H114" s="261">
        <v>1</v>
      </c>
      <c r="I114" s="262"/>
      <c r="J114" s="263">
        <f>ROUND(I114*H114,2)</f>
        <v>0</v>
      </c>
      <c r="K114" s="259" t="s">
        <v>157</v>
      </c>
      <c r="L114" s="264"/>
      <c r="M114" s="265" t="s">
        <v>19</v>
      </c>
      <c r="N114" s="266" t="s">
        <v>40</v>
      </c>
      <c r="O114" s="87"/>
      <c r="P114" s="224">
        <f>O114*H114</f>
        <v>0</v>
      </c>
      <c r="Q114" s="224">
        <v>0.01</v>
      </c>
      <c r="R114" s="224">
        <f>Q114*H114</f>
        <v>0.01</v>
      </c>
      <c r="S114" s="224">
        <v>0</v>
      </c>
      <c r="T114" s="225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26" t="s">
        <v>175</v>
      </c>
      <c r="AT114" s="226" t="s">
        <v>249</v>
      </c>
      <c r="AU114" s="226" t="s">
        <v>79</v>
      </c>
      <c r="AY114" s="20" t="s">
        <v>151</v>
      </c>
      <c r="BE114" s="227">
        <f>IF(N114="základní",J114,0)</f>
        <v>0</v>
      </c>
      <c r="BF114" s="227">
        <f>IF(N114="snížená",J114,0)</f>
        <v>0</v>
      </c>
      <c r="BG114" s="227">
        <f>IF(N114="zákl. přenesená",J114,0)</f>
        <v>0</v>
      </c>
      <c r="BH114" s="227">
        <f>IF(N114="sníž. přenesená",J114,0)</f>
        <v>0</v>
      </c>
      <c r="BI114" s="227">
        <f>IF(N114="nulová",J114,0)</f>
        <v>0</v>
      </c>
      <c r="BJ114" s="20" t="s">
        <v>77</v>
      </c>
      <c r="BK114" s="227">
        <f>ROUND(I114*H114,2)</f>
        <v>0</v>
      </c>
      <c r="BL114" s="20" t="s">
        <v>158</v>
      </c>
      <c r="BM114" s="226" t="s">
        <v>2005</v>
      </c>
    </row>
    <row r="115" s="2" customFormat="1" ht="16.5" customHeight="1">
      <c r="A115" s="41"/>
      <c r="B115" s="42"/>
      <c r="C115" s="215" t="s">
        <v>8</v>
      </c>
      <c r="D115" s="215" t="s">
        <v>153</v>
      </c>
      <c r="E115" s="216" t="s">
        <v>2006</v>
      </c>
      <c r="F115" s="217" t="s">
        <v>2007</v>
      </c>
      <c r="G115" s="218" t="s">
        <v>363</v>
      </c>
      <c r="H115" s="219">
        <v>7</v>
      </c>
      <c r="I115" s="220"/>
      <c r="J115" s="221">
        <f>ROUND(I115*H115,2)</f>
        <v>0</v>
      </c>
      <c r="K115" s="217" t="s">
        <v>157</v>
      </c>
      <c r="L115" s="47"/>
      <c r="M115" s="222" t="s">
        <v>19</v>
      </c>
      <c r="N115" s="223" t="s">
        <v>40</v>
      </c>
      <c r="O115" s="87"/>
      <c r="P115" s="224">
        <f>O115*H115</f>
        <v>0</v>
      </c>
      <c r="Q115" s="224">
        <v>0.001002232</v>
      </c>
      <c r="R115" s="224">
        <f>Q115*H115</f>
        <v>0.0070156239999999998</v>
      </c>
      <c r="S115" s="224">
        <v>0</v>
      </c>
      <c r="T115" s="225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26" t="s">
        <v>158</v>
      </c>
      <c r="AT115" s="226" t="s">
        <v>153</v>
      </c>
      <c r="AU115" s="226" t="s">
        <v>79</v>
      </c>
      <c r="AY115" s="20" t="s">
        <v>151</v>
      </c>
      <c r="BE115" s="227">
        <f>IF(N115="základní",J115,0)</f>
        <v>0</v>
      </c>
      <c r="BF115" s="227">
        <f>IF(N115="snížená",J115,0)</f>
        <v>0</v>
      </c>
      <c r="BG115" s="227">
        <f>IF(N115="zákl. přenesená",J115,0)</f>
        <v>0</v>
      </c>
      <c r="BH115" s="227">
        <f>IF(N115="sníž. přenesená",J115,0)</f>
        <v>0</v>
      </c>
      <c r="BI115" s="227">
        <f>IF(N115="nulová",J115,0)</f>
        <v>0</v>
      </c>
      <c r="BJ115" s="20" t="s">
        <v>77</v>
      </c>
      <c r="BK115" s="227">
        <f>ROUND(I115*H115,2)</f>
        <v>0</v>
      </c>
      <c r="BL115" s="20" t="s">
        <v>158</v>
      </c>
      <c r="BM115" s="226" t="s">
        <v>278</v>
      </c>
    </row>
    <row r="116" s="2" customFormat="1">
      <c r="A116" s="41"/>
      <c r="B116" s="42"/>
      <c r="C116" s="43"/>
      <c r="D116" s="228" t="s">
        <v>159</v>
      </c>
      <c r="E116" s="43"/>
      <c r="F116" s="229" t="s">
        <v>2008</v>
      </c>
      <c r="G116" s="43"/>
      <c r="H116" s="43"/>
      <c r="I116" s="230"/>
      <c r="J116" s="43"/>
      <c r="K116" s="43"/>
      <c r="L116" s="47"/>
      <c r="M116" s="231"/>
      <c r="N116" s="232"/>
      <c r="O116" s="87"/>
      <c r="P116" s="87"/>
      <c r="Q116" s="87"/>
      <c r="R116" s="87"/>
      <c r="S116" s="87"/>
      <c r="T116" s="88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20" t="s">
        <v>159</v>
      </c>
      <c r="AU116" s="20" t="s">
        <v>79</v>
      </c>
    </row>
    <row r="117" s="2" customFormat="1" ht="16.5" customHeight="1">
      <c r="A117" s="41"/>
      <c r="B117" s="42"/>
      <c r="C117" s="257" t="s">
        <v>227</v>
      </c>
      <c r="D117" s="257" t="s">
        <v>249</v>
      </c>
      <c r="E117" s="258" t="s">
        <v>2009</v>
      </c>
      <c r="F117" s="259" t="s">
        <v>2010</v>
      </c>
      <c r="G117" s="260" t="s">
        <v>363</v>
      </c>
      <c r="H117" s="261">
        <v>6</v>
      </c>
      <c r="I117" s="262"/>
      <c r="J117" s="263">
        <f>ROUND(I117*H117,2)</f>
        <v>0</v>
      </c>
      <c r="K117" s="259" t="s">
        <v>19</v>
      </c>
      <c r="L117" s="264"/>
      <c r="M117" s="265" t="s">
        <v>19</v>
      </c>
      <c r="N117" s="266" t="s">
        <v>40</v>
      </c>
      <c r="O117" s="87"/>
      <c r="P117" s="224">
        <f>O117*H117</f>
        <v>0</v>
      </c>
      <c r="Q117" s="224">
        <v>0</v>
      </c>
      <c r="R117" s="224">
        <f>Q117*H117</f>
        <v>0</v>
      </c>
      <c r="S117" s="224">
        <v>0</v>
      </c>
      <c r="T117" s="225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26" t="s">
        <v>175</v>
      </c>
      <c r="AT117" s="226" t="s">
        <v>249</v>
      </c>
      <c r="AU117" s="226" t="s">
        <v>79</v>
      </c>
      <c r="AY117" s="20" t="s">
        <v>151</v>
      </c>
      <c r="BE117" s="227">
        <f>IF(N117="základní",J117,0)</f>
        <v>0</v>
      </c>
      <c r="BF117" s="227">
        <f>IF(N117="snížená",J117,0)</f>
        <v>0</v>
      </c>
      <c r="BG117" s="227">
        <f>IF(N117="zákl. přenesená",J117,0)</f>
        <v>0</v>
      </c>
      <c r="BH117" s="227">
        <f>IF(N117="sníž. přenesená",J117,0)</f>
        <v>0</v>
      </c>
      <c r="BI117" s="227">
        <f>IF(N117="nulová",J117,0)</f>
        <v>0</v>
      </c>
      <c r="BJ117" s="20" t="s">
        <v>77</v>
      </c>
      <c r="BK117" s="227">
        <f>ROUND(I117*H117,2)</f>
        <v>0</v>
      </c>
      <c r="BL117" s="20" t="s">
        <v>158</v>
      </c>
      <c r="BM117" s="226" t="s">
        <v>291</v>
      </c>
    </row>
    <row r="118" s="2" customFormat="1">
      <c r="A118" s="41"/>
      <c r="B118" s="42"/>
      <c r="C118" s="43"/>
      <c r="D118" s="235" t="s">
        <v>238</v>
      </c>
      <c r="E118" s="43"/>
      <c r="F118" s="256" t="s">
        <v>2011</v>
      </c>
      <c r="G118" s="43"/>
      <c r="H118" s="43"/>
      <c r="I118" s="230"/>
      <c r="J118" s="43"/>
      <c r="K118" s="43"/>
      <c r="L118" s="47"/>
      <c r="M118" s="231"/>
      <c r="N118" s="232"/>
      <c r="O118" s="87"/>
      <c r="P118" s="87"/>
      <c r="Q118" s="87"/>
      <c r="R118" s="87"/>
      <c r="S118" s="87"/>
      <c r="T118" s="88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20" t="s">
        <v>238</v>
      </c>
      <c r="AU118" s="20" t="s">
        <v>79</v>
      </c>
    </row>
    <row r="119" s="2" customFormat="1" ht="16.5" customHeight="1">
      <c r="A119" s="41"/>
      <c r="B119" s="42"/>
      <c r="C119" s="257" t="s">
        <v>192</v>
      </c>
      <c r="D119" s="257" t="s">
        <v>249</v>
      </c>
      <c r="E119" s="258" t="s">
        <v>2012</v>
      </c>
      <c r="F119" s="259" t="s">
        <v>2013</v>
      </c>
      <c r="G119" s="260" t="s">
        <v>363</v>
      </c>
      <c r="H119" s="261">
        <v>1</v>
      </c>
      <c r="I119" s="262"/>
      <c r="J119" s="263">
        <f>ROUND(I119*H119,2)</f>
        <v>0</v>
      </c>
      <c r="K119" s="259" t="s">
        <v>19</v>
      </c>
      <c r="L119" s="264"/>
      <c r="M119" s="265" t="s">
        <v>19</v>
      </c>
      <c r="N119" s="266" t="s">
        <v>40</v>
      </c>
      <c r="O119" s="87"/>
      <c r="P119" s="224">
        <f>O119*H119</f>
        <v>0</v>
      </c>
      <c r="Q119" s="224">
        <v>0</v>
      </c>
      <c r="R119" s="224">
        <f>Q119*H119</f>
        <v>0</v>
      </c>
      <c r="S119" s="224">
        <v>0</v>
      </c>
      <c r="T119" s="225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26" t="s">
        <v>175</v>
      </c>
      <c r="AT119" s="226" t="s">
        <v>249</v>
      </c>
      <c r="AU119" s="226" t="s">
        <v>79</v>
      </c>
      <c r="AY119" s="20" t="s">
        <v>151</v>
      </c>
      <c r="BE119" s="227">
        <f>IF(N119="základní",J119,0)</f>
        <v>0</v>
      </c>
      <c r="BF119" s="227">
        <f>IF(N119="snížená",J119,0)</f>
        <v>0</v>
      </c>
      <c r="BG119" s="227">
        <f>IF(N119="zákl. přenesená",J119,0)</f>
        <v>0</v>
      </c>
      <c r="BH119" s="227">
        <f>IF(N119="sníž. přenesená",J119,0)</f>
        <v>0</v>
      </c>
      <c r="BI119" s="227">
        <f>IF(N119="nulová",J119,0)</f>
        <v>0</v>
      </c>
      <c r="BJ119" s="20" t="s">
        <v>77</v>
      </c>
      <c r="BK119" s="227">
        <f>ROUND(I119*H119,2)</f>
        <v>0</v>
      </c>
      <c r="BL119" s="20" t="s">
        <v>158</v>
      </c>
      <c r="BM119" s="226" t="s">
        <v>225</v>
      </c>
    </row>
    <row r="120" s="2" customFormat="1">
      <c r="A120" s="41"/>
      <c r="B120" s="42"/>
      <c r="C120" s="43"/>
      <c r="D120" s="235" t="s">
        <v>238</v>
      </c>
      <c r="E120" s="43"/>
      <c r="F120" s="256" t="s">
        <v>2011</v>
      </c>
      <c r="G120" s="43"/>
      <c r="H120" s="43"/>
      <c r="I120" s="230"/>
      <c r="J120" s="43"/>
      <c r="K120" s="43"/>
      <c r="L120" s="47"/>
      <c r="M120" s="231"/>
      <c r="N120" s="232"/>
      <c r="O120" s="87"/>
      <c r="P120" s="87"/>
      <c r="Q120" s="87"/>
      <c r="R120" s="87"/>
      <c r="S120" s="87"/>
      <c r="T120" s="88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20" t="s">
        <v>238</v>
      </c>
      <c r="AU120" s="20" t="s">
        <v>79</v>
      </c>
    </row>
    <row r="121" s="2" customFormat="1" ht="16.5" customHeight="1">
      <c r="A121" s="41"/>
      <c r="B121" s="42"/>
      <c r="C121" s="215" t="s">
        <v>243</v>
      </c>
      <c r="D121" s="215" t="s">
        <v>153</v>
      </c>
      <c r="E121" s="216" t="s">
        <v>2014</v>
      </c>
      <c r="F121" s="217" t="s">
        <v>2015</v>
      </c>
      <c r="G121" s="218" t="s">
        <v>363</v>
      </c>
      <c r="H121" s="219">
        <v>8</v>
      </c>
      <c r="I121" s="220"/>
      <c r="J121" s="221">
        <f>ROUND(I121*H121,2)</f>
        <v>0</v>
      </c>
      <c r="K121" s="217" t="s">
        <v>19</v>
      </c>
      <c r="L121" s="47"/>
      <c r="M121" s="222" t="s">
        <v>19</v>
      </c>
      <c r="N121" s="223" t="s">
        <v>40</v>
      </c>
      <c r="O121" s="87"/>
      <c r="P121" s="224">
        <f>O121*H121</f>
        <v>0</v>
      </c>
      <c r="Q121" s="224">
        <v>0</v>
      </c>
      <c r="R121" s="224">
        <f>Q121*H121</f>
        <v>0</v>
      </c>
      <c r="S121" s="224">
        <v>0</v>
      </c>
      <c r="T121" s="225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26" t="s">
        <v>158</v>
      </c>
      <c r="AT121" s="226" t="s">
        <v>153</v>
      </c>
      <c r="AU121" s="226" t="s">
        <v>79</v>
      </c>
      <c r="AY121" s="20" t="s">
        <v>151</v>
      </c>
      <c r="BE121" s="227">
        <f>IF(N121="základní",J121,0)</f>
        <v>0</v>
      </c>
      <c r="BF121" s="227">
        <f>IF(N121="snížená",J121,0)</f>
        <v>0</v>
      </c>
      <c r="BG121" s="227">
        <f>IF(N121="zákl. přenesená",J121,0)</f>
        <v>0</v>
      </c>
      <c r="BH121" s="227">
        <f>IF(N121="sníž. přenesená",J121,0)</f>
        <v>0</v>
      </c>
      <c r="BI121" s="227">
        <f>IF(N121="nulová",J121,0)</f>
        <v>0</v>
      </c>
      <c r="BJ121" s="20" t="s">
        <v>77</v>
      </c>
      <c r="BK121" s="227">
        <f>ROUND(I121*H121,2)</f>
        <v>0</v>
      </c>
      <c r="BL121" s="20" t="s">
        <v>158</v>
      </c>
      <c r="BM121" s="226" t="s">
        <v>320</v>
      </c>
    </row>
    <row r="122" s="2" customFormat="1" ht="16.5" customHeight="1">
      <c r="A122" s="41"/>
      <c r="B122" s="42"/>
      <c r="C122" s="257" t="s">
        <v>198</v>
      </c>
      <c r="D122" s="257" t="s">
        <v>249</v>
      </c>
      <c r="E122" s="258" t="s">
        <v>2016</v>
      </c>
      <c r="F122" s="259" t="s">
        <v>2017</v>
      </c>
      <c r="G122" s="260" t="s">
        <v>363</v>
      </c>
      <c r="H122" s="261">
        <v>8</v>
      </c>
      <c r="I122" s="262"/>
      <c r="J122" s="263">
        <f>ROUND(I122*H122,2)</f>
        <v>0</v>
      </c>
      <c r="K122" s="259" t="s">
        <v>19</v>
      </c>
      <c r="L122" s="264"/>
      <c r="M122" s="265" t="s">
        <v>19</v>
      </c>
      <c r="N122" s="266" t="s">
        <v>40</v>
      </c>
      <c r="O122" s="87"/>
      <c r="P122" s="224">
        <f>O122*H122</f>
        <v>0</v>
      </c>
      <c r="Q122" s="224">
        <v>0</v>
      </c>
      <c r="R122" s="224">
        <f>Q122*H122</f>
        <v>0</v>
      </c>
      <c r="S122" s="224">
        <v>0</v>
      </c>
      <c r="T122" s="225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26" t="s">
        <v>175</v>
      </c>
      <c r="AT122" s="226" t="s">
        <v>249</v>
      </c>
      <c r="AU122" s="226" t="s">
        <v>79</v>
      </c>
      <c r="AY122" s="20" t="s">
        <v>151</v>
      </c>
      <c r="BE122" s="227">
        <f>IF(N122="základní",J122,0)</f>
        <v>0</v>
      </c>
      <c r="BF122" s="227">
        <f>IF(N122="snížená",J122,0)</f>
        <v>0</v>
      </c>
      <c r="BG122" s="227">
        <f>IF(N122="zákl. přenesená",J122,0)</f>
        <v>0</v>
      </c>
      <c r="BH122" s="227">
        <f>IF(N122="sníž. přenesená",J122,0)</f>
        <v>0</v>
      </c>
      <c r="BI122" s="227">
        <f>IF(N122="nulová",J122,0)</f>
        <v>0</v>
      </c>
      <c r="BJ122" s="20" t="s">
        <v>77</v>
      </c>
      <c r="BK122" s="227">
        <f>ROUND(I122*H122,2)</f>
        <v>0</v>
      </c>
      <c r="BL122" s="20" t="s">
        <v>158</v>
      </c>
      <c r="BM122" s="226" t="s">
        <v>331</v>
      </c>
    </row>
    <row r="123" s="2" customFormat="1">
      <c r="A123" s="41"/>
      <c r="B123" s="42"/>
      <c r="C123" s="43"/>
      <c r="D123" s="235" t="s">
        <v>238</v>
      </c>
      <c r="E123" s="43"/>
      <c r="F123" s="256" t="s">
        <v>2011</v>
      </c>
      <c r="G123" s="43"/>
      <c r="H123" s="43"/>
      <c r="I123" s="230"/>
      <c r="J123" s="43"/>
      <c r="K123" s="43"/>
      <c r="L123" s="47"/>
      <c r="M123" s="231"/>
      <c r="N123" s="232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20" t="s">
        <v>238</v>
      </c>
      <c r="AU123" s="20" t="s">
        <v>79</v>
      </c>
    </row>
    <row r="124" s="2" customFormat="1" ht="24.15" customHeight="1">
      <c r="A124" s="41"/>
      <c r="B124" s="42"/>
      <c r="C124" s="215" t="s">
        <v>254</v>
      </c>
      <c r="D124" s="215" t="s">
        <v>153</v>
      </c>
      <c r="E124" s="216" t="s">
        <v>2018</v>
      </c>
      <c r="F124" s="217" t="s">
        <v>2019</v>
      </c>
      <c r="G124" s="218" t="s">
        <v>363</v>
      </c>
      <c r="H124" s="219">
        <v>48</v>
      </c>
      <c r="I124" s="220"/>
      <c r="J124" s="221">
        <f>ROUND(I124*H124,2)</f>
        <v>0</v>
      </c>
      <c r="K124" s="217" t="s">
        <v>157</v>
      </c>
      <c r="L124" s="47"/>
      <c r="M124" s="222" t="s">
        <v>19</v>
      </c>
      <c r="N124" s="223" t="s">
        <v>40</v>
      </c>
      <c r="O124" s="87"/>
      <c r="P124" s="224">
        <f>O124*H124</f>
        <v>0</v>
      </c>
      <c r="Q124" s="224">
        <v>9.0059999999999998E-06</v>
      </c>
      <c r="R124" s="224">
        <f>Q124*H124</f>
        <v>0.00043228799999999996</v>
      </c>
      <c r="S124" s="224">
        <v>0</v>
      </c>
      <c r="T124" s="225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26" t="s">
        <v>158</v>
      </c>
      <c r="AT124" s="226" t="s">
        <v>153</v>
      </c>
      <c r="AU124" s="226" t="s">
        <v>79</v>
      </c>
      <c r="AY124" s="20" t="s">
        <v>151</v>
      </c>
      <c r="BE124" s="227">
        <f>IF(N124="základní",J124,0)</f>
        <v>0</v>
      </c>
      <c r="BF124" s="227">
        <f>IF(N124="snížená",J124,0)</f>
        <v>0</v>
      </c>
      <c r="BG124" s="227">
        <f>IF(N124="zákl. přenesená",J124,0)</f>
        <v>0</v>
      </c>
      <c r="BH124" s="227">
        <f>IF(N124="sníž. přenesená",J124,0)</f>
        <v>0</v>
      </c>
      <c r="BI124" s="227">
        <f>IF(N124="nulová",J124,0)</f>
        <v>0</v>
      </c>
      <c r="BJ124" s="20" t="s">
        <v>77</v>
      </c>
      <c r="BK124" s="227">
        <f>ROUND(I124*H124,2)</f>
        <v>0</v>
      </c>
      <c r="BL124" s="20" t="s">
        <v>158</v>
      </c>
      <c r="BM124" s="226" t="s">
        <v>236</v>
      </c>
    </row>
    <row r="125" s="2" customFormat="1">
      <c r="A125" s="41"/>
      <c r="B125" s="42"/>
      <c r="C125" s="43"/>
      <c r="D125" s="228" t="s">
        <v>159</v>
      </c>
      <c r="E125" s="43"/>
      <c r="F125" s="229" t="s">
        <v>2020</v>
      </c>
      <c r="G125" s="43"/>
      <c r="H125" s="43"/>
      <c r="I125" s="230"/>
      <c r="J125" s="43"/>
      <c r="K125" s="43"/>
      <c r="L125" s="47"/>
      <c r="M125" s="231"/>
      <c r="N125" s="232"/>
      <c r="O125" s="87"/>
      <c r="P125" s="87"/>
      <c r="Q125" s="87"/>
      <c r="R125" s="87"/>
      <c r="S125" s="87"/>
      <c r="T125" s="88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20" t="s">
        <v>159</v>
      </c>
      <c r="AU125" s="20" t="s">
        <v>79</v>
      </c>
    </row>
    <row r="126" s="12" customFormat="1" ht="22.8" customHeight="1">
      <c r="A126" s="12"/>
      <c r="B126" s="199"/>
      <c r="C126" s="200"/>
      <c r="D126" s="201" t="s">
        <v>68</v>
      </c>
      <c r="E126" s="213" t="s">
        <v>488</v>
      </c>
      <c r="F126" s="213" t="s">
        <v>489</v>
      </c>
      <c r="G126" s="200"/>
      <c r="H126" s="200"/>
      <c r="I126" s="203"/>
      <c r="J126" s="214">
        <f>BK126</f>
        <v>0</v>
      </c>
      <c r="K126" s="200"/>
      <c r="L126" s="205"/>
      <c r="M126" s="206"/>
      <c r="N126" s="207"/>
      <c r="O126" s="207"/>
      <c r="P126" s="208">
        <f>SUM(P127:P128)</f>
        <v>0</v>
      </c>
      <c r="Q126" s="207"/>
      <c r="R126" s="208">
        <f>SUM(R127:R128)</f>
        <v>0</v>
      </c>
      <c r="S126" s="207"/>
      <c r="T126" s="209">
        <f>SUM(T127:T128)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0" t="s">
        <v>77</v>
      </c>
      <c r="AT126" s="211" t="s">
        <v>68</v>
      </c>
      <c r="AU126" s="211" t="s">
        <v>77</v>
      </c>
      <c r="AY126" s="210" t="s">
        <v>151</v>
      </c>
      <c r="BK126" s="212">
        <f>SUM(BK127:BK128)</f>
        <v>0</v>
      </c>
    </row>
    <row r="127" s="2" customFormat="1" ht="21.75" customHeight="1">
      <c r="A127" s="41"/>
      <c r="B127" s="42"/>
      <c r="C127" s="215" t="s">
        <v>206</v>
      </c>
      <c r="D127" s="215" t="s">
        <v>153</v>
      </c>
      <c r="E127" s="216" t="s">
        <v>1404</v>
      </c>
      <c r="F127" s="217" t="s">
        <v>1405</v>
      </c>
      <c r="G127" s="218" t="s">
        <v>230</v>
      </c>
      <c r="H127" s="219">
        <v>12.924</v>
      </c>
      <c r="I127" s="220"/>
      <c r="J127" s="221">
        <f>ROUND(I127*H127,2)</f>
        <v>0</v>
      </c>
      <c r="K127" s="217" t="s">
        <v>157</v>
      </c>
      <c r="L127" s="47"/>
      <c r="M127" s="222" t="s">
        <v>19</v>
      </c>
      <c r="N127" s="223" t="s">
        <v>40</v>
      </c>
      <c r="O127" s="87"/>
      <c r="P127" s="224">
        <f>O127*H127</f>
        <v>0</v>
      </c>
      <c r="Q127" s="224">
        <v>0</v>
      </c>
      <c r="R127" s="224">
        <f>Q127*H127</f>
        <v>0</v>
      </c>
      <c r="S127" s="224">
        <v>0</v>
      </c>
      <c r="T127" s="225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26" t="s">
        <v>158</v>
      </c>
      <c r="AT127" s="226" t="s">
        <v>153</v>
      </c>
      <c r="AU127" s="226" t="s">
        <v>79</v>
      </c>
      <c r="AY127" s="20" t="s">
        <v>151</v>
      </c>
      <c r="BE127" s="227">
        <f>IF(N127="základní",J127,0)</f>
        <v>0</v>
      </c>
      <c r="BF127" s="227">
        <f>IF(N127="snížená",J127,0)</f>
        <v>0</v>
      </c>
      <c r="BG127" s="227">
        <f>IF(N127="zákl. přenesená",J127,0)</f>
        <v>0</v>
      </c>
      <c r="BH127" s="227">
        <f>IF(N127="sníž. přenesená",J127,0)</f>
        <v>0</v>
      </c>
      <c r="BI127" s="227">
        <f>IF(N127="nulová",J127,0)</f>
        <v>0</v>
      </c>
      <c r="BJ127" s="20" t="s">
        <v>77</v>
      </c>
      <c r="BK127" s="227">
        <f>ROUND(I127*H127,2)</f>
        <v>0</v>
      </c>
      <c r="BL127" s="20" t="s">
        <v>158</v>
      </c>
      <c r="BM127" s="226" t="s">
        <v>246</v>
      </c>
    </row>
    <row r="128" s="2" customFormat="1">
      <c r="A128" s="41"/>
      <c r="B128" s="42"/>
      <c r="C128" s="43"/>
      <c r="D128" s="228" t="s">
        <v>159</v>
      </c>
      <c r="E128" s="43"/>
      <c r="F128" s="229" t="s">
        <v>1406</v>
      </c>
      <c r="G128" s="43"/>
      <c r="H128" s="43"/>
      <c r="I128" s="230"/>
      <c r="J128" s="43"/>
      <c r="K128" s="43"/>
      <c r="L128" s="47"/>
      <c r="M128" s="270"/>
      <c r="N128" s="271"/>
      <c r="O128" s="272"/>
      <c r="P128" s="272"/>
      <c r="Q128" s="272"/>
      <c r="R128" s="272"/>
      <c r="S128" s="272"/>
      <c r="T128" s="273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T128" s="20" t="s">
        <v>159</v>
      </c>
      <c r="AU128" s="20" t="s">
        <v>79</v>
      </c>
    </row>
    <row r="129" s="2" customFormat="1" ht="6.96" customHeight="1">
      <c r="A129" s="41"/>
      <c r="B129" s="62"/>
      <c r="C129" s="63"/>
      <c r="D129" s="63"/>
      <c r="E129" s="63"/>
      <c r="F129" s="63"/>
      <c r="G129" s="63"/>
      <c r="H129" s="63"/>
      <c r="I129" s="63"/>
      <c r="J129" s="63"/>
      <c r="K129" s="63"/>
      <c r="L129" s="47"/>
      <c r="M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</row>
  </sheetData>
  <sheetProtection sheet="1" autoFilter="0" formatColumns="0" formatRows="0" objects="1" scenarios="1" spinCount="100000" saltValue="9r1lMra2kvI3HbpoS+mLu9KjeS6IJUKIObqQtekhQaoCoXLhmQ8emfziM72hCHE7aJX/VMS2i9PM4aASTiMKQA==" hashValue="Jffo2x7dCmb5cIfBshb8ZRJUC6EpceVBzDgf9OiYoEBp+Gm3je5WP0S+G95DBlUswRkDUthAUaBY6lGBKSWjvQ==" algorithmName="SHA-512" password="88A1"/>
  <autoFilter ref="C83:K128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8" r:id="rId1" display="https://podminky.urs.cz/item/CS_URS_2024_01/131113701"/>
    <hyperlink ref="F94" r:id="rId2" display="https://podminky.urs.cz/item/CS_URS_2024_01/162751117"/>
    <hyperlink ref="F97" r:id="rId3" display="https://podminky.urs.cz/item/CS_URS_2024_01/167111101"/>
    <hyperlink ref="F99" r:id="rId4" display="https://podminky.urs.cz/item/CS_URS_2024_01/171201231"/>
    <hyperlink ref="F103" r:id="rId5" display="https://podminky.urs.cz/item/CS_URS_2024_01/274313711"/>
    <hyperlink ref="F106" r:id="rId6" display="https://podminky.urs.cz/item/CS_URS_2024_01/919791023"/>
    <hyperlink ref="F109" r:id="rId7" display="https://podminky.urs.cz/item/CS_URS_2024_01/936001002"/>
    <hyperlink ref="F113" r:id="rId8" display="https://podminky.urs.cz/item/CS_URS_2024_01/936104213"/>
    <hyperlink ref="F116" r:id="rId9" display="https://podminky.urs.cz/item/CS_URS_2024_01/936124113"/>
    <hyperlink ref="F125" r:id="rId10" display="https://podminky.urs.cz/item/CS_URS_2024_01/953961112"/>
    <hyperlink ref="F128" r:id="rId11" display="https://podminky.urs.cz/item/CS_URS_2024_01/9982314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2"/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119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79</v>
      </c>
    </row>
    <row r="4" s="1" customFormat="1" ht="24.96" customHeight="1">
      <c r="B4" s="23"/>
      <c r="D4" s="143" t="s">
        <v>120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19-2023-1 - Revitalizace veřejného prostranství v Líbeznicích u bytových domů, k.ú. Líbeznice - I.etapa</v>
      </c>
      <c r="F7" s="145"/>
      <c r="G7" s="145"/>
      <c r="H7" s="145"/>
      <c r="L7" s="23"/>
    </row>
    <row r="8" s="2" customFormat="1" ht="12" customHeight="1">
      <c r="A8" s="41"/>
      <c r="B8" s="47"/>
      <c r="C8" s="41"/>
      <c r="D8" s="145" t="s">
        <v>121</v>
      </c>
      <c r="E8" s="41"/>
      <c r="F8" s="41"/>
      <c r="G8" s="41"/>
      <c r="H8" s="41"/>
      <c r="I8" s="41"/>
      <c r="J8" s="41"/>
      <c r="K8" s="41"/>
      <c r="L8" s="14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48" t="s">
        <v>2021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45" t="s">
        <v>18</v>
      </c>
      <c r="E11" s="41"/>
      <c r="F11" s="136" t="s">
        <v>19</v>
      </c>
      <c r="G11" s="41"/>
      <c r="H11" s="41"/>
      <c r="I11" s="145" t="s">
        <v>20</v>
      </c>
      <c r="J11" s="136" t="s">
        <v>19</v>
      </c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45" t="s">
        <v>21</v>
      </c>
      <c r="E12" s="41"/>
      <c r="F12" s="136" t="s">
        <v>22</v>
      </c>
      <c r="G12" s="41"/>
      <c r="H12" s="41"/>
      <c r="I12" s="145" t="s">
        <v>23</v>
      </c>
      <c r="J12" s="149" t="str">
        <f>'Rekapitulace stavby'!AN8</f>
        <v>29. 1. 2024</v>
      </c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25</v>
      </c>
      <c r="E14" s="41"/>
      <c r="F14" s="41"/>
      <c r="G14" s="41"/>
      <c r="H14" s="41"/>
      <c r="I14" s="145" t="s">
        <v>26</v>
      </c>
      <c r="J14" s="136" t="str">
        <f>IF('Rekapitulace stavby'!AN10="","",'Rekapitulace stavby'!AN10)</f>
        <v/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6" t="str">
        <f>IF('Rekapitulace stavby'!E11="","",'Rekapitulace stavby'!E11)</f>
        <v xml:space="preserve"> </v>
      </c>
      <c r="F15" s="41"/>
      <c r="G15" s="41"/>
      <c r="H15" s="41"/>
      <c r="I15" s="145" t="s">
        <v>27</v>
      </c>
      <c r="J15" s="136" t="str">
        <f>IF('Rekapitulace stavby'!AN11="","",'Rekapitulace stavby'!AN11)</f>
        <v/>
      </c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45" t="s">
        <v>28</v>
      </c>
      <c r="E17" s="41"/>
      <c r="F17" s="41"/>
      <c r="G17" s="41"/>
      <c r="H17" s="41"/>
      <c r="I17" s="145" t="s">
        <v>26</v>
      </c>
      <c r="J17" s="36" t="str">
        <f>'Rekapitulace stavby'!AN13</f>
        <v>Vyplň údaj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6"/>
      <c r="G18" s="136"/>
      <c r="H18" s="136"/>
      <c r="I18" s="145" t="s">
        <v>27</v>
      </c>
      <c r="J18" s="36" t="str">
        <f>'Rekapitulace stavby'!AN14</f>
        <v>Vyplň údaj</v>
      </c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45" t="s">
        <v>30</v>
      </c>
      <c r="E20" s="41"/>
      <c r="F20" s="41"/>
      <c r="G20" s="41"/>
      <c r="H20" s="41"/>
      <c r="I20" s="145" t="s">
        <v>26</v>
      </c>
      <c r="J20" s="136" t="str">
        <f>IF('Rekapitulace stavby'!AN16="","",'Rekapitulace stavby'!AN16)</f>
        <v/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6" t="str">
        <f>IF('Rekapitulace stavby'!E17="","",'Rekapitulace stavby'!E17)</f>
        <v xml:space="preserve"> </v>
      </c>
      <c r="F21" s="41"/>
      <c r="G21" s="41"/>
      <c r="H21" s="41"/>
      <c r="I21" s="145" t="s">
        <v>27</v>
      </c>
      <c r="J21" s="136" t="str">
        <f>IF('Rekapitulace stavby'!AN17="","",'Rekapitulace stavby'!AN17)</f>
        <v/>
      </c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45" t="s">
        <v>32</v>
      </c>
      <c r="E23" s="41"/>
      <c r="F23" s="41"/>
      <c r="G23" s="41"/>
      <c r="H23" s="41"/>
      <c r="I23" s="145" t="s">
        <v>26</v>
      </c>
      <c r="J23" s="136" t="str">
        <f>IF('Rekapitulace stavby'!AN19="","",'Rekapitulace stavby'!AN19)</f>
        <v/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6" t="str">
        <f>IF('Rekapitulace stavby'!E20="","",'Rekapitulace stavby'!E20)</f>
        <v xml:space="preserve"> </v>
      </c>
      <c r="F24" s="41"/>
      <c r="G24" s="41"/>
      <c r="H24" s="41"/>
      <c r="I24" s="145" t="s">
        <v>27</v>
      </c>
      <c r="J24" s="136" t="str">
        <f>IF('Rekapitulace stavby'!AN20="","",'Rekapitulace stavby'!AN20)</f>
        <v/>
      </c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45" t="s">
        <v>33</v>
      </c>
      <c r="E26" s="41"/>
      <c r="F26" s="41"/>
      <c r="G26" s="41"/>
      <c r="H26" s="41"/>
      <c r="I26" s="41"/>
      <c r="J26" s="41"/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50"/>
      <c r="B27" s="151"/>
      <c r="C27" s="150"/>
      <c r="D27" s="150"/>
      <c r="E27" s="152" t="s">
        <v>19</v>
      </c>
      <c r="F27" s="152"/>
      <c r="G27" s="152"/>
      <c r="H27" s="152"/>
      <c r="I27" s="150"/>
      <c r="J27" s="150"/>
      <c r="K27" s="150"/>
      <c r="L27" s="153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54"/>
      <c r="E29" s="154"/>
      <c r="F29" s="154"/>
      <c r="G29" s="154"/>
      <c r="H29" s="154"/>
      <c r="I29" s="154"/>
      <c r="J29" s="154"/>
      <c r="K29" s="154"/>
      <c r="L29" s="14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55" t="s">
        <v>35</v>
      </c>
      <c r="E30" s="41"/>
      <c r="F30" s="41"/>
      <c r="G30" s="41"/>
      <c r="H30" s="41"/>
      <c r="I30" s="41"/>
      <c r="J30" s="156">
        <f>ROUND(J82, 2)</f>
        <v>0</v>
      </c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57" t="s">
        <v>37</v>
      </c>
      <c r="G32" s="41"/>
      <c r="H32" s="41"/>
      <c r="I32" s="157" t="s">
        <v>36</v>
      </c>
      <c r="J32" s="157" t="s">
        <v>38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8" t="s">
        <v>39</v>
      </c>
      <c r="E33" s="145" t="s">
        <v>40</v>
      </c>
      <c r="F33" s="159">
        <f>ROUND((SUM(BE82:BE111)),  2)</f>
        <v>0</v>
      </c>
      <c r="G33" s="41"/>
      <c r="H33" s="41"/>
      <c r="I33" s="160">
        <v>0.20999999999999999</v>
      </c>
      <c r="J33" s="159">
        <f>ROUND(((SUM(BE82:BE111))*I33),  2)</f>
        <v>0</v>
      </c>
      <c r="K33" s="41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45" t="s">
        <v>41</v>
      </c>
      <c r="F34" s="159">
        <f>ROUND((SUM(BF82:BF111)),  2)</f>
        <v>0</v>
      </c>
      <c r="G34" s="41"/>
      <c r="H34" s="41"/>
      <c r="I34" s="160">
        <v>0.12</v>
      </c>
      <c r="J34" s="159">
        <f>ROUND(((SUM(BF82:BF111))*I34),  2)</f>
        <v>0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45" t="s">
        <v>42</v>
      </c>
      <c r="F35" s="159">
        <f>ROUND((SUM(BG82:BG111)),  2)</f>
        <v>0</v>
      </c>
      <c r="G35" s="41"/>
      <c r="H35" s="41"/>
      <c r="I35" s="160">
        <v>0.20999999999999999</v>
      </c>
      <c r="J35" s="159">
        <f>0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45" t="s">
        <v>43</v>
      </c>
      <c r="F36" s="159">
        <f>ROUND((SUM(BH82:BH111)),  2)</f>
        <v>0</v>
      </c>
      <c r="G36" s="41"/>
      <c r="H36" s="41"/>
      <c r="I36" s="160">
        <v>0.12</v>
      </c>
      <c r="J36" s="159">
        <f>0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44</v>
      </c>
      <c r="F37" s="159">
        <f>ROUND((SUM(BI82:BI111)),  2)</f>
        <v>0</v>
      </c>
      <c r="G37" s="41"/>
      <c r="H37" s="41"/>
      <c r="I37" s="160">
        <v>0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61"/>
      <c r="D39" s="162" t="s">
        <v>45</v>
      </c>
      <c r="E39" s="163"/>
      <c r="F39" s="163"/>
      <c r="G39" s="164" t="s">
        <v>46</v>
      </c>
      <c r="H39" s="165" t="s">
        <v>47</v>
      </c>
      <c r="I39" s="163"/>
      <c r="J39" s="166">
        <f>SUM(J30:J37)</f>
        <v>0</v>
      </c>
      <c r="K39" s="167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8"/>
      <c r="C40" s="169"/>
      <c r="D40" s="169"/>
      <c r="E40" s="169"/>
      <c r="F40" s="169"/>
      <c r="G40" s="169"/>
      <c r="H40" s="169"/>
      <c r="I40" s="169"/>
      <c r="J40" s="169"/>
      <c r="K40" s="169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70"/>
      <c r="C44" s="171"/>
      <c r="D44" s="171"/>
      <c r="E44" s="171"/>
      <c r="F44" s="171"/>
      <c r="G44" s="171"/>
      <c r="H44" s="171"/>
      <c r="I44" s="171"/>
      <c r="J44" s="171"/>
      <c r="K44" s="171"/>
      <c r="L44" s="14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123</v>
      </c>
      <c r="D45" s="43"/>
      <c r="E45" s="43"/>
      <c r="F45" s="43"/>
      <c r="G45" s="43"/>
      <c r="H45" s="43"/>
      <c r="I45" s="43"/>
      <c r="J45" s="43"/>
      <c r="K45" s="43"/>
      <c r="L45" s="14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72" t="str">
        <f>E7</f>
        <v>19-2023-1 - Revitalizace veřejného prostranství v Líbeznicích u bytových domů, k.ú. Líbeznice - I.etapa</v>
      </c>
      <c r="F48" s="35"/>
      <c r="G48" s="35"/>
      <c r="H48" s="35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121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VRN - Vedlejší rozpočtové...</v>
      </c>
      <c r="F50" s="43"/>
      <c r="G50" s="43"/>
      <c r="H50" s="43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4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 xml:space="preserve"> </v>
      </c>
      <c r="G52" s="43"/>
      <c r="H52" s="43"/>
      <c r="I52" s="35" t="s">
        <v>23</v>
      </c>
      <c r="J52" s="75" t="str">
        <f>IF(J12="","",J12)</f>
        <v>29. 1. 2024</v>
      </c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 xml:space="preserve"> </v>
      </c>
      <c r="G54" s="43"/>
      <c r="H54" s="43"/>
      <c r="I54" s="35" t="s">
        <v>30</v>
      </c>
      <c r="J54" s="39" t="str">
        <f>E21</f>
        <v xml:space="preserve"> </v>
      </c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28</v>
      </c>
      <c r="D55" s="43"/>
      <c r="E55" s="43"/>
      <c r="F55" s="30" t="str">
        <f>IF(E18="","",E18)</f>
        <v>Vyplň údaj</v>
      </c>
      <c r="G55" s="43"/>
      <c r="H55" s="43"/>
      <c r="I55" s="35" t="s">
        <v>32</v>
      </c>
      <c r="J55" s="39" t="str">
        <f>E24</f>
        <v xml:space="preserve"> </v>
      </c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73" t="s">
        <v>124</v>
      </c>
      <c r="D57" s="174"/>
      <c r="E57" s="174"/>
      <c r="F57" s="174"/>
      <c r="G57" s="174"/>
      <c r="H57" s="174"/>
      <c r="I57" s="174"/>
      <c r="J57" s="175" t="s">
        <v>125</v>
      </c>
      <c r="K57" s="174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76" t="s">
        <v>67</v>
      </c>
      <c r="D59" s="43"/>
      <c r="E59" s="43"/>
      <c r="F59" s="43"/>
      <c r="G59" s="43"/>
      <c r="H59" s="43"/>
      <c r="I59" s="43"/>
      <c r="J59" s="105">
        <f>J82</f>
        <v>0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126</v>
      </c>
    </row>
    <row r="60" s="9" customFormat="1" ht="24.96" customHeight="1">
      <c r="A60" s="9"/>
      <c r="B60" s="177"/>
      <c r="C60" s="178"/>
      <c r="D60" s="179" t="s">
        <v>127</v>
      </c>
      <c r="E60" s="180"/>
      <c r="F60" s="180"/>
      <c r="G60" s="180"/>
      <c r="H60" s="180"/>
      <c r="I60" s="180"/>
      <c r="J60" s="181">
        <f>J83</f>
        <v>0</v>
      </c>
      <c r="K60" s="178"/>
      <c r="L60" s="18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3"/>
      <c r="C61" s="128"/>
      <c r="D61" s="184" t="s">
        <v>573</v>
      </c>
      <c r="E61" s="185"/>
      <c r="F61" s="185"/>
      <c r="G61" s="185"/>
      <c r="H61" s="185"/>
      <c r="I61" s="185"/>
      <c r="J61" s="186">
        <f>J84</f>
        <v>0</v>
      </c>
      <c r="K61" s="128"/>
      <c r="L61" s="18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9" customFormat="1" ht="24.96" customHeight="1">
      <c r="A62" s="9"/>
      <c r="B62" s="177"/>
      <c r="C62" s="178"/>
      <c r="D62" s="179" t="s">
        <v>1069</v>
      </c>
      <c r="E62" s="180"/>
      <c r="F62" s="180"/>
      <c r="G62" s="180"/>
      <c r="H62" s="180"/>
      <c r="I62" s="180"/>
      <c r="J62" s="181">
        <f>J87</f>
        <v>0</v>
      </c>
      <c r="K62" s="178"/>
      <c r="L62" s="182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2" customFormat="1" ht="21.84" customHeight="1">
      <c r="A63" s="41"/>
      <c r="B63" s="42"/>
      <c r="C63" s="43"/>
      <c r="D63" s="43"/>
      <c r="E63" s="43"/>
      <c r="F63" s="43"/>
      <c r="G63" s="43"/>
      <c r="H63" s="43"/>
      <c r="I63" s="43"/>
      <c r="J63" s="43"/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</row>
    <row r="64" s="2" customFormat="1" ht="6.96" customHeight="1">
      <c r="A64" s="41"/>
      <c r="B64" s="62"/>
      <c r="C64" s="63"/>
      <c r="D64" s="63"/>
      <c r="E64" s="63"/>
      <c r="F64" s="63"/>
      <c r="G64" s="63"/>
      <c r="H64" s="63"/>
      <c r="I64" s="63"/>
      <c r="J64" s="63"/>
      <c r="K64" s="63"/>
      <c r="L64" s="147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</row>
    <row r="68" s="2" customFormat="1" ht="6.96" customHeight="1">
      <c r="A68" s="41"/>
      <c r="B68" s="64"/>
      <c r="C68" s="65"/>
      <c r="D68" s="65"/>
      <c r="E68" s="65"/>
      <c r="F68" s="65"/>
      <c r="G68" s="65"/>
      <c r="H68" s="65"/>
      <c r="I68" s="65"/>
      <c r="J68" s="65"/>
      <c r="K68" s="65"/>
      <c r="L68" s="14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24.96" customHeight="1">
      <c r="A69" s="41"/>
      <c r="B69" s="42"/>
      <c r="C69" s="26" t="s">
        <v>136</v>
      </c>
      <c r="D69" s="43"/>
      <c r="E69" s="43"/>
      <c r="F69" s="43"/>
      <c r="G69" s="43"/>
      <c r="H69" s="43"/>
      <c r="I69" s="43"/>
      <c r="J69" s="43"/>
      <c r="K69" s="43"/>
      <c r="L69" s="14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6.96" customHeight="1">
      <c r="A70" s="41"/>
      <c r="B70" s="42"/>
      <c r="C70" s="43"/>
      <c r="D70" s="43"/>
      <c r="E70" s="43"/>
      <c r="F70" s="43"/>
      <c r="G70" s="43"/>
      <c r="H70" s="43"/>
      <c r="I70" s="43"/>
      <c r="J70" s="43"/>
      <c r="K70" s="43"/>
      <c r="L70" s="14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12" customHeight="1">
      <c r="A71" s="41"/>
      <c r="B71" s="42"/>
      <c r="C71" s="35" t="s">
        <v>16</v>
      </c>
      <c r="D71" s="43"/>
      <c r="E71" s="43"/>
      <c r="F71" s="43"/>
      <c r="G71" s="43"/>
      <c r="H71" s="43"/>
      <c r="I71" s="43"/>
      <c r="J71" s="43"/>
      <c r="K71" s="43"/>
      <c r="L71" s="14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16.5" customHeight="1">
      <c r="A72" s="41"/>
      <c r="B72" s="42"/>
      <c r="C72" s="43"/>
      <c r="D72" s="43"/>
      <c r="E72" s="172" t="str">
        <f>E7</f>
        <v>19-2023-1 - Revitalizace veřejného prostranství v Líbeznicích u bytových domů, k.ú. Líbeznice - I.etapa</v>
      </c>
      <c r="F72" s="35"/>
      <c r="G72" s="35"/>
      <c r="H72" s="35"/>
      <c r="I72" s="43"/>
      <c r="J72" s="43"/>
      <c r="K72" s="43"/>
      <c r="L72" s="14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2" customHeight="1">
      <c r="A73" s="41"/>
      <c r="B73" s="42"/>
      <c r="C73" s="35" t="s">
        <v>121</v>
      </c>
      <c r="D73" s="43"/>
      <c r="E73" s="43"/>
      <c r="F73" s="43"/>
      <c r="G73" s="43"/>
      <c r="H73" s="43"/>
      <c r="I73" s="43"/>
      <c r="J73" s="43"/>
      <c r="K73" s="43"/>
      <c r="L73" s="14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6.5" customHeight="1">
      <c r="A74" s="41"/>
      <c r="B74" s="42"/>
      <c r="C74" s="43"/>
      <c r="D74" s="43"/>
      <c r="E74" s="72" t="str">
        <f>E9</f>
        <v>VRN - Vedlejší rozpočtové...</v>
      </c>
      <c r="F74" s="43"/>
      <c r="G74" s="43"/>
      <c r="H74" s="43"/>
      <c r="I74" s="43"/>
      <c r="J74" s="43"/>
      <c r="K74" s="43"/>
      <c r="L74" s="14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4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2" customHeight="1">
      <c r="A76" s="41"/>
      <c r="B76" s="42"/>
      <c r="C76" s="35" t="s">
        <v>21</v>
      </c>
      <c r="D76" s="43"/>
      <c r="E76" s="43"/>
      <c r="F76" s="30" t="str">
        <f>F12</f>
        <v xml:space="preserve"> </v>
      </c>
      <c r="G76" s="43"/>
      <c r="H76" s="43"/>
      <c r="I76" s="35" t="s">
        <v>23</v>
      </c>
      <c r="J76" s="75" t="str">
        <f>IF(J12="","",J12)</f>
        <v>29. 1. 2024</v>
      </c>
      <c r="K76" s="43"/>
      <c r="L76" s="14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14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5.15" customHeight="1">
      <c r="A78" s="41"/>
      <c r="B78" s="42"/>
      <c r="C78" s="35" t="s">
        <v>25</v>
      </c>
      <c r="D78" s="43"/>
      <c r="E78" s="43"/>
      <c r="F78" s="30" t="str">
        <f>E15</f>
        <v xml:space="preserve"> </v>
      </c>
      <c r="G78" s="43"/>
      <c r="H78" s="43"/>
      <c r="I78" s="35" t="s">
        <v>30</v>
      </c>
      <c r="J78" s="39" t="str">
        <f>E21</f>
        <v xml:space="preserve"> </v>
      </c>
      <c r="K78" s="43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5.15" customHeight="1">
      <c r="A79" s="41"/>
      <c r="B79" s="42"/>
      <c r="C79" s="35" t="s">
        <v>28</v>
      </c>
      <c r="D79" s="43"/>
      <c r="E79" s="43"/>
      <c r="F79" s="30" t="str">
        <f>IF(E18="","",E18)</f>
        <v>Vyplň údaj</v>
      </c>
      <c r="G79" s="43"/>
      <c r="H79" s="43"/>
      <c r="I79" s="35" t="s">
        <v>32</v>
      </c>
      <c r="J79" s="39" t="str">
        <f>E24</f>
        <v xml:space="preserve"> </v>
      </c>
      <c r="K79" s="43"/>
      <c r="L79" s="14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0.32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4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11" customFormat="1" ht="29.28" customHeight="1">
      <c r="A81" s="188"/>
      <c r="B81" s="189"/>
      <c r="C81" s="190" t="s">
        <v>137</v>
      </c>
      <c r="D81" s="191" t="s">
        <v>54</v>
      </c>
      <c r="E81" s="191" t="s">
        <v>50</v>
      </c>
      <c r="F81" s="191" t="s">
        <v>51</v>
      </c>
      <c r="G81" s="191" t="s">
        <v>138</v>
      </c>
      <c r="H81" s="191" t="s">
        <v>139</v>
      </c>
      <c r="I81" s="191" t="s">
        <v>140</v>
      </c>
      <c r="J81" s="191" t="s">
        <v>125</v>
      </c>
      <c r="K81" s="192" t="s">
        <v>141</v>
      </c>
      <c r="L81" s="193"/>
      <c r="M81" s="95" t="s">
        <v>19</v>
      </c>
      <c r="N81" s="96" t="s">
        <v>39</v>
      </c>
      <c r="O81" s="96" t="s">
        <v>142</v>
      </c>
      <c r="P81" s="96" t="s">
        <v>143</v>
      </c>
      <c r="Q81" s="96" t="s">
        <v>144</v>
      </c>
      <c r="R81" s="96" t="s">
        <v>145</v>
      </c>
      <c r="S81" s="96" t="s">
        <v>146</v>
      </c>
      <c r="T81" s="97" t="s">
        <v>147</v>
      </c>
      <c r="U81" s="188"/>
      <c r="V81" s="188"/>
      <c r="W81" s="188"/>
      <c r="X81" s="188"/>
      <c r="Y81" s="188"/>
      <c r="Z81" s="188"/>
      <c r="AA81" s="188"/>
      <c r="AB81" s="188"/>
      <c r="AC81" s="188"/>
      <c r="AD81" s="188"/>
      <c r="AE81" s="188"/>
    </row>
    <row r="82" s="2" customFormat="1" ht="22.8" customHeight="1">
      <c r="A82" s="41"/>
      <c r="B82" s="42"/>
      <c r="C82" s="102" t="s">
        <v>148</v>
      </c>
      <c r="D82" s="43"/>
      <c r="E82" s="43"/>
      <c r="F82" s="43"/>
      <c r="G82" s="43"/>
      <c r="H82" s="43"/>
      <c r="I82" s="43"/>
      <c r="J82" s="194">
        <f>BK82</f>
        <v>0</v>
      </c>
      <c r="K82" s="43"/>
      <c r="L82" s="47"/>
      <c r="M82" s="98"/>
      <c r="N82" s="195"/>
      <c r="O82" s="99"/>
      <c r="P82" s="196">
        <f>P83+P87</f>
        <v>0</v>
      </c>
      <c r="Q82" s="99"/>
      <c r="R82" s="196">
        <f>R83+R87</f>
        <v>0</v>
      </c>
      <c r="S82" s="99"/>
      <c r="T82" s="197">
        <f>T83+T87</f>
        <v>0</v>
      </c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T82" s="20" t="s">
        <v>68</v>
      </c>
      <c r="AU82" s="20" t="s">
        <v>126</v>
      </c>
      <c r="BK82" s="198">
        <f>BK83+BK87</f>
        <v>0</v>
      </c>
    </row>
    <row r="83" s="12" customFormat="1" ht="25.92" customHeight="1">
      <c r="A83" s="12"/>
      <c r="B83" s="199"/>
      <c r="C83" s="200"/>
      <c r="D83" s="201" t="s">
        <v>68</v>
      </c>
      <c r="E83" s="202" t="s">
        <v>149</v>
      </c>
      <c r="F83" s="202" t="s">
        <v>150</v>
      </c>
      <c r="G83" s="200"/>
      <c r="H83" s="200"/>
      <c r="I83" s="203"/>
      <c r="J83" s="204">
        <f>BK83</f>
        <v>0</v>
      </c>
      <c r="K83" s="200"/>
      <c r="L83" s="205"/>
      <c r="M83" s="206"/>
      <c r="N83" s="207"/>
      <c r="O83" s="207"/>
      <c r="P83" s="208">
        <f>P84</f>
        <v>0</v>
      </c>
      <c r="Q83" s="207"/>
      <c r="R83" s="208">
        <f>R84</f>
        <v>0</v>
      </c>
      <c r="S83" s="207"/>
      <c r="T83" s="209">
        <f>T84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10" t="s">
        <v>77</v>
      </c>
      <c r="AT83" s="211" t="s">
        <v>68</v>
      </c>
      <c r="AU83" s="211" t="s">
        <v>69</v>
      </c>
      <c r="AY83" s="210" t="s">
        <v>151</v>
      </c>
      <c r="BK83" s="212">
        <f>BK84</f>
        <v>0</v>
      </c>
    </row>
    <row r="84" s="12" customFormat="1" ht="22.8" customHeight="1">
      <c r="A84" s="12"/>
      <c r="B84" s="199"/>
      <c r="C84" s="200"/>
      <c r="D84" s="201" t="s">
        <v>68</v>
      </c>
      <c r="E84" s="213" t="s">
        <v>203</v>
      </c>
      <c r="F84" s="213" t="s">
        <v>626</v>
      </c>
      <c r="G84" s="200"/>
      <c r="H84" s="200"/>
      <c r="I84" s="203"/>
      <c r="J84" s="214">
        <f>BK84</f>
        <v>0</v>
      </c>
      <c r="K84" s="200"/>
      <c r="L84" s="205"/>
      <c r="M84" s="206"/>
      <c r="N84" s="207"/>
      <c r="O84" s="207"/>
      <c r="P84" s="208">
        <f>SUM(P85:P86)</f>
        <v>0</v>
      </c>
      <c r="Q84" s="207"/>
      <c r="R84" s="208">
        <f>SUM(R85:R86)</f>
        <v>0</v>
      </c>
      <c r="S84" s="207"/>
      <c r="T84" s="209">
        <f>SUM(T85:T86)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10" t="s">
        <v>77</v>
      </c>
      <c r="AT84" s="211" t="s">
        <v>68</v>
      </c>
      <c r="AU84" s="211" t="s">
        <v>77</v>
      </c>
      <c r="AY84" s="210" t="s">
        <v>151</v>
      </c>
      <c r="BK84" s="212">
        <f>SUM(BK85:BK86)</f>
        <v>0</v>
      </c>
    </row>
    <row r="85" s="2" customFormat="1" ht="21.75" customHeight="1">
      <c r="A85" s="41"/>
      <c r="B85" s="42"/>
      <c r="C85" s="215" t="s">
        <v>77</v>
      </c>
      <c r="D85" s="215" t="s">
        <v>153</v>
      </c>
      <c r="E85" s="216" t="s">
        <v>2022</v>
      </c>
      <c r="F85" s="217" t="s">
        <v>2023</v>
      </c>
      <c r="G85" s="218" t="s">
        <v>156</v>
      </c>
      <c r="H85" s="219">
        <v>1000</v>
      </c>
      <c r="I85" s="220"/>
      <c r="J85" s="221">
        <f>ROUND(I85*H85,2)</f>
        <v>0</v>
      </c>
      <c r="K85" s="217" t="s">
        <v>157</v>
      </c>
      <c r="L85" s="47"/>
      <c r="M85" s="222" t="s">
        <v>19</v>
      </c>
      <c r="N85" s="223" t="s">
        <v>40</v>
      </c>
      <c r="O85" s="87"/>
      <c r="P85" s="224">
        <f>O85*H85</f>
        <v>0</v>
      </c>
      <c r="Q85" s="224">
        <v>0</v>
      </c>
      <c r="R85" s="224">
        <f>Q85*H85</f>
        <v>0</v>
      </c>
      <c r="S85" s="224">
        <v>0</v>
      </c>
      <c r="T85" s="225">
        <f>S85*H85</f>
        <v>0</v>
      </c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R85" s="226" t="s">
        <v>158</v>
      </c>
      <c r="AT85" s="226" t="s">
        <v>153</v>
      </c>
      <c r="AU85" s="226" t="s">
        <v>79</v>
      </c>
      <c r="AY85" s="20" t="s">
        <v>151</v>
      </c>
      <c r="BE85" s="227">
        <f>IF(N85="základní",J85,0)</f>
        <v>0</v>
      </c>
      <c r="BF85" s="227">
        <f>IF(N85="snížená",J85,0)</f>
        <v>0</v>
      </c>
      <c r="BG85" s="227">
        <f>IF(N85="zákl. přenesená",J85,0)</f>
        <v>0</v>
      </c>
      <c r="BH85" s="227">
        <f>IF(N85="sníž. přenesená",J85,0)</f>
        <v>0</v>
      </c>
      <c r="BI85" s="227">
        <f>IF(N85="nulová",J85,0)</f>
        <v>0</v>
      </c>
      <c r="BJ85" s="20" t="s">
        <v>77</v>
      </c>
      <c r="BK85" s="227">
        <f>ROUND(I85*H85,2)</f>
        <v>0</v>
      </c>
      <c r="BL85" s="20" t="s">
        <v>158</v>
      </c>
      <c r="BM85" s="226" t="s">
        <v>2024</v>
      </c>
    </row>
    <row r="86" s="2" customFormat="1">
      <c r="A86" s="41"/>
      <c r="B86" s="42"/>
      <c r="C86" s="43"/>
      <c r="D86" s="228" t="s">
        <v>159</v>
      </c>
      <c r="E86" s="43"/>
      <c r="F86" s="229" t="s">
        <v>2025</v>
      </c>
      <c r="G86" s="43"/>
      <c r="H86" s="43"/>
      <c r="I86" s="230"/>
      <c r="J86" s="43"/>
      <c r="K86" s="43"/>
      <c r="L86" s="47"/>
      <c r="M86" s="231"/>
      <c r="N86" s="232"/>
      <c r="O86" s="87"/>
      <c r="P86" s="87"/>
      <c r="Q86" s="87"/>
      <c r="R86" s="87"/>
      <c r="S86" s="87"/>
      <c r="T86" s="88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T86" s="20" t="s">
        <v>159</v>
      </c>
      <c r="AU86" s="20" t="s">
        <v>79</v>
      </c>
    </row>
    <row r="87" s="12" customFormat="1" ht="25.92" customHeight="1">
      <c r="A87" s="12"/>
      <c r="B87" s="199"/>
      <c r="C87" s="200"/>
      <c r="D87" s="201" t="s">
        <v>68</v>
      </c>
      <c r="E87" s="202" t="s">
        <v>117</v>
      </c>
      <c r="F87" s="202" t="s">
        <v>1191</v>
      </c>
      <c r="G87" s="200"/>
      <c r="H87" s="200"/>
      <c r="I87" s="203"/>
      <c r="J87" s="204">
        <f>BK87</f>
        <v>0</v>
      </c>
      <c r="K87" s="200"/>
      <c r="L87" s="205"/>
      <c r="M87" s="206"/>
      <c r="N87" s="207"/>
      <c r="O87" s="207"/>
      <c r="P87" s="208">
        <f>SUM(P88:P111)</f>
        <v>0</v>
      </c>
      <c r="Q87" s="207"/>
      <c r="R87" s="208">
        <f>SUM(R88:R111)</f>
        <v>0</v>
      </c>
      <c r="S87" s="207"/>
      <c r="T87" s="209">
        <f>SUM(T88:T111)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10" t="s">
        <v>178</v>
      </c>
      <c r="AT87" s="211" t="s">
        <v>68</v>
      </c>
      <c r="AU87" s="211" t="s">
        <v>69</v>
      </c>
      <c r="AY87" s="210" t="s">
        <v>151</v>
      </c>
      <c r="BK87" s="212">
        <f>SUM(BK88:BK111)</f>
        <v>0</v>
      </c>
    </row>
    <row r="88" s="2" customFormat="1" ht="16.5" customHeight="1">
      <c r="A88" s="41"/>
      <c r="B88" s="42"/>
      <c r="C88" s="215" t="s">
        <v>79</v>
      </c>
      <c r="D88" s="215" t="s">
        <v>153</v>
      </c>
      <c r="E88" s="216" t="s">
        <v>2026</v>
      </c>
      <c r="F88" s="217" t="s">
        <v>2027</v>
      </c>
      <c r="G88" s="218" t="s">
        <v>1194</v>
      </c>
      <c r="H88" s="219">
        <v>1</v>
      </c>
      <c r="I88" s="220"/>
      <c r="J88" s="221">
        <f>ROUND(I88*H88,2)</f>
        <v>0</v>
      </c>
      <c r="K88" s="217" t="s">
        <v>157</v>
      </c>
      <c r="L88" s="47"/>
      <c r="M88" s="222" t="s">
        <v>19</v>
      </c>
      <c r="N88" s="223" t="s">
        <v>40</v>
      </c>
      <c r="O88" s="87"/>
      <c r="P88" s="224">
        <f>O88*H88</f>
        <v>0</v>
      </c>
      <c r="Q88" s="224">
        <v>0</v>
      </c>
      <c r="R88" s="224">
        <f>Q88*H88</f>
        <v>0</v>
      </c>
      <c r="S88" s="224">
        <v>0</v>
      </c>
      <c r="T88" s="225">
        <f>S88*H88</f>
        <v>0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R88" s="226" t="s">
        <v>2028</v>
      </c>
      <c r="AT88" s="226" t="s">
        <v>153</v>
      </c>
      <c r="AU88" s="226" t="s">
        <v>77</v>
      </c>
      <c r="AY88" s="20" t="s">
        <v>151</v>
      </c>
      <c r="BE88" s="227">
        <f>IF(N88="základní",J88,0)</f>
        <v>0</v>
      </c>
      <c r="BF88" s="227">
        <f>IF(N88="snížená",J88,0)</f>
        <v>0</v>
      </c>
      <c r="BG88" s="227">
        <f>IF(N88="zákl. přenesená",J88,0)</f>
        <v>0</v>
      </c>
      <c r="BH88" s="227">
        <f>IF(N88="sníž. přenesená",J88,0)</f>
        <v>0</v>
      </c>
      <c r="BI88" s="227">
        <f>IF(N88="nulová",J88,0)</f>
        <v>0</v>
      </c>
      <c r="BJ88" s="20" t="s">
        <v>77</v>
      </c>
      <c r="BK88" s="227">
        <f>ROUND(I88*H88,2)</f>
        <v>0</v>
      </c>
      <c r="BL88" s="20" t="s">
        <v>2028</v>
      </c>
      <c r="BM88" s="226" t="s">
        <v>2029</v>
      </c>
    </row>
    <row r="89" s="2" customFormat="1">
      <c r="A89" s="41"/>
      <c r="B89" s="42"/>
      <c r="C89" s="43"/>
      <c r="D89" s="228" t="s">
        <v>159</v>
      </c>
      <c r="E89" s="43"/>
      <c r="F89" s="229" t="s">
        <v>2030</v>
      </c>
      <c r="G89" s="43"/>
      <c r="H89" s="43"/>
      <c r="I89" s="230"/>
      <c r="J89" s="43"/>
      <c r="K89" s="43"/>
      <c r="L89" s="47"/>
      <c r="M89" s="231"/>
      <c r="N89" s="232"/>
      <c r="O89" s="87"/>
      <c r="P89" s="87"/>
      <c r="Q89" s="87"/>
      <c r="R89" s="87"/>
      <c r="S89" s="87"/>
      <c r="T89" s="88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T89" s="20" t="s">
        <v>159</v>
      </c>
      <c r="AU89" s="20" t="s">
        <v>77</v>
      </c>
    </row>
    <row r="90" s="2" customFormat="1">
      <c r="A90" s="41"/>
      <c r="B90" s="42"/>
      <c r="C90" s="43"/>
      <c r="D90" s="235" t="s">
        <v>238</v>
      </c>
      <c r="E90" s="43"/>
      <c r="F90" s="256" t="s">
        <v>2031</v>
      </c>
      <c r="G90" s="43"/>
      <c r="H90" s="43"/>
      <c r="I90" s="230"/>
      <c r="J90" s="43"/>
      <c r="K90" s="43"/>
      <c r="L90" s="47"/>
      <c r="M90" s="231"/>
      <c r="N90" s="232"/>
      <c r="O90" s="87"/>
      <c r="P90" s="87"/>
      <c r="Q90" s="87"/>
      <c r="R90" s="87"/>
      <c r="S90" s="87"/>
      <c r="T90" s="88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T90" s="20" t="s">
        <v>238</v>
      </c>
      <c r="AU90" s="20" t="s">
        <v>77</v>
      </c>
    </row>
    <row r="91" s="2" customFormat="1" ht="16.5" customHeight="1">
      <c r="A91" s="41"/>
      <c r="B91" s="42"/>
      <c r="C91" s="215" t="s">
        <v>167</v>
      </c>
      <c r="D91" s="215" t="s">
        <v>153</v>
      </c>
      <c r="E91" s="216" t="s">
        <v>2032</v>
      </c>
      <c r="F91" s="217" t="s">
        <v>2033</v>
      </c>
      <c r="G91" s="218" t="s">
        <v>1194</v>
      </c>
      <c r="H91" s="219">
        <v>1</v>
      </c>
      <c r="I91" s="220"/>
      <c r="J91" s="221">
        <f>ROUND(I91*H91,2)</f>
        <v>0</v>
      </c>
      <c r="K91" s="217" t="s">
        <v>157</v>
      </c>
      <c r="L91" s="47"/>
      <c r="M91" s="222" t="s">
        <v>19</v>
      </c>
      <c r="N91" s="223" t="s">
        <v>40</v>
      </c>
      <c r="O91" s="87"/>
      <c r="P91" s="224">
        <f>O91*H91</f>
        <v>0</v>
      </c>
      <c r="Q91" s="224">
        <v>0</v>
      </c>
      <c r="R91" s="224">
        <f>Q91*H91</f>
        <v>0</v>
      </c>
      <c r="S91" s="224">
        <v>0</v>
      </c>
      <c r="T91" s="225">
        <f>S91*H91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26" t="s">
        <v>2028</v>
      </c>
      <c r="AT91" s="226" t="s">
        <v>153</v>
      </c>
      <c r="AU91" s="226" t="s">
        <v>77</v>
      </c>
      <c r="AY91" s="20" t="s">
        <v>151</v>
      </c>
      <c r="BE91" s="227">
        <f>IF(N91="základní",J91,0)</f>
        <v>0</v>
      </c>
      <c r="BF91" s="227">
        <f>IF(N91="snížená",J91,0)</f>
        <v>0</v>
      </c>
      <c r="BG91" s="227">
        <f>IF(N91="zákl. přenesená",J91,0)</f>
        <v>0</v>
      </c>
      <c r="BH91" s="227">
        <f>IF(N91="sníž. přenesená",J91,0)</f>
        <v>0</v>
      </c>
      <c r="BI91" s="227">
        <f>IF(N91="nulová",J91,0)</f>
        <v>0</v>
      </c>
      <c r="BJ91" s="20" t="s">
        <v>77</v>
      </c>
      <c r="BK91" s="227">
        <f>ROUND(I91*H91,2)</f>
        <v>0</v>
      </c>
      <c r="BL91" s="20" t="s">
        <v>2028</v>
      </c>
      <c r="BM91" s="226" t="s">
        <v>2034</v>
      </c>
    </row>
    <row r="92" s="2" customFormat="1">
      <c r="A92" s="41"/>
      <c r="B92" s="42"/>
      <c r="C92" s="43"/>
      <c r="D92" s="228" t="s">
        <v>159</v>
      </c>
      <c r="E92" s="43"/>
      <c r="F92" s="229" t="s">
        <v>2035</v>
      </c>
      <c r="G92" s="43"/>
      <c r="H92" s="43"/>
      <c r="I92" s="230"/>
      <c r="J92" s="43"/>
      <c r="K92" s="43"/>
      <c r="L92" s="47"/>
      <c r="M92" s="231"/>
      <c r="N92" s="232"/>
      <c r="O92" s="87"/>
      <c r="P92" s="87"/>
      <c r="Q92" s="87"/>
      <c r="R92" s="87"/>
      <c r="S92" s="87"/>
      <c r="T92" s="88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0" t="s">
        <v>159</v>
      </c>
      <c r="AU92" s="20" t="s">
        <v>77</v>
      </c>
    </row>
    <row r="93" s="2" customFormat="1">
      <c r="A93" s="41"/>
      <c r="B93" s="42"/>
      <c r="C93" s="43"/>
      <c r="D93" s="235" t="s">
        <v>238</v>
      </c>
      <c r="E93" s="43"/>
      <c r="F93" s="256" t="s">
        <v>2036</v>
      </c>
      <c r="G93" s="43"/>
      <c r="H93" s="43"/>
      <c r="I93" s="230"/>
      <c r="J93" s="43"/>
      <c r="K93" s="43"/>
      <c r="L93" s="47"/>
      <c r="M93" s="231"/>
      <c r="N93" s="232"/>
      <c r="O93" s="87"/>
      <c r="P93" s="87"/>
      <c r="Q93" s="87"/>
      <c r="R93" s="87"/>
      <c r="S93" s="87"/>
      <c r="T93" s="88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20" t="s">
        <v>238</v>
      </c>
      <c r="AU93" s="20" t="s">
        <v>77</v>
      </c>
    </row>
    <row r="94" s="2" customFormat="1" ht="16.5" customHeight="1">
      <c r="A94" s="41"/>
      <c r="B94" s="42"/>
      <c r="C94" s="215" t="s">
        <v>158</v>
      </c>
      <c r="D94" s="215" t="s">
        <v>153</v>
      </c>
      <c r="E94" s="216" t="s">
        <v>2037</v>
      </c>
      <c r="F94" s="217" t="s">
        <v>2038</v>
      </c>
      <c r="G94" s="218" t="s">
        <v>1194</v>
      </c>
      <c r="H94" s="219">
        <v>1</v>
      </c>
      <c r="I94" s="220"/>
      <c r="J94" s="221">
        <f>ROUND(I94*H94,2)</f>
        <v>0</v>
      </c>
      <c r="K94" s="217" t="s">
        <v>19</v>
      </c>
      <c r="L94" s="47"/>
      <c r="M94" s="222" t="s">
        <v>19</v>
      </c>
      <c r="N94" s="223" t="s">
        <v>40</v>
      </c>
      <c r="O94" s="87"/>
      <c r="P94" s="224">
        <f>O94*H94</f>
        <v>0</v>
      </c>
      <c r="Q94" s="224">
        <v>0</v>
      </c>
      <c r="R94" s="224">
        <f>Q94*H94</f>
        <v>0</v>
      </c>
      <c r="S94" s="224">
        <v>0</v>
      </c>
      <c r="T94" s="225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26" t="s">
        <v>158</v>
      </c>
      <c r="AT94" s="226" t="s">
        <v>153</v>
      </c>
      <c r="AU94" s="226" t="s">
        <v>77</v>
      </c>
      <c r="AY94" s="20" t="s">
        <v>151</v>
      </c>
      <c r="BE94" s="227">
        <f>IF(N94="základní",J94,0)</f>
        <v>0</v>
      </c>
      <c r="BF94" s="227">
        <f>IF(N94="snížená",J94,0)</f>
        <v>0</v>
      </c>
      <c r="BG94" s="227">
        <f>IF(N94="zákl. přenesená",J94,0)</f>
        <v>0</v>
      </c>
      <c r="BH94" s="227">
        <f>IF(N94="sníž. přenesená",J94,0)</f>
        <v>0</v>
      </c>
      <c r="BI94" s="227">
        <f>IF(N94="nulová",J94,0)</f>
        <v>0</v>
      </c>
      <c r="BJ94" s="20" t="s">
        <v>77</v>
      </c>
      <c r="BK94" s="227">
        <f>ROUND(I94*H94,2)</f>
        <v>0</v>
      </c>
      <c r="BL94" s="20" t="s">
        <v>158</v>
      </c>
      <c r="BM94" s="226" t="s">
        <v>2039</v>
      </c>
    </row>
    <row r="95" s="2" customFormat="1">
      <c r="A95" s="41"/>
      <c r="B95" s="42"/>
      <c r="C95" s="43"/>
      <c r="D95" s="235" t="s">
        <v>238</v>
      </c>
      <c r="E95" s="43"/>
      <c r="F95" s="256" t="s">
        <v>2040</v>
      </c>
      <c r="G95" s="43"/>
      <c r="H95" s="43"/>
      <c r="I95" s="230"/>
      <c r="J95" s="43"/>
      <c r="K95" s="43"/>
      <c r="L95" s="47"/>
      <c r="M95" s="231"/>
      <c r="N95" s="232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238</v>
      </c>
      <c r="AU95" s="20" t="s">
        <v>77</v>
      </c>
    </row>
    <row r="96" s="2" customFormat="1" ht="16.5" customHeight="1">
      <c r="A96" s="41"/>
      <c r="B96" s="42"/>
      <c r="C96" s="215" t="s">
        <v>178</v>
      </c>
      <c r="D96" s="215" t="s">
        <v>153</v>
      </c>
      <c r="E96" s="216" t="s">
        <v>2041</v>
      </c>
      <c r="F96" s="217" t="s">
        <v>2042</v>
      </c>
      <c r="G96" s="218" t="s">
        <v>1194</v>
      </c>
      <c r="H96" s="219">
        <v>1</v>
      </c>
      <c r="I96" s="220"/>
      <c r="J96" s="221">
        <f>ROUND(I96*H96,2)</f>
        <v>0</v>
      </c>
      <c r="K96" s="217" t="s">
        <v>157</v>
      </c>
      <c r="L96" s="47"/>
      <c r="M96" s="222" t="s">
        <v>19</v>
      </c>
      <c r="N96" s="223" t="s">
        <v>40</v>
      </c>
      <c r="O96" s="87"/>
      <c r="P96" s="224">
        <f>O96*H96</f>
        <v>0</v>
      </c>
      <c r="Q96" s="224">
        <v>0</v>
      </c>
      <c r="R96" s="224">
        <f>Q96*H96</f>
        <v>0</v>
      </c>
      <c r="S96" s="224">
        <v>0</v>
      </c>
      <c r="T96" s="225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26" t="s">
        <v>2028</v>
      </c>
      <c r="AT96" s="226" t="s">
        <v>153</v>
      </c>
      <c r="AU96" s="226" t="s">
        <v>77</v>
      </c>
      <c r="AY96" s="20" t="s">
        <v>151</v>
      </c>
      <c r="BE96" s="227">
        <f>IF(N96="základní",J96,0)</f>
        <v>0</v>
      </c>
      <c r="BF96" s="227">
        <f>IF(N96="snížená",J96,0)</f>
        <v>0</v>
      </c>
      <c r="BG96" s="227">
        <f>IF(N96="zákl. přenesená",J96,0)</f>
        <v>0</v>
      </c>
      <c r="BH96" s="227">
        <f>IF(N96="sníž. přenesená",J96,0)</f>
        <v>0</v>
      </c>
      <c r="BI96" s="227">
        <f>IF(N96="nulová",J96,0)</f>
        <v>0</v>
      </c>
      <c r="BJ96" s="20" t="s">
        <v>77</v>
      </c>
      <c r="BK96" s="227">
        <f>ROUND(I96*H96,2)</f>
        <v>0</v>
      </c>
      <c r="BL96" s="20" t="s">
        <v>2028</v>
      </c>
      <c r="BM96" s="226" t="s">
        <v>2043</v>
      </c>
    </row>
    <row r="97" s="2" customFormat="1">
      <c r="A97" s="41"/>
      <c r="B97" s="42"/>
      <c r="C97" s="43"/>
      <c r="D97" s="228" t="s">
        <v>159</v>
      </c>
      <c r="E97" s="43"/>
      <c r="F97" s="229" t="s">
        <v>2044</v>
      </c>
      <c r="G97" s="43"/>
      <c r="H97" s="43"/>
      <c r="I97" s="230"/>
      <c r="J97" s="43"/>
      <c r="K97" s="43"/>
      <c r="L97" s="47"/>
      <c r="M97" s="231"/>
      <c r="N97" s="232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159</v>
      </c>
      <c r="AU97" s="20" t="s">
        <v>77</v>
      </c>
    </row>
    <row r="98" s="2" customFormat="1" ht="16.5" customHeight="1">
      <c r="A98" s="41"/>
      <c r="B98" s="42"/>
      <c r="C98" s="215" t="s">
        <v>170</v>
      </c>
      <c r="D98" s="215" t="s">
        <v>153</v>
      </c>
      <c r="E98" s="216" t="s">
        <v>2045</v>
      </c>
      <c r="F98" s="217" t="s">
        <v>2046</v>
      </c>
      <c r="G98" s="218" t="s">
        <v>1194</v>
      </c>
      <c r="H98" s="219">
        <v>1</v>
      </c>
      <c r="I98" s="220"/>
      <c r="J98" s="221">
        <f>ROUND(I98*H98,2)</f>
        <v>0</v>
      </c>
      <c r="K98" s="217" t="s">
        <v>157</v>
      </c>
      <c r="L98" s="47"/>
      <c r="M98" s="222" t="s">
        <v>19</v>
      </c>
      <c r="N98" s="223" t="s">
        <v>40</v>
      </c>
      <c r="O98" s="87"/>
      <c r="P98" s="224">
        <f>O98*H98</f>
        <v>0</v>
      </c>
      <c r="Q98" s="224">
        <v>0</v>
      </c>
      <c r="R98" s="224">
        <f>Q98*H98</f>
        <v>0</v>
      </c>
      <c r="S98" s="224">
        <v>0</v>
      </c>
      <c r="T98" s="225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26" t="s">
        <v>2028</v>
      </c>
      <c r="AT98" s="226" t="s">
        <v>153</v>
      </c>
      <c r="AU98" s="226" t="s">
        <v>77</v>
      </c>
      <c r="AY98" s="20" t="s">
        <v>151</v>
      </c>
      <c r="BE98" s="227">
        <f>IF(N98="základní",J98,0)</f>
        <v>0</v>
      </c>
      <c r="BF98" s="227">
        <f>IF(N98="snížená",J98,0)</f>
        <v>0</v>
      </c>
      <c r="BG98" s="227">
        <f>IF(N98="zákl. přenesená",J98,0)</f>
        <v>0</v>
      </c>
      <c r="BH98" s="227">
        <f>IF(N98="sníž. přenesená",J98,0)</f>
        <v>0</v>
      </c>
      <c r="BI98" s="227">
        <f>IF(N98="nulová",J98,0)</f>
        <v>0</v>
      </c>
      <c r="BJ98" s="20" t="s">
        <v>77</v>
      </c>
      <c r="BK98" s="227">
        <f>ROUND(I98*H98,2)</f>
        <v>0</v>
      </c>
      <c r="BL98" s="20" t="s">
        <v>2028</v>
      </c>
      <c r="BM98" s="226" t="s">
        <v>2047</v>
      </c>
    </row>
    <row r="99" s="2" customFormat="1">
      <c r="A99" s="41"/>
      <c r="B99" s="42"/>
      <c r="C99" s="43"/>
      <c r="D99" s="228" t="s">
        <v>159</v>
      </c>
      <c r="E99" s="43"/>
      <c r="F99" s="229" t="s">
        <v>2048</v>
      </c>
      <c r="G99" s="43"/>
      <c r="H99" s="43"/>
      <c r="I99" s="230"/>
      <c r="J99" s="43"/>
      <c r="K99" s="43"/>
      <c r="L99" s="47"/>
      <c r="M99" s="231"/>
      <c r="N99" s="232"/>
      <c r="O99" s="87"/>
      <c r="P99" s="87"/>
      <c r="Q99" s="87"/>
      <c r="R99" s="87"/>
      <c r="S99" s="87"/>
      <c r="T99" s="88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0" t="s">
        <v>159</v>
      </c>
      <c r="AU99" s="20" t="s">
        <v>77</v>
      </c>
    </row>
    <row r="100" s="2" customFormat="1" ht="16.5" customHeight="1">
      <c r="A100" s="41"/>
      <c r="B100" s="42"/>
      <c r="C100" s="215" t="s">
        <v>188</v>
      </c>
      <c r="D100" s="215" t="s">
        <v>153</v>
      </c>
      <c r="E100" s="216" t="s">
        <v>2049</v>
      </c>
      <c r="F100" s="217" t="s">
        <v>2050</v>
      </c>
      <c r="G100" s="218" t="s">
        <v>1194</v>
      </c>
      <c r="H100" s="219">
        <v>1</v>
      </c>
      <c r="I100" s="220"/>
      <c r="J100" s="221">
        <f>ROUND(I100*H100,2)</f>
        <v>0</v>
      </c>
      <c r="K100" s="217" t="s">
        <v>157</v>
      </c>
      <c r="L100" s="47"/>
      <c r="M100" s="222" t="s">
        <v>19</v>
      </c>
      <c r="N100" s="223" t="s">
        <v>40</v>
      </c>
      <c r="O100" s="87"/>
      <c r="P100" s="224">
        <f>O100*H100</f>
        <v>0</v>
      </c>
      <c r="Q100" s="224">
        <v>0</v>
      </c>
      <c r="R100" s="224">
        <f>Q100*H100</f>
        <v>0</v>
      </c>
      <c r="S100" s="224">
        <v>0</v>
      </c>
      <c r="T100" s="225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26" t="s">
        <v>2028</v>
      </c>
      <c r="AT100" s="226" t="s">
        <v>153</v>
      </c>
      <c r="AU100" s="226" t="s">
        <v>77</v>
      </c>
      <c r="AY100" s="20" t="s">
        <v>151</v>
      </c>
      <c r="BE100" s="227">
        <f>IF(N100="základní",J100,0)</f>
        <v>0</v>
      </c>
      <c r="BF100" s="227">
        <f>IF(N100="snížená",J100,0)</f>
        <v>0</v>
      </c>
      <c r="BG100" s="227">
        <f>IF(N100="zákl. přenesená",J100,0)</f>
        <v>0</v>
      </c>
      <c r="BH100" s="227">
        <f>IF(N100="sníž. přenesená",J100,0)</f>
        <v>0</v>
      </c>
      <c r="BI100" s="227">
        <f>IF(N100="nulová",J100,0)</f>
        <v>0</v>
      </c>
      <c r="BJ100" s="20" t="s">
        <v>77</v>
      </c>
      <c r="BK100" s="227">
        <f>ROUND(I100*H100,2)</f>
        <v>0</v>
      </c>
      <c r="BL100" s="20" t="s">
        <v>2028</v>
      </c>
      <c r="BM100" s="226" t="s">
        <v>2051</v>
      </c>
    </row>
    <row r="101" s="2" customFormat="1">
      <c r="A101" s="41"/>
      <c r="B101" s="42"/>
      <c r="C101" s="43"/>
      <c r="D101" s="228" t="s">
        <v>159</v>
      </c>
      <c r="E101" s="43"/>
      <c r="F101" s="229" t="s">
        <v>2052</v>
      </c>
      <c r="G101" s="43"/>
      <c r="H101" s="43"/>
      <c r="I101" s="230"/>
      <c r="J101" s="43"/>
      <c r="K101" s="43"/>
      <c r="L101" s="47"/>
      <c r="M101" s="231"/>
      <c r="N101" s="232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159</v>
      </c>
      <c r="AU101" s="20" t="s">
        <v>77</v>
      </c>
    </row>
    <row r="102" s="2" customFormat="1" ht="16.5" customHeight="1">
      <c r="A102" s="41"/>
      <c r="B102" s="42"/>
      <c r="C102" s="215" t="s">
        <v>175</v>
      </c>
      <c r="D102" s="215" t="s">
        <v>153</v>
      </c>
      <c r="E102" s="216" t="s">
        <v>2053</v>
      </c>
      <c r="F102" s="217" t="s">
        <v>2054</v>
      </c>
      <c r="G102" s="218" t="s">
        <v>1194</v>
      </c>
      <c r="H102" s="219">
        <v>1</v>
      </c>
      <c r="I102" s="220"/>
      <c r="J102" s="221">
        <f>ROUND(I102*H102,2)</f>
        <v>0</v>
      </c>
      <c r="K102" s="217" t="s">
        <v>157</v>
      </c>
      <c r="L102" s="47"/>
      <c r="M102" s="222" t="s">
        <v>19</v>
      </c>
      <c r="N102" s="223" t="s">
        <v>40</v>
      </c>
      <c r="O102" s="87"/>
      <c r="P102" s="224">
        <f>O102*H102</f>
        <v>0</v>
      </c>
      <c r="Q102" s="224">
        <v>0</v>
      </c>
      <c r="R102" s="224">
        <f>Q102*H102</f>
        <v>0</v>
      </c>
      <c r="S102" s="224">
        <v>0</v>
      </c>
      <c r="T102" s="225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26" t="s">
        <v>2028</v>
      </c>
      <c r="AT102" s="226" t="s">
        <v>153</v>
      </c>
      <c r="AU102" s="226" t="s">
        <v>77</v>
      </c>
      <c r="AY102" s="20" t="s">
        <v>151</v>
      </c>
      <c r="BE102" s="227">
        <f>IF(N102="základní",J102,0)</f>
        <v>0</v>
      </c>
      <c r="BF102" s="227">
        <f>IF(N102="snížená",J102,0)</f>
        <v>0</v>
      </c>
      <c r="BG102" s="227">
        <f>IF(N102="zákl. přenesená",J102,0)</f>
        <v>0</v>
      </c>
      <c r="BH102" s="227">
        <f>IF(N102="sníž. přenesená",J102,0)</f>
        <v>0</v>
      </c>
      <c r="BI102" s="227">
        <f>IF(N102="nulová",J102,0)</f>
        <v>0</v>
      </c>
      <c r="BJ102" s="20" t="s">
        <v>77</v>
      </c>
      <c r="BK102" s="227">
        <f>ROUND(I102*H102,2)</f>
        <v>0</v>
      </c>
      <c r="BL102" s="20" t="s">
        <v>2028</v>
      </c>
      <c r="BM102" s="226" t="s">
        <v>2055</v>
      </c>
    </row>
    <row r="103" s="2" customFormat="1">
      <c r="A103" s="41"/>
      <c r="B103" s="42"/>
      <c r="C103" s="43"/>
      <c r="D103" s="228" t="s">
        <v>159</v>
      </c>
      <c r="E103" s="43"/>
      <c r="F103" s="229" t="s">
        <v>2056</v>
      </c>
      <c r="G103" s="43"/>
      <c r="H103" s="43"/>
      <c r="I103" s="230"/>
      <c r="J103" s="43"/>
      <c r="K103" s="43"/>
      <c r="L103" s="47"/>
      <c r="M103" s="231"/>
      <c r="N103" s="232"/>
      <c r="O103" s="87"/>
      <c r="P103" s="87"/>
      <c r="Q103" s="87"/>
      <c r="R103" s="87"/>
      <c r="S103" s="87"/>
      <c r="T103" s="88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20" t="s">
        <v>159</v>
      </c>
      <c r="AU103" s="20" t="s">
        <v>77</v>
      </c>
    </row>
    <row r="104" s="2" customFormat="1" ht="16.5" customHeight="1">
      <c r="A104" s="41"/>
      <c r="B104" s="42"/>
      <c r="C104" s="215" t="s">
        <v>203</v>
      </c>
      <c r="D104" s="215" t="s">
        <v>153</v>
      </c>
      <c r="E104" s="216" t="s">
        <v>2057</v>
      </c>
      <c r="F104" s="217" t="s">
        <v>2058</v>
      </c>
      <c r="G104" s="218" t="s">
        <v>1194</v>
      </c>
      <c r="H104" s="219">
        <v>1</v>
      </c>
      <c r="I104" s="220"/>
      <c r="J104" s="221">
        <f>ROUND(I104*H104,2)</f>
        <v>0</v>
      </c>
      <c r="K104" s="217" t="s">
        <v>157</v>
      </c>
      <c r="L104" s="47"/>
      <c r="M104" s="222" t="s">
        <v>19</v>
      </c>
      <c r="N104" s="223" t="s">
        <v>40</v>
      </c>
      <c r="O104" s="87"/>
      <c r="P104" s="224">
        <f>O104*H104</f>
        <v>0</v>
      </c>
      <c r="Q104" s="224">
        <v>0</v>
      </c>
      <c r="R104" s="224">
        <f>Q104*H104</f>
        <v>0</v>
      </c>
      <c r="S104" s="224">
        <v>0</v>
      </c>
      <c r="T104" s="225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26" t="s">
        <v>2028</v>
      </c>
      <c r="AT104" s="226" t="s">
        <v>153</v>
      </c>
      <c r="AU104" s="226" t="s">
        <v>77</v>
      </c>
      <c r="AY104" s="20" t="s">
        <v>151</v>
      </c>
      <c r="BE104" s="227">
        <f>IF(N104="základní",J104,0)</f>
        <v>0</v>
      </c>
      <c r="BF104" s="227">
        <f>IF(N104="snížená",J104,0)</f>
        <v>0</v>
      </c>
      <c r="BG104" s="227">
        <f>IF(N104="zákl. přenesená",J104,0)</f>
        <v>0</v>
      </c>
      <c r="BH104" s="227">
        <f>IF(N104="sníž. přenesená",J104,0)</f>
        <v>0</v>
      </c>
      <c r="BI104" s="227">
        <f>IF(N104="nulová",J104,0)</f>
        <v>0</v>
      </c>
      <c r="BJ104" s="20" t="s">
        <v>77</v>
      </c>
      <c r="BK104" s="227">
        <f>ROUND(I104*H104,2)</f>
        <v>0</v>
      </c>
      <c r="BL104" s="20" t="s">
        <v>2028</v>
      </c>
      <c r="BM104" s="226" t="s">
        <v>464</v>
      </c>
    </row>
    <row r="105" s="2" customFormat="1">
      <c r="A105" s="41"/>
      <c r="B105" s="42"/>
      <c r="C105" s="43"/>
      <c r="D105" s="228" t="s">
        <v>159</v>
      </c>
      <c r="E105" s="43"/>
      <c r="F105" s="229" t="s">
        <v>2059</v>
      </c>
      <c r="G105" s="43"/>
      <c r="H105" s="43"/>
      <c r="I105" s="230"/>
      <c r="J105" s="43"/>
      <c r="K105" s="43"/>
      <c r="L105" s="47"/>
      <c r="M105" s="231"/>
      <c r="N105" s="232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159</v>
      </c>
      <c r="AU105" s="20" t="s">
        <v>77</v>
      </c>
    </row>
    <row r="106" s="2" customFormat="1">
      <c r="A106" s="41"/>
      <c r="B106" s="42"/>
      <c r="C106" s="43"/>
      <c r="D106" s="235" t="s">
        <v>238</v>
      </c>
      <c r="E106" s="43"/>
      <c r="F106" s="256" t="s">
        <v>2060</v>
      </c>
      <c r="G106" s="43"/>
      <c r="H106" s="43"/>
      <c r="I106" s="230"/>
      <c r="J106" s="43"/>
      <c r="K106" s="43"/>
      <c r="L106" s="47"/>
      <c r="M106" s="231"/>
      <c r="N106" s="232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238</v>
      </c>
      <c r="AU106" s="20" t="s">
        <v>77</v>
      </c>
    </row>
    <row r="107" s="2" customFormat="1" ht="16.5" customHeight="1">
      <c r="A107" s="41"/>
      <c r="B107" s="42"/>
      <c r="C107" s="215" t="s">
        <v>181</v>
      </c>
      <c r="D107" s="215" t="s">
        <v>153</v>
      </c>
      <c r="E107" s="216" t="s">
        <v>2061</v>
      </c>
      <c r="F107" s="217" t="s">
        <v>2062</v>
      </c>
      <c r="G107" s="218" t="s">
        <v>1194</v>
      </c>
      <c r="H107" s="219">
        <v>1</v>
      </c>
      <c r="I107" s="220"/>
      <c r="J107" s="221">
        <f>ROUND(I107*H107,2)</f>
        <v>0</v>
      </c>
      <c r="K107" s="217" t="s">
        <v>157</v>
      </c>
      <c r="L107" s="47"/>
      <c r="M107" s="222" t="s">
        <v>19</v>
      </c>
      <c r="N107" s="223" t="s">
        <v>40</v>
      </c>
      <c r="O107" s="87"/>
      <c r="P107" s="224">
        <f>O107*H107</f>
        <v>0</v>
      </c>
      <c r="Q107" s="224">
        <v>0</v>
      </c>
      <c r="R107" s="224">
        <f>Q107*H107</f>
        <v>0</v>
      </c>
      <c r="S107" s="224">
        <v>0</v>
      </c>
      <c r="T107" s="225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26" t="s">
        <v>2028</v>
      </c>
      <c r="AT107" s="226" t="s">
        <v>153</v>
      </c>
      <c r="AU107" s="226" t="s">
        <v>77</v>
      </c>
      <c r="AY107" s="20" t="s">
        <v>151</v>
      </c>
      <c r="BE107" s="227">
        <f>IF(N107="základní",J107,0)</f>
        <v>0</v>
      </c>
      <c r="BF107" s="227">
        <f>IF(N107="snížená",J107,0)</f>
        <v>0</v>
      </c>
      <c r="BG107" s="227">
        <f>IF(N107="zákl. přenesená",J107,0)</f>
        <v>0</v>
      </c>
      <c r="BH107" s="227">
        <f>IF(N107="sníž. přenesená",J107,0)</f>
        <v>0</v>
      </c>
      <c r="BI107" s="227">
        <f>IF(N107="nulová",J107,0)</f>
        <v>0</v>
      </c>
      <c r="BJ107" s="20" t="s">
        <v>77</v>
      </c>
      <c r="BK107" s="227">
        <f>ROUND(I107*H107,2)</f>
        <v>0</v>
      </c>
      <c r="BL107" s="20" t="s">
        <v>2028</v>
      </c>
      <c r="BM107" s="226" t="s">
        <v>477</v>
      </c>
    </row>
    <row r="108" s="2" customFormat="1">
      <c r="A108" s="41"/>
      <c r="B108" s="42"/>
      <c r="C108" s="43"/>
      <c r="D108" s="228" t="s">
        <v>159</v>
      </c>
      <c r="E108" s="43"/>
      <c r="F108" s="229" t="s">
        <v>2063</v>
      </c>
      <c r="G108" s="43"/>
      <c r="H108" s="43"/>
      <c r="I108" s="230"/>
      <c r="J108" s="43"/>
      <c r="K108" s="43"/>
      <c r="L108" s="47"/>
      <c r="M108" s="231"/>
      <c r="N108" s="232"/>
      <c r="O108" s="87"/>
      <c r="P108" s="87"/>
      <c r="Q108" s="87"/>
      <c r="R108" s="87"/>
      <c r="S108" s="87"/>
      <c r="T108" s="88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20" t="s">
        <v>159</v>
      </c>
      <c r="AU108" s="20" t="s">
        <v>77</v>
      </c>
    </row>
    <row r="109" s="2" customFormat="1">
      <c r="A109" s="41"/>
      <c r="B109" s="42"/>
      <c r="C109" s="43"/>
      <c r="D109" s="235" t="s">
        <v>238</v>
      </c>
      <c r="E109" s="43"/>
      <c r="F109" s="256" t="s">
        <v>2064</v>
      </c>
      <c r="G109" s="43"/>
      <c r="H109" s="43"/>
      <c r="I109" s="230"/>
      <c r="J109" s="43"/>
      <c r="K109" s="43"/>
      <c r="L109" s="47"/>
      <c r="M109" s="231"/>
      <c r="N109" s="232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238</v>
      </c>
      <c r="AU109" s="20" t="s">
        <v>77</v>
      </c>
    </row>
    <row r="110" s="2" customFormat="1" ht="16.5" customHeight="1">
      <c r="A110" s="41"/>
      <c r="B110" s="42"/>
      <c r="C110" s="215" t="s">
        <v>217</v>
      </c>
      <c r="D110" s="215" t="s">
        <v>153</v>
      </c>
      <c r="E110" s="216" t="s">
        <v>2065</v>
      </c>
      <c r="F110" s="217" t="s">
        <v>2066</v>
      </c>
      <c r="G110" s="218" t="s">
        <v>1194</v>
      </c>
      <c r="H110" s="219">
        <v>1</v>
      </c>
      <c r="I110" s="220"/>
      <c r="J110" s="221">
        <f>ROUND(I110*H110,2)</f>
        <v>0</v>
      </c>
      <c r="K110" s="217" t="s">
        <v>157</v>
      </c>
      <c r="L110" s="47"/>
      <c r="M110" s="222" t="s">
        <v>19</v>
      </c>
      <c r="N110" s="223" t="s">
        <v>40</v>
      </c>
      <c r="O110" s="87"/>
      <c r="P110" s="224">
        <f>O110*H110</f>
        <v>0</v>
      </c>
      <c r="Q110" s="224">
        <v>0</v>
      </c>
      <c r="R110" s="224">
        <f>Q110*H110</f>
        <v>0</v>
      </c>
      <c r="S110" s="224">
        <v>0</v>
      </c>
      <c r="T110" s="225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26" t="s">
        <v>2028</v>
      </c>
      <c r="AT110" s="226" t="s">
        <v>153</v>
      </c>
      <c r="AU110" s="226" t="s">
        <v>77</v>
      </c>
      <c r="AY110" s="20" t="s">
        <v>151</v>
      </c>
      <c r="BE110" s="227">
        <f>IF(N110="základní",J110,0)</f>
        <v>0</v>
      </c>
      <c r="BF110" s="227">
        <f>IF(N110="snížená",J110,0)</f>
        <v>0</v>
      </c>
      <c r="BG110" s="227">
        <f>IF(N110="zákl. přenesená",J110,0)</f>
        <v>0</v>
      </c>
      <c r="BH110" s="227">
        <f>IF(N110="sníž. přenesená",J110,0)</f>
        <v>0</v>
      </c>
      <c r="BI110" s="227">
        <f>IF(N110="nulová",J110,0)</f>
        <v>0</v>
      </c>
      <c r="BJ110" s="20" t="s">
        <v>77</v>
      </c>
      <c r="BK110" s="227">
        <f>ROUND(I110*H110,2)</f>
        <v>0</v>
      </c>
      <c r="BL110" s="20" t="s">
        <v>2028</v>
      </c>
      <c r="BM110" s="226" t="s">
        <v>2067</v>
      </c>
    </row>
    <row r="111" s="2" customFormat="1">
      <c r="A111" s="41"/>
      <c r="B111" s="42"/>
      <c r="C111" s="43"/>
      <c r="D111" s="228" t="s">
        <v>159</v>
      </c>
      <c r="E111" s="43"/>
      <c r="F111" s="229" t="s">
        <v>2068</v>
      </c>
      <c r="G111" s="43"/>
      <c r="H111" s="43"/>
      <c r="I111" s="230"/>
      <c r="J111" s="43"/>
      <c r="K111" s="43"/>
      <c r="L111" s="47"/>
      <c r="M111" s="270"/>
      <c r="N111" s="271"/>
      <c r="O111" s="272"/>
      <c r="P111" s="272"/>
      <c r="Q111" s="272"/>
      <c r="R111" s="272"/>
      <c r="S111" s="272"/>
      <c r="T111" s="273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T111" s="20" t="s">
        <v>159</v>
      </c>
      <c r="AU111" s="20" t="s">
        <v>77</v>
      </c>
    </row>
    <row r="112" s="2" customFormat="1" ht="6.96" customHeight="1">
      <c r="A112" s="41"/>
      <c r="B112" s="62"/>
      <c r="C112" s="63"/>
      <c r="D112" s="63"/>
      <c r="E112" s="63"/>
      <c r="F112" s="63"/>
      <c r="G112" s="63"/>
      <c r="H112" s="63"/>
      <c r="I112" s="63"/>
      <c r="J112" s="63"/>
      <c r="K112" s="63"/>
      <c r="L112" s="47"/>
      <c r="M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</row>
  </sheetData>
  <sheetProtection sheet="1" autoFilter="0" formatColumns="0" formatRows="0" objects="1" scenarios="1" spinCount="100000" saltValue="zqSHE9Xr1KaZg/x20eL1UIW3V2pXgI/XqVH1g6/TN2QxnzB2rzIeJ9s0yGjVkfTD7NeboRyFcc5L0nLrvHs0og==" hashValue="GdPiuynbcrHjef0haT8cSv+LM4xfNctpaJzKH59/xzutVIEylykqFREisP9Br1Mk15yVd2x6r19EUjQbIv8ZjA==" algorithmName="SHA-512" password="88A1"/>
  <autoFilter ref="C81:K111"/>
  <mergeCells count="9">
    <mergeCell ref="E7:H7"/>
    <mergeCell ref="E9:H9"/>
    <mergeCell ref="E18:H18"/>
    <mergeCell ref="E27:H27"/>
    <mergeCell ref="E48:H48"/>
    <mergeCell ref="E50:H50"/>
    <mergeCell ref="E72:H72"/>
    <mergeCell ref="E74:H74"/>
    <mergeCell ref="L2:V2"/>
  </mergeCells>
  <hyperlinks>
    <hyperlink ref="F86" r:id="rId1" display="https://podminky.urs.cz/item/CS_URS_2024_01/938908411"/>
    <hyperlink ref="F89" r:id="rId2" display="https://podminky.urs.cz/item/CS_URS_2024_01/011002000"/>
    <hyperlink ref="F92" r:id="rId3" display="https://podminky.urs.cz/item/CS_URS_2024_01/012002000"/>
    <hyperlink ref="F97" r:id="rId4" display="https://podminky.urs.cz/item/CS_URS_2024_01/013254000"/>
    <hyperlink ref="F99" r:id="rId5" display="https://podminky.urs.cz/item/CS_URS_2024_01/030001000"/>
    <hyperlink ref="F101" r:id="rId6" display="https://podminky.urs.cz/item/CS_URS_2024_01/043134000"/>
    <hyperlink ref="F103" r:id="rId7" display="https://podminky.urs.cz/item/CS_URS_2024_01/071002000"/>
    <hyperlink ref="F105" r:id="rId8" display="https://podminky.urs.cz/item/CS_URS_2024_01/072103001"/>
    <hyperlink ref="F108" r:id="rId9" display="https://podminky.urs.cz/item/CS_URS_2024_01/072103011"/>
    <hyperlink ref="F111" r:id="rId10" display="https://podminky.urs.cz/item/CS_URS_2024_01/094104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1"/>
</worksheet>
</file>

<file path=xl/worksheets/sheet1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58"/>
  </sheetViews>
  <cols>
    <col min="1" max="1" width="8.332031" style="299" customWidth="1"/>
    <col min="2" max="2" width="1.667969" style="299" customWidth="1"/>
    <col min="3" max="4" width="5" style="299" customWidth="1"/>
    <col min="5" max="5" width="11.66016" style="299" customWidth="1"/>
    <col min="6" max="6" width="9.160156" style="299" customWidth="1"/>
    <col min="7" max="7" width="5" style="299" customWidth="1"/>
    <col min="8" max="8" width="77.83203" style="299" customWidth="1"/>
    <col min="9" max="10" width="20" style="299" customWidth="1"/>
    <col min="11" max="11" width="1.667969" style="299" customWidth="1"/>
  </cols>
  <sheetData>
    <row r="1" s="1" customFormat="1" ht="37.5" customHeight="1"/>
    <row r="2" s="1" customFormat="1" ht="7.5" customHeight="1">
      <c r="B2" s="300"/>
      <c r="C2" s="301"/>
      <c r="D2" s="301"/>
      <c r="E2" s="301"/>
      <c r="F2" s="301"/>
      <c r="G2" s="301"/>
      <c r="H2" s="301"/>
      <c r="I2" s="301"/>
      <c r="J2" s="301"/>
      <c r="K2" s="302"/>
    </row>
    <row r="3" s="17" customFormat="1" ht="45" customHeight="1">
      <c r="B3" s="303"/>
      <c r="C3" s="304" t="s">
        <v>2069</v>
      </c>
      <c r="D3" s="304"/>
      <c r="E3" s="304"/>
      <c r="F3" s="304"/>
      <c r="G3" s="304"/>
      <c r="H3" s="304"/>
      <c r="I3" s="304"/>
      <c r="J3" s="304"/>
      <c r="K3" s="305"/>
    </row>
    <row r="4" s="1" customFormat="1" ht="25.5" customHeight="1">
      <c r="B4" s="306"/>
      <c r="C4" s="307" t="s">
        <v>2070</v>
      </c>
      <c r="D4" s="307"/>
      <c r="E4" s="307"/>
      <c r="F4" s="307"/>
      <c r="G4" s="307"/>
      <c r="H4" s="307"/>
      <c r="I4" s="307"/>
      <c r="J4" s="307"/>
      <c r="K4" s="308"/>
    </row>
    <row r="5" s="1" customFormat="1" ht="5.25" customHeight="1">
      <c r="B5" s="306"/>
      <c r="C5" s="309"/>
      <c r="D5" s="309"/>
      <c r="E5" s="309"/>
      <c r="F5" s="309"/>
      <c r="G5" s="309"/>
      <c r="H5" s="309"/>
      <c r="I5" s="309"/>
      <c r="J5" s="309"/>
      <c r="K5" s="308"/>
    </row>
    <row r="6" s="1" customFormat="1" ht="15" customHeight="1">
      <c r="B6" s="306"/>
      <c r="C6" s="310" t="s">
        <v>2071</v>
      </c>
      <c r="D6" s="310"/>
      <c r="E6" s="310"/>
      <c r="F6" s="310"/>
      <c r="G6" s="310"/>
      <c r="H6" s="310"/>
      <c r="I6" s="310"/>
      <c r="J6" s="310"/>
      <c r="K6" s="308"/>
    </row>
    <row r="7" s="1" customFormat="1" ht="15" customHeight="1">
      <c r="B7" s="311"/>
      <c r="C7" s="310" t="s">
        <v>2072</v>
      </c>
      <c r="D7" s="310"/>
      <c r="E7" s="310"/>
      <c r="F7" s="310"/>
      <c r="G7" s="310"/>
      <c r="H7" s="310"/>
      <c r="I7" s="310"/>
      <c r="J7" s="310"/>
      <c r="K7" s="308"/>
    </row>
    <row r="8" s="1" customFormat="1" ht="12.75" customHeight="1">
      <c r="B8" s="311"/>
      <c r="C8" s="310"/>
      <c r="D8" s="310"/>
      <c r="E8" s="310"/>
      <c r="F8" s="310"/>
      <c r="G8" s="310"/>
      <c r="H8" s="310"/>
      <c r="I8" s="310"/>
      <c r="J8" s="310"/>
      <c r="K8" s="308"/>
    </row>
    <row r="9" s="1" customFormat="1" ht="15" customHeight="1">
      <c r="B9" s="311"/>
      <c r="C9" s="310" t="s">
        <v>2073</v>
      </c>
      <c r="D9" s="310"/>
      <c r="E9" s="310"/>
      <c r="F9" s="310"/>
      <c r="G9" s="310"/>
      <c r="H9" s="310"/>
      <c r="I9" s="310"/>
      <c r="J9" s="310"/>
      <c r="K9" s="308"/>
    </row>
    <row r="10" s="1" customFormat="1" ht="15" customHeight="1">
      <c r="B10" s="311"/>
      <c r="C10" s="310"/>
      <c r="D10" s="310" t="s">
        <v>2074</v>
      </c>
      <c r="E10" s="310"/>
      <c r="F10" s="310"/>
      <c r="G10" s="310"/>
      <c r="H10" s="310"/>
      <c r="I10" s="310"/>
      <c r="J10" s="310"/>
      <c r="K10" s="308"/>
    </row>
    <row r="11" s="1" customFormat="1" ht="15" customHeight="1">
      <c r="B11" s="311"/>
      <c r="C11" s="312"/>
      <c r="D11" s="310" t="s">
        <v>2075</v>
      </c>
      <c r="E11" s="310"/>
      <c r="F11" s="310"/>
      <c r="G11" s="310"/>
      <c r="H11" s="310"/>
      <c r="I11" s="310"/>
      <c r="J11" s="310"/>
      <c r="K11" s="308"/>
    </row>
    <row r="12" s="1" customFormat="1" ht="15" customHeight="1">
      <c r="B12" s="311"/>
      <c r="C12" s="312"/>
      <c r="D12" s="310"/>
      <c r="E12" s="310"/>
      <c r="F12" s="310"/>
      <c r="G12" s="310"/>
      <c r="H12" s="310"/>
      <c r="I12" s="310"/>
      <c r="J12" s="310"/>
      <c r="K12" s="308"/>
    </row>
    <row r="13" s="1" customFormat="1" ht="15" customHeight="1">
      <c r="B13" s="311"/>
      <c r="C13" s="312"/>
      <c r="D13" s="313" t="s">
        <v>2076</v>
      </c>
      <c r="E13" s="310"/>
      <c r="F13" s="310"/>
      <c r="G13" s="310"/>
      <c r="H13" s="310"/>
      <c r="I13" s="310"/>
      <c r="J13" s="310"/>
      <c r="K13" s="308"/>
    </row>
    <row r="14" s="1" customFormat="1" ht="12.75" customHeight="1">
      <c r="B14" s="311"/>
      <c r="C14" s="312"/>
      <c r="D14" s="312"/>
      <c r="E14" s="312"/>
      <c r="F14" s="312"/>
      <c r="G14" s="312"/>
      <c r="H14" s="312"/>
      <c r="I14" s="312"/>
      <c r="J14" s="312"/>
      <c r="K14" s="308"/>
    </row>
    <row r="15" s="1" customFormat="1" ht="15" customHeight="1">
      <c r="B15" s="311"/>
      <c r="C15" s="312"/>
      <c r="D15" s="310" t="s">
        <v>2077</v>
      </c>
      <c r="E15" s="310"/>
      <c r="F15" s="310"/>
      <c r="G15" s="310"/>
      <c r="H15" s="310"/>
      <c r="I15" s="310"/>
      <c r="J15" s="310"/>
      <c r="K15" s="308"/>
    </row>
    <row r="16" s="1" customFormat="1" ht="15" customHeight="1">
      <c r="B16" s="311"/>
      <c r="C16" s="312"/>
      <c r="D16" s="310" t="s">
        <v>2078</v>
      </c>
      <c r="E16" s="310"/>
      <c r="F16" s="310"/>
      <c r="G16" s="310"/>
      <c r="H16" s="310"/>
      <c r="I16" s="310"/>
      <c r="J16" s="310"/>
      <c r="K16" s="308"/>
    </row>
    <row r="17" s="1" customFormat="1" ht="15" customHeight="1">
      <c r="B17" s="311"/>
      <c r="C17" s="312"/>
      <c r="D17" s="310" t="s">
        <v>2079</v>
      </c>
      <c r="E17" s="310"/>
      <c r="F17" s="310"/>
      <c r="G17" s="310"/>
      <c r="H17" s="310"/>
      <c r="I17" s="310"/>
      <c r="J17" s="310"/>
      <c r="K17" s="308"/>
    </row>
    <row r="18" s="1" customFormat="1" ht="15" customHeight="1">
      <c r="B18" s="311"/>
      <c r="C18" s="312"/>
      <c r="D18" s="312"/>
      <c r="E18" s="314" t="s">
        <v>76</v>
      </c>
      <c r="F18" s="310" t="s">
        <v>2080</v>
      </c>
      <c r="G18" s="310"/>
      <c r="H18" s="310"/>
      <c r="I18" s="310"/>
      <c r="J18" s="310"/>
      <c r="K18" s="308"/>
    </row>
    <row r="19" s="1" customFormat="1" ht="15" customHeight="1">
      <c r="B19" s="311"/>
      <c r="C19" s="312"/>
      <c r="D19" s="312"/>
      <c r="E19" s="314" t="s">
        <v>2081</v>
      </c>
      <c r="F19" s="310" t="s">
        <v>2082</v>
      </c>
      <c r="G19" s="310"/>
      <c r="H19" s="310"/>
      <c r="I19" s="310"/>
      <c r="J19" s="310"/>
      <c r="K19" s="308"/>
    </row>
    <row r="20" s="1" customFormat="1" ht="15" customHeight="1">
      <c r="B20" s="311"/>
      <c r="C20" s="312"/>
      <c r="D20" s="312"/>
      <c r="E20" s="314" t="s">
        <v>2083</v>
      </c>
      <c r="F20" s="310" t="s">
        <v>2084</v>
      </c>
      <c r="G20" s="310"/>
      <c r="H20" s="310"/>
      <c r="I20" s="310"/>
      <c r="J20" s="310"/>
      <c r="K20" s="308"/>
    </row>
    <row r="21" s="1" customFormat="1" ht="15" customHeight="1">
      <c r="B21" s="311"/>
      <c r="C21" s="312"/>
      <c r="D21" s="312"/>
      <c r="E21" s="314" t="s">
        <v>2085</v>
      </c>
      <c r="F21" s="310" t="s">
        <v>2086</v>
      </c>
      <c r="G21" s="310"/>
      <c r="H21" s="310"/>
      <c r="I21" s="310"/>
      <c r="J21" s="310"/>
      <c r="K21" s="308"/>
    </row>
    <row r="22" s="1" customFormat="1" ht="15" customHeight="1">
      <c r="B22" s="311"/>
      <c r="C22" s="312"/>
      <c r="D22" s="312"/>
      <c r="E22" s="314" t="s">
        <v>2087</v>
      </c>
      <c r="F22" s="310" t="s">
        <v>2088</v>
      </c>
      <c r="G22" s="310"/>
      <c r="H22" s="310"/>
      <c r="I22" s="310"/>
      <c r="J22" s="310"/>
      <c r="K22" s="308"/>
    </row>
    <row r="23" s="1" customFormat="1" ht="15" customHeight="1">
      <c r="B23" s="311"/>
      <c r="C23" s="312"/>
      <c r="D23" s="312"/>
      <c r="E23" s="314" t="s">
        <v>106</v>
      </c>
      <c r="F23" s="310" t="s">
        <v>2089</v>
      </c>
      <c r="G23" s="310"/>
      <c r="H23" s="310"/>
      <c r="I23" s="310"/>
      <c r="J23" s="310"/>
      <c r="K23" s="308"/>
    </row>
    <row r="24" s="1" customFormat="1" ht="12.75" customHeight="1">
      <c r="B24" s="311"/>
      <c r="C24" s="312"/>
      <c r="D24" s="312"/>
      <c r="E24" s="312"/>
      <c r="F24" s="312"/>
      <c r="G24" s="312"/>
      <c r="H24" s="312"/>
      <c r="I24" s="312"/>
      <c r="J24" s="312"/>
      <c r="K24" s="308"/>
    </row>
    <row r="25" s="1" customFormat="1" ht="15" customHeight="1">
      <c r="B25" s="311"/>
      <c r="C25" s="310" t="s">
        <v>2090</v>
      </c>
      <c r="D25" s="310"/>
      <c r="E25" s="310"/>
      <c r="F25" s="310"/>
      <c r="G25" s="310"/>
      <c r="H25" s="310"/>
      <c r="I25" s="310"/>
      <c r="J25" s="310"/>
      <c r="K25" s="308"/>
    </row>
    <row r="26" s="1" customFormat="1" ht="15" customHeight="1">
      <c r="B26" s="311"/>
      <c r="C26" s="310" t="s">
        <v>2091</v>
      </c>
      <c r="D26" s="310"/>
      <c r="E26" s="310"/>
      <c r="F26" s="310"/>
      <c r="G26" s="310"/>
      <c r="H26" s="310"/>
      <c r="I26" s="310"/>
      <c r="J26" s="310"/>
      <c r="K26" s="308"/>
    </row>
    <row r="27" s="1" customFormat="1" ht="15" customHeight="1">
      <c r="B27" s="311"/>
      <c r="C27" s="310"/>
      <c r="D27" s="310" t="s">
        <v>2092</v>
      </c>
      <c r="E27" s="310"/>
      <c r="F27" s="310"/>
      <c r="G27" s="310"/>
      <c r="H27" s="310"/>
      <c r="I27" s="310"/>
      <c r="J27" s="310"/>
      <c r="K27" s="308"/>
    </row>
    <row r="28" s="1" customFormat="1" ht="15" customHeight="1">
      <c r="B28" s="311"/>
      <c r="C28" s="312"/>
      <c r="D28" s="310" t="s">
        <v>2093</v>
      </c>
      <c r="E28" s="310"/>
      <c r="F28" s="310"/>
      <c r="G28" s="310"/>
      <c r="H28" s="310"/>
      <c r="I28" s="310"/>
      <c r="J28" s="310"/>
      <c r="K28" s="308"/>
    </row>
    <row r="29" s="1" customFormat="1" ht="12.75" customHeight="1">
      <c r="B29" s="311"/>
      <c r="C29" s="312"/>
      <c r="D29" s="312"/>
      <c r="E29" s="312"/>
      <c r="F29" s="312"/>
      <c r="G29" s="312"/>
      <c r="H29" s="312"/>
      <c r="I29" s="312"/>
      <c r="J29" s="312"/>
      <c r="K29" s="308"/>
    </row>
    <row r="30" s="1" customFormat="1" ht="15" customHeight="1">
      <c r="B30" s="311"/>
      <c r="C30" s="312"/>
      <c r="D30" s="310" t="s">
        <v>2094</v>
      </c>
      <c r="E30" s="310"/>
      <c r="F30" s="310"/>
      <c r="G30" s="310"/>
      <c r="H30" s="310"/>
      <c r="I30" s="310"/>
      <c r="J30" s="310"/>
      <c r="K30" s="308"/>
    </row>
    <row r="31" s="1" customFormat="1" ht="15" customHeight="1">
      <c r="B31" s="311"/>
      <c r="C31" s="312"/>
      <c r="D31" s="310" t="s">
        <v>2095</v>
      </c>
      <c r="E31" s="310"/>
      <c r="F31" s="310"/>
      <c r="G31" s="310"/>
      <c r="H31" s="310"/>
      <c r="I31" s="310"/>
      <c r="J31" s="310"/>
      <c r="K31" s="308"/>
    </row>
    <row r="32" s="1" customFormat="1" ht="12.75" customHeight="1">
      <c r="B32" s="311"/>
      <c r="C32" s="312"/>
      <c r="D32" s="312"/>
      <c r="E32" s="312"/>
      <c r="F32" s="312"/>
      <c r="G32" s="312"/>
      <c r="H32" s="312"/>
      <c r="I32" s="312"/>
      <c r="J32" s="312"/>
      <c r="K32" s="308"/>
    </row>
    <row r="33" s="1" customFormat="1" ht="15" customHeight="1">
      <c r="B33" s="311"/>
      <c r="C33" s="312"/>
      <c r="D33" s="310" t="s">
        <v>2096</v>
      </c>
      <c r="E33" s="310"/>
      <c r="F33" s="310"/>
      <c r="G33" s="310"/>
      <c r="H33" s="310"/>
      <c r="I33" s="310"/>
      <c r="J33" s="310"/>
      <c r="K33" s="308"/>
    </row>
    <row r="34" s="1" customFormat="1" ht="15" customHeight="1">
      <c r="B34" s="311"/>
      <c r="C34" s="312"/>
      <c r="D34" s="310" t="s">
        <v>2097</v>
      </c>
      <c r="E34" s="310"/>
      <c r="F34" s="310"/>
      <c r="G34" s="310"/>
      <c r="H34" s="310"/>
      <c r="I34" s="310"/>
      <c r="J34" s="310"/>
      <c r="K34" s="308"/>
    </row>
    <row r="35" s="1" customFormat="1" ht="15" customHeight="1">
      <c r="B35" s="311"/>
      <c r="C35" s="312"/>
      <c r="D35" s="310" t="s">
        <v>2098</v>
      </c>
      <c r="E35" s="310"/>
      <c r="F35" s="310"/>
      <c r="G35" s="310"/>
      <c r="H35" s="310"/>
      <c r="I35" s="310"/>
      <c r="J35" s="310"/>
      <c r="K35" s="308"/>
    </row>
    <row r="36" s="1" customFormat="1" ht="15" customHeight="1">
      <c r="B36" s="311"/>
      <c r="C36" s="312"/>
      <c r="D36" s="310"/>
      <c r="E36" s="313" t="s">
        <v>137</v>
      </c>
      <c r="F36" s="310"/>
      <c r="G36" s="310" t="s">
        <v>2099</v>
      </c>
      <c r="H36" s="310"/>
      <c r="I36" s="310"/>
      <c r="J36" s="310"/>
      <c r="K36" s="308"/>
    </row>
    <row r="37" s="1" customFormat="1" ht="30.75" customHeight="1">
      <c r="B37" s="311"/>
      <c r="C37" s="312"/>
      <c r="D37" s="310"/>
      <c r="E37" s="313" t="s">
        <v>2100</v>
      </c>
      <c r="F37" s="310"/>
      <c r="G37" s="310" t="s">
        <v>2101</v>
      </c>
      <c r="H37" s="310"/>
      <c r="I37" s="310"/>
      <c r="J37" s="310"/>
      <c r="K37" s="308"/>
    </row>
    <row r="38" s="1" customFormat="1" ht="15" customHeight="1">
      <c r="B38" s="311"/>
      <c r="C38" s="312"/>
      <c r="D38" s="310"/>
      <c r="E38" s="313" t="s">
        <v>50</v>
      </c>
      <c r="F38" s="310"/>
      <c r="G38" s="310" t="s">
        <v>2102</v>
      </c>
      <c r="H38" s="310"/>
      <c r="I38" s="310"/>
      <c r="J38" s="310"/>
      <c r="K38" s="308"/>
    </row>
    <row r="39" s="1" customFormat="1" ht="15" customHeight="1">
      <c r="B39" s="311"/>
      <c r="C39" s="312"/>
      <c r="D39" s="310"/>
      <c r="E39" s="313" t="s">
        <v>51</v>
      </c>
      <c r="F39" s="310"/>
      <c r="G39" s="310" t="s">
        <v>2103</v>
      </c>
      <c r="H39" s="310"/>
      <c r="I39" s="310"/>
      <c r="J39" s="310"/>
      <c r="K39" s="308"/>
    </row>
    <row r="40" s="1" customFormat="1" ht="15" customHeight="1">
      <c r="B40" s="311"/>
      <c r="C40" s="312"/>
      <c r="D40" s="310"/>
      <c r="E40" s="313" t="s">
        <v>138</v>
      </c>
      <c r="F40" s="310"/>
      <c r="G40" s="310" t="s">
        <v>2104</v>
      </c>
      <c r="H40" s="310"/>
      <c r="I40" s="310"/>
      <c r="J40" s="310"/>
      <c r="K40" s="308"/>
    </row>
    <row r="41" s="1" customFormat="1" ht="15" customHeight="1">
      <c r="B41" s="311"/>
      <c r="C41" s="312"/>
      <c r="D41" s="310"/>
      <c r="E41" s="313" t="s">
        <v>139</v>
      </c>
      <c r="F41" s="310"/>
      <c r="G41" s="310" t="s">
        <v>2105</v>
      </c>
      <c r="H41" s="310"/>
      <c r="I41" s="310"/>
      <c r="J41" s="310"/>
      <c r="K41" s="308"/>
    </row>
    <row r="42" s="1" customFormat="1" ht="15" customHeight="1">
      <c r="B42" s="311"/>
      <c r="C42" s="312"/>
      <c r="D42" s="310"/>
      <c r="E42" s="313" t="s">
        <v>2106</v>
      </c>
      <c r="F42" s="310"/>
      <c r="G42" s="310" t="s">
        <v>2107</v>
      </c>
      <c r="H42" s="310"/>
      <c r="I42" s="310"/>
      <c r="J42" s="310"/>
      <c r="K42" s="308"/>
    </row>
    <row r="43" s="1" customFormat="1" ht="15" customHeight="1">
      <c r="B43" s="311"/>
      <c r="C43" s="312"/>
      <c r="D43" s="310"/>
      <c r="E43" s="313"/>
      <c r="F43" s="310"/>
      <c r="G43" s="310" t="s">
        <v>2108</v>
      </c>
      <c r="H43" s="310"/>
      <c r="I43" s="310"/>
      <c r="J43" s="310"/>
      <c r="K43" s="308"/>
    </row>
    <row r="44" s="1" customFormat="1" ht="15" customHeight="1">
      <c r="B44" s="311"/>
      <c r="C44" s="312"/>
      <c r="D44" s="310"/>
      <c r="E44" s="313" t="s">
        <v>2109</v>
      </c>
      <c r="F44" s="310"/>
      <c r="G44" s="310" t="s">
        <v>2110</v>
      </c>
      <c r="H44" s="310"/>
      <c r="I44" s="310"/>
      <c r="J44" s="310"/>
      <c r="K44" s="308"/>
    </row>
    <row r="45" s="1" customFormat="1" ht="15" customHeight="1">
      <c r="B45" s="311"/>
      <c r="C45" s="312"/>
      <c r="D45" s="310"/>
      <c r="E45" s="313" t="s">
        <v>141</v>
      </c>
      <c r="F45" s="310"/>
      <c r="G45" s="310" t="s">
        <v>2111</v>
      </c>
      <c r="H45" s="310"/>
      <c r="I45" s="310"/>
      <c r="J45" s="310"/>
      <c r="K45" s="308"/>
    </row>
    <row r="46" s="1" customFormat="1" ht="12.75" customHeight="1">
      <c r="B46" s="311"/>
      <c r="C46" s="312"/>
      <c r="D46" s="310"/>
      <c r="E46" s="310"/>
      <c r="F46" s="310"/>
      <c r="G46" s="310"/>
      <c r="H46" s="310"/>
      <c r="I46" s="310"/>
      <c r="J46" s="310"/>
      <c r="K46" s="308"/>
    </row>
    <row r="47" s="1" customFormat="1" ht="15" customHeight="1">
      <c r="B47" s="311"/>
      <c r="C47" s="312"/>
      <c r="D47" s="310" t="s">
        <v>2112</v>
      </c>
      <c r="E47" s="310"/>
      <c r="F47" s="310"/>
      <c r="G47" s="310"/>
      <c r="H47" s="310"/>
      <c r="I47" s="310"/>
      <c r="J47" s="310"/>
      <c r="K47" s="308"/>
    </row>
    <row r="48" s="1" customFormat="1" ht="15" customHeight="1">
      <c r="B48" s="311"/>
      <c r="C48" s="312"/>
      <c r="D48" s="312"/>
      <c r="E48" s="310" t="s">
        <v>2113</v>
      </c>
      <c r="F48" s="310"/>
      <c r="G48" s="310"/>
      <c r="H48" s="310"/>
      <c r="I48" s="310"/>
      <c r="J48" s="310"/>
      <c r="K48" s="308"/>
    </row>
    <row r="49" s="1" customFormat="1" ht="15" customHeight="1">
      <c r="B49" s="311"/>
      <c r="C49" s="312"/>
      <c r="D49" s="312"/>
      <c r="E49" s="310" t="s">
        <v>2114</v>
      </c>
      <c r="F49" s="310"/>
      <c r="G49" s="310"/>
      <c r="H49" s="310"/>
      <c r="I49" s="310"/>
      <c r="J49" s="310"/>
      <c r="K49" s="308"/>
    </row>
    <row r="50" s="1" customFormat="1" ht="15" customHeight="1">
      <c r="B50" s="311"/>
      <c r="C50" s="312"/>
      <c r="D50" s="312"/>
      <c r="E50" s="310" t="s">
        <v>2115</v>
      </c>
      <c r="F50" s="310"/>
      <c r="G50" s="310"/>
      <c r="H50" s="310"/>
      <c r="I50" s="310"/>
      <c r="J50" s="310"/>
      <c r="K50" s="308"/>
    </row>
    <row r="51" s="1" customFormat="1" ht="15" customHeight="1">
      <c r="B51" s="311"/>
      <c r="C51" s="312"/>
      <c r="D51" s="310" t="s">
        <v>2116</v>
      </c>
      <c r="E51" s="310"/>
      <c r="F51" s="310"/>
      <c r="G51" s="310"/>
      <c r="H51" s="310"/>
      <c r="I51" s="310"/>
      <c r="J51" s="310"/>
      <c r="K51" s="308"/>
    </row>
    <row r="52" s="1" customFormat="1" ht="25.5" customHeight="1">
      <c r="B52" s="306"/>
      <c r="C52" s="307" t="s">
        <v>2117</v>
      </c>
      <c r="D52" s="307"/>
      <c r="E52" s="307"/>
      <c r="F52" s="307"/>
      <c r="G52" s="307"/>
      <c r="H52" s="307"/>
      <c r="I52" s="307"/>
      <c r="J52" s="307"/>
      <c r="K52" s="308"/>
    </row>
    <row r="53" s="1" customFormat="1" ht="5.25" customHeight="1">
      <c r="B53" s="306"/>
      <c r="C53" s="309"/>
      <c r="D53" s="309"/>
      <c r="E53" s="309"/>
      <c r="F53" s="309"/>
      <c r="G53" s="309"/>
      <c r="H53" s="309"/>
      <c r="I53" s="309"/>
      <c r="J53" s="309"/>
      <c r="K53" s="308"/>
    </row>
    <row r="54" s="1" customFormat="1" ht="15" customHeight="1">
      <c r="B54" s="306"/>
      <c r="C54" s="310" t="s">
        <v>2118</v>
      </c>
      <c r="D54" s="310"/>
      <c r="E54" s="310"/>
      <c r="F54" s="310"/>
      <c r="G54" s="310"/>
      <c r="H54" s="310"/>
      <c r="I54" s="310"/>
      <c r="J54" s="310"/>
      <c r="K54" s="308"/>
    </row>
    <row r="55" s="1" customFormat="1" ht="15" customHeight="1">
      <c r="B55" s="306"/>
      <c r="C55" s="310" t="s">
        <v>2119</v>
      </c>
      <c r="D55" s="310"/>
      <c r="E55" s="310"/>
      <c r="F55" s="310"/>
      <c r="G55" s="310"/>
      <c r="H55" s="310"/>
      <c r="I55" s="310"/>
      <c r="J55" s="310"/>
      <c r="K55" s="308"/>
    </row>
    <row r="56" s="1" customFormat="1" ht="12.75" customHeight="1">
      <c r="B56" s="306"/>
      <c r="C56" s="310"/>
      <c r="D56" s="310"/>
      <c r="E56" s="310"/>
      <c r="F56" s="310"/>
      <c r="G56" s="310"/>
      <c r="H56" s="310"/>
      <c r="I56" s="310"/>
      <c r="J56" s="310"/>
      <c r="K56" s="308"/>
    </row>
    <row r="57" s="1" customFormat="1" ht="15" customHeight="1">
      <c r="B57" s="306"/>
      <c r="C57" s="310" t="s">
        <v>2120</v>
      </c>
      <c r="D57" s="310"/>
      <c r="E57" s="310"/>
      <c r="F57" s="310"/>
      <c r="G57" s="310"/>
      <c r="H57" s="310"/>
      <c r="I57" s="310"/>
      <c r="J57" s="310"/>
      <c r="K57" s="308"/>
    </row>
    <row r="58" s="1" customFormat="1" ht="15" customHeight="1">
      <c r="B58" s="306"/>
      <c r="C58" s="312"/>
      <c r="D58" s="310" t="s">
        <v>2121</v>
      </c>
      <c r="E58" s="310"/>
      <c r="F58" s="310"/>
      <c r="G58" s="310"/>
      <c r="H58" s="310"/>
      <c r="I58" s="310"/>
      <c r="J58" s="310"/>
      <c r="K58" s="308"/>
    </row>
    <row r="59" s="1" customFormat="1" ht="15" customHeight="1">
      <c r="B59" s="306"/>
      <c r="C59" s="312"/>
      <c r="D59" s="310" t="s">
        <v>2122</v>
      </c>
      <c r="E59" s="310"/>
      <c r="F59" s="310"/>
      <c r="G59" s="310"/>
      <c r="H59" s="310"/>
      <c r="I59" s="310"/>
      <c r="J59" s="310"/>
      <c r="K59" s="308"/>
    </row>
    <row r="60" s="1" customFormat="1" ht="15" customHeight="1">
      <c r="B60" s="306"/>
      <c r="C60" s="312"/>
      <c r="D60" s="310" t="s">
        <v>2123</v>
      </c>
      <c r="E60" s="310"/>
      <c r="F60" s="310"/>
      <c r="G60" s="310"/>
      <c r="H60" s="310"/>
      <c r="I60" s="310"/>
      <c r="J60" s="310"/>
      <c r="K60" s="308"/>
    </row>
    <row r="61" s="1" customFormat="1" ht="15" customHeight="1">
      <c r="B61" s="306"/>
      <c r="C61" s="312"/>
      <c r="D61" s="310" t="s">
        <v>2124</v>
      </c>
      <c r="E61" s="310"/>
      <c r="F61" s="310"/>
      <c r="G61" s="310"/>
      <c r="H61" s="310"/>
      <c r="I61" s="310"/>
      <c r="J61" s="310"/>
      <c r="K61" s="308"/>
    </row>
    <row r="62" s="1" customFormat="1" ht="15" customHeight="1">
      <c r="B62" s="306"/>
      <c r="C62" s="312"/>
      <c r="D62" s="315" t="s">
        <v>2125</v>
      </c>
      <c r="E62" s="315"/>
      <c r="F62" s="315"/>
      <c r="G62" s="315"/>
      <c r="H62" s="315"/>
      <c r="I62" s="315"/>
      <c r="J62" s="315"/>
      <c r="K62" s="308"/>
    </row>
    <row r="63" s="1" customFormat="1" ht="15" customHeight="1">
      <c r="B63" s="306"/>
      <c r="C63" s="312"/>
      <c r="D63" s="310" t="s">
        <v>2126</v>
      </c>
      <c r="E63" s="310"/>
      <c r="F63" s="310"/>
      <c r="G63" s="310"/>
      <c r="H63" s="310"/>
      <c r="I63" s="310"/>
      <c r="J63" s="310"/>
      <c r="K63" s="308"/>
    </row>
    <row r="64" s="1" customFormat="1" ht="12.75" customHeight="1">
      <c r="B64" s="306"/>
      <c r="C64" s="312"/>
      <c r="D64" s="312"/>
      <c r="E64" s="316"/>
      <c r="F64" s="312"/>
      <c r="G64" s="312"/>
      <c r="H64" s="312"/>
      <c r="I64" s="312"/>
      <c r="J64" s="312"/>
      <c r="K64" s="308"/>
    </row>
    <row r="65" s="1" customFormat="1" ht="15" customHeight="1">
      <c r="B65" s="306"/>
      <c r="C65" s="312"/>
      <c r="D65" s="310" t="s">
        <v>2127</v>
      </c>
      <c r="E65" s="310"/>
      <c r="F65" s="310"/>
      <c r="G65" s="310"/>
      <c r="H65" s="310"/>
      <c r="I65" s="310"/>
      <c r="J65" s="310"/>
      <c r="K65" s="308"/>
    </row>
    <row r="66" s="1" customFormat="1" ht="15" customHeight="1">
      <c r="B66" s="306"/>
      <c r="C66" s="312"/>
      <c r="D66" s="315" t="s">
        <v>2128</v>
      </c>
      <c r="E66" s="315"/>
      <c r="F66" s="315"/>
      <c r="G66" s="315"/>
      <c r="H66" s="315"/>
      <c r="I66" s="315"/>
      <c r="J66" s="315"/>
      <c r="K66" s="308"/>
    </row>
    <row r="67" s="1" customFormat="1" ht="15" customHeight="1">
      <c r="B67" s="306"/>
      <c r="C67" s="312"/>
      <c r="D67" s="310" t="s">
        <v>2129</v>
      </c>
      <c r="E67" s="310"/>
      <c r="F67" s="310"/>
      <c r="G67" s="310"/>
      <c r="H67" s="310"/>
      <c r="I67" s="310"/>
      <c r="J67" s="310"/>
      <c r="K67" s="308"/>
    </row>
    <row r="68" s="1" customFormat="1" ht="15" customHeight="1">
      <c r="B68" s="306"/>
      <c r="C68" s="312"/>
      <c r="D68" s="310" t="s">
        <v>2130</v>
      </c>
      <c r="E68" s="310"/>
      <c r="F68" s="310"/>
      <c r="G68" s="310"/>
      <c r="H68" s="310"/>
      <c r="I68" s="310"/>
      <c r="J68" s="310"/>
      <c r="K68" s="308"/>
    </row>
    <row r="69" s="1" customFormat="1" ht="15" customHeight="1">
      <c r="B69" s="306"/>
      <c r="C69" s="312"/>
      <c r="D69" s="310" t="s">
        <v>2131</v>
      </c>
      <c r="E69" s="310"/>
      <c r="F69" s="310"/>
      <c r="G69" s="310"/>
      <c r="H69" s="310"/>
      <c r="I69" s="310"/>
      <c r="J69" s="310"/>
      <c r="K69" s="308"/>
    </row>
    <row r="70" s="1" customFormat="1" ht="15" customHeight="1">
      <c r="B70" s="306"/>
      <c r="C70" s="312"/>
      <c r="D70" s="310" t="s">
        <v>2132</v>
      </c>
      <c r="E70" s="310"/>
      <c r="F70" s="310"/>
      <c r="G70" s="310"/>
      <c r="H70" s="310"/>
      <c r="I70" s="310"/>
      <c r="J70" s="310"/>
      <c r="K70" s="308"/>
    </row>
    <row r="71" s="1" customFormat="1" ht="12.75" customHeight="1">
      <c r="B71" s="317"/>
      <c r="C71" s="318"/>
      <c r="D71" s="318"/>
      <c r="E71" s="318"/>
      <c r="F71" s="318"/>
      <c r="G71" s="318"/>
      <c r="H71" s="318"/>
      <c r="I71" s="318"/>
      <c r="J71" s="318"/>
      <c r="K71" s="319"/>
    </row>
    <row r="72" s="1" customFormat="1" ht="18.75" customHeight="1">
      <c r="B72" s="320"/>
      <c r="C72" s="320"/>
      <c r="D72" s="320"/>
      <c r="E72" s="320"/>
      <c r="F72" s="320"/>
      <c r="G72" s="320"/>
      <c r="H72" s="320"/>
      <c r="I72" s="320"/>
      <c r="J72" s="320"/>
      <c r="K72" s="321"/>
    </row>
    <row r="73" s="1" customFormat="1" ht="18.75" customHeight="1">
      <c r="B73" s="321"/>
      <c r="C73" s="321"/>
      <c r="D73" s="321"/>
      <c r="E73" s="321"/>
      <c r="F73" s="321"/>
      <c r="G73" s="321"/>
      <c r="H73" s="321"/>
      <c r="I73" s="321"/>
      <c r="J73" s="321"/>
      <c r="K73" s="321"/>
    </row>
    <row r="74" s="1" customFormat="1" ht="7.5" customHeight="1">
      <c r="B74" s="322"/>
      <c r="C74" s="323"/>
      <c r="D74" s="323"/>
      <c r="E74" s="323"/>
      <c r="F74" s="323"/>
      <c r="G74" s="323"/>
      <c r="H74" s="323"/>
      <c r="I74" s="323"/>
      <c r="J74" s="323"/>
      <c r="K74" s="324"/>
    </row>
    <row r="75" s="1" customFormat="1" ht="45" customHeight="1">
      <c r="B75" s="325"/>
      <c r="C75" s="326" t="s">
        <v>2133</v>
      </c>
      <c r="D75" s="326"/>
      <c r="E75" s="326"/>
      <c r="F75" s="326"/>
      <c r="G75" s="326"/>
      <c r="H75" s="326"/>
      <c r="I75" s="326"/>
      <c r="J75" s="326"/>
      <c r="K75" s="327"/>
    </row>
    <row r="76" s="1" customFormat="1" ht="17.25" customHeight="1">
      <c r="B76" s="325"/>
      <c r="C76" s="328" t="s">
        <v>2134</v>
      </c>
      <c r="D76" s="328"/>
      <c r="E76" s="328"/>
      <c r="F76" s="328" t="s">
        <v>2135</v>
      </c>
      <c r="G76" s="329"/>
      <c r="H76" s="328" t="s">
        <v>51</v>
      </c>
      <c r="I76" s="328" t="s">
        <v>54</v>
      </c>
      <c r="J76" s="328" t="s">
        <v>2136</v>
      </c>
      <c r="K76" s="327"/>
    </row>
    <row r="77" s="1" customFormat="1" ht="17.25" customHeight="1">
      <c r="B77" s="325"/>
      <c r="C77" s="330" t="s">
        <v>2137</v>
      </c>
      <c r="D77" s="330"/>
      <c r="E77" s="330"/>
      <c r="F77" s="331" t="s">
        <v>2138</v>
      </c>
      <c r="G77" s="332"/>
      <c r="H77" s="330"/>
      <c r="I77" s="330"/>
      <c r="J77" s="330" t="s">
        <v>2139</v>
      </c>
      <c r="K77" s="327"/>
    </row>
    <row r="78" s="1" customFormat="1" ht="5.25" customHeight="1">
      <c r="B78" s="325"/>
      <c r="C78" s="333"/>
      <c r="D78" s="333"/>
      <c r="E78" s="333"/>
      <c r="F78" s="333"/>
      <c r="G78" s="334"/>
      <c r="H78" s="333"/>
      <c r="I78" s="333"/>
      <c r="J78" s="333"/>
      <c r="K78" s="327"/>
    </row>
    <row r="79" s="1" customFormat="1" ht="15" customHeight="1">
      <c r="B79" s="325"/>
      <c r="C79" s="313" t="s">
        <v>50</v>
      </c>
      <c r="D79" s="335"/>
      <c r="E79" s="335"/>
      <c r="F79" s="336" t="s">
        <v>2140</v>
      </c>
      <c r="G79" s="337"/>
      <c r="H79" s="313" t="s">
        <v>2141</v>
      </c>
      <c r="I79" s="313" t="s">
        <v>2142</v>
      </c>
      <c r="J79" s="313">
        <v>20</v>
      </c>
      <c r="K79" s="327"/>
    </row>
    <row r="80" s="1" customFormat="1" ht="15" customHeight="1">
      <c r="B80" s="325"/>
      <c r="C80" s="313" t="s">
        <v>2143</v>
      </c>
      <c r="D80" s="313"/>
      <c r="E80" s="313"/>
      <c r="F80" s="336" t="s">
        <v>2140</v>
      </c>
      <c r="G80" s="337"/>
      <c r="H80" s="313" t="s">
        <v>2144</v>
      </c>
      <c r="I80" s="313" t="s">
        <v>2142</v>
      </c>
      <c r="J80" s="313">
        <v>120</v>
      </c>
      <c r="K80" s="327"/>
    </row>
    <row r="81" s="1" customFormat="1" ht="15" customHeight="1">
      <c r="B81" s="338"/>
      <c r="C81" s="313" t="s">
        <v>2145</v>
      </c>
      <c r="D81" s="313"/>
      <c r="E81" s="313"/>
      <c r="F81" s="336" t="s">
        <v>2146</v>
      </c>
      <c r="G81" s="337"/>
      <c r="H81" s="313" t="s">
        <v>2147</v>
      </c>
      <c r="I81" s="313" t="s">
        <v>2142</v>
      </c>
      <c r="J81" s="313">
        <v>50</v>
      </c>
      <c r="K81" s="327"/>
    </row>
    <row r="82" s="1" customFormat="1" ht="15" customHeight="1">
      <c r="B82" s="338"/>
      <c r="C82" s="313" t="s">
        <v>2148</v>
      </c>
      <c r="D82" s="313"/>
      <c r="E82" s="313"/>
      <c r="F82" s="336" t="s">
        <v>2140</v>
      </c>
      <c r="G82" s="337"/>
      <c r="H82" s="313" t="s">
        <v>2149</v>
      </c>
      <c r="I82" s="313" t="s">
        <v>2150</v>
      </c>
      <c r="J82" s="313"/>
      <c r="K82" s="327"/>
    </row>
    <row r="83" s="1" customFormat="1" ht="15" customHeight="1">
      <c r="B83" s="338"/>
      <c r="C83" s="339" t="s">
        <v>2151</v>
      </c>
      <c r="D83" s="339"/>
      <c r="E83" s="339"/>
      <c r="F83" s="340" t="s">
        <v>2146</v>
      </c>
      <c r="G83" s="339"/>
      <c r="H83" s="339" t="s">
        <v>2152</v>
      </c>
      <c r="I83" s="339" t="s">
        <v>2142</v>
      </c>
      <c r="J83" s="339">
        <v>15</v>
      </c>
      <c r="K83" s="327"/>
    </row>
    <row r="84" s="1" customFormat="1" ht="15" customHeight="1">
      <c r="B84" s="338"/>
      <c r="C84" s="339" t="s">
        <v>2153</v>
      </c>
      <c r="D84" s="339"/>
      <c r="E84" s="339"/>
      <c r="F84" s="340" t="s">
        <v>2146</v>
      </c>
      <c r="G84" s="339"/>
      <c r="H84" s="339" t="s">
        <v>2154</v>
      </c>
      <c r="I84" s="339" t="s">
        <v>2142</v>
      </c>
      <c r="J84" s="339">
        <v>15</v>
      </c>
      <c r="K84" s="327"/>
    </row>
    <row r="85" s="1" customFormat="1" ht="15" customHeight="1">
      <c r="B85" s="338"/>
      <c r="C85" s="339" t="s">
        <v>2155</v>
      </c>
      <c r="D85" s="339"/>
      <c r="E85" s="339"/>
      <c r="F85" s="340" t="s">
        <v>2146</v>
      </c>
      <c r="G85" s="339"/>
      <c r="H85" s="339" t="s">
        <v>2156</v>
      </c>
      <c r="I85" s="339" t="s">
        <v>2142</v>
      </c>
      <c r="J85" s="339">
        <v>20</v>
      </c>
      <c r="K85" s="327"/>
    </row>
    <row r="86" s="1" customFormat="1" ht="15" customHeight="1">
      <c r="B86" s="338"/>
      <c r="C86" s="339" t="s">
        <v>2157</v>
      </c>
      <c r="D86" s="339"/>
      <c r="E86" s="339"/>
      <c r="F86" s="340" t="s">
        <v>2146</v>
      </c>
      <c r="G86" s="339"/>
      <c r="H86" s="339" t="s">
        <v>2158</v>
      </c>
      <c r="I86" s="339" t="s">
        <v>2142</v>
      </c>
      <c r="J86" s="339">
        <v>20</v>
      </c>
      <c r="K86" s="327"/>
    </row>
    <row r="87" s="1" customFormat="1" ht="15" customHeight="1">
      <c r="B87" s="338"/>
      <c r="C87" s="313" t="s">
        <v>2159</v>
      </c>
      <c r="D87" s="313"/>
      <c r="E87" s="313"/>
      <c r="F87" s="336" t="s">
        <v>2146</v>
      </c>
      <c r="G87" s="337"/>
      <c r="H87" s="313" t="s">
        <v>2160</v>
      </c>
      <c r="I87" s="313" t="s">
        <v>2142</v>
      </c>
      <c r="J87" s="313">
        <v>50</v>
      </c>
      <c r="K87" s="327"/>
    </row>
    <row r="88" s="1" customFormat="1" ht="15" customHeight="1">
      <c r="B88" s="338"/>
      <c r="C88" s="313" t="s">
        <v>2161</v>
      </c>
      <c r="D88" s="313"/>
      <c r="E88" s="313"/>
      <c r="F88" s="336" t="s">
        <v>2146</v>
      </c>
      <c r="G88" s="337"/>
      <c r="H88" s="313" t="s">
        <v>2162</v>
      </c>
      <c r="I88" s="313" t="s">
        <v>2142</v>
      </c>
      <c r="J88" s="313">
        <v>20</v>
      </c>
      <c r="K88" s="327"/>
    </row>
    <row r="89" s="1" customFormat="1" ht="15" customHeight="1">
      <c r="B89" s="338"/>
      <c r="C89" s="313" t="s">
        <v>2163</v>
      </c>
      <c r="D89" s="313"/>
      <c r="E89" s="313"/>
      <c r="F89" s="336" t="s">
        <v>2146</v>
      </c>
      <c r="G89" s="337"/>
      <c r="H89" s="313" t="s">
        <v>2164</v>
      </c>
      <c r="I89" s="313" t="s">
        <v>2142</v>
      </c>
      <c r="J89" s="313">
        <v>20</v>
      </c>
      <c r="K89" s="327"/>
    </row>
    <row r="90" s="1" customFormat="1" ht="15" customHeight="1">
      <c r="B90" s="338"/>
      <c r="C90" s="313" t="s">
        <v>2165</v>
      </c>
      <c r="D90" s="313"/>
      <c r="E90" s="313"/>
      <c r="F90" s="336" t="s">
        <v>2146</v>
      </c>
      <c r="G90" s="337"/>
      <c r="H90" s="313" t="s">
        <v>2166</v>
      </c>
      <c r="I90" s="313" t="s">
        <v>2142</v>
      </c>
      <c r="J90" s="313">
        <v>50</v>
      </c>
      <c r="K90" s="327"/>
    </row>
    <row r="91" s="1" customFormat="1" ht="15" customHeight="1">
      <c r="B91" s="338"/>
      <c r="C91" s="313" t="s">
        <v>2167</v>
      </c>
      <c r="D91" s="313"/>
      <c r="E91" s="313"/>
      <c r="F91" s="336" t="s">
        <v>2146</v>
      </c>
      <c r="G91" s="337"/>
      <c r="H91" s="313" t="s">
        <v>2167</v>
      </c>
      <c r="I91" s="313" t="s">
        <v>2142</v>
      </c>
      <c r="J91" s="313">
        <v>50</v>
      </c>
      <c r="K91" s="327"/>
    </row>
    <row r="92" s="1" customFormat="1" ht="15" customHeight="1">
      <c r="B92" s="338"/>
      <c r="C92" s="313" t="s">
        <v>2168</v>
      </c>
      <c r="D92" s="313"/>
      <c r="E92" s="313"/>
      <c r="F92" s="336" t="s">
        <v>2146</v>
      </c>
      <c r="G92" s="337"/>
      <c r="H92" s="313" t="s">
        <v>2169</v>
      </c>
      <c r="I92" s="313" t="s">
        <v>2142</v>
      </c>
      <c r="J92" s="313">
        <v>255</v>
      </c>
      <c r="K92" s="327"/>
    </row>
    <row r="93" s="1" customFormat="1" ht="15" customHeight="1">
      <c r="B93" s="338"/>
      <c r="C93" s="313" t="s">
        <v>2170</v>
      </c>
      <c r="D93" s="313"/>
      <c r="E93" s="313"/>
      <c r="F93" s="336" t="s">
        <v>2140</v>
      </c>
      <c r="G93" s="337"/>
      <c r="H93" s="313" t="s">
        <v>2171</v>
      </c>
      <c r="I93" s="313" t="s">
        <v>2172</v>
      </c>
      <c r="J93" s="313"/>
      <c r="K93" s="327"/>
    </row>
    <row r="94" s="1" customFormat="1" ht="15" customHeight="1">
      <c r="B94" s="338"/>
      <c r="C94" s="313" t="s">
        <v>2173</v>
      </c>
      <c r="D94" s="313"/>
      <c r="E94" s="313"/>
      <c r="F94" s="336" t="s">
        <v>2140</v>
      </c>
      <c r="G94" s="337"/>
      <c r="H94" s="313" t="s">
        <v>2174</v>
      </c>
      <c r="I94" s="313" t="s">
        <v>2175</v>
      </c>
      <c r="J94" s="313"/>
      <c r="K94" s="327"/>
    </row>
    <row r="95" s="1" customFormat="1" ht="15" customHeight="1">
      <c r="B95" s="338"/>
      <c r="C95" s="313" t="s">
        <v>2176</v>
      </c>
      <c r="D95" s="313"/>
      <c r="E95" s="313"/>
      <c r="F95" s="336" t="s">
        <v>2140</v>
      </c>
      <c r="G95" s="337"/>
      <c r="H95" s="313" t="s">
        <v>2176</v>
      </c>
      <c r="I95" s="313" t="s">
        <v>2175</v>
      </c>
      <c r="J95" s="313"/>
      <c r="K95" s="327"/>
    </row>
    <row r="96" s="1" customFormat="1" ht="15" customHeight="1">
      <c r="B96" s="338"/>
      <c r="C96" s="313" t="s">
        <v>35</v>
      </c>
      <c r="D96" s="313"/>
      <c r="E96" s="313"/>
      <c r="F96" s="336" t="s">
        <v>2140</v>
      </c>
      <c r="G96" s="337"/>
      <c r="H96" s="313" t="s">
        <v>2177</v>
      </c>
      <c r="I96" s="313" t="s">
        <v>2175</v>
      </c>
      <c r="J96" s="313"/>
      <c r="K96" s="327"/>
    </row>
    <row r="97" s="1" customFormat="1" ht="15" customHeight="1">
      <c r="B97" s="338"/>
      <c r="C97" s="313" t="s">
        <v>45</v>
      </c>
      <c r="D97" s="313"/>
      <c r="E97" s="313"/>
      <c r="F97" s="336" t="s">
        <v>2140</v>
      </c>
      <c r="G97" s="337"/>
      <c r="H97" s="313" t="s">
        <v>2178</v>
      </c>
      <c r="I97" s="313" t="s">
        <v>2175</v>
      </c>
      <c r="J97" s="313"/>
      <c r="K97" s="327"/>
    </row>
    <row r="98" s="1" customFormat="1" ht="15" customHeight="1">
      <c r="B98" s="341"/>
      <c r="C98" s="342"/>
      <c r="D98" s="342"/>
      <c r="E98" s="342"/>
      <c r="F98" s="342"/>
      <c r="G98" s="342"/>
      <c r="H98" s="342"/>
      <c r="I98" s="342"/>
      <c r="J98" s="342"/>
      <c r="K98" s="343"/>
    </row>
    <row r="99" s="1" customFormat="1" ht="18.75" customHeight="1">
      <c r="B99" s="344"/>
      <c r="C99" s="345"/>
      <c r="D99" s="345"/>
      <c r="E99" s="345"/>
      <c r="F99" s="345"/>
      <c r="G99" s="345"/>
      <c r="H99" s="345"/>
      <c r="I99" s="345"/>
      <c r="J99" s="345"/>
      <c r="K99" s="344"/>
    </row>
    <row r="100" s="1" customFormat="1" ht="18.75" customHeight="1">
      <c r="B100" s="321"/>
      <c r="C100" s="321"/>
      <c r="D100" s="321"/>
      <c r="E100" s="321"/>
      <c r="F100" s="321"/>
      <c r="G100" s="321"/>
      <c r="H100" s="321"/>
      <c r="I100" s="321"/>
      <c r="J100" s="321"/>
      <c r="K100" s="321"/>
    </row>
    <row r="101" s="1" customFormat="1" ht="7.5" customHeight="1">
      <c r="B101" s="322"/>
      <c r="C101" s="323"/>
      <c r="D101" s="323"/>
      <c r="E101" s="323"/>
      <c r="F101" s="323"/>
      <c r="G101" s="323"/>
      <c r="H101" s="323"/>
      <c r="I101" s="323"/>
      <c r="J101" s="323"/>
      <c r="K101" s="324"/>
    </row>
    <row r="102" s="1" customFormat="1" ht="45" customHeight="1">
      <c r="B102" s="325"/>
      <c r="C102" s="326" t="s">
        <v>2179</v>
      </c>
      <c r="D102" s="326"/>
      <c r="E102" s="326"/>
      <c r="F102" s="326"/>
      <c r="G102" s="326"/>
      <c r="H102" s="326"/>
      <c r="I102" s="326"/>
      <c r="J102" s="326"/>
      <c r="K102" s="327"/>
    </row>
    <row r="103" s="1" customFormat="1" ht="17.25" customHeight="1">
      <c r="B103" s="325"/>
      <c r="C103" s="328" t="s">
        <v>2134</v>
      </c>
      <c r="D103" s="328"/>
      <c r="E103" s="328"/>
      <c r="F103" s="328" t="s">
        <v>2135</v>
      </c>
      <c r="G103" s="329"/>
      <c r="H103" s="328" t="s">
        <v>51</v>
      </c>
      <c r="I103" s="328" t="s">
        <v>54</v>
      </c>
      <c r="J103" s="328" t="s">
        <v>2136</v>
      </c>
      <c r="K103" s="327"/>
    </row>
    <row r="104" s="1" customFormat="1" ht="17.25" customHeight="1">
      <c r="B104" s="325"/>
      <c r="C104" s="330" t="s">
        <v>2137</v>
      </c>
      <c r="D104" s="330"/>
      <c r="E104" s="330"/>
      <c r="F104" s="331" t="s">
        <v>2138</v>
      </c>
      <c r="G104" s="332"/>
      <c r="H104" s="330"/>
      <c r="I104" s="330"/>
      <c r="J104" s="330" t="s">
        <v>2139</v>
      </c>
      <c r="K104" s="327"/>
    </row>
    <row r="105" s="1" customFormat="1" ht="5.25" customHeight="1">
      <c r="B105" s="325"/>
      <c r="C105" s="328"/>
      <c r="D105" s="328"/>
      <c r="E105" s="328"/>
      <c r="F105" s="328"/>
      <c r="G105" s="346"/>
      <c r="H105" s="328"/>
      <c r="I105" s="328"/>
      <c r="J105" s="328"/>
      <c r="K105" s="327"/>
    </row>
    <row r="106" s="1" customFormat="1" ht="15" customHeight="1">
      <c r="B106" s="325"/>
      <c r="C106" s="313" t="s">
        <v>50</v>
      </c>
      <c r="D106" s="335"/>
      <c r="E106" s="335"/>
      <c r="F106" s="336" t="s">
        <v>2140</v>
      </c>
      <c r="G106" s="313"/>
      <c r="H106" s="313" t="s">
        <v>2180</v>
      </c>
      <c r="I106" s="313" t="s">
        <v>2142</v>
      </c>
      <c r="J106" s="313">
        <v>20</v>
      </c>
      <c r="K106" s="327"/>
    </row>
    <row r="107" s="1" customFormat="1" ht="15" customHeight="1">
      <c r="B107" s="325"/>
      <c r="C107" s="313" t="s">
        <v>2143</v>
      </c>
      <c r="D107" s="313"/>
      <c r="E107" s="313"/>
      <c r="F107" s="336" t="s">
        <v>2140</v>
      </c>
      <c r="G107" s="313"/>
      <c r="H107" s="313" t="s">
        <v>2180</v>
      </c>
      <c r="I107" s="313" t="s">
        <v>2142</v>
      </c>
      <c r="J107" s="313">
        <v>120</v>
      </c>
      <c r="K107" s="327"/>
    </row>
    <row r="108" s="1" customFormat="1" ht="15" customHeight="1">
      <c r="B108" s="338"/>
      <c r="C108" s="313" t="s">
        <v>2145</v>
      </c>
      <c r="D108" s="313"/>
      <c r="E108" s="313"/>
      <c r="F108" s="336" t="s">
        <v>2146</v>
      </c>
      <c r="G108" s="313"/>
      <c r="H108" s="313" t="s">
        <v>2180</v>
      </c>
      <c r="I108" s="313" t="s">
        <v>2142</v>
      </c>
      <c r="J108" s="313">
        <v>50</v>
      </c>
      <c r="K108" s="327"/>
    </row>
    <row r="109" s="1" customFormat="1" ht="15" customHeight="1">
      <c r="B109" s="338"/>
      <c r="C109" s="313" t="s">
        <v>2148</v>
      </c>
      <c r="D109" s="313"/>
      <c r="E109" s="313"/>
      <c r="F109" s="336" t="s">
        <v>2140</v>
      </c>
      <c r="G109" s="313"/>
      <c r="H109" s="313" t="s">
        <v>2180</v>
      </c>
      <c r="I109" s="313" t="s">
        <v>2150</v>
      </c>
      <c r="J109" s="313"/>
      <c r="K109" s="327"/>
    </row>
    <row r="110" s="1" customFormat="1" ht="15" customHeight="1">
      <c r="B110" s="338"/>
      <c r="C110" s="313" t="s">
        <v>2159</v>
      </c>
      <c r="D110" s="313"/>
      <c r="E110" s="313"/>
      <c r="F110" s="336" t="s">
        <v>2146</v>
      </c>
      <c r="G110" s="313"/>
      <c r="H110" s="313" t="s">
        <v>2180</v>
      </c>
      <c r="I110" s="313" t="s">
        <v>2142</v>
      </c>
      <c r="J110" s="313">
        <v>50</v>
      </c>
      <c r="K110" s="327"/>
    </row>
    <row r="111" s="1" customFormat="1" ht="15" customHeight="1">
      <c r="B111" s="338"/>
      <c r="C111" s="313" t="s">
        <v>2167</v>
      </c>
      <c r="D111" s="313"/>
      <c r="E111" s="313"/>
      <c r="F111" s="336" t="s">
        <v>2146</v>
      </c>
      <c r="G111" s="313"/>
      <c r="H111" s="313" t="s">
        <v>2180</v>
      </c>
      <c r="I111" s="313" t="s">
        <v>2142</v>
      </c>
      <c r="J111" s="313">
        <v>50</v>
      </c>
      <c r="K111" s="327"/>
    </row>
    <row r="112" s="1" customFormat="1" ht="15" customHeight="1">
      <c r="B112" s="338"/>
      <c r="C112" s="313" t="s">
        <v>2165</v>
      </c>
      <c r="D112" s="313"/>
      <c r="E112" s="313"/>
      <c r="F112" s="336" t="s">
        <v>2146</v>
      </c>
      <c r="G112" s="313"/>
      <c r="H112" s="313" t="s">
        <v>2180</v>
      </c>
      <c r="I112" s="313" t="s">
        <v>2142</v>
      </c>
      <c r="J112" s="313">
        <v>50</v>
      </c>
      <c r="K112" s="327"/>
    </row>
    <row r="113" s="1" customFormat="1" ht="15" customHeight="1">
      <c r="B113" s="338"/>
      <c r="C113" s="313" t="s">
        <v>50</v>
      </c>
      <c r="D113" s="313"/>
      <c r="E113" s="313"/>
      <c r="F113" s="336" t="s">
        <v>2140</v>
      </c>
      <c r="G113" s="313"/>
      <c r="H113" s="313" t="s">
        <v>2181</v>
      </c>
      <c r="I113" s="313" t="s">
        <v>2142</v>
      </c>
      <c r="J113" s="313">
        <v>20</v>
      </c>
      <c r="K113" s="327"/>
    </row>
    <row r="114" s="1" customFormat="1" ht="15" customHeight="1">
      <c r="B114" s="338"/>
      <c r="C114" s="313" t="s">
        <v>2182</v>
      </c>
      <c r="D114" s="313"/>
      <c r="E114" s="313"/>
      <c r="F114" s="336" t="s">
        <v>2140</v>
      </c>
      <c r="G114" s="313"/>
      <c r="H114" s="313" t="s">
        <v>2183</v>
      </c>
      <c r="I114" s="313" t="s">
        <v>2142</v>
      </c>
      <c r="J114" s="313">
        <v>120</v>
      </c>
      <c r="K114" s="327"/>
    </row>
    <row r="115" s="1" customFormat="1" ht="15" customHeight="1">
      <c r="B115" s="338"/>
      <c r="C115" s="313" t="s">
        <v>35</v>
      </c>
      <c r="D115" s="313"/>
      <c r="E115" s="313"/>
      <c r="F115" s="336" t="s">
        <v>2140</v>
      </c>
      <c r="G115" s="313"/>
      <c r="H115" s="313" t="s">
        <v>2184</v>
      </c>
      <c r="I115" s="313" t="s">
        <v>2175</v>
      </c>
      <c r="J115" s="313"/>
      <c r="K115" s="327"/>
    </row>
    <row r="116" s="1" customFormat="1" ht="15" customHeight="1">
      <c r="B116" s="338"/>
      <c r="C116" s="313" t="s">
        <v>45</v>
      </c>
      <c r="D116" s="313"/>
      <c r="E116" s="313"/>
      <c r="F116" s="336" t="s">
        <v>2140</v>
      </c>
      <c r="G116" s="313"/>
      <c r="H116" s="313" t="s">
        <v>2185</v>
      </c>
      <c r="I116" s="313" t="s">
        <v>2175</v>
      </c>
      <c r="J116" s="313"/>
      <c r="K116" s="327"/>
    </row>
    <row r="117" s="1" customFormat="1" ht="15" customHeight="1">
      <c r="B117" s="338"/>
      <c r="C117" s="313" t="s">
        <v>54</v>
      </c>
      <c r="D117" s="313"/>
      <c r="E117" s="313"/>
      <c r="F117" s="336" t="s">
        <v>2140</v>
      </c>
      <c r="G117" s="313"/>
      <c r="H117" s="313" t="s">
        <v>2186</v>
      </c>
      <c r="I117" s="313" t="s">
        <v>2187</v>
      </c>
      <c r="J117" s="313"/>
      <c r="K117" s="327"/>
    </row>
    <row r="118" s="1" customFormat="1" ht="15" customHeight="1">
      <c r="B118" s="341"/>
      <c r="C118" s="347"/>
      <c r="D118" s="347"/>
      <c r="E118" s="347"/>
      <c r="F118" s="347"/>
      <c r="G118" s="347"/>
      <c r="H118" s="347"/>
      <c r="I118" s="347"/>
      <c r="J118" s="347"/>
      <c r="K118" s="343"/>
    </row>
    <row r="119" s="1" customFormat="1" ht="18.75" customHeight="1">
      <c r="B119" s="348"/>
      <c r="C119" s="349"/>
      <c r="D119" s="349"/>
      <c r="E119" s="349"/>
      <c r="F119" s="350"/>
      <c r="G119" s="349"/>
      <c r="H119" s="349"/>
      <c r="I119" s="349"/>
      <c r="J119" s="349"/>
      <c r="K119" s="348"/>
    </row>
    <row r="120" s="1" customFormat="1" ht="18.75" customHeight="1">
      <c r="B120" s="321"/>
      <c r="C120" s="321"/>
      <c r="D120" s="321"/>
      <c r="E120" s="321"/>
      <c r="F120" s="321"/>
      <c r="G120" s="321"/>
      <c r="H120" s="321"/>
      <c r="I120" s="321"/>
      <c r="J120" s="321"/>
      <c r="K120" s="321"/>
    </row>
    <row r="121" s="1" customFormat="1" ht="7.5" customHeight="1">
      <c r="B121" s="351"/>
      <c r="C121" s="352"/>
      <c r="D121" s="352"/>
      <c r="E121" s="352"/>
      <c r="F121" s="352"/>
      <c r="G121" s="352"/>
      <c r="H121" s="352"/>
      <c r="I121" s="352"/>
      <c r="J121" s="352"/>
      <c r="K121" s="353"/>
    </row>
    <row r="122" s="1" customFormat="1" ht="45" customHeight="1">
      <c r="B122" s="354"/>
      <c r="C122" s="304" t="s">
        <v>2188</v>
      </c>
      <c r="D122" s="304"/>
      <c r="E122" s="304"/>
      <c r="F122" s="304"/>
      <c r="G122" s="304"/>
      <c r="H122" s="304"/>
      <c r="I122" s="304"/>
      <c r="J122" s="304"/>
      <c r="K122" s="355"/>
    </row>
    <row r="123" s="1" customFormat="1" ht="17.25" customHeight="1">
      <c r="B123" s="356"/>
      <c r="C123" s="328" t="s">
        <v>2134</v>
      </c>
      <c r="D123" s="328"/>
      <c r="E123" s="328"/>
      <c r="F123" s="328" t="s">
        <v>2135</v>
      </c>
      <c r="G123" s="329"/>
      <c r="H123" s="328" t="s">
        <v>51</v>
      </c>
      <c r="I123" s="328" t="s">
        <v>54</v>
      </c>
      <c r="J123" s="328" t="s">
        <v>2136</v>
      </c>
      <c r="K123" s="357"/>
    </row>
    <row r="124" s="1" customFormat="1" ht="17.25" customHeight="1">
      <c r="B124" s="356"/>
      <c r="C124" s="330" t="s">
        <v>2137</v>
      </c>
      <c r="D124" s="330"/>
      <c r="E124" s="330"/>
      <c r="F124" s="331" t="s">
        <v>2138</v>
      </c>
      <c r="G124" s="332"/>
      <c r="H124" s="330"/>
      <c r="I124" s="330"/>
      <c r="J124" s="330" t="s">
        <v>2139</v>
      </c>
      <c r="K124" s="357"/>
    </row>
    <row r="125" s="1" customFormat="1" ht="5.25" customHeight="1">
      <c r="B125" s="358"/>
      <c r="C125" s="333"/>
      <c r="D125" s="333"/>
      <c r="E125" s="333"/>
      <c r="F125" s="333"/>
      <c r="G125" s="359"/>
      <c r="H125" s="333"/>
      <c r="I125" s="333"/>
      <c r="J125" s="333"/>
      <c r="K125" s="360"/>
    </row>
    <row r="126" s="1" customFormat="1" ht="15" customHeight="1">
      <c r="B126" s="358"/>
      <c r="C126" s="313" t="s">
        <v>2143</v>
      </c>
      <c r="D126" s="335"/>
      <c r="E126" s="335"/>
      <c r="F126" s="336" t="s">
        <v>2140</v>
      </c>
      <c r="G126" s="313"/>
      <c r="H126" s="313" t="s">
        <v>2180</v>
      </c>
      <c r="I126" s="313" t="s">
        <v>2142</v>
      </c>
      <c r="J126" s="313">
        <v>120</v>
      </c>
      <c r="K126" s="361"/>
    </row>
    <row r="127" s="1" customFormat="1" ht="15" customHeight="1">
      <c r="B127" s="358"/>
      <c r="C127" s="313" t="s">
        <v>2189</v>
      </c>
      <c r="D127" s="313"/>
      <c r="E127" s="313"/>
      <c r="F127" s="336" t="s">
        <v>2140</v>
      </c>
      <c r="G127" s="313"/>
      <c r="H127" s="313" t="s">
        <v>2190</v>
      </c>
      <c r="I127" s="313" t="s">
        <v>2142</v>
      </c>
      <c r="J127" s="313" t="s">
        <v>2191</v>
      </c>
      <c r="K127" s="361"/>
    </row>
    <row r="128" s="1" customFormat="1" ht="15" customHeight="1">
      <c r="B128" s="358"/>
      <c r="C128" s="313" t="s">
        <v>106</v>
      </c>
      <c r="D128" s="313"/>
      <c r="E128" s="313"/>
      <c r="F128" s="336" t="s">
        <v>2140</v>
      </c>
      <c r="G128" s="313"/>
      <c r="H128" s="313" t="s">
        <v>2192</v>
      </c>
      <c r="I128" s="313" t="s">
        <v>2142</v>
      </c>
      <c r="J128" s="313" t="s">
        <v>2191</v>
      </c>
      <c r="K128" s="361"/>
    </row>
    <row r="129" s="1" customFormat="1" ht="15" customHeight="1">
      <c r="B129" s="358"/>
      <c r="C129" s="313" t="s">
        <v>2151</v>
      </c>
      <c r="D129" s="313"/>
      <c r="E129" s="313"/>
      <c r="F129" s="336" t="s">
        <v>2146</v>
      </c>
      <c r="G129" s="313"/>
      <c r="H129" s="313" t="s">
        <v>2152</v>
      </c>
      <c r="I129" s="313" t="s">
        <v>2142</v>
      </c>
      <c r="J129" s="313">
        <v>15</v>
      </c>
      <c r="K129" s="361"/>
    </row>
    <row r="130" s="1" customFormat="1" ht="15" customHeight="1">
      <c r="B130" s="358"/>
      <c r="C130" s="339" t="s">
        <v>2153</v>
      </c>
      <c r="D130" s="339"/>
      <c r="E130" s="339"/>
      <c r="F130" s="340" t="s">
        <v>2146</v>
      </c>
      <c r="G130" s="339"/>
      <c r="H130" s="339" t="s">
        <v>2154</v>
      </c>
      <c r="I130" s="339" t="s">
        <v>2142</v>
      </c>
      <c r="J130" s="339">
        <v>15</v>
      </c>
      <c r="K130" s="361"/>
    </row>
    <row r="131" s="1" customFormat="1" ht="15" customHeight="1">
      <c r="B131" s="358"/>
      <c r="C131" s="339" t="s">
        <v>2155</v>
      </c>
      <c r="D131" s="339"/>
      <c r="E131" s="339"/>
      <c r="F131" s="340" t="s">
        <v>2146</v>
      </c>
      <c r="G131" s="339"/>
      <c r="H131" s="339" t="s">
        <v>2156</v>
      </c>
      <c r="I131" s="339" t="s">
        <v>2142</v>
      </c>
      <c r="J131" s="339">
        <v>20</v>
      </c>
      <c r="K131" s="361"/>
    </row>
    <row r="132" s="1" customFormat="1" ht="15" customHeight="1">
      <c r="B132" s="358"/>
      <c r="C132" s="339" t="s">
        <v>2157</v>
      </c>
      <c r="D132" s="339"/>
      <c r="E132" s="339"/>
      <c r="F132" s="340" t="s">
        <v>2146</v>
      </c>
      <c r="G132" s="339"/>
      <c r="H132" s="339" t="s">
        <v>2158</v>
      </c>
      <c r="I132" s="339" t="s">
        <v>2142</v>
      </c>
      <c r="J132" s="339">
        <v>20</v>
      </c>
      <c r="K132" s="361"/>
    </row>
    <row r="133" s="1" customFormat="1" ht="15" customHeight="1">
      <c r="B133" s="358"/>
      <c r="C133" s="313" t="s">
        <v>2145</v>
      </c>
      <c r="D133" s="313"/>
      <c r="E133" s="313"/>
      <c r="F133" s="336" t="s">
        <v>2146</v>
      </c>
      <c r="G133" s="313"/>
      <c r="H133" s="313" t="s">
        <v>2180</v>
      </c>
      <c r="I133" s="313" t="s">
        <v>2142</v>
      </c>
      <c r="J133" s="313">
        <v>50</v>
      </c>
      <c r="K133" s="361"/>
    </row>
    <row r="134" s="1" customFormat="1" ht="15" customHeight="1">
      <c r="B134" s="358"/>
      <c r="C134" s="313" t="s">
        <v>2159</v>
      </c>
      <c r="D134" s="313"/>
      <c r="E134" s="313"/>
      <c r="F134" s="336" t="s">
        <v>2146</v>
      </c>
      <c r="G134" s="313"/>
      <c r="H134" s="313" t="s">
        <v>2180</v>
      </c>
      <c r="I134" s="313" t="s">
        <v>2142</v>
      </c>
      <c r="J134" s="313">
        <v>50</v>
      </c>
      <c r="K134" s="361"/>
    </row>
    <row r="135" s="1" customFormat="1" ht="15" customHeight="1">
      <c r="B135" s="358"/>
      <c r="C135" s="313" t="s">
        <v>2165</v>
      </c>
      <c r="D135" s="313"/>
      <c r="E135" s="313"/>
      <c r="F135" s="336" t="s">
        <v>2146</v>
      </c>
      <c r="G135" s="313"/>
      <c r="H135" s="313" t="s">
        <v>2180</v>
      </c>
      <c r="I135" s="313" t="s">
        <v>2142</v>
      </c>
      <c r="J135" s="313">
        <v>50</v>
      </c>
      <c r="K135" s="361"/>
    </row>
    <row r="136" s="1" customFormat="1" ht="15" customHeight="1">
      <c r="B136" s="358"/>
      <c r="C136" s="313" t="s">
        <v>2167</v>
      </c>
      <c r="D136" s="313"/>
      <c r="E136" s="313"/>
      <c r="F136" s="336" t="s">
        <v>2146</v>
      </c>
      <c r="G136" s="313"/>
      <c r="H136" s="313" t="s">
        <v>2180</v>
      </c>
      <c r="I136" s="313" t="s">
        <v>2142</v>
      </c>
      <c r="J136" s="313">
        <v>50</v>
      </c>
      <c r="K136" s="361"/>
    </row>
    <row r="137" s="1" customFormat="1" ht="15" customHeight="1">
      <c r="B137" s="358"/>
      <c r="C137" s="313" t="s">
        <v>2168</v>
      </c>
      <c r="D137" s="313"/>
      <c r="E137" s="313"/>
      <c r="F137" s="336" t="s">
        <v>2146</v>
      </c>
      <c r="G137" s="313"/>
      <c r="H137" s="313" t="s">
        <v>2193</v>
      </c>
      <c r="I137" s="313" t="s">
        <v>2142</v>
      </c>
      <c r="J137" s="313">
        <v>255</v>
      </c>
      <c r="K137" s="361"/>
    </row>
    <row r="138" s="1" customFormat="1" ht="15" customHeight="1">
      <c r="B138" s="358"/>
      <c r="C138" s="313" t="s">
        <v>2170</v>
      </c>
      <c r="D138" s="313"/>
      <c r="E138" s="313"/>
      <c r="F138" s="336" t="s">
        <v>2140</v>
      </c>
      <c r="G138" s="313"/>
      <c r="H138" s="313" t="s">
        <v>2194</v>
      </c>
      <c r="I138" s="313" t="s">
        <v>2172</v>
      </c>
      <c r="J138" s="313"/>
      <c r="K138" s="361"/>
    </row>
    <row r="139" s="1" customFormat="1" ht="15" customHeight="1">
      <c r="B139" s="358"/>
      <c r="C139" s="313" t="s">
        <v>2173</v>
      </c>
      <c r="D139" s="313"/>
      <c r="E139" s="313"/>
      <c r="F139" s="336" t="s">
        <v>2140</v>
      </c>
      <c r="G139" s="313"/>
      <c r="H139" s="313" t="s">
        <v>2195</v>
      </c>
      <c r="I139" s="313" t="s">
        <v>2175</v>
      </c>
      <c r="J139" s="313"/>
      <c r="K139" s="361"/>
    </row>
    <row r="140" s="1" customFormat="1" ht="15" customHeight="1">
      <c r="B140" s="358"/>
      <c r="C140" s="313" t="s">
        <v>2176</v>
      </c>
      <c r="D140" s="313"/>
      <c r="E140" s="313"/>
      <c r="F140" s="336" t="s">
        <v>2140</v>
      </c>
      <c r="G140" s="313"/>
      <c r="H140" s="313" t="s">
        <v>2176</v>
      </c>
      <c r="I140" s="313" t="s">
        <v>2175</v>
      </c>
      <c r="J140" s="313"/>
      <c r="K140" s="361"/>
    </row>
    <row r="141" s="1" customFormat="1" ht="15" customHeight="1">
      <c r="B141" s="358"/>
      <c r="C141" s="313" t="s">
        <v>35</v>
      </c>
      <c r="D141" s="313"/>
      <c r="E141" s="313"/>
      <c r="F141" s="336" t="s">
        <v>2140</v>
      </c>
      <c r="G141" s="313"/>
      <c r="H141" s="313" t="s">
        <v>2196</v>
      </c>
      <c r="I141" s="313" t="s">
        <v>2175</v>
      </c>
      <c r="J141" s="313"/>
      <c r="K141" s="361"/>
    </row>
    <row r="142" s="1" customFormat="1" ht="15" customHeight="1">
      <c r="B142" s="358"/>
      <c r="C142" s="313" t="s">
        <v>2197</v>
      </c>
      <c r="D142" s="313"/>
      <c r="E142" s="313"/>
      <c r="F142" s="336" t="s">
        <v>2140</v>
      </c>
      <c r="G142" s="313"/>
      <c r="H142" s="313" t="s">
        <v>2198</v>
      </c>
      <c r="I142" s="313" t="s">
        <v>2175</v>
      </c>
      <c r="J142" s="313"/>
      <c r="K142" s="361"/>
    </row>
    <row r="143" s="1" customFormat="1" ht="15" customHeight="1">
      <c r="B143" s="362"/>
      <c r="C143" s="363"/>
      <c r="D143" s="363"/>
      <c r="E143" s="363"/>
      <c r="F143" s="363"/>
      <c r="G143" s="363"/>
      <c r="H143" s="363"/>
      <c r="I143" s="363"/>
      <c r="J143" s="363"/>
      <c r="K143" s="364"/>
    </row>
    <row r="144" s="1" customFormat="1" ht="18.75" customHeight="1">
      <c r="B144" s="349"/>
      <c r="C144" s="349"/>
      <c r="D144" s="349"/>
      <c r="E144" s="349"/>
      <c r="F144" s="350"/>
      <c r="G144" s="349"/>
      <c r="H144" s="349"/>
      <c r="I144" s="349"/>
      <c r="J144" s="349"/>
      <c r="K144" s="349"/>
    </row>
    <row r="145" s="1" customFormat="1" ht="18.75" customHeight="1">
      <c r="B145" s="321"/>
      <c r="C145" s="321"/>
      <c r="D145" s="321"/>
      <c r="E145" s="321"/>
      <c r="F145" s="321"/>
      <c r="G145" s="321"/>
      <c r="H145" s="321"/>
      <c r="I145" s="321"/>
      <c r="J145" s="321"/>
      <c r="K145" s="321"/>
    </row>
    <row r="146" s="1" customFormat="1" ht="7.5" customHeight="1">
      <c r="B146" s="322"/>
      <c r="C146" s="323"/>
      <c r="D146" s="323"/>
      <c r="E146" s="323"/>
      <c r="F146" s="323"/>
      <c r="G146" s="323"/>
      <c r="H146" s="323"/>
      <c r="I146" s="323"/>
      <c r="J146" s="323"/>
      <c r="K146" s="324"/>
    </row>
    <row r="147" s="1" customFormat="1" ht="45" customHeight="1">
      <c r="B147" s="325"/>
      <c r="C147" s="326" t="s">
        <v>2199</v>
      </c>
      <c r="D147" s="326"/>
      <c r="E147" s="326"/>
      <c r="F147" s="326"/>
      <c r="G147" s="326"/>
      <c r="H147" s="326"/>
      <c r="I147" s="326"/>
      <c r="J147" s="326"/>
      <c r="K147" s="327"/>
    </row>
    <row r="148" s="1" customFormat="1" ht="17.25" customHeight="1">
      <c r="B148" s="325"/>
      <c r="C148" s="328" t="s">
        <v>2134</v>
      </c>
      <c r="D148" s="328"/>
      <c r="E148" s="328"/>
      <c r="F148" s="328" t="s">
        <v>2135</v>
      </c>
      <c r="G148" s="329"/>
      <c r="H148" s="328" t="s">
        <v>51</v>
      </c>
      <c r="I148" s="328" t="s">
        <v>54</v>
      </c>
      <c r="J148" s="328" t="s">
        <v>2136</v>
      </c>
      <c r="K148" s="327"/>
    </row>
    <row r="149" s="1" customFormat="1" ht="17.25" customHeight="1">
      <c r="B149" s="325"/>
      <c r="C149" s="330" t="s">
        <v>2137</v>
      </c>
      <c r="D149" s="330"/>
      <c r="E149" s="330"/>
      <c r="F149" s="331" t="s">
        <v>2138</v>
      </c>
      <c r="G149" s="332"/>
      <c r="H149" s="330"/>
      <c r="I149" s="330"/>
      <c r="J149" s="330" t="s">
        <v>2139</v>
      </c>
      <c r="K149" s="327"/>
    </row>
    <row r="150" s="1" customFormat="1" ht="5.25" customHeight="1">
      <c r="B150" s="338"/>
      <c r="C150" s="333"/>
      <c r="D150" s="333"/>
      <c r="E150" s="333"/>
      <c r="F150" s="333"/>
      <c r="G150" s="334"/>
      <c r="H150" s="333"/>
      <c r="I150" s="333"/>
      <c r="J150" s="333"/>
      <c r="K150" s="361"/>
    </row>
    <row r="151" s="1" customFormat="1" ht="15" customHeight="1">
      <c r="B151" s="338"/>
      <c r="C151" s="365" t="s">
        <v>2143</v>
      </c>
      <c r="D151" s="313"/>
      <c r="E151" s="313"/>
      <c r="F151" s="366" t="s">
        <v>2140</v>
      </c>
      <c r="G151" s="313"/>
      <c r="H151" s="365" t="s">
        <v>2180</v>
      </c>
      <c r="I151" s="365" t="s">
        <v>2142</v>
      </c>
      <c r="J151" s="365">
        <v>120</v>
      </c>
      <c r="K151" s="361"/>
    </row>
    <row r="152" s="1" customFormat="1" ht="15" customHeight="1">
      <c r="B152" s="338"/>
      <c r="C152" s="365" t="s">
        <v>2189</v>
      </c>
      <c r="D152" s="313"/>
      <c r="E152" s="313"/>
      <c r="F152" s="366" t="s">
        <v>2140</v>
      </c>
      <c r="G152" s="313"/>
      <c r="H152" s="365" t="s">
        <v>2200</v>
      </c>
      <c r="I152" s="365" t="s">
        <v>2142</v>
      </c>
      <c r="J152" s="365" t="s">
        <v>2191</v>
      </c>
      <c r="K152" s="361"/>
    </row>
    <row r="153" s="1" customFormat="1" ht="15" customHeight="1">
      <c r="B153" s="338"/>
      <c r="C153" s="365" t="s">
        <v>106</v>
      </c>
      <c r="D153" s="313"/>
      <c r="E153" s="313"/>
      <c r="F153" s="366" t="s">
        <v>2140</v>
      </c>
      <c r="G153" s="313"/>
      <c r="H153" s="365" t="s">
        <v>2201</v>
      </c>
      <c r="I153" s="365" t="s">
        <v>2142</v>
      </c>
      <c r="J153" s="365" t="s">
        <v>2191</v>
      </c>
      <c r="K153" s="361"/>
    </row>
    <row r="154" s="1" customFormat="1" ht="15" customHeight="1">
      <c r="B154" s="338"/>
      <c r="C154" s="365" t="s">
        <v>2145</v>
      </c>
      <c r="D154" s="313"/>
      <c r="E154" s="313"/>
      <c r="F154" s="366" t="s">
        <v>2146</v>
      </c>
      <c r="G154" s="313"/>
      <c r="H154" s="365" t="s">
        <v>2180</v>
      </c>
      <c r="I154" s="365" t="s">
        <v>2142</v>
      </c>
      <c r="J154" s="365">
        <v>50</v>
      </c>
      <c r="K154" s="361"/>
    </row>
    <row r="155" s="1" customFormat="1" ht="15" customHeight="1">
      <c r="B155" s="338"/>
      <c r="C155" s="365" t="s">
        <v>2148</v>
      </c>
      <c r="D155" s="313"/>
      <c r="E155" s="313"/>
      <c r="F155" s="366" t="s">
        <v>2140</v>
      </c>
      <c r="G155" s="313"/>
      <c r="H155" s="365" t="s">
        <v>2180</v>
      </c>
      <c r="I155" s="365" t="s">
        <v>2150</v>
      </c>
      <c r="J155" s="365"/>
      <c r="K155" s="361"/>
    </row>
    <row r="156" s="1" customFormat="1" ht="15" customHeight="1">
      <c r="B156" s="338"/>
      <c r="C156" s="365" t="s">
        <v>2159</v>
      </c>
      <c r="D156" s="313"/>
      <c r="E156" s="313"/>
      <c r="F156" s="366" t="s">
        <v>2146</v>
      </c>
      <c r="G156" s="313"/>
      <c r="H156" s="365" t="s">
        <v>2180</v>
      </c>
      <c r="I156" s="365" t="s">
        <v>2142</v>
      </c>
      <c r="J156" s="365">
        <v>50</v>
      </c>
      <c r="K156" s="361"/>
    </row>
    <row r="157" s="1" customFormat="1" ht="15" customHeight="1">
      <c r="B157" s="338"/>
      <c r="C157" s="365" t="s">
        <v>2167</v>
      </c>
      <c r="D157" s="313"/>
      <c r="E157" s="313"/>
      <c r="F157" s="366" t="s">
        <v>2146</v>
      </c>
      <c r="G157" s="313"/>
      <c r="H157" s="365" t="s">
        <v>2180</v>
      </c>
      <c r="I157" s="365" t="s">
        <v>2142</v>
      </c>
      <c r="J157" s="365">
        <v>50</v>
      </c>
      <c r="K157" s="361"/>
    </row>
    <row r="158" s="1" customFormat="1" ht="15" customHeight="1">
      <c r="B158" s="338"/>
      <c r="C158" s="365" t="s">
        <v>2165</v>
      </c>
      <c r="D158" s="313"/>
      <c r="E158" s="313"/>
      <c r="F158" s="366" t="s">
        <v>2146</v>
      </c>
      <c r="G158" s="313"/>
      <c r="H158" s="365" t="s">
        <v>2180</v>
      </c>
      <c r="I158" s="365" t="s">
        <v>2142</v>
      </c>
      <c r="J158" s="365">
        <v>50</v>
      </c>
      <c r="K158" s="361"/>
    </row>
    <row r="159" s="1" customFormat="1" ht="15" customHeight="1">
      <c r="B159" s="338"/>
      <c r="C159" s="365" t="s">
        <v>124</v>
      </c>
      <c r="D159" s="313"/>
      <c r="E159" s="313"/>
      <c r="F159" s="366" t="s">
        <v>2140</v>
      </c>
      <c r="G159" s="313"/>
      <c r="H159" s="365" t="s">
        <v>2202</v>
      </c>
      <c r="I159" s="365" t="s">
        <v>2142</v>
      </c>
      <c r="J159" s="365" t="s">
        <v>2203</v>
      </c>
      <c r="K159" s="361"/>
    </row>
    <row r="160" s="1" customFormat="1" ht="15" customHeight="1">
      <c r="B160" s="338"/>
      <c r="C160" s="365" t="s">
        <v>2204</v>
      </c>
      <c r="D160" s="313"/>
      <c r="E160" s="313"/>
      <c r="F160" s="366" t="s">
        <v>2140</v>
      </c>
      <c r="G160" s="313"/>
      <c r="H160" s="365" t="s">
        <v>2205</v>
      </c>
      <c r="I160" s="365" t="s">
        <v>2175</v>
      </c>
      <c r="J160" s="365"/>
      <c r="K160" s="361"/>
    </row>
    <row r="161" s="1" customFormat="1" ht="15" customHeight="1">
      <c r="B161" s="367"/>
      <c r="C161" s="347"/>
      <c r="D161" s="347"/>
      <c r="E161" s="347"/>
      <c r="F161" s="347"/>
      <c r="G161" s="347"/>
      <c r="H161" s="347"/>
      <c r="I161" s="347"/>
      <c r="J161" s="347"/>
      <c r="K161" s="368"/>
    </row>
    <row r="162" s="1" customFormat="1" ht="18.75" customHeight="1">
      <c r="B162" s="349"/>
      <c r="C162" s="359"/>
      <c r="D162" s="359"/>
      <c r="E162" s="359"/>
      <c r="F162" s="369"/>
      <c r="G162" s="359"/>
      <c r="H162" s="359"/>
      <c r="I162" s="359"/>
      <c r="J162" s="359"/>
      <c r="K162" s="349"/>
    </row>
    <row r="163" s="1" customFormat="1" ht="18.75" customHeight="1">
      <c r="B163" s="321"/>
      <c r="C163" s="321"/>
      <c r="D163" s="321"/>
      <c r="E163" s="321"/>
      <c r="F163" s="321"/>
      <c r="G163" s="321"/>
      <c r="H163" s="321"/>
      <c r="I163" s="321"/>
      <c r="J163" s="321"/>
      <c r="K163" s="321"/>
    </row>
    <row r="164" s="1" customFormat="1" ht="7.5" customHeight="1">
      <c r="B164" s="300"/>
      <c r="C164" s="301"/>
      <c r="D164" s="301"/>
      <c r="E164" s="301"/>
      <c r="F164" s="301"/>
      <c r="G164" s="301"/>
      <c r="H164" s="301"/>
      <c r="I164" s="301"/>
      <c r="J164" s="301"/>
      <c r="K164" s="302"/>
    </row>
    <row r="165" s="1" customFormat="1" ht="45" customHeight="1">
      <c r="B165" s="303"/>
      <c r="C165" s="304" t="s">
        <v>2206</v>
      </c>
      <c r="D165" s="304"/>
      <c r="E165" s="304"/>
      <c r="F165" s="304"/>
      <c r="G165" s="304"/>
      <c r="H165" s="304"/>
      <c r="I165" s="304"/>
      <c r="J165" s="304"/>
      <c r="K165" s="305"/>
    </row>
    <row r="166" s="1" customFormat="1" ht="17.25" customHeight="1">
      <c r="B166" s="303"/>
      <c r="C166" s="328" t="s">
        <v>2134</v>
      </c>
      <c r="D166" s="328"/>
      <c r="E166" s="328"/>
      <c r="F166" s="328" t="s">
        <v>2135</v>
      </c>
      <c r="G166" s="370"/>
      <c r="H166" s="371" t="s">
        <v>51</v>
      </c>
      <c r="I166" s="371" t="s">
        <v>54</v>
      </c>
      <c r="J166" s="328" t="s">
        <v>2136</v>
      </c>
      <c r="K166" s="305"/>
    </row>
    <row r="167" s="1" customFormat="1" ht="17.25" customHeight="1">
      <c r="B167" s="306"/>
      <c r="C167" s="330" t="s">
        <v>2137</v>
      </c>
      <c r="D167" s="330"/>
      <c r="E167" s="330"/>
      <c r="F167" s="331" t="s">
        <v>2138</v>
      </c>
      <c r="G167" s="372"/>
      <c r="H167" s="373"/>
      <c r="I167" s="373"/>
      <c r="J167" s="330" t="s">
        <v>2139</v>
      </c>
      <c r="K167" s="308"/>
    </row>
    <row r="168" s="1" customFormat="1" ht="5.25" customHeight="1">
      <c r="B168" s="338"/>
      <c r="C168" s="333"/>
      <c r="D168" s="333"/>
      <c r="E168" s="333"/>
      <c r="F168" s="333"/>
      <c r="G168" s="334"/>
      <c r="H168" s="333"/>
      <c r="I168" s="333"/>
      <c r="J168" s="333"/>
      <c r="K168" s="361"/>
    </row>
    <row r="169" s="1" customFormat="1" ht="15" customHeight="1">
      <c r="B169" s="338"/>
      <c r="C169" s="313" t="s">
        <v>2143</v>
      </c>
      <c r="D169" s="313"/>
      <c r="E169" s="313"/>
      <c r="F169" s="336" t="s">
        <v>2140</v>
      </c>
      <c r="G169" s="313"/>
      <c r="H169" s="313" t="s">
        <v>2180</v>
      </c>
      <c r="I169" s="313" t="s">
        <v>2142</v>
      </c>
      <c r="J169" s="313">
        <v>120</v>
      </c>
      <c r="K169" s="361"/>
    </row>
    <row r="170" s="1" customFormat="1" ht="15" customHeight="1">
      <c r="B170" s="338"/>
      <c r="C170" s="313" t="s">
        <v>2189</v>
      </c>
      <c r="D170" s="313"/>
      <c r="E170" s="313"/>
      <c r="F170" s="336" t="s">
        <v>2140</v>
      </c>
      <c r="G170" s="313"/>
      <c r="H170" s="313" t="s">
        <v>2190</v>
      </c>
      <c r="I170" s="313" t="s">
        <v>2142</v>
      </c>
      <c r="J170" s="313" t="s">
        <v>2191</v>
      </c>
      <c r="K170" s="361"/>
    </row>
    <row r="171" s="1" customFormat="1" ht="15" customHeight="1">
      <c r="B171" s="338"/>
      <c r="C171" s="313" t="s">
        <v>106</v>
      </c>
      <c r="D171" s="313"/>
      <c r="E171" s="313"/>
      <c r="F171" s="336" t="s">
        <v>2140</v>
      </c>
      <c r="G171" s="313"/>
      <c r="H171" s="313" t="s">
        <v>2207</v>
      </c>
      <c r="I171" s="313" t="s">
        <v>2142</v>
      </c>
      <c r="J171" s="313" t="s">
        <v>2191</v>
      </c>
      <c r="K171" s="361"/>
    </row>
    <row r="172" s="1" customFormat="1" ht="15" customHeight="1">
      <c r="B172" s="338"/>
      <c r="C172" s="313" t="s">
        <v>2145</v>
      </c>
      <c r="D172" s="313"/>
      <c r="E172" s="313"/>
      <c r="F172" s="336" t="s">
        <v>2146</v>
      </c>
      <c r="G172" s="313"/>
      <c r="H172" s="313" t="s">
        <v>2207</v>
      </c>
      <c r="I172" s="313" t="s">
        <v>2142</v>
      </c>
      <c r="J172" s="313">
        <v>50</v>
      </c>
      <c r="K172" s="361"/>
    </row>
    <row r="173" s="1" customFormat="1" ht="15" customHeight="1">
      <c r="B173" s="338"/>
      <c r="C173" s="313" t="s">
        <v>2148</v>
      </c>
      <c r="D173" s="313"/>
      <c r="E173" s="313"/>
      <c r="F173" s="336" t="s">
        <v>2140</v>
      </c>
      <c r="G173" s="313"/>
      <c r="H173" s="313" t="s">
        <v>2207</v>
      </c>
      <c r="I173" s="313" t="s">
        <v>2150</v>
      </c>
      <c r="J173" s="313"/>
      <c r="K173" s="361"/>
    </row>
    <row r="174" s="1" customFormat="1" ht="15" customHeight="1">
      <c r="B174" s="338"/>
      <c r="C174" s="313" t="s">
        <v>2159</v>
      </c>
      <c r="D174" s="313"/>
      <c r="E174" s="313"/>
      <c r="F174" s="336" t="s">
        <v>2146</v>
      </c>
      <c r="G174" s="313"/>
      <c r="H174" s="313" t="s">
        <v>2207</v>
      </c>
      <c r="I174" s="313" t="s">
        <v>2142</v>
      </c>
      <c r="J174" s="313">
        <v>50</v>
      </c>
      <c r="K174" s="361"/>
    </row>
    <row r="175" s="1" customFormat="1" ht="15" customHeight="1">
      <c r="B175" s="338"/>
      <c r="C175" s="313" t="s">
        <v>2167</v>
      </c>
      <c r="D175" s="313"/>
      <c r="E175" s="313"/>
      <c r="F175" s="336" t="s">
        <v>2146</v>
      </c>
      <c r="G175" s="313"/>
      <c r="H175" s="313" t="s">
        <v>2207</v>
      </c>
      <c r="I175" s="313" t="s">
        <v>2142</v>
      </c>
      <c r="J175" s="313">
        <v>50</v>
      </c>
      <c r="K175" s="361"/>
    </row>
    <row r="176" s="1" customFormat="1" ht="15" customHeight="1">
      <c r="B176" s="338"/>
      <c r="C176" s="313" t="s">
        <v>2165</v>
      </c>
      <c r="D176" s="313"/>
      <c r="E176" s="313"/>
      <c r="F176" s="336" t="s">
        <v>2146</v>
      </c>
      <c r="G176" s="313"/>
      <c r="H176" s="313" t="s">
        <v>2207</v>
      </c>
      <c r="I176" s="313" t="s">
        <v>2142</v>
      </c>
      <c r="J176" s="313">
        <v>50</v>
      </c>
      <c r="K176" s="361"/>
    </row>
    <row r="177" s="1" customFormat="1" ht="15" customHeight="1">
      <c r="B177" s="338"/>
      <c r="C177" s="313" t="s">
        <v>137</v>
      </c>
      <c r="D177" s="313"/>
      <c r="E177" s="313"/>
      <c r="F177" s="336" t="s">
        <v>2140</v>
      </c>
      <c r="G177" s="313"/>
      <c r="H177" s="313" t="s">
        <v>2208</v>
      </c>
      <c r="I177" s="313" t="s">
        <v>2209</v>
      </c>
      <c r="J177" s="313"/>
      <c r="K177" s="361"/>
    </row>
    <row r="178" s="1" customFormat="1" ht="15" customHeight="1">
      <c r="B178" s="338"/>
      <c r="C178" s="313" t="s">
        <v>54</v>
      </c>
      <c r="D178" s="313"/>
      <c r="E178" s="313"/>
      <c r="F178" s="336" t="s">
        <v>2140</v>
      </c>
      <c r="G178" s="313"/>
      <c r="H178" s="313" t="s">
        <v>2210</v>
      </c>
      <c r="I178" s="313" t="s">
        <v>2211</v>
      </c>
      <c r="J178" s="313">
        <v>1</v>
      </c>
      <c r="K178" s="361"/>
    </row>
    <row r="179" s="1" customFormat="1" ht="15" customHeight="1">
      <c r="B179" s="338"/>
      <c r="C179" s="313" t="s">
        <v>50</v>
      </c>
      <c r="D179" s="313"/>
      <c r="E179" s="313"/>
      <c r="F179" s="336" t="s">
        <v>2140</v>
      </c>
      <c r="G179" s="313"/>
      <c r="H179" s="313" t="s">
        <v>2212</v>
      </c>
      <c r="I179" s="313" t="s">
        <v>2142</v>
      </c>
      <c r="J179" s="313">
        <v>20</v>
      </c>
      <c r="K179" s="361"/>
    </row>
    <row r="180" s="1" customFormat="1" ht="15" customHeight="1">
      <c r="B180" s="338"/>
      <c r="C180" s="313" t="s">
        <v>51</v>
      </c>
      <c r="D180" s="313"/>
      <c r="E180" s="313"/>
      <c r="F180" s="336" t="s">
        <v>2140</v>
      </c>
      <c r="G180" s="313"/>
      <c r="H180" s="313" t="s">
        <v>2213</v>
      </c>
      <c r="I180" s="313" t="s">
        <v>2142</v>
      </c>
      <c r="J180" s="313">
        <v>255</v>
      </c>
      <c r="K180" s="361"/>
    </row>
    <row r="181" s="1" customFormat="1" ht="15" customHeight="1">
      <c r="B181" s="338"/>
      <c r="C181" s="313" t="s">
        <v>138</v>
      </c>
      <c r="D181" s="313"/>
      <c r="E181" s="313"/>
      <c r="F181" s="336" t="s">
        <v>2140</v>
      </c>
      <c r="G181" s="313"/>
      <c r="H181" s="313" t="s">
        <v>2104</v>
      </c>
      <c r="I181" s="313" t="s">
        <v>2142</v>
      </c>
      <c r="J181" s="313">
        <v>10</v>
      </c>
      <c r="K181" s="361"/>
    </row>
    <row r="182" s="1" customFormat="1" ht="15" customHeight="1">
      <c r="B182" s="338"/>
      <c r="C182" s="313" t="s">
        <v>139</v>
      </c>
      <c r="D182" s="313"/>
      <c r="E182" s="313"/>
      <c r="F182" s="336" t="s">
        <v>2140</v>
      </c>
      <c r="G182" s="313"/>
      <c r="H182" s="313" t="s">
        <v>2214</v>
      </c>
      <c r="I182" s="313" t="s">
        <v>2175</v>
      </c>
      <c r="J182" s="313"/>
      <c r="K182" s="361"/>
    </row>
    <row r="183" s="1" customFormat="1" ht="15" customHeight="1">
      <c r="B183" s="338"/>
      <c r="C183" s="313" t="s">
        <v>2215</v>
      </c>
      <c r="D183" s="313"/>
      <c r="E183" s="313"/>
      <c r="F183" s="336" t="s">
        <v>2140</v>
      </c>
      <c r="G183" s="313"/>
      <c r="H183" s="313" t="s">
        <v>2216</v>
      </c>
      <c r="I183" s="313" t="s">
        <v>2175</v>
      </c>
      <c r="J183" s="313"/>
      <c r="K183" s="361"/>
    </row>
    <row r="184" s="1" customFormat="1" ht="15" customHeight="1">
      <c r="B184" s="338"/>
      <c r="C184" s="313" t="s">
        <v>2204</v>
      </c>
      <c r="D184" s="313"/>
      <c r="E184" s="313"/>
      <c r="F184" s="336" t="s">
        <v>2140</v>
      </c>
      <c r="G184" s="313"/>
      <c r="H184" s="313" t="s">
        <v>2217</v>
      </c>
      <c r="I184" s="313" t="s">
        <v>2175</v>
      </c>
      <c r="J184" s="313"/>
      <c r="K184" s="361"/>
    </row>
    <row r="185" s="1" customFormat="1" ht="15" customHeight="1">
      <c r="B185" s="338"/>
      <c r="C185" s="313" t="s">
        <v>141</v>
      </c>
      <c r="D185" s="313"/>
      <c r="E185" s="313"/>
      <c r="F185" s="336" t="s">
        <v>2146</v>
      </c>
      <c r="G185" s="313"/>
      <c r="H185" s="313" t="s">
        <v>2218</v>
      </c>
      <c r="I185" s="313" t="s">
        <v>2142</v>
      </c>
      <c r="J185" s="313">
        <v>50</v>
      </c>
      <c r="K185" s="361"/>
    </row>
    <row r="186" s="1" customFormat="1" ht="15" customHeight="1">
      <c r="B186" s="338"/>
      <c r="C186" s="313" t="s">
        <v>2219</v>
      </c>
      <c r="D186" s="313"/>
      <c r="E186" s="313"/>
      <c r="F186" s="336" t="s">
        <v>2146</v>
      </c>
      <c r="G186" s="313"/>
      <c r="H186" s="313" t="s">
        <v>2220</v>
      </c>
      <c r="I186" s="313" t="s">
        <v>2221</v>
      </c>
      <c r="J186" s="313"/>
      <c r="K186" s="361"/>
    </row>
    <row r="187" s="1" customFormat="1" ht="15" customHeight="1">
      <c r="B187" s="338"/>
      <c r="C187" s="313" t="s">
        <v>2222</v>
      </c>
      <c r="D187" s="313"/>
      <c r="E187" s="313"/>
      <c r="F187" s="336" t="s">
        <v>2146</v>
      </c>
      <c r="G187" s="313"/>
      <c r="H187" s="313" t="s">
        <v>2223</v>
      </c>
      <c r="I187" s="313" t="s">
        <v>2221</v>
      </c>
      <c r="J187" s="313"/>
      <c r="K187" s="361"/>
    </row>
    <row r="188" s="1" customFormat="1" ht="15" customHeight="1">
      <c r="B188" s="338"/>
      <c r="C188" s="313" t="s">
        <v>2224</v>
      </c>
      <c r="D188" s="313"/>
      <c r="E188" s="313"/>
      <c r="F188" s="336" t="s">
        <v>2146</v>
      </c>
      <c r="G188" s="313"/>
      <c r="H188" s="313" t="s">
        <v>2225</v>
      </c>
      <c r="I188" s="313" t="s">
        <v>2221</v>
      </c>
      <c r="J188" s="313"/>
      <c r="K188" s="361"/>
    </row>
    <row r="189" s="1" customFormat="1" ht="15" customHeight="1">
      <c r="B189" s="338"/>
      <c r="C189" s="374" t="s">
        <v>2226</v>
      </c>
      <c r="D189" s="313"/>
      <c r="E189" s="313"/>
      <c r="F189" s="336" t="s">
        <v>2146</v>
      </c>
      <c r="G189" s="313"/>
      <c r="H189" s="313" t="s">
        <v>2227</v>
      </c>
      <c r="I189" s="313" t="s">
        <v>2228</v>
      </c>
      <c r="J189" s="375" t="s">
        <v>2229</v>
      </c>
      <c r="K189" s="361"/>
    </row>
    <row r="190" s="18" customFormat="1" ht="15" customHeight="1">
      <c r="B190" s="376"/>
      <c r="C190" s="377" t="s">
        <v>2230</v>
      </c>
      <c r="D190" s="378"/>
      <c r="E190" s="378"/>
      <c r="F190" s="379" t="s">
        <v>2146</v>
      </c>
      <c r="G190" s="378"/>
      <c r="H190" s="378" t="s">
        <v>2231</v>
      </c>
      <c r="I190" s="378" t="s">
        <v>2228</v>
      </c>
      <c r="J190" s="380" t="s">
        <v>2229</v>
      </c>
      <c r="K190" s="381"/>
    </row>
    <row r="191" s="1" customFormat="1" ht="15" customHeight="1">
      <c r="B191" s="338"/>
      <c r="C191" s="374" t="s">
        <v>39</v>
      </c>
      <c r="D191" s="313"/>
      <c r="E191" s="313"/>
      <c r="F191" s="336" t="s">
        <v>2140</v>
      </c>
      <c r="G191" s="313"/>
      <c r="H191" s="310" t="s">
        <v>2232</v>
      </c>
      <c r="I191" s="313" t="s">
        <v>2233</v>
      </c>
      <c r="J191" s="313"/>
      <c r="K191" s="361"/>
    </row>
    <row r="192" s="1" customFormat="1" ht="15" customHeight="1">
      <c r="B192" s="338"/>
      <c r="C192" s="374" t="s">
        <v>2234</v>
      </c>
      <c r="D192" s="313"/>
      <c r="E192" s="313"/>
      <c r="F192" s="336" t="s">
        <v>2140</v>
      </c>
      <c r="G192" s="313"/>
      <c r="H192" s="313" t="s">
        <v>2235</v>
      </c>
      <c r="I192" s="313" t="s">
        <v>2175</v>
      </c>
      <c r="J192" s="313"/>
      <c r="K192" s="361"/>
    </row>
    <row r="193" s="1" customFormat="1" ht="15" customHeight="1">
      <c r="B193" s="338"/>
      <c r="C193" s="374" t="s">
        <v>2236</v>
      </c>
      <c r="D193" s="313"/>
      <c r="E193" s="313"/>
      <c r="F193" s="336" t="s">
        <v>2140</v>
      </c>
      <c r="G193" s="313"/>
      <c r="H193" s="313" t="s">
        <v>2237</v>
      </c>
      <c r="I193" s="313" t="s">
        <v>2175</v>
      </c>
      <c r="J193" s="313"/>
      <c r="K193" s="361"/>
    </row>
    <row r="194" s="1" customFormat="1" ht="15" customHeight="1">
      <c r="B194" s="338"/>
      <c r="C194" s="374" t="s">
        <v>2238</v>
      </c>
      <c r="D194" s="313"/>
      <c r="E194" s="313"/>
      <c r="F194" s="336" t="s">
        <v>2146</v>
      </c>
      <c r="G194" s="313"/>
      <c r="H194" s="313" t="s">
        <v>2239</v>
      </c>
      <c r="I194" s="313" t="s">
        <v>2175</v>
      </c>
      <c r="J194" s="313"/>
      <c r="K194" s="361"/>
    </row>
    <row r="195" s="1" customFormat="1" ht="15" customHeight="1">
      <c r="B195" s="367"/>
      <c r="C195" s="382"/>
      <c r="D195" s="347"/>
      <c r="E195" s="347"/>
      <c r="F195" s="347"/>
      <c r="G195" s="347"/>
      <c r="H195" s="347"/>
      <c r="I195" s="347"/>
      <c r="J195" s="347"/>
      <c r="K195" s="368"/>
    </row>
    <row r="196" s="1" customFormat="1" ht="18.75" customHeight="1">
      <c r="B196" s="349"/>
      <c r="C196" s="359"/>
      <c r="D196" s="359"/>
      <c r="E196" s="359"/>
      <c r="F196" s="369"/>
      <c r="G196" s="359"/>
      <c r="H196" s="359"/>
      <c r="I196" s="359"/>
      <c r="J196" s="359"/>
      <c r="K196" s="349"/>
    </row>
    <row r="197" s="1" customFormat="1" ht="18.75" customHeight="1">
      <c r="B197" s="349"/>
      <c r="C197" s="359"/>
      <c r="D197" s="359"/>
      <c r="E197" s="359"/>
      <c r="F197" s="369"/>
      <c r="G197" s="359"/>
      <c r="H197" s="359"/>
      <c r="I197" s="359"/>
      <c r="J197" s="359"/>
      <c r="K197" s="349"/>
    </row>
    <row r="198" s="1" customFormat="1" ht="18.75" customHeight="1">
      <c r="B198" s="321"/>
      <c r="C198" s="321"/>
      <c r="D198" s="321"/>
      <c r="E198" s="321"/>
      <c r="F198" s="321"/>
      <c r="G198" s="321"/>
      <c r="H198" s="321"/>
      <c r="I198" s="321"/>
      <c r="J198" s="321"/>
      <c r="K198" s="321"/>
    </row>
    <row r="199" s="1" customFormat="1" ht="13.5">
      <c r="B199" s="300"/>
      <c r="C199" s="301"/>
      <c r="D199" s="301"/>
      <c r="E199" s="301"/>
      <c r="F199" s="301"/>
      <c r="G199" s="301"/>
      <c r="H199" s="301"/>
      <c r="I199" s="301"/>
      <c r="J199" s="301"/>
      <c r="K199" s="302"/>
    </row>
    <row r="200" s="1" customFormat="1" ht="21">
      <c r="B200" s="303"/>
      <c r="C200" s="304" t="s">
        <v>2240</v>
      </c>
      <c r="D200" s="304"/>
      <c r="E200" s="304"/>
      <c r="F200" s="304"/>
      <c r="G200" s="304"/>
      <c r="H200" s="304"/>
      <c r="I200" s="304"/>
      <c r="J200" s="304"/>
      <c r="K200" s="305"/>
    </row>
    <row r="201" s="1" customFormat="1" ht="25.5" customHeight="1">
      <c r="B201" s="303"/>
      <c r="C201" s="383" t="s">
        <v>2241</v>
      </c>
      <c r="D201" s="383"/>
      <c r="E201" s="383"/>
      <c r="F201" s="383" t="s">
        <v>2242</v>
      </c>
      <c r="G201" s="384"/>
      <c r="H201" s="383" t="s">
        <v>2243</v>
      </c>
      <c r="I201" s="383"/>
      <c r="J201" s="383"/>
      <c r="K201" s="305"/>
    </row>
    <row r="202" s="1" customFormat="1" ht="5.25" customHeight="1">
      <c r="B202" s="338"/>
      <c r="C202" s="333"/>
      <c r="D202" s="333"/>
      <c r="E202" s="333"/>
      <c r="F202" s="333"/>
      <c r="G202" s="359"/>
      <c r="H202" s="333"/>
      <c r="I202" s="333"/>
      <c r="J202" s="333"/>
      <c r="K202" s="361"/>
    </row>
    <row r="203" s="1" customFormat="1" ht="15" customHeight="1">
      <c r="B203" s="338"/>
      <c r="C203" s="313" t="s">
        <v>2233</v>
      </c>
      <c r="D203" s="313"/>
      <c r="E203" s="313"/>
      <c r="F203" s="336" t="s">
        <v>40</v>
      </c>
      <c r="G203" s="313"/>
      <c r="H203" s="313" t="s">
        <v>2244</v>
      </c>
      <c r="I203" s="313"/>
      <c r="J203" s="313"/>
      <c r="K203" s="361"/>
    </row>
    <row r="204" s="1" customFormat="1" ht="15" customHeight="1">
      <c r="B204" s="338"/>
      <c r="C204" s="313"/>
      <c r="D204" s="313"/>
      <c r="E204" s="313"/>
      <c r="F204" s="336" t="s">
        <v>41</v>
      </c>
      <c r="G204" s="313"/>
      <c r="H204" s="313" t="s">
        <v>2245</v>
      </c>
      <c r="I204" s="313"/>
      <c r="J204" s="313"/>
      <c r="K204" s="361"/>
    </row>
    <row r="205" s="1" customFormat="1" ht="15" customHeight="1">
      <c r="B205" s="338"/>
      <c r="C205" s="313"/>
      <c r="D205" s="313"/>
      <c r="E205" s="313"/>
      <c r="F205" s="336" t="s">
        <v>44</v>
      </c>
      <c r="G205" s="313"/>
      <c r="H205" s="313" t="s">
        <v>2246</v>
      </c>
      <c r="I205" s="313"/>
      <c r="J205" s="313"/>
      <c r="K205" s="361"/>
    </row>
    <row r="206" s="1" customFormat="1" ht="15" customHeight="1">
      <c r="B206" s="338"/>
      <c r="C206" s="313"/>
      <c r="D206" s="313"/>
      <c r="E206" s="313"/>
      <c r="F206" s="336" t="s">
        <v>42</v>
      </c>
      <c r="G206" s="313"/>
      <c r="H206" s="313" t="s">
        <v>2247</v>
      </c>
      <c r="I206" s="313"/>
      <c r="J206" s="313"/>
      <c r="K206" s="361"/>
    </row>
    <row r="207" s="1" customFormat="1" ht="15" customHeight="1">
      <c r="B207" s="338"/>
      <c r="C207" s="313"/>
      <c r="D207" s="313"/>
      <c r="E207" s="313"/>
      <c r="F207" s="336" t="s">
        <v>43</v>
      </c>
      <c r="G207" s="313"/>
      <c r="H207" s="313" t="s">
        <v>2248</v>
      </c>
      <c r="I207" s="313"/>
      <c r="J207" s="313"/>
      <c r="K207" s="361"/>
    </row>
    <row r="208" s="1" customFormat="1" ht="15" customHeight="1">
      <c r="B208" s="338"/>
      <c r="C208" s="313"/>
      <c r="D208" s="313"/>
      <c r="E208" s="313"/>
      <c r="F208" s="336"/>
      <c r="G208" s="313"/>
      <c r="H208" s="313"/>
      <c r="I208" s="313"/>
      <c r="J208" s="313"/>
      <c r="K208" s="361"/>
    </row>
    <row r="209" s="1" customFormat="1" ht="15" customHeight="1">
      <c r="B209" s="338"/>
      <c r="C209" s="313" t="s">
        <v>2187</v>
      </c>
      <c r="D209" s="313"/>
      <c r="E209" s="313"/>
      <c r="F209" s="336" t="s">
        <v>76</v>
      </c>
      <c r="G209" s="313"/>
      <c r="H209" s="313" t="s">
        <v>2249</v>
      </c>
      <c r="I209" s="313"/>
      <c r="J209" s="313"/>
      <c r="K209" s="361"/>
    </row>
    <row r="210" s="1" customFormat="1" ht="15" customHeight="1">
      <c r="B210" s="338"/>
      <c r="C210" s="313"/>
      <c r="D210" s="313"/>
      <c r="E210" s="313"/>
      <c r="F210" s="336" t="s">
        <v>2083</v>
      </c>
      <c r="G210" s="313"/>
      <c r="H210" s="313" t="s">
        <v>2084</v>
      </c>
      <c r="I210" s="313"/>
      <c r="J210" s="313"/>
      <c r="K210" s="361"/>
    </row>
    <row r="211" s="1" customFormat="1" ht="15" customHeight="1">
      <c r="B211" s="338"/>
      <c r="C211" s="313"/>
      <c r="D211" s="313"/>
      <c r="E211" s="313"/>
      <c r="F211" s="336" t="s">
        <v>2081</v>
      </c>
      <c r="G211" s="313"/>
      <c r="H211" s="313" t="s">
        <v>2250</v>
      </c>
      <c r="I211" s="313"/>
      <c r="J211" s="313"/>
      <c r="K211" s="361"/>
    </row>
    <row r="212" s="1" customFormat="1" ht="15" customHeight="1">
      <c r="B212" s="385"/>
      <c r="C212" s="313"/>
      <c r="D212" s="313"/>
      <c r="E212" s="313"/>
      <c r="F212" s="336" t="s">
        <v>2085</v>
      </c>
      <c r="G212" s="374"/>
      <c r="H212" s="365" t="s">
        <v>2086</v>
      </c>
      <c r="I212" s="365"/>
      <c r="J212" s="365"/>
      <c r="K212" s="386"/>
    </row>
    <row r="213" s="1" customFormat="1" ht="15" customHeight="1">
      <c r="B213" s="385"/>
      <c r="C213" s="313"/>
      <c r="D213" s="313"/>
      <c r="E213" s="313"/>
      <c r="F213" s="336" t="s">
        <v>2087</v>
      </c>
      <c r="G213" s="374"/>
      <c r="H213" s="365" t="s">
        <v>2251</v>
      </c>
      <c r="I213" s="365"/>
      <c r="J213" s="365"/>
      <c r="K213" s="386"/>
    </row>
    <row r="214" s="1" customFormat="1" ht="15" customHeight="1">
      <c r="B214" s="385"/>
      <c r="C214" s="313"/>
      <c r="D214" s="313"/>
      <c r="E214" s="313"/>
      <c r="F214" s="336"/>
      <c r="G214" s="374"/>
      <c r="H214" s="365"/>
      <c r="I214" s="365"/>
      <c r="J214" s="365"/>
      <c r="K214" s="386"/>
    </row>
    <row r="215" s="1" customFormat="1" ht="15" customHeight="1">
      <c r="B215" s="385"/>
      <c r="C215" s="313" t="s">
        <v>2211</v>
      </c>
      <c r="D215" s="313"/>
      <c r="E215" s="313"/>
      <c r="F215" s="336">
        <v>1</v>
      </c>
      <c r="G215" s="374"/>
      <c r="H215" s="365" t="s">
        <v>2252</v>
      </c>
      <c r="I215" s="365"/>
      <c r="J215" s="365"/>
      <c r="K215" s="386"/>
    </row>
    <row r="216" s="1" customFormat="1" ht="15" customHeight="1">
      <c r="B216" s="385"/>
      <c r="C216" s="313"/>
      <c r="D216" s="313"/>
      <c r="E216" s="313"/>
      <c r="F216" s="336">
        <v>2</v>
      </c>
      <c r="G216" s="374"/>
      <c r="H216" s="365" t="s">
        <v>2253</v>
      </c>
      <c r="I216" s="365"/>
      <c r="J216" s="365"/>
      <c r="K216" s="386"/>
    </row>
    <row r="217" s="1" customFormat="1" ht="15" customHeight="1">
      <c r="B217" s="385"/>
      <c r="C217" s="313"/>
      <c r="D217" s="313"/>
      <c r="E217" s="313"/>
      <c r="F217" s="336">
        <v>3</v>
      </c>
      <c r="G217" s="374"/>
      <c r="H217" s="365" t="s">
        <v>2254</v>
      </c>
      <c r="I217" s="365"/>
      <c r="J217" s="365"/>
      <c r="K217" s="386"/>
    </row>
    <row r="218" s="1" customFormat="1" ht="15" customHeight="1">
      <c r="B218" s="385"/>
      <c r="C218" s="313"/>
      <c r="D218" s="313"/>
      <c r="E218" s="313"/>
      <c r="F218" s="336">
        <v>4</v>
      </c>
      <c r="G218" s="374"/>
      <c r="H218" s="365" t="s">
        <v>2255</v>
      </c>
      <c r="I218" s="365"/>
      <c r="J218" s="365"/>
      <c r="K218" s="386"/>
    </row>
    <row r="219" s="1" customFormat="1" ht="12.75" customHeight="1">
      <c r="B219" s="387"/>
      <c r="C219" s="388"/>
      <c r="D219" s="388"/>
      <c r="E219" s="388"/>
      <c r="F219" s="388"/>
      <c r="G219" s="388"/>
      <c r="H219" s="388"/>
      <c r="I219" s="388"/>
      <c r="J219" s="388"/>
      <c r="K219" s="389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78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79</v>
      </c>
    </row>
    <row r="4" s="1" customFormat="1" ht="24.96" customHeight="1">
      <c r="B4" s="23"/>
      <c r="D4" s="143" t="s">
        <v>120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19-2023-1 - Revitalizace veřejného prostranství v Líbeznicích u bytových domů, k.ú. Líbeznice - I.etapa</v>
      </c>
      <c r="F7" s="145"/>
      <c r="G7" s="145"/>
      <c r="H7" s="145"/>
      <c r="L7" s="23"/>
    </row>
    <row r="8" s="2" customFormat="1" ht="12" customHeight="1">
      <c r="A8" s="41"/>
      <c r="B8" s="47"/>
      <c r="C8" s="41"/>
      <c r="D8" s="145" t="s">
        <v>121</v>
      </c>
      <c r="E8" s="41"/>
      <c r="F8" s="41"/>
      <c r="G8" s="41"/>
      <c r="H8" s="41"/>
      <c r="I8" s="41"/>
      <c r="J8" s="41"/>
      <c r="K8" s="41"/>
      <c r="L8" s="14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48" t="s">
        <v>122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45" t="s">
        <v>18</v>
      </c>
      <c r="E11" s="41"/>
      <c r="F11" s="136" t="s">
        <v>19</v>
      </c>
      <c r="G11" s="41"/>
      <c r="H11" s="41"/>
      <c r="I11" s="145" t="s">
        <v>20</v>
      </c>
      <c r="J11" s="136" t="s">
        <v>19</v>
      </c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45" t="s">
        <v>21</v>
      </c>
      <c r="E12" s="41"/>
      <c r="F12" s="136" t="s">
        <v>22</v>
      </c>
      <c r="G12" s="41"/>
      <c r="H12" s="41"/>
      <c r="I12" s="145" t="s">
        <v>23</v>
      </c>
      <c r="J12" s="149" t="str">
        <f>'Rekapitulace stavby'!AN8</f>
        <v>29. 1. 2024</v>
      </c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25</v>
      </c>
      <c r="E14" s="41"/>
      <c r="F14" s="41"/>
      <c r="G14" s="41"/>
      <c r="H14" s="41"/>
      <c r="I14" s="145" t="s">
        <v>26</v>
      </c>
      <c r="J14" s="136" t="str">
        <f>IF('Rekapitulace stavby'!AN10="","",'Rekapitulace stavby'!AN10)</f>
        <v/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6" t="str">
        <f>IF('Rekapitulace stavby'!E11="","",'Rekapitulace stavby'!E11)</f>
        <v xml:space="preserve"> </v>
      </c>
      <c r="F15" s="41"/>
      <c r="G15" s="41"/>
      <c r="H15" s="41"/>
      <c r="I15" s="145" t="s">
        <v>27</v>
      </c>
      <c r="J15" s="136" t="str">
        <f>IF('Rekapitulace stavby'!AN11="","",'Rekapitulace stavby'!AN11)</f>
        <v/>
      </c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45" t="s">
        <v>28</v>
      </c>
      <c r="E17" s="41"/>
      <c r="F17" s="41"/>
      <c r="G17" s="41"/>
      <c r="H17" s="41"/>
      <c r="I17" s="145" t="s">
        <v>26</v>
      </c>
      <c r="J17" s="36" t="str">
        <f>'Rekapitulace stavby'!AN13</f>
        <v>Vyplň údaj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6"/>
      <c r="G18" s="136"/>
      <c r="H18" s="136"/>
      <c r="I18" s="145" t="s">
        <v>27</v>
      </c>
      <c r="J18" s="36" t="str">
        <f>'Rekapitulace stavby'!AN14</f>
        <v>Vyplň údaj</v>
      </c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45" t="s">
        <v>30</v>
      </c>
      <c r="E20" s="41"/>
      <c r="F20" s="41"/>
      <c r="G20" s="41"/>
      <c r="H20" s="41"/>
      <c r="I20" s="145" t="s">
        <v>26</v>
      </c>
      <c r="J20" s="136" t="str">
        <f>IF('Rekapitulace stavby'!AN16="","",'Rekapitulace stavby'!AN16)</f>
        <v/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6" t="str">
        <f>IF('Rekapitulace stavby'!E17="","",'Rekapitulace stavby'!E17)</f>
        <v xml:space="preserve"> </v>
      </c>
      <c r="F21" s="41"/>
      <c r="G21" s="41"/>
      <c r="H21" s="41"/>
      <c r="I21" s="145" t="s">
        <v>27</v>
      </c>
      <c r="J21" s="136" t="str">
        <f>IF('Rekapitulace stavby'!AN17="","",'Rekapitulace stavby'!AN17)</f>
        <v/>
      </c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45" t="s">
        <v>32</v>
      </c>
      <c r="E23" s="41"/>
      <c r="F23" s="41"/>
      <c r="G23" s="41"/>
      <c r="H23" s="41"/>
      <c r="I23" s="145" t="s">
        <v>26</v>
      </c>
      <c r="J23" s="136" t="str">
        <f>IF('Rekapitulace stavby'!AN19="","",'Rekapitulace stavby'!AN19)</f>
        <v/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6" t="str">
        <f>IF('Rekapitulace stavby'!E20="","",'Rekapitulace stavby'!E20)</f>
        <v xml:space="preserve"> </v>
      </c>
      <c r="F24" s="41"/>
      <c r="G24" s="41"/>
      <c r="H24" s="41"/>
      <c r="I24" s="145" t="s">
        <v>27</v>
      </c>
      <c r="J24" s="136" t="str">
        <f>IF('Rekapitulace stavby'!AN20="","",'Rekapitulace stavby'!AN20)</f>
        <v/>
      </c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45" t="s">
        <v>33</v>
      </c>
      <c r="E26" s="41"/>
      <c r="F26" s="41"/>
      <c r="G26" s="41"/>
      <c r="H26" s="41"/>
      <c r="I26" s="41"/>
      <c r="J26" s="41"/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50"/>
      <c r="B27" s="151"/>
      <c r="C27" s="150"/>
      <c r="D27" s="150"/>
      <c r="E27" s="152" t="s">
        <v>19</v>
      </c>
      <c r="F27" s="152"/>
      <c r="G27" s="152"/>
      <c r="H27" s="152"/>
      <c r="I27" s="150"/>
      <c r="J27" s="150"/>
      <c r="K27" s="150"/>
      <c r="L27" s="153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54"/>
      <c r="E29" s="154"/>
      <c r="F29" s="154"/>
      <c r="G29" s="154"/>
      <c r="H29" s="154"/>
      <c r="I29" s="154"/>
      <c r="J29" s="154"/>
      <c r="K29" s="154"/>
      <c r="L29" s="14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55" t="s">
        <v>35</v>
      </c>
      <c r="E30" s="41"/>
      <c r="F30" s="41"/>
      <c r="G30" s="41"/>
      <c r="H30" s="41"/>
      <c r="I30" s="41"/>
      <c r="J30" s="156">
        <f>ROUND(J88, 2)</f>
        <v>0</v>
      </c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57" t="s">
        <v>37</v>
      </c>
      <c r="G32" s="41"/>
      <c r="H32" s="41"/>
      <c r="I32" s="157" t="s">
        <v>36</v>
      </c>
      <c r="J32" s="157" t="s">
        <v>38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8" t="s">
        <v>39</v>
      </c>
      <c r="E33" s="145" t="s">
        <v>40</v>
      </c>
      <c r="F33" s="159">
        <f>ROUND((SUM(BE88:BE296)),  2)</f>
        <v>0</v>
      </c>
      <c r="G33" s="41"/>
      <c r="H33" s="41"/>
      <c r="I33" s="160">
        <v>0.20999999999999999</v>
      </c>
      <c r="J33" s="159">
        <f>ROUND(((SUM(BE88:BE296))*I33),  2)</f>
        <v>0</v>
      </c>
      <c r="K33" s="41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45" t="s">
        <v>41</v>
      </c>
      <c r="F34" s="159">
        <f>ROUND((SUM(BF88:BF296)),  2)</f>
        <v>0</v>
      </c>
      <c r="G34" s="41"/>
      <c r="H34" s="41"/>
      <c r="I34" s="160">
        <v>0.12</v>
      </c>
      <c r="J34" s="159">
        <f>ROUND(((SUM(BF88:BF296))*I34),  2)</f>
        <v>0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45" t="s">
        <v>42</v>
      </c>
      <c r="F35" s="159">
        <f>ROUND((SUM(BG88:BG296)),  2)</f>
        <v>0</v>
      </c>
      <c r="G35" s="41"/>
      <c r="H35" s="41"/>
      <c r="I35" s="160">
        <v>0.20999999999999999</v>
      </c>
      <c r="J35" s="159">
        <f>0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45" t="s">
        <v>43</v>
      </c>
      <c r="F36" s="159">
        <f>ROUND((SUM(BH88:BH296)),  2)</f>
        <v>0</v>
      </c>
      <c r="G36" s="41"/>
      <c r="H36" s="41"/>
      <c r="I36" s="160">
        <v>0.12</v>
      </c>
      <c r="J36" s="159">
        <f>0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44</v>
      </c>
      <c r="F37" s="159">
        <f>ROUND((SUM(BI88:BI296)),  2)</f>
        <v>0</v>
      </c>
      <c r="G37" s="41"/>
      <c r="H37" s="41"/>
      <c r="I37" s="160">
        <v>0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61"/>
      <c r="D39" s="162" t="s">
        <v>45</v>
      </c>
      <c r="E39" s="163"/>
      <c r="F39" s="163"/>
      <c r="G39" s="164" t="s">
        <v>46</v>
      </c>
      <c r="H39" s="165" t="s">
        <v>47</v>
      </c>
      <c r="I39" s="163"/>
      <c r="J39" s="166">
        <f>SUM(J30:J37)</f>
        <v>0</v>
      </c>
      <c r="K39" s="167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8"/>
      <c r="C40" s="169"/>
      <c r="D40" s="169"/>
      <c r="E40" s="169"/>
      <c r="F40" s="169"/>
      <c r="G40" s="169"/>
      <c r="H40" s="169"/>
      <c r="I40" s="169"/>
      <c r="J40" s="169"/>
      <c r="K40" s="169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70"/>
      <c r="C44" s="171"/>
      <c r="D44" s="171"/>
      <c r="E44" s="171"/>
      <c r="F44" s="171"/>
      <c r="G44" s="171"/>
      <c r="H44" s="171"/>
      <c r="I44" s="171"/>
      <c r="J44" s="171"/>
      <c r="K44" s="171"/>
      <c r="L44" s="14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123</v>
      </c>
      <c r="D45" s="43"/>
      <c r="E45" s="43"/>
      <c r="F45" s="43"/>
      <c r="G45" s="43"/>
      <c r="H45" s="43"/>
      <c r="I45" s="43"/>
      <c r="J45" s="43"/>
      <c r="K45" s="43"/>
      <c r="L45" s="14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72" t="str">
        <f>E7</f>
        <v>19-2023-1 - Revitalizace veřejného prostranství v Líbeznicích u bytových domů, k.ú. Líbeznice - I.etapa</v>
      </c>
      <c r="F48" s="35"/>
      <c r="G48" s="35"/>
      <c r="H48" s="35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121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 101 - Stavební úpravy ...</v>
      </c>
      <c r="F50" s="43"/>
      <c r="G50" s="43"/>
      <c r="H50" s="43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4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 xml:space="preserve"> </v>
      </c>
      <c r="G52" s="43"/>
      <c r="H52" s="43"/>
      <c r="I52" s="35" t="s">
        <v>23</v>
      </c>
      <c r="J52" s="75" t="str">
        <f>IF(J12="","",J12)</f>
        <v>29. 1. 2024</v>
      </c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 xml:space="preserve"> </v>
      </c>
      <c r="G54" s="43"/>
      <c r="H54" s="43"/>
      <c r="I54" s="35" t="s">
        <v>30</v>
      </c>
      <c r="J54" s="39" t="str">
        <f>E21</f>
        <v xml:space="preserve"> </v>
      </c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28</v>
      </c>
      <c r="D55" s="43"/>
      <c r="E55" s="43"/>
      <c r="F55" s="30" t="str">
        <f>IF(E18="","",E18)</f>
        <v>Vyplň údaj</v>
      </c>
      <c r="G55" s="43"/>
      <c r="H55" s="43"/>
      <c r="I55" s="35" t="s">
        <v>32</v>
      </c>
      <c r="J55" s="39" t="str">
        <f>E24</f>
        <v xml:space="preserve"> </v>
      </c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73" t="s">
        <v>124</v>
      </c>
      <c r="D57" s="174"/>
      <c r="E57" s="174"/>
      <c r="F57" s="174"/>
      <c r="G57" s="174"/>
      <c r="H57" s="174"/>
      <c r="I57" s="174"/>
      <c r="J57" s="175" t="s">
        <v>125</v>
      </c>
      <c r="K57" s="174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76" t="s">
        <v>67</v>
      </c>
      <c r="D59" s="43"/>
      <c r="E59" s="43"/>
      <c r="F59" s="43"/>
      <c r="G59" s="43"/>
      <c r="H59" s="43"/>
      <c r="I59" s="43"/>
      <c r="J59" s="105">
        <f>J88</f>
        <v>0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126</v>
      </c>
    </row>
    <row r="60" s="9" customFormat="1" ht="24.96" customHeight="1">
      <c r="A60" s="9"/>
      <c r="B60" s="177"/>
      <c r="C60" s="178"/>
      <c r="D60" s="179" t="s">
        <v>127</v>
      </c>
      <c r="E60" s="180"/>
      <c r="F60" s="180"/>
      <c r="G60" s="180"/>
      <c r="H60" s="180"/>
      <c r="I60" s="180"/>
      <c r="J60" s="181">
        <f>J89</f>
        <v>0</v>
      </c>
      <c r="K60" s="178"/>
      <c r="L60" s="18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3"/>
      <c r="C61" s="128"/>
      <c r="D61" s="184" t="s">
        <v>128</v>
      </c>
      <c r="E61" s="185"/>
      <c r="F61" s="185"/>
      <c r="G61" s="185"/>
      <c r="H61" s="185"/>
      <c r="I61" s="185"/>
      <c r="J61" s="186">
        <f>J90</f>
        <v>0</v>
      </c>
      <c r="K61" s="128"/>
      <c r="L61" s="18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3"/>
      <c r="C62" s="128"/>
      <c r="D62" s="184" t="s">
        <v>129</v>
      </c>
      <c r="E62" s="185"/>
      <c r="F62" s="185"/>
      <c r="G62" s="185"/>
      <c r="H62" s="185"/>
      <c r="I62" s="185"/>
      <c r="J62" s="186">
        <f>J141</f>
        <v>0</v>
      </c>
      <c r="K62" s="128"/>
      <c r="L62" s="18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3"/>
      <c r="C63" s="128"/>
      <c r="D63" s="184" t="s">
        <v>130</v>
      </c>
      <c r="E63" s="185"/>
      <c r="F63" s="185"/>
      <c r="G63" s="185"/>
      <c r="H63" s="185"/>
      <c r="I63" s="185"/>
      <c r="J63" s="186">
        <f>J150</f>
        <v>0</v>
      </c>
      <c r="K63" s="128"/>
      <c r="L63" s="18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3"/>
      <c r="C64" s="128"/>
      <c r="D64" s="184" t="s">
        <v>131</v>
      </c>
      <c r="E64" s="185"/>
      <c r="F64" s="185"/>
      <c r="G64" s="185"/>
      <c r="H64" s="185"/>
      <c r="I64" s="185"/>
      <c r="J64" s="186">
        <f>J214</f>
        <v>0</v>
      </c>
      <c r="K64" s="128"/>
      <c r="L64" s="18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3"/>
      <c r="C65" s="128"/>
      <c r="D65" s="184" t="s">
        <v>132</v>
      </c>
      <c r="E65" s="185"/>
      <c r="F65" s="185"/>
      <c r="G65" s="185"/>
      <c r="H65" s="185"/>
      <c r="I65" s="185"/>
      <c r="J65" s="186">
        <f>J265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3"/>
      <c r="C66" s="128"/>
      <c r="D66" s="184" t="s">
        <v>133</v>
      </c>
      <c r="E66" s="185"/>
      <c r="F66" s="185"/>
      <c r="G66" s="185"/>
      <c r="H66" s="185"/>
      <c r="I66" s="185"/>
      <c r="J66" s="186">
        <f>J285</f>
        <v>0</v>
      </c>
      <c r="K66" s="128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9" customFormat="1" ht="24.96" customHeight="1">
      <c r="A67" s="9"/>
      <c r="B67" s="177"/>
      <c r="C67" s="178"/>
      <c r="D67" s="179" t="s">
        <v>134</v>
      </c>
      <c r="E67" s="180"/>
      <c r="F67" s="180"/>
      <c r="G67" s="180"/>
      <c r="H67" s="180"/>
      <c r="I67" s="180"/>
      <c r="J67" s="181">
        <f>J288</f>
        <v>0</v>
      </c>
      <c r="K67" s="178"/>
      <c r="L67" s="182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10" customFormat="1" ht="19.92" customHeight="1">
      <c r="A68" s="10"/>
      <c r="B68" s="183"/>
      <c r="C68" s="128"/>
      <c r="D68" s="184" t="s">
        <v>135</v>
      </c>
      <c r="E68" s="185"/>
      <c r="F68" s="185"/>
      <c r="G68" s="185"/>
      <c r="H68" s="185"/>
      <c r="I68" s="185"/>
      <c r="J68" s="186">
        <f>J289</f>
        <v>0</v>
      </c>
      <c r="K68" s="128"/>
      <c r="L68" s="18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41"/>
      <c r="B69" s="42"/>
      <c r="C69" s="43"/>
      <c r="D69" s="43"/>
      <c r="E69" s="43"/>
      <c r="F69" s="43"/>
      <c r="G69" s="43"/>
      <c r="H69" s="43"/>
      <c r="I69" s="43"/>
      <c r="J69" s="43"/>
      <c r="K69" s="43"/>
      <c r="L69" s="14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6.96" customHeight="1">
      <c r="A70" s="41"/>
      <c r="B70" s="62"/>
      <c r="C70" s="63"/>
      <c r="D70" s="63"/>
      <c r="E70" s="63"/>
      <c r="F70" s="63"/>
      <c r="G70" s="63"/>
      <c r="H70" s="63"/>
      <c r="I70" s="63"/>
      <c r="J70" s="63"/>
      <c r="K70" s="63"/>
      <c r="L70" s="14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4" s="2" customFormat="1" ht="6.96" customHeight="1">
      <c r="A74" s="41"/>
      <c r="B74" s="64"/>
      <c r="C74" s="65"/>
      <c r="D74" s="65"/>
      <c r="E74" s="65"/>
      <c r="F74" s="65"/>
      <c r="G74" s="65"/>
      <c r="H74" s="65"/>
      <c r="I74" s="65"/>
      <c r="J74" s="65"/>
      <c r="K74" s="65"/>
      <c r="L74" s="14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24.96" customHeight="1">
      <c r="A75" s="41"/>
      <c r="B75" s="42"/>
      <c r="C75" s="26" t="s">
        <v>136</v>
      </c>
      <c r="D75" s="43"/>
      <c r="E75" s="43"/>
      <c r="F75" s="43"/>
      <c r="G75" s="43"/>
      <c r="H75" s="43"/>
      <c r="I75" s="43"/>
      <c r="J75" s="43"/>
      <c r="K75" s="43"/>
      <c r="L75" s="14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6.96" customHeight="1">
      <c r="A76" s="41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14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2" customHeight="1">
      <c r="A77" s="41"/>
      <c r="B77" s="42"/>
      <c r="C77" s="35" t="s">
        <v>16</v>
      </c>
      <c r="D77" s="43"/>
      <c r="E77" s="43"/>
      <c r="F77" s="43"/>
      <c r="G77" s="43"/>
      <c r="H77" s="43"/>
      <c r="I77" s="43"/>
      <c r="J77" s="43"/>
      <c r="K77" s="43"/>
      <c r="L77" s="14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6.5" customHeight="1">
      <c r="A78" s="41"/>
      <c r="B78" s="42"/>
      <c r="C78" s="43"/>
      <c r="D78" s="43"/>
      <c r="E78" s="172" t="str">
        <f>E7</f>
        <v>19-2023-1 - Revitalizace veřejného prostranství v Líbeznicích u bytových domů, k.ú. Líbeznice - I.etapa</v>
      </c>
      <c r="F78" s="35"/>
      <c r="G78" s="35"/>
      <c r="H78" s="35"/>
      <c r="I78" s="43"/>
      <c r="J78" s="43"/>
      <c r="K78" s="43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5" t="s">
        <v>121</v>
      </c>
      <c r="D79" s="43"/>
      <c r="E79" s="43"/>
      <c r="F79" s="43"/>
      <c r="G79" s="43"/>
      <c r="H79" s="43"/>
      <c r="I79" s="43"/>
      <c r="J79" s="43"/>
      <c r="K79" s="43"/>
      <c r="L79" s="14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6.5" customHeight="1">
      <c r="A80" s="41"/>
      <c r="B80" s="42"/>
      <c r="C80" s="43"/>
      <c r="D80" s="43"/>
      <c r="E80" s="72" t="str">
        <f>E9</f>
        <v>SO 101 - Stavební úpravy ...</v>
      </c>
      <c r="F80" s="43"/>
      <c r="G80" s="43"/>
      <c r="H80" s="43"/>
      <c r="I80" s="43"/>
      <c r="J80" s="43"/>
      <c r="K80" s="43"/>
      <c r="L80" s="14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6.96" customHeight="1">
      <c r="A81" s="41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2" customHeight="1">
      <c r="A82" s="41"/>
      <c r="B82" s="42"/>
      <c r="C82" s="35" t="s">
        <v>21</v>
      </c>
      <c r="D82" s="43"/>
      <c r="E82" s="43"/>
      <c r="F82" s="30" t="str">
        <f>F12</f>
        <v xml:space="preserve"> </v>
      </c>
      <c r="G82" s="43"/>
      <c r="H82" s="43"/>
      <c r="I82" s="35" t="s">
        <v>23</v>
      </c>
      <c r="J82" s="75" t="str">
        <f>IF(J12="","",J12)</f>
        <v>29. 1. 2024</v>
      </c>
      <c r="K82" s="4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5.15" customHeight="1">
      <c r="A84" s="41"/>
      <c r="B84" s="42"/>
      <c r="C84" s="35" t="s">
        <v>25</v>
      </c>
      <c r="D84" s="43"/>
      <c r="E84" s="43"/>
      <c r="F84" s="30" t="str">
        <f>E15</f>
        <v xml:space="preserve"> </v>
      </c>
      <c r="G84" s="43"/>
      <c r="H84" s="43"/>
      <c r="I84" s="35" t="s">
        <v>30</v>
      </c>
      <c r="J84" s="39" t="str">
        <f>E21</f>
        <v xml:space="preserve"> </v>
      </c>
      <c r="K84" s="43"/>
      <c r="L84" s="14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5.15" customHeight="1">
      <c r="A85" s="41"/>
      <c r="B85" s="42"/>
      <c r="C85" s="35" t="s">
        <v>28</v>
      </c>
      <c r="D85" s="43"/>
      <c r="E85" s="43"/>
      <c r="F85" s="30" t="str">
        <f>IF(E18="","",E18)</f>
        <v>Vyplň údaj</v>
      </c>
      <c r="G85" s="43"/>
      <c r="H85" s="43"/>
      <c r="I85" s="35" t="s">
        <v>32</v>
      </c>
      <c r="J85" s="39" t="str">
        <f>E24</f>
        <v xml:space="preserve"> </v>
      </c>
      <c r="K85" s="43"/>
      <c r="L85" s="14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0.32" customHeight="1">
      <c r="A86" s="41"/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14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11" customFormat="1" ht="29.28" customHeight="1">
      <c r="A87" s="188"/>
      <c r="B87" s="189"/>
      <c r="C87" s="190" t="s">
        <v>137</v>
      </c>
      <c r="D87" s="191" t="s">
        <v>54</v>
      </c>
      <c r="E87" s="191" t="s">
        <v>50</v>
      </c>
      <c r="F87" s="191" t="s">
        <v>51</v>
      </c>
      <c r="G87" s="191" t="s">
        <v>138</v>
      </c>
      <c r="H87" s="191" t="s">
        <v>139</v>
      </c>
      <c r="I87" s="191" t="s">
        <v>140</v>
      </c>
      <c r="J87" s="191" t="s">
        <v>125</v>
      </c>
      <c r="K87" s="192" t="s">
        <v>141</v>
      </c>
      <c r="L87" s="193"/>
      <c r="M87" s="95" t="s">
        <v>19</v>
      </c>
      <c r="N87" s="96" t="s">
        <v>39</v>
      </c>
      <c r="O87" s="96" t="s">
        <v>142</v>
      </c>
      <c r="P87" s="96" t="s">
        <v>143</v>
      </c>
      <c r="Q87" s="96" t="s">
        <v>144</v>
      </c>
      <c r="R87" s="96" t="s">
        <v>145</v>
      </c>
      <c r="S87" s="96" t="s">
        <v>146</v>
      </c>
      <c r="T87" s="97" t="s">
        <v>147</v>
      </c>
      <c r="U87" s="188"/>
      <c r="V87" s="188"/>
      <c r="W87" s="188"/>
      <c r="X87" s="188"/>
      <c r="Y87" s="188"/>
      <c r="Z87" s="188"/>
      <c r="AA87" s="188"/>
      <c r="AB87" s="188"/>
      <c r="AC87" s="188"/>
      <c r="AD87" s="188"/>
      <c r="AE87" s="188"/>
    </row>
    <row r="88" s="2" customFormat="1" ht="22.8" customHeight="1">
      <c r="A88" s="41"/>
      <c r="B88" s="42"/>
      <c r="C88" s="102" t="s">
        <v>148</v>
      </c>
      <c r="D88" s="43"/>
      <c r="E88" s="43"/>
      <c r="F88" s="43"/>
      <c r="G88" s="43"/>
      <c r="H88" s="43"/>
      <c r="I88" s="43"/>
      <c r="J88" s="194">
        <f>BK88</f>
        <v>0</v>
      </c>
      <c r="K88" s="43"/>
      <c r="L88" s="47"/>
      <c r="M88" s="98"/>
      <c r="N88" s="195"/>
      <c r="O88" s="99"/>
      <c r="P88" s="196">
        <f>P89+P288</f>
        <v>0</v>
      </c>
      <c r="Q88" s="99"/>
      <c r="R88" s="196">
        <f>R89+R288</f>
        <v>2252.96448102968</v>
      </c>
      <c r="S88" s="99"/>
      <c r="T88" s="197">
        <f>T89+T288</f>
        <v>1030.23703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T88" s="20" t="s">
        <v>68</v>
      </c>
      <c r="AU88" s="20" t="s">
        <v>126</v>
      </c>
      <c r="BK88" s="198">
        <f>BK89+BK288</f>
        <v>0</v>
      </c>
    </row>
    <row r="89" s="12" customFormat="1" ht="25.92" customHeight="1">
      <c r="A89" s="12"/>
      <c r="B89" s="199"/>
      <c r="C89" s="200"/>
      <c r="D89" s="201" t="s">
        <v>68</v>
      </c>
      <c r="E89" s="202" t="s">
        <v>149</v>
      </c>
      <c r="F89" s="202" t="s">
        <v>150</v>
      </c>
      <c r="G89" s="200"/>
      <c r="H89" s="200"/>
      <c r="I89" s="203"/>
      <c r="J89" s="204">
        <f>BK89</f>
        <v>0</v>
      </c>
      <c r="K89" s="200"/>
      <c r="L89" s="205"/>
      <c r="M89" s="206"/>
      <c r="N89" s="207"/>
      <c r="O89" s="207"/>
      <c r="P89" s="208">
        <f>P90+P141+P150+P214+P265+P285</f>
        <v>0</v>
      </c>
      <c r="Q89" s="207"/>
      <c r="R89" s="208">
        <f>R90+R141+R150+R214+R265+R285</f>
        <v>2252.9282560296801</v>
      </c>
      <c r="S89" s="207"/>
      <c r="T89" s="209">
        <f>T90+T141+T150+T214+T265+T285</f>
        <v>1030.23703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10" t="s">
        <v>77</v>
      </c>
      <c r="AT89" s="211" t="s">
        <v>68</v>
      </c>
      <c r="AU89" s="211" t="s">
        <v>69</v>
      </c>
      <c r="AY89" s="210" t="s">
        <v>151</v>
      </c>
      <c r="BK89" s="212">
        <f>BK90+BK141+BK150+BK214+BK265+BK285</f>
        <v>0</v>
      </c>
    </row>
    <row r="90" s="12" customFormat="1" ht="22.8" customHeight="1">
      <c r="A90" s="12"/>
      <c r="B90" s="199"/>
      <c r="C90" s="200"/>
      <c r="D90" s="201" t="s">
        <v>68</v>
      </c>
      <c r="E90" s="213" t="s">
        <v>77</v>
      </c>
      <c r="F90" s="213" t="s">
        <v>152</v>
      </c>
      <c r="G90" s="200"/>
      <c r="H90" s="200"/>
      <c r="I90" s="203"/>
      <c r="J90" s="214">
        <f>BK90</f>
        <v>0</v>
      </c>
      <c r="K90" s="200"/>
      <c r="L90" s="205"/>
      <c r="M90" s="206"/>
      <c r="N90" s="207"/>
      <c r="O90" s="207"/>
      <c r="P90" s="208">
        <f>SUM(P91:P140)</f>
        <v>0</v>
      </c>
      <c r="Q90" s="207"/>
      <c r="R90" s="208">
        <f>SUM(R91:R140)</f>
        <v>0</v>
      </c>
      <c r="S90" s="207"/>
      <c r="T90" s="209">
        <f>SUM(T91:T140)</f>
        <v>1030.23703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10" t="s">
        <v>77</v>
      </c>
      <c r="AT90" s="211" t="s">
        <v>68</v>
      </c>
      <c r="AU90" s="211" t="s">
        <v>77</v>
      </c>
      <c r="AY90" s="210" t="s">
        <v>151</v>
      </c>
      <c r="BK90" s="212">
        <f>SUM(BK91:BK140)</f>
        <v>0</v>
      </c>
    </row>
    <row r="91" s="2" customFormat="1" ht="37.8" customHeight="1">
      <c r="A91" s="41"/>
      <c r="B91" s="42"/>
      <c r="C91" s="215" t="s">
        <v>77</v>
      </c>
      <c r="D91" s="215" t="s">
        <v>153</v>
      </c>
      <c r="E91" s="216" t="s">
        <v>154</v>
      </c>
      <c r="F91" s="217" t="s">
        <v>155</v>
      </c>
      <c r="G91" s="218" t="s">
        <v>156</v>
      </c>
      <c r="H91" s="219">
        <v>10.310000000000001</v>
      </c>
      <c r="I91" s="220"/>
      <c r="J91" s="221">
        <f>ROUND(I91*H91,2)</f>
        <v>0</v>
      </c>
      <c r="K91" s="217" t="s">
        <v>157</v>
      </c>
      <c r="L91" s="47"/>
      <c r="M91" s="222" t="s">
        <v>19</v>
      </c>
      <c r="N91" s="223" t="s">
        <v>40</v>
      </c>
      <c r="O91" s="87"/>
      <c r="P91" s="224">
        <f>O91*H91</f>
        <v>0</v>
      </c>
      <c r="Q91" s="224">
        <v>0</v>
      </c>
      <c r="R91" s="224">
        <f>Q91*H91</f>
        <v>0</v>
      </c>
      <c r="S91" s="224">
        <v>0.29499999999999998</v>
      </c>
      <c r="T91" s="225">
        <f>S91*H91</f>
        <v>3.0414499999999998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26" t="s">
        <v>158</v>
      </c>
      <c r="AT91" s="226" t="s">
        <v>153</v>
      </c>
      <c r="AU91" s="226" t="s">
        <v>79</v>
      </c>
      <c r="AY91" s="20" t="s">
        <v>151</v>
      </c>
      <c r="BE91" s="227">
        <f>IF(N91="základní",J91,0)</f>
        <v>0</v>
      </c>
      <c r="BF91" s="227">
        <f>IF(N91="snížená",J91,0)</f>
        <v>0</v>
      </c>
      <c r="BG91" s="227">
        <f>IF(N91="zákl. přenesená",J91,0)</f>
        <v>0</v>
      </c>
      <c r="BH91" s="227">
        <f>IF(N91="sníž. přenesená",J91,0)</f>
        <v>0</v>
      </c>
      <c r="BI91" s="227">
        <f>IF(N91="nulová",J91,0)</f>
        <v>0</v>
      </c>
      <c r="BJ91" s="20" t="s">
        <v>77</v>
      </c>
      <c r="BK91" s="227">
        <f>ROUND(I91*H91,2)</f>
        <v>0</v>
      </c>
      <c r="BL91" s="20" t="s">
        <v>158</v>
      </c>
      <c r="BM91" s="226" t="s">
        <v>79</v>
      </c>
    </row>
    <row r="92" s="2" customFormat="1">
      <c r="A92" s="41"/>
      <c r="B92" s="42"/>
      <c r="C92" s="43"/>
      <c r="D92" s="228" t="s">
        <v>159</v>
      </c>
      <c r="E92" s="43"/>
      <c r="F92" s="229" t="s">
        <v>160</v>
      </c>
      <c r="G92" s="43"/>
      <c r="H92" s="43"/>
      <c r="I92" s="230"/>
      <c r="J92" s="43"/>
      <c r="K92" s="43"/>
      <c r="L92" s="47"/>
      <c r="M92" s="231"/>
      <c r="N92" s="232"/>
      <c r="O92" s="87"/>
      <c r="P92" s="87"/>
      <c r="Q92" s="87"/>
      <c r="R92" s="87"/>
      <c r="S92" s="87"/>
      <c r="T92" s="88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0" t="s">
        <v>159</v>
      </c>
      <c r="AU92" s="20" t="s">
        <v>79</v>
      </c>
    </row>
    <row r="93" s="13" customFormat="1">
      <c r="A93" s="13"/>
      <c r="B93" s="233"/>
      <c r="C93" s="234"/>
      <c r="D93" s="235" t="s">
        <v>161</v>
      </c>
      <c r="E93" s="236" t="s">
        <v>19</v>
      </c>
      <c r="F93" s="237" t="s">
        <v>162</v>
      </c>
      <c r="G93" s="234"/>
      <c r="H93" s="238">
        <v>10.310000000000001</v>
      </c>
      <c r="I93" s="239"/>
      <c r="J93" s="234"/>
      <c r="K93" s="234"/>
      <c r="L93" s="240"/>
      <c r="M93" s="241"/>
      <c r="N93" s="242"/>
      <c r="O93" s="242"/>
      <c r="P93" s="242"/>
      <c r="Q93" s="242"/>
      <c r="R93" s="242"/>
      <c r="S93" s="242"/>
      <c r="T93" s="24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44" t="s">
        <v>161</v>
      </c>
      <c r="AU93" s="244" t="s">
        <v>79</v>
      </c>
      <c r="AV93" s="13" t="s">
        <v>79</v>
      </c>
      <c r="AW93" s="13" t="s">
        <v>31</v>
      </c>
      <c r="AX93" s="13" t="s">
        <v>77</v>
      </c>
      <c r="AY93" s="244" t="s">
        <v>151</v>
      </c>
    </row>
    <row r="94" s="2" customFormat="1" ht="37.8" customHeight="1">
      <c r="A94" s="41"/>
      <c r="B94" s="42"/>
      <c r="C94" s="215" t="s">
        <v>79</v>
      </c>
      <c r="D94" s="215" t="s">
        <v>153</v>
      </c>
      <c r="E94" s="216" t="s">
        <v>163</v>
      </c>
      <c r="F94" s="217" t="s">
        <v>164</v>
      </c>
      <c r="G94" s="218" t="s">
        <v>156</v>
      </c>
      <c r="H94" s="219">
        <v>10.92</v>
      </c>
      <c r="I94" s="220"/>
      <c r="J94" s="221">
        <f>ROUND(I94*H94,2)</f>
        <v>0</v>
      </c>
      <c r="K94" s="217" t="s">
        <v>157</v>
      </c>
      <c r="L94" s="47"/>
      <c r="M94" s="222" t="s">
        <v>19</v>
      </c>
      <c r="N94" s="223" t="s">
        <v>40</v>
      </c>
      <c r="O94" s="87"/>
      <c r="P94" s="224">
        <f>O94*H94</f>
        <v>0</v>
      </c>
      <c r="Q94" s="224">
        <v>0</v>
      </c>
      <c r="R94" s="224">
        <f>Q94*H94</f>
        <v>0</v>
      </c>
      <c r="S94" s="224">
        <v>0.26000000000000001</v>
      </c>
      <c r="T94" s="225">
        <f>S94*H94</f>
        <v>2.8391999999999999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26" t="s">
        <v>158</v>
      </c>
      <c r="AT94" s="226" t="s">
        <v>153</v>
      </c>
      <c r="AU94" s="226" t="s">
        <v>79</v>
      </c>
      <c r="AY94" s="20" t="s">
        <v>151</v>
      </c>
      <c r="BE94" s="227">
        <f>IF(N94="základní",J94,0)</f>
        <v>0</v>
      </c>
      <c r="BF94" s="227">
        <f>IF(N94="snížená",J94,0)</f>
        <v>0</v>
      </c>
      <c r="BG94" s="227">
        <f>IF(N94="zákl. přenesená",J94,0)</f>
        <v>0</v>
      </c>
      <c r="BH94" s="227">
        <f>IF(N94="sníž. přenesená",J94,0)</f>
        <v>0</v>
      </c>
      <c r="BI94" s="227">
        <f>IF(N94="nulová",J94,0)</f>
        <v>0</v>
      </c>
      <c r="BJ94" s="20" t="s">
        <v>77</v>
      </c>
      <c r="BK94" s="227">
        <f>ROUND(I94*H94,2)</f>
        <v>0</v>
      </c>
      <c r="BL94" s="20" t="s">
        <v>158</v>
      </c>
      <c r="BM94" s="226" t="s">
        <v>158</v>
      </c>
    </row>
    <row r="95" s="2" customFormat="1">
      <c r="A95" s="41"/>
      <c r="B95" s="42"/>
      <c r="C95" s="43"/>
      <c r="D95" s="228" t="s">
        <v>159</v>
      </c>
      <c r="E95" s="43"/>
      <c r="F95" s="229" t="s">
        <v>165</v>
      </c>
      <c r="G95" s="43"/>
      <c r="H95" s="43"/>
      <c r="I95" s="230"/>
      <c r="J95" s="43"/>
      <c r="K95" s="43"/>
      <c r="L95" s="47"/>
      <c r="M95" s="231"/>
      <c r="N95" s="232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159</v>
      </c>
      <c r="AU95" s="20" t="s">
        <v>79</v>
      </c>
    </row>
    <row r="96" s="13" customFormat="1">
      <c r="A96" s="13"/>
      <c r="B96" s="233"/>
      <c r="C96" s="234"/>
      <c r="D96" s="235" t="s">
        <v>161</v>
      </c>
      <c r="E96" s="236" t="s">
        <v>19</v>
      </c>
      <c r="F96" s="237" t="s">
        <v>166</v>
      </c>
      <c r="G96" s="234"/>
      <c r="H96" s="238">
        <v>10.92</v>
      </c>
      <c r="I96" s="239"/>
      <c r="J96" s="234"/>
      <c r="K96" s="234"/>
      <c r="L96" s="240"/>
      <c r="M96" s="241"/>
      <c r="N96" s="242"/>
      <c r="O96" s="242"/>
      <c r="P96" s="242"/>
      <c r="Q96" s="242"/>
      <c r="R96" s="242"/>
      <c r="S96" s="242"/>
      <c r="T96" s="24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44" t="s">
        <v>161</v>
      </c>
      <c r="AU96" s="244" t="s">
        <v>79</v>
      </c>
      <c r="AV96" s="13" t="s">
        <v>79</v>
      </c>
      <c r="AW96" s="13" t="s">
        <v>31</v>
      </c>
      <c r="AX96" s="13" t="s">
        <v>77</v>
      </c>
      <c r="AY96" s="244" t="s">
        <v>151</v>
      </c>
    </row>
    <row r="97" s="2" customFormat="1" ht="37.8" customHeight="1">
      <c r="A97" s="41"/>
      <c r="B97" s="42"/>
      <c r="C97" s="215" t="s">
        <v>167</v>
      </c>
      <c r="D97" s="215" t="s">
        <v>153</v>
      </c>
      <c r="E97" s="216" t="s">
        <v>168</v>
      </c>
      <c r="F97" s="217" t="s">
        <v>169</v>
      </c>
      <c r="G97" s="218" t="s">
        <v>156</v>
      </c>
      <c r="H97" s="219">
        <v>348.16000000000003</v>
      </c>
      <c r="I97" s="220"/>
      <c r="J97" s="221">
        <f>ROUND(I97*H97,2)</f>
        <v>0</v>
      </c>
      <c r="K97" s="217" t="s">
        <v>157</v>
      </c>
      <c r="L97" s="47"/>
      <c r="M97" s="222" t="s">
        <v>19</v>
      </c>
      <c r="N97" s="223" t="s">
        <v>40</v>
      </c>
      <c r="O97" s="87"/>
      <c r="P97" s="224">
        <f>O97*H97</f>
        <v>0</v>
      </c>
      <c r="Q97" s="224">
        <v>0</v>
      </c>
      <c r="R97" s="224">
        <f>Q97*H97</f>
        <v>0</v>
      </c>
      <c r="S97" s="224">
        <v>0.28999999999999998</v>
      </c>
      <c r="T97" s="225">
        <f>S97*H97</f>
        <v>100.96640000000001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26" t="s">
        <v>158</v>
      </c>
      <c r="AT97" s="226" t="s">
        <v>153</v>
      </c>
      <c r="AU97" s="226" t="s">
        <v>79</v>
      </c>
      <c r="AY97" s="20" t="s">
        <v>151</v>
      </c>
      <c r="BE97" s="227">
        <f>IF(N97="základní",J97,0)</f>
        <v>0</v>
      </c>
      <c r="BF97" s="227">
        <f>IF(N97="snížená",J97,0)</f>
        <v>0</v>
      </c>
      <c r="BG97" s="227">
        <f>IF(N97="zákl. přenesená",J97,0)</f>
        <v>0</v>
      </c>
      <c r="BH97" s="227">
        <f>IF(N97="sníž. přenesená",J97,0)</f>
        <v>0</v>
      </c>
      <c r="BI97" s="227">
        <f>IF(N97="nulová",J97,0)</f>
        <v>0</v>
      </c>
      <c r="BJ97" s="20" t="s">
        <v>77</v>
      </c>
      <c r="BK97" s="227">
        <f>ROUND(I97*H97,2)</f>
        <v>0</v>
      </c>
      <c r="BL97" s="20" t="s">
        <v>158</v>
      </c>
      <c r="BM97" s="226" t="s">
        <v>170</v>
      </c>
    </row>
    <row r="98" s="2" customFormat="1">
      <c r="A98" s="41"/>
      <c r="B98" s="42"/>
      <c r="C98" s="43"/>
      <c r="D98" s="228" t="s">
        <v>159</v>
      </c>
      <c r="E98" s="43"/>
      <c r="F98" s="229" t="s">
        <v>171</v>
      </c>
      <c r="G98" s="43"/>
      <c r="H98" s="43"/>
      <c r="I98" s="230"/>
      <c r="J98" s="43"/>
      <c r="K98" s="43"/>
      <c r="L98" s="47"/>
      <c r="M98" s="231"/>
      <c r="N98" s="232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159</v>
      </c>
      <c r="AU98" s="20" t="s">
        <v>79</v>
      </c>
    </row>
    <row r="99" s="13" customFormat="1">
      <c r="A99" s="13"/>
      <c r="B99" s="233"/>
      <c r="C99" s="234"/>
      <c r="D99" s="235" t="s">
        <v>161</v>
      </c>
      <c r="E99" s="236" t="s">
        <v>19</v>
      </c>
      <c r="F99" s="237" t="s">
        <v>172</v>
      </c>
      <c r="G99" s="234"/>
      <c r="H99" s="238">
        <v>348.16000000000003</v>
      </c>
      <c r="I99" s="239"/>
      <c r="J99" s="234"/>
      <c r="K99" s="234"/>
      <c r="L99" s="240"/>
      <c r="M99" s="241"/>
      <c r="N99" s="242"/>
      <c r="O99" s="242"/>
      <c r="P99" s="242"/>
      <c r="Q99" s="242"/>
      <c r="R99" s="242"/>
      <c r="S99" s="242"/>
      <c r="T99" s="24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44" t="s">
        <v>161</v>
      </c>
      <c r="AU99" s="244" t="s">
        <v>79</v>
      </c>
      <c r="AV99" s="13" t="s">
        <v>79</v>
      </c>
      <c r="AW99" s="13" t="s">
        <v>31</v>
      </c>
      <c r="AX99" s="13" t="s">
        <v>77</v>
      </c>
      <c r="AY99" s="244" t="s">
        <v>151</v>
      </c>
    </row>
    <row r="100" s="2" customFormat="1" ht="37.8" customHeight="1">
      <c r="A100" s="41"/>
      <c r="B100" s="42"/>
      <c r="C100" s="215" t="s">
        <v>158</v>
      </c>
      <c r="D100" s="215" t="s">
        <v>153</v>
      </c>
      <c r="E100" s="216" t="s">
        <v>173</v>
      </c>
      <c r="F100" s="217" t="s">
        <v>174</v>
      </c>
      <c r="G100" s="218" t="s">
        <v>156</v>
      </c>
      <c r="H100" s="219">
        <v>1112.9300000000001</v>
      </c>
      <c r="I100" s="220"/>
      <c r="J100" s="221">
        <f>ROUND(I100*H100,2)</f>
        <v>0</v>
      </c>
      <c r="K100" s="217" t="s">
        <v>157</v>
      </c>
      <c r="L100" s="47"/>
      <c r="M100" s="222" t="s">
        <v>19</v>
      </c>
      <c r="N100" s="223" t="s">
        <v>40</v>
      </c>
      <c r="O100" s="87"/>
      <c r="P100" s="224">
        <f>O100*H100</f>
        <v>0</v>
      </c>
      <c r="Q100" s="224">
        <v>0</v>
      </c>
      <c r="R100" s="224">
        <f>Q100*H100</f>
        <v>0</v>
      </c>
      <c r="S100" s="224">
        <v>0.44</v>
      </c>
      <c r="T100" s="225">
        <f>S100*H100</f>
        <v>489.68920000000003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26" t="s">
        <v>158</v>
      </c>
      <c r="AT100" s="226" t="s">
        <v>153</v>
      </c>
      <c r="AU100" s="226" t="s">
        <v>79</v>
      </c>
      <c r="AY100" s="20" t="s">
        <v>151</v>
      </c>
      <c r="BE100" s="227">
        <f>IF(N100="základní",J100,0)</f>
        <v>0</v>
      </c>
      <c r="BF100" s="227">
        <f>IF(N100="snížená",J100,0)</f>
        <v>0</v>
      </c>
      <c r="BG100" s="227">
        <f>IF(N100="zákl. přenesená",J100,0)</f>
        <v>0</v>
      </c>
      <c r="BH100" s="227">
        <f>IF(N100="sníž. přenesená",J100,0)</f>
        <v>0</v>
      </c>
      <c r="BI100" s="227">
        <f>IF(N100="nulová",J100,0)</f>
        <v>0</v>
      </c>
      <c r="BJ100" s="20" t="s">
        <v>77</v>
      </c>
      <c r="BK100" s="227">
        <f>ROUND(I100*H100,2)</f>
        <v>0</v>
      </c>
      <c r="BL100" s="20" t="s">
        <v>158</v>
      </c>
      <c r="BM100" s="226" t="s">
        <v>175</v>
      </c>
    </row>
    <row r="101" s="2" customFormat="1">
      <c r="A101" s="41"/>
      <c r="B101" s="42"/>
      <c r="C101" s="43"/>
      <c r="D101" s="228" t="s">
        <v>159</v>
      </c>
      <c r="E101" s="43"/>
      <c r="F101" s="229" t="s">
        <v>176</v>
      </c>
      <c r="G101" s="43"/>
      <c r="H101" s="43"/>
      <c r="I101" s="230"/>
      <c r="J101" s="43"/>
      <c r="K101" s="43"/>
      <c r="L101" s="47"/>
      <c r="M101" s="231"/>
      <c r="N101" s="232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159</v>
      </c>
      <c r="AU101" s="20" t="s">
        <v>79</v>
      </c>
    </row>
    <row r="102" s="13" customFormat="1">
      <c r="A102" s="13"/>
      <c r="B102" s="233"/>
      <c r="C102" s="234"/>
      <c r="D102" s="235" t="s">
        <v>161</v>
      </c>
      <c r="E102" s="236" t="s">
        <v>19</v>
      </c>
      <c r="F102" s="237" t="s">
        <v>177</v>
      </c>
      <c r="G102" s="234"/>
      <c r="H102" s="238">
        <v>1112.9300000000001</v>
      </c>
      <c r="I102" s="239"/>
      <c r="J102" s="234"/>
      <c r="K102" s="234"/>
      <c r="L102" s="240"/>
      <c r="M102" s="241"/>
      <c r="N102" s="242"/>
      <c r="O102" s="242"/>
      <c r="P102" s="242"/>
      <c r="Q102" s="242"/>
      <c r="R102" s="242"/>
      <c r="S102" s="242"/>
      <c r="T102" s="24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44" t="s">
        <v>161</v>
      </c>
      <c r="AU102" s="244" t="s">
        <v>79</v>
      </c>
      <c r="AV102" s="13" t="s">
        <v>79</v>
      </c>
      <c r="AW102" s="13" t="s">
        <v>31</v>
      </c>
      <c r="AX102" s="13" t="s">
        <v>77</v>
      </c>
      <c r="AY102" s="244" t="s">
        <v>151</v>
      </c>
    </row>
    <row r="103" s="2" customFormat="1" ht="37.8" customHeight="1">
      <c r="A103" s="41"/>
      <c r="B103" s="42"/>
      <c r="C103" s="215" t="s">
        <v>178</v>
      </c>
      <c r="D103" s="215" t="s">
        <v>153</v>
      </c>
      <c r="E103" s="216" t="s">
        <v>179</v>
      </c>
      <c r="F103" s="217" t="s">
        <v>180</v>
      </c>
      <c r="G103" s="218" t="s">
        <v>156</v>
      </c>
      <c r="H103" s="219">
        <v>276.62</v>
      </c>
      <c r="I103" s="220"/>
      <c r="J103" s="221">
        <f>ROUND(I103*H103,2)</f>
        <v>0</v>
      </c>
      <c r="K103" s="217" t="s">
        <v>157</v>
      </c>
      <c r="L103" s="47"/>
      <c r="M103" s="222" t="s">
        <v>19</v>
      </c>
      <c r="N103" s="223" t="s">
        <v>40</v>
      </c>
      <c r="O103" s="87"/>
      <c r="P103" s="224">
        <f>O103*H103</f>
        <v>0</v>
      </c>
      <c r="Q103" s="224">
        <v>0</v>
      </c>
      <c r="R103" s="224">
        <f>Q103*H103</f>
        <v>0</v>
      </c>
      <c r="S103" s="224">
        <v>0.625</v>
      </c>
      <c r="T103" s="225">
        <f>S103*H103</f>
        <v>172.88749999999999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26" t="s">
        <v>158</v>
      </c>
      <c r="AT103" s="226" t="s">
        <v>153</v>
      </c>
      <c r="AU103" s="226" t="s">
        <v>79</v>
      </c>
      <c r="AY103" s="20" t="s">
        <v>151</v>
      </c>
      <c r="BE103" s="227">
        <f>IF(N103="základní",J103,0)</f>
        <v>0</v>
      </c>
      <c r="BF103" s="227">
        <f>IF(N103="snížená",J103,0)</f>
        <v>0</v>
      </c>
      <c r="BG103" s="227">
        <f>IF(N103="zákl. přenesená",J103,0)</f>
        <v>0</v>
      </c>
      <c r="BH103" s="227">
        <f>IF(N103="sníž. přenesená",J103,0)</f>
        <v>0</v>
      </c>
      <c r="BI103" s="227">
        <f>IF(N103="nulová",J103,0)</f>
        <v>0</v>
      </c>
      <c r="BJ103" s="20" t="s">
        <v>77</v>
      </c>
      <c r="BK103" s="227">
        <f>ROUND(I103*H103,2)</f>
        <v>0</v>
      </c>
      <c r="BL103" s="20" t="s">
        <v>158</v>
      </c>
      <c r="BM103" s="226" t="s">
        <v>181</v>
      </c>
    </row>
    <row r="104" s="2" customFormat="1">
      <c r="A104" s="41"/>
      <c r="B104" s="42"/>
      <c r="C104" s="43"/>
      <c r="D104" s="228" t="s">
        <v>159</v>
      </c>
      <c r="E104" s="43"/>
      <c r="F104" s="229" t="s">
        <v>182</v>
      </c>
      <c r="G104" s="43"/>
      <c r="H104" s="43"/>
      <c r="I104" s="230"/>
      <c r="J104" s="43"/>
      <c r="K104" s="43"/>
      <c r="L104" s="47"/>
      <c r="M104" s="231"/>
      <c r="N104" s="232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159</v>
      </c>
      <c r="AU104" s="20" t="s">
        <v>79</v>
      </c>
    </row>
    <row r="105" s="13" customFormat="1">
      <c r="A105" s="13"/>
      <c r="B105" s="233"/>
      <c r="C105" s="234"/>
      <c r="D105" s="235" t="s">
        <v>161</v>
      </c>
      <c r="E105" s="236" t="s">
        <v>19</v>
      </c>
      <c r="F105" s="237" t="s">
        <v>183</v>
      </c>
      <c r="G105" s="234"/>
      <c r="H105" s="238">
        <v>276.62</v>
      </c>
      <c r="I105" s="239"/>
      <c r="J105" s="234"/>
      <c r="K105" s="234"/>
      <c r="L105" s="240"/>
      <c r="M105" s="241"/>
      <c r="N105" s="242"/>
      <c r="O105" s="242"/>
      <c r="P105" s="242"/>
      <c r="Q105" s="242"/>
      <c r="R105" s="242"/>
      <c r="S105" s="242"/>
      <c r="T105" s="24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4" t="s">
        <v>161</v>
      </c>
      <c r="AU105" s="244" t="s">
        <v>79</v>
      </c>
      <c r="AV105" s="13" t="s">
        <v>79</v>
      </c>
      <c r="AW105" s="13" t="s">
        <v>31</v>
      </c>
      <c r="AX105" s="13" t="s">
        <v>77</v>
      </c>
      <c r="AY105" s="244" t="s">
        <v>151</v>
      </c>
    </row>
    <row r="106" s="2" customFormat="1" ht="33" customHeight="1">
      <c r="A106" s="41"/>
      <c r="B106" s="42"/>
      <c r="C106" s="215" t="s">
        <v>170</v>
      </c>
      <c r="D106" s="215" t="s">
        <v>153</v>
      </c>
      <c r="E106" s="216" t="s">
        <v>184</v>
      </c>
      <c r="F106" s="217" t="s">
        <v>185</v>
      </c>
      <c r="G106" s="218" t="s">
        <v>156</v>
      </c>
      <c r="H106" s="219">
        <v>815.08000000000004</v>
      </c>
      <c r="I106" s="220"/>
      <c r="J106" s="221">
        <f>ROUND(I106*H106,2)</f>
        <v>0</v>
      </c>
      <c r="K106" s="217" t="s">
        <v>157</v>
      </c>
      <c r="L106" s="47"/>
      <c r="M106" s="222" t="s">
        <v>19</v>
      </c>
      <c r="N106" s="223" t="s">
        <v>40</v>
      </c>
      <c r="O106" s="87"/>
      <c r="P106" s="224">
        <f>O106*H106</f>
        <v>0</v>
      </c>
      <c r="Q106" s="224">
        <v>0</v>
      </c>
      <c r="R106" s="224">
        <f>Q106*H106</f>
        <v>0</v>
      </c>
      <c r="S106" s="224">
        <v>0.316</v>
      </c>
      <c r="T106" s="225">
        <f>S106*H106</f>
        <v>257.56528000000003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26" t="s">
        <v>158</v>
      </c>
      <c r="AT106" s="226" t="s">
        <v>153</v>
      </c>
      <c r="AU106" s="226" t="s">
        <v>79</v>
      </c>
      <c r="AY106" s="20" t="s">
        <v>151</v>
      </c>
      <c r="BE106" s="227">
        <f>IF(N106="základní",J106,0)</f>
        <v>0</v>
      </c>
      <c r="BF106" s="227">
        <f>IF(N106="snížená",J106,0)</f>
        <v>0</v>
      </c>
      <c r="BG106" s="227">
        <f>IF(N106="zákl. přenesená",J106,0)</f>
        <v>0</v>
      </c>
      <c r="BH106" s="227">
        <f>IF(N106="sníž. přenesená",J106,0)</f>
        <v>0</v>
      </c>
      <c r="BI106" s="227">
        <f>IF(N106="nulová",J106,0)</f>
        <v>0</v>
      </c>
      <c r="BJ106" s="20" t="s">
        <v>77</v>
      </c>
      <c r="BK106" s="227">
        <f>ROUND(I106*H106,2)</f>
        <v>0</v>
      </c>
      <c r="BL106" s="20" t="s">
        <v>158</v>
      </c>
      <c r="BM106" s="226" t="s">
        <v>8</v>
      </c>
    </row>
    <row r="107" s="2" customFormat="1">
      <c r="A107" s="41"/>
      <c r="B107" s="42"/>
      <c r="C107" s="43"/>
      <c r="D107" s="228" t="s">
        <v>159</v>
      </c>
      <c r="E107" s="43"/>
      <c r="F107" s="229" t="s">
        <v>186</v>
      </c>
      <c r="G107" s="43"/>
      <c r="H107" s="43"/>
      <c r="I107" s="230"/>
      <c r="J107" s="43"/>
      <c r="K107" s="43"/>
      <c r="L107" s="47"/>
      <c r="M107" s="231"/>
      <c r="N107" s="232"/>
      <c r="O107" s="87"/>
      <c r="P107" s="87"/>
      <c r="Q107" s="87"/>
      <c r="R107" s="87"/>
      <c r="S107" s="87"/>
      <c r="T107" s="88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20" t="s">
        <v>159</v>
      </c>
      <c r="AU107" s="20" t="s">
        <v>79</v>
      </c>
    </row>
    <row r="108" s="13" customFormat="1">
      <c r="A108" s="13"/>
      <c r="B108" s="233"/>
      <c r="C108" s="234"/>
      <c r="D108" s="235" t="s">
        <v>161</v>
      </c>
      <c r="E108" s="236" t="s">
        <v>19</v>
      </c>
      <c r="F108" s="237" t="s">
        <v>187</v>
      </c>
      <c r="G108" s="234"/>
      <c r="H108" s="238">
        <v>815.08000000000004</v>
      </c>
      <c r="I108" s="239"/>
      <c r="J108" s="234"/>
      <c r="K108" s="234"/>
      <c r="L108" s="240"/>
      <c r="M108" s="241"/>
      <c r="N108" s="242"/>
      <c r="O108" s="242"/>
      <c r="P108" s="242"/>
      <c r="Q108" s="242"/>
      <c r="R108" s="242"/>
      <c r="S108" s="242"/>
      <c r="T108" s="24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4" t="s">
        <v>161</v>
      </c>
      <c r="AU108" s="244" t="s">
        <v>79</v>
      </c>
      <c r="AV108" s="13" t="s">
        <v>79</v>
      </c>
      <c r="AW108" s="13" t="s">
        <v>31</v>
      </c>
      <c r="AX108" s="13" t="s">
        <v>77</v>
      </c>
      <c r="AY108" s="244" t="s">
        <v>151</v>
      </c>
    </row>
    <row r="109" s="2" customFormat="1" ht="24.15" customHeight="1">
      <c r="A109" s="41"/>
      <c r="B109" s="42"/>
      <c r="C109" s="215" t="s">
        <v>188</v>
      </c>
      <c r="D109" s="215" t="s">
        <v>153</v>
      </c>
      <c r="E109" s="216" t="s">
        <v>189</v>
      </c>
      <c r="F109" s="217" t="s">
        <v>190</v>
      </c>
      <c r="G109" s="218" t="s">
        <v>191</v>
      </c>
      <c r="H109" s="219">
        <v>11.199999999999999</v>
      </c>
      <c r="I109" s="220"/>
      <c r="J109" s="221">
        <f>ROUND(I109*H109,2)</f>
        <v>0</v>
      </c>
      <c r="K109" s="217" t="s">
        <v>157</v>
      </c>
      <c r="L109" s="47"/>
      <c r="M109" s="222" t="s">
        <v>19</v>
      </c>
      <c r="N109" s="223" t="s">
        <v>40</v>
      </c>
      <c r="O109" s="87"/>
      <c r="P109" s="224">
        <f>O109*H109</f>
        <v>0</v>
      </c>
      <c r="Q109" s="224">
        <v>0</v>
      </c>
      <c r="R109" s="224">
        <f>Q109*H109</f>
        <v>0</v>
      </c>
      <c r="S109" s="224">
        <v>0.28999999999999998</v>
      </c>
      <c r="T109" s="225">
        <f>S109*H109</f>
        <v>3.2479999999999998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26" t="s">
        <v>158</v>
      </c>
      <c r="AT109" s="226" t="s">
        <v>153</v>
      </c>
      <c r="AU109" s="226" t="s">
        <v>79</v>
      </c>
      <c r="AY109" s="20" t="s">
        <v>151</v>
      </c>
      <c r="BE109" s="227">
        <f>IF(N109="základní",J109,0)</f>
        <v>0</v>
      </c>
      <c r="BF109" s="227">
        <f>IF(N109="snížená",J109,0)</f>
        <v>0</v>
      </c>
      <c r="BG109" s="227">
        <f>IF(N109="zákl. přenesená",J109,0)</f>
        <v>0</v>
      </c>
      <c r="BH109" s="227">
        <f>IF(N109="sníž. přenesená",J109,0)</f>
        <v>0</v>
      </c>
      <c r="BI109" s="227">
        <f>IF(N109="nulová",J109,0)</f>
        <v>0</v>
      </c>
      <c r="BJ109" s="20" t="s">
        <v>77</v>
      </c>
      <c r="BK109" s="227">
        <f>ROUND(I109*H109,2)</f>
        <v>0</v>
      </c>
      <c r="BL109" s="20" t="s">
        <v>158</v>
      </c>
      <c r="BM109" s="226" t="s">
        <v>192</v>
      </c>
    </row>
    <row r="110" s="2" customFormat="1">
      <c r="A110" s="41"/>
      <c r="B110" s="42"/>
      <c r="C110" s="43"/>
      <c r="D110" s="228" t="s">
        <v>159</v>
      </c>
      <c r="E110" s="43"/>
      <c r="F110" s="229" t="s">
        <v>193</v>
      </c>
      <c r="G110" s="43"/>
      <c r="H110" s="43"/>
      <c r="I110" s="230"/>
      <c r="J110" s="43"/>
      <c r="K110" s="43"/>
      <c r="L110" s="47"/>
      <c r="M110" s="231"/>
      <c r="N110" s="232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20" t="s">
        <v>159</v>
      </c>
      <c r="AU110" s="20" t="s">
        <v>79</v>
      </c>
    </row>
    <row r="111" s="13" customFormat="1">
      <c r="A111" s="13"/>
      <c r="B111" s="233"/>
      <c r="C111" s="234"/>
      <c r="D111" s="235" t="s">
        <v>161</v>
      </c>
      <c r="E111" s="236" t="s">
        <v>19</v>
      </c>
      <c r="F111" s="237" t="s">
        <v>194</v>
      </c>
      <c r="G111" s="234"/>
      <c r="H111" s="238">
        <v>11.199999999999999</v>
      </c>
      <c r="I111" s="239"/>
      <c r="J111" s="234"/>
      <c r="K111" s="234"/>
      <c r="L111" s="240"/>
      <c r="M111" s="241"/>
      <c r="N111" s="242"/>
      <c r="O111" s="242"/>
      <c r="P111" s="242"/>
      <c r="Q111" s="242"/>
      <c r="R111" s="242"/>
      <c r="S111" s="242"/>
      <c r="T111" s="24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4" t="s">
        <v>161</v>
      </c>
      <c r="AU111" s="244" t="s">
        <v>79</v>
      </c>
      <c r="AV111" s="13" t="s">
        <v>79</v>
      </c>
      <c r="AW111" s="13" t="s">
        <v>31</v>
      </c>
      <c r="AX111" s="13" t="s">
        <v>77</v>
      </c>
      <c r="AY111" s="244" t="s">
        <v>151</v>
      </c>
    </row>
    <row r="112" s="2" customFormat="1" ht="21.75" customHeight="1">
      <c r="A112" s="41"/>
      <c r="B112" s="42"/>
      <c r="C112" s="215" t="s">
        <v>175</v>
      </c>
      <c r="D112" s="215" t="s">
        <v>153</v>
      </c>
      <c r="E112" s="216" t="s">
        <v>195</v>
      </c>
      <c r="F112" s="217" t="s">
        <v>196</v>
      </c>
      <c r="G112" s="218" t="s">
        <v>197</v>
      </c>
      <c r="H112" s="219">
        <v>732.46000000000004</v>
      </c>
      <c r="I112" s="220"/>
      <c r="J112" s="221">
        <f>ROUND(I112*H112,2)</f>
        <v>0</v>
      </c>
      <c r="K112" s="217" t="s">
        <v>157</v>
      </c>
      <c r="L112" s="47"/>
      <c r="M112" s="222" t="s">
        <v>19</v>
      </c>
      <c r="N112" s="223" t="s">
        <v>40</v>
      </c>
      <c r="O112" s="87"/>
      <c r="P112" s="224">
        <f>O112*H112</f>
        <v>0</v>
      </c>
      <c r="Q112" s="224">
        <v>0</v>
      </c>
      <c r="R112" s="224">
        <f>Q112*H112</f>
        <v>0</v>
      </c>
      <c r="S112" s="224">
        <v>0</v>
      </c>
      <c r="T112" s="225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26" t="s">
        <v>158</v>
      </c>
      <c r="AT112" s="226" t="s">
        <v>153</v>
      </c>
      <c r="AU112" s="226" t="s">
        <v>79</v>
      </c>
      <c r="AY112" s="20" t="s">
        <v>151</v>
      </c>
      <c r="BE112" s="227">
        <f>IF(N112="základní",J112,0)</f>
        <v>0</v>
      </c>
      <c r="BF112" s="227">
        <f>IF(N112="snížená",J112,0)</f>
        <v>0</v>
      </c>
      <c r="BG112" s="227">
        <f>IF(N112="zákl. přenesená",J112,0)</f>
        <v>0</v>
      </c>
      <c r="BH112" s="227">
        <f>IF(N112="sníž. přenesená",J112,0)</f>
        <v>0</v>
      </c>
      <c r="BI112" s="227">
        <f>IF(N112="nulová",J112,0)</f>
        <v>0</v>
      </c>
      <c r="BJ112" s="20" t="s">
        <v>77</v>
      </c>
      <c r="BK112" s="227">
        <f>ROUND(I112*H112,2)</f>
        <v>0</v>
      </c>
      <c r="BL112" s="20" t="s">
        <v>158</v>
      </c>
      <c r="BM112" s="226" t="s">
        <v>198</v>
      </c>
    </row>
    <row r="113" s="2" customFormat="1">
      <c r="A113" s="41"/>
      <c r="B113" s="42"/>
      <c r="C113" s="43"/>
      <c r="D113" s="228" t="s">
        <v>159</v>
      </c>
      <c r="E113" s="43"/>
      <c r="F113" s="229" t="s">
        <v>199</v>
      </c>
      <c r="G113" s="43"/>
      <c r="H113" s="43"/>
      <c r="I113" s="230"/>
      <c r="J113" s="43"/>
      <c r="K113" s="43"/>
      <c r="L113" s="47"/>
      <c r="M113" s="231"/>
      <c r="N113" s="232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0" t="s">
        <v>159</v>
      </c>
      <c r="AU113" s="20" t="s">
        <v>79</v>
      </c>
    </row>
    <row r="114" s="13" customFormat="1">
      <c r="A114" s="13"/>
      <c r="B114" s="233"/>
      <c r="C114" s="234"/>
      <c r="D114" s="235" t="s">
        <v>161</v>
      </c>
      <c r="E114" s="236" t="s">
        <v>19</v>
      </c>
      <c r="F114" s="237" t="s">
        <v>200</v>
      </c>
      <c r="G114" s="234"/>
      <c r="H114" s="238">
        <v>127.11</v>
      </c>
      <c r="I114" s="239"/>
      <c r="J114" s="234"/>
      <c r="K114" s="234"/>
      <c r="L114" s="240"/>
      <c r="M114" s="241"/>
      <c r="N114" s="242"/>
      <c r="O114" s="242"/>
      <c r="P114" s="242"/>
      <c r="Q114" s="242"/>
      <c r="R114" s="242"/>
      <c r="S114" s="242"/>
      <c r="T114" s="24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4" t="s">
        <v>161</v>
      </c>
      <c r="AU114" s="244" t="s">
        <v>79</v>
      </c>
      <c r="AV114" s="13" t="s">
        <v>79</v>
      </c>
      <c r="AW114" s="13" t="s">
        <v>31</v>
      </c>
      <c r="AX114" s="13" t="s">
        <v>69</v>
      </c>
      <c r="AY114" s="244" t="s">
        <v>151</v>
      </c>
    </row>
    <row r="115" s="13" customFormat="1">
      <c r="A115" s="13"/>
      <c r="B115" s="233"/>
      <c r="C115" s="234"/>
      <c r="D115" s="235" t="s">
        <v>161</v>
      </c>
      <c r="E115" s="236" t="s">
        <v>19</v>
      </c>
      <c r="F115" s="237" t="s">
        <v>201</v>
      </c>
      <c r="G115" s="234"/>
      <c r="H115" s="238">
        <v>605.35000000000002</v>
      </c>
      <c r="I115" s="239"/>
      <c r="J115" s="234"/>
      <c r="K115" s="234"/>
      <c r="L115" s="240"/>
      <c r="M115" s="241"/>
      <c r="N115" s="242"/>
      <c r="O115" s="242"/>
      <c r="P115" s="242"/>
      <c r="Q115" s="242"/>
      <c r="R115" s="242"/>
      <c r="S115" s="242"/>
      <c r="T115" s="24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44" t="s">
        <v>161</v>
      </c>
      <c r="AU115" s="244" t="s">
        <v>79</v>
      </c>
      <c r="AV115" s="13" t="s">
        <v>79</v>
      </c>
      <c r="AW115" s="13" t="s">
        <v>31</v>
      </c>
      <c r="AX115" s="13" t="s">
        <v>69</v>
      </c>
      <c r="AY115" s="244" t="s">
        <v>151</v>
      </c>
    </row>
    <row r="116" s="14" customFormat="1">
      <c r="A116" s="14"/>
      <c r="B116" s="245"/>
      <c r="C116" s="246"/>
      <c r="D116" s="235" t="s">
        <v>161</v>
      </c>
      <c r="E116" s="247" t="s">
        <v>19</v>
      </c>
      <c r="F116" s="248" t="s">
        <v>202</v>
      </c>
      <c r="G116" s="246"/>
      <c r="H116" s="249">
        <v>732.46000000000004</v>
      </c>
      <c r="I116" s="250"/>
      <c r="J116" s="246"/>
      <c r="K116" s="246"/>
      <c r="L116" s="251"/>
      <c r="M116" s="252"/>
      <c r="N116" s="253"/>
      <c r="O116" s="253"/>
      <c r="P116" s="253"/>
      <c r="Q116" s="253"/>
      <c r="R116" s="253"/>
      <c r="S116" s="253"/>
      <c r="T116" s="25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55" t="s">
        <v>161</v>
      </c>
      <c r="AU116" s="255" t="s">
        <v>79</v>
      </c>
      <c r="AV116" s="14" t="s">
        <v>158</v>
      </c>
      <c r="AW116" s="14" t="s">
        <v>31</v>
      </c>
      <c r="AX116" s="14" t="s">
        <v>77</v>
      </c>
      <c r="AY116" s="255" t="s">
        <v>151</v>
      </c>
    </row>
    <row r="117" s="2" customFormat="1" ht="24.15" customHeight="1">
      <c r="A117" s="41"/>
      <c r="B117" s="42"/>
      <c r="C117" s="215" t="s">
        <v>203</v>
      </c>
      <c r="D117" s="215" t="s">
        <v>153</v>
      </c>
      <c r="E117" s="216" t="s">
        <v>204</v>
      </c>
      <c r="F117" s="217" t="s">
        <v>205</v>
      </c>
      <c r="G117" s="218" t="s">
        <v>197</v>
      </c>
      <c r="H117" s="219">
        <v>97</v>
      </c>
      <c r="I117" s="220"/>
      <c r="J117" s="221">
        <f>ROUND(I117*H117,2)</f>
        <v>0</v>
      </c>
      <c r="K117" s="217" t="s">
        <v>157</v>
      </c>
      <c r="L117" s="47"/>
      <c r="M117" s="222" t="s">
        <v>19</v>
      </c>
      <c r="N117" s="223" t="s">
        <v>40</v>
      </c>
      <c r="O117" s="87"/>
      <c r="P117" s="224">
        <f>O117*H117</f>
        <v>0</v>
      </c>
      <c r="Q117" s="224">
        <v>0</v>
      </c>
      <c r="R117" s="224">
        <f>Q117*H117</f>
        <v>0</v>
      </c>
      <c r="S117" s="224">
        <v>0</v>
      </c>
      <c r="T117" s="225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26" t="s">
        <v>158</v>
      </c>
      <c r="AT117" s="226" t="s">
        <v>153</v>
      </c>
      <c r="AU117" s="226" t="s">
        <v>79</v>
      </c>
      <c r="AY117" s="20" t="s">
        <v>151</v>
      </c>
      <c r="BE117" s="227">
        <f>IF(N117="základní",J117,0)</f>
        <v>0</v>
      </c>
      <c r="BF117" s="227">
        <f>IF(N117="snížená",J117,0)</f>
        <v>0</v>
      </c>
      <c r="BG117" s="227">
        <f>IF(N117="zákl. přenesená",J117,0)</f>
        <v>0</v>
      </c>
      <c r="BH117" s="227">
        <f>IF(N117="sníž. přenesená",J117,0)</f>
        <v>0</v>
      </c>
      <c r="BI117" s="227">
        <f>IF(N117="nulová",J117,0)</f>
        <v>0</v>
      </c>
      <c r="BJ117" s="20" t="s">
        <v>77</v>
      </c>
      <c r="BK117" s="227">
        <f>ROUND(I117*H117,2)</f>
        <v>0</v>
      </c>
      <c r="BL117" s="20" t="s">
        <v>158</v>
      </c>
      <c r="BM117" s="226" t="s">
        <v>206</v>
      </c>
    </row>
    <row r="118" s="2" customFormat="1">
      <c r="A118" s="41"/>
      <c r="B118" s="42"/>
      <c r="C118" s="43"/>
      <c r="D118" s="228" t="s">
        <v>159</v>
      </c>
      <c r="E118" s="43"/>
      <c r="F118" s="229" t="s">
        <v>207</v>
      </c>
      <c r="G118" s="43"/>
      <c r="H118" s="43"/>
      <c r="I118" s="230"/>
      <c r="J118" s="43"/>
      <c r="K118" s="43"/>
      <c r="L118" s="47"/>
      <c r="M118" s="231"/>
      <c r="N118" s="232"/>
      <c r="O118" s="87"/>
      <c r="P118" s="87"/>
      <c r="Q118" s="87"/>
      <c r="R118" s="87"/>
      <c r="S118" s="87"/>
      <c r="T118" s="88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20" t="s">
        <v>159</v>
      </c>
      <c r="AU118" s="20" t="s">
        <v>79</v>
      </c>
    </row>
    <row r="119" s="13" customFormat="1">
      <c r="A119" s="13"/>
      <c r="B119" s="233"/>
      <c r="C119" s="234"/>
      <c r="D119" s="235" t="s">
        <v>161</v>
      </c>
      <c r="E119" s="236" t="s">
        <v>19</v>
      </c>
      <c r="F119" s="237" t="s">
        <v>208</v>
      </c>
      <c r="G119" s="234"/>
      <c r="H119" s="238">
        <v>44.5</v>
      </c>
      <c r="I119" s="239"/>
      <c r="J119" s="234"/>
      <c r="K119" s="234"/>
      <c r="L119" s="240"/>
      <c r="M119" s="241"/>
      <c r="N119" s="242"/>
      <c r="O119" s="242"/>
      <c r="P119" s="242"/>
      <c r="Q119" s="242"/>
      <c r="R119" s="242"/>
      <c r="S119" s="242"/>
      <c r="T119" s="24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44" t="s">
        <v>161</v>
      </c>
      <c r="AU119" s="244" t="s">
        <v>79</v>
      </c>
      <c r="AV119" s="13" t="s">
        <v>79</v>
      </c>
      <c r="AW119" s="13" t="s">
        <v>31</v>
      </c>
      <c r="AX119" s="13" t="s">
        <v>69</v>
      </c>
      <c r="AY119" s="244" t="s">
        <v>151</v>
      </c>
    </row>
    <row r="120" s="13" customFormat="1">
      <c r="A120" s="13"/>
      <c r="B120" s="233"/>
      <c r="C120" s="234"/>
      <c r="D120" s="235" t="s">
        <v>161</v>
      </c>
      <c r="E120" s="236" t="s">
        <v>19</v>
      </c>
      <c r="F120" s="237" t="s">
        <v>209</v>
      </c>
      <c r="G120" s="234"/>
      <c r="H120" s="238">
        <v>35</v>
      </c>
      <c r="I120" s="239"/>
      <c r="J120" s="234"/>
      <c r="K120" s="234"/>
      <c r="L120" s="240"/>
      <c r="M120" s="241"/>
      <c r="N120" s="242"/>
      <c r="O120" s="242"/>
      <c r="P120" s="242"/>
      <c r="Q120" s="242"/>
      <c r="R120" s="242"/>
      <c r="S120" s="242"/>
      <c r="T120" s="24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44" t="s">
        <v>161</v>
      </c>
      <c r="AU120" s="244" t="s">
        <v>79</v>
      </c>
      <c r="AV120" s="13" t="s">
        <v>79</v>
      </c>
      <c r="AW120" s="13" t="s">
        <v>31</v>
      </c>
      <c r="AX120" s="13" t="s">
        <v>69</v>
      </c>
      <c r="AY120" s="244" t="s">
        <v>151</v>
      </c>
    </row>
    <row r="121" s="13" customFormat="1">
      <c r="A121" s="13"/>
      <c r="B121" s="233"/>
      <c r="C121" s="234"/>
      <c r="D121" s="235" t="s">
        <v>161</v>
      </c>
      <c r="E121" s="236" t="s">
        <v>19</v>
      </c>
      <c r="F121" s="237" t="s">
        <v>210</v>
      </c>
      <c r="G121" s="234"/>
      <c r="H121" s="238">
        <v>12.5</v>
      </c>
      <c r="I121" s="239"/>
      <c r="J121" s="234"/>
      <c r="K121" s="234"/>
      <c r="L121" s="240"/>
      <c r="M121" s="241"/>
      <c r="N121" s="242"/>
      <c r="O121" s="242"/>
      <c r="P121" s="242"/>
      <c r="Q121" s="242"/>
      <c r="R121" s="242"/>
      <c r="S121" s="242"/>
      <c r="T121" s="24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4" t="s">
        <v>161</v>
      </c>
      <c r="AU121" s="244" t="s">
        <v>79</v>
      </c>
      <c r="AV121" s="13" t="s">
        <v>79</v>
      </c>
      <c r="AW121" s="13" t="s">
        <v>31</v>
      </c>
      <c r="AX121" s="13" t="s">
        <v>69</v>
      </c>
      <c r="AY121" s="244" t="s">
        <v>151</v>
      </c>
    </row>
    <row r="122" s="13" customFormat="1">
      <c r="A122" s="13"/>
      <c r="B122" s="233"/>
      <c r="C122" s="234"/>
      <c r="D122" s="235" t="s">
        <v>161</v>
      </c>
      <c r="E122" s="236" t="s">
        <v>19</v>
      </c>
      <c r="F122" s="237" t="s">
        <v>211</v>
      </c>
      <c r="G122" s="234"/>
      <c r="H122" s="238">
        <v>5</v>
      </c>
      <c r="I122" s="239"/>
      <c r="J122" s="234"/>
      <c r="K122" s="234"/>
      <c r="L122" s="240"/>
      <c r="M122" s="241"/>
      <c r="N122" s="242"/>
      <c r="O122" s="242"/>
      <c r="P122" s="242"/>
      <c r="Q122" s="242"/>
      <c r="R122" s="242"/>
      <c r="S122" s="242"/>
      <c r="T122" s="24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4" t="s">
        <v>161</v>
      </c>
      <c r="AU122" s="244" t="s">
        <v>79</v>
      </c>
      <c r="AV122" s="13" t="s">
        <v>79</v>
      </c>
      <c r="AW122" s="13" t="s">
        <v>31</v>
      </c>
      <c r="AX122" s="13" t="s">
        <v>69</v>
      </c>
      <c r="AY122" s="244" t="s">
        <v>151</v>
      </c>
    </row>
    <row r="123" s="14" customFormat="1">
      <c r="A123" s="14"/>
      <c r="B123" s="245"/>
      <c r="C123" s="246"/>
      <c r="D123" s="235" t="s">
        <v>161</v>
      </c>
      <c r="E123" s="247" t="s">
        <v>19</v>
      </c>
      <c r="F123" s="248" t="s">
        <v>202</v>
      </c>
      <c r="G123" s="246"/>
      <c r="H123" s="249">
        <v>97</v>
      </c>
      <c r="I123" s="250"/>
      <c r="J123" s="246"/>
      <c r="K123" s="246"/>
      <c r="L123" s="251"/>
      <c r="M123" s="252"/>
      <c r="N123" s="253"/>
      <c r="O123" s="253"/>
      <c r="P123" s="253"/>
      <c r="Q123" s="253"/>
      <c r="R123" s="253"/>
      <c r="S123" s="253"/>
      <c r="T123" s="25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55" t="s">
        <v>161</v>
      </c>
      <c r="AU123" s="255" t="s">
        <v>79</v>
      </c>
      <c r="AV123" s="14" t="s">
        <v>158</v>
      </c>
      <c r="AW123" s="14" t="s">
        <v>31</v>
      </c>
      <c r="AX123" s="14" t="s">
        <v>77</v>
      </c>
      <c r="AY123" s="255" t="s">
        <v>151</v>
      </c>
    </row>
    <row r="124" s="2" customFormat="1" ht="24.15" customHeight="1">
      <c r="A124" s="41"/>
      <c r="B124" s="42"/>
      <c r="C124" s="215" t="s">
        <v>181</v>
      </c>
      <c r="D124" s="215" t="s">
        <v>153</v>
      </c>
      <c r="E124" s="216" t="s">
        <v>212</v>
      </c>
      <c r="F124" s="217" t="s">
        <v>213</v>
      </c>
      <c r="G124" s="218" t="s">
        <v>197</v>
      </c>
      <c r="H124" s="219">
        <v>26.460000000000001</v>
      </c>
      <c r="I124" s="220"/>
      <c r="J124" s="221">
        <f>ROUND(I124*H124,2)</f>
        <v>0</v>
      </c>
      <c r="K124" s="217" t="s">
        <v>157</v>
      </c>
      <c r="L124" s="47"/>
      <c r="M124" s="222" t="s">
        <v>19</v>
      </c>
      <c r="N124" s="223" t="s">
        <v>40</v>
      </c>
      <c r="O124" s="87"/>
      <c r="P124" s="224">
        <f>O124*H124</f>
        <v>0</v>
      </c>
      <c r="Q124" s="224">
        <v>0</v>
      </c>
      <c r="R124" s="224">
        <f>Q124*H124</f>
        <v>0</v>
      </c>
      <c r="S124" s="224">
        <v>0</v>
      </c>
      <c r="T124" s="225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26" t="s">
        <v>158</v>
      </c>
      <c r="AT124" s="226" t="s">
        <v>153</v>
      </c>
      <c r="AU124" s="226" t="s">
        <v>79</v>
      </c>
      <c r="AY124" s="20" t="s">
        <v>151</v>
      </c>
      <c r="BE124" s="227">
        <f>IF(N124="základní",J124,0)</f>
        <v>0</v>
      </c>
      <c r="BF124" s="227">
        <f>IF(N124="snížená",J124,0)</f>
        <v>0</v>
      </c>
      <c r="BG124" s="227">
        <f>IF(N124="zákl. přenesená",J124,0)</f>
        <v>0</v>
      </c>
      <c r="BH124" s="227">
        <f>IF(N124="sníž. přenesená",J124,0)</f>
        <v>0</v>
      </c>
      <c r="BI124" s="227">
        <f>IF(N124="nulová",J124,0)</f>
        <v>0</v>
      </c>
      <c r="BJ124" s="20" t="s">
        <v>77</v>
      </c>
      <c r="BK124" s="227">
        <f>ROUND(I124*H124,2)</f>
        <v>0</v>
      </c>
      <c r="BL124" s="20" t="s">
        <v>158</v>
      </c>
      <c r="BM124" s="226" t="s">
        <v>214</v>
      </c>
    </row>
    <row r="125" s="2" customFormat="1">
      <c r="A125" s="41"/>
      <c r="B125" s="42"/>
      <c r="C125" s="43"/>
      <c r="D125" s="228" t="s">
        <v>159</v>
      </c>
      <c r="E125" s="43"/>
      <c r="F125" s="229" t="s">
        <v>215</v>
      </c>
      <c r="G125" s="43"/>
      <c r="H125" s="43"/>
      <c r="I125" s="230"/>
      <c r="J125" s="43"/>
      <c r="K125" s="43"/>
      <c r="L125" s="47"/>
      <c r="M125" s="231"/>
      <c r="N125" s="232"/>
      <c r="O125" s="87"/>
      <c r="P125" s="87"/>
      <c r="Q125" s="87"/>
      <c r="R125" s="87"/>
      <c r="S125" s="87"/>
      <c r="T125" s="88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20" t="s">
        <v>159</v>
      </c>
      <c r="AU125" s="20" t="s">
        <v>79</v>
      </c>
    </row>
    <row r="126" s="13" customFormat="1">
      <c r="A126" s="13"/>
      <c r="B126" s="233"/>
      <c r="C126" s="234"/>
      <c r="D126" s="235" t="s">
        <v>161</v>
      </c>
      <c r="E126" s="236" t="s">
        <v>19</v>
      </c>
      <c r="F126" s="237" t="s">
        <v>216</v>
      </c>
      <c r="G126" s="234"/>
      <c r="H126" s="238">
        <v>26.460000000000001</v>
      </c>
      <c r="I126" s="239"/>
      <c r="J126" s="234"/>
      <c r="K126" s="234"/>
      <c r="L126" s="240"/>
      <c r="M126" s="241"/>
      <c r="N126" s="242"/>
      <c r="O126" s="242"/>
      <c r="P126" s="242"/>
      <c r="Q126" s="242"/>
      <c r="R126" s="242"/>
      <c r="S126" s="242"/>
      <c r="T126" s="24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4" t="s">
        <v>161</v>
      </c>
      <c r="AU126" s="244" t="s">
        <v>79</v>
      </c>
      <c r="AV126" s="13" t="s">
        <v>79</v>
      </c>
      <c r="AW126" s="13" t="s">
        <v>31</v>
      </c>
      <c r="AX126" s="13" t="s">
        <v>77</v>
      </c>
      <c r="AY126" s="244" t="s">
        <v>151</v>
      </c>
    </row>
    <row r="127" s="2" customFormat="1" ht="37.8" customHeight="1">
      <c r="A127" s="41"/>
      <c r="B127" s="42"/>
      <c r="C127" s="215" t="s">
        <v>217</v>
      </c>
      <c r="D127" s="215" t="s">
        <v>153</v>
      </c>
      <c r="E127" s="216" t="s">
        <v>218</v>
      </c>
      <c r="F127" s="217" t="s">
        <v>219</v>
      </c>
      <c r="G127" s="218" t="s">
        <v>197</v>
      </c>
      <c r="H127" s="219">
        <v>758.91999999999996</v>
      </c>
      <c r="I127" s="220"/>
      <c r="J127" s="221">
        <f>ROUND(I127*H127,2)</f>
        <v>0</v>
      </c>
      <c r="K127" s="217" t="s">
        <v>157</v>
      </c>
      <c r="L127" s="47"/>
      <c r="M127" s="222" t="s">
        <v>19</v>
      </c>
      <c r="N127" s="223" t="s">
        <v>40</v>
      </c>
      <c r="O127" s="87"/>
      <c r="P127" s="224">
        <f>O127*H127</f>
        <v>0</v>
      </c>
      <c r="Q127" s="224">
        <v>0</v>
      </c>
      <c r="R127" s="224">
        <f>Q127*H127</f>
        <v>0</v>
      </c>
      <c r="S127" s="224">
        <v>0</v>
      </c>
      <c r="T127" s="225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26" t="s">
        <v>158</v>
      </c>
      <c r="AT127" s="226" t="s">
        <v>153</v>
      </c>
      <c r="AU127" s="226" t="s">
        <v>79</v>
      </c>
      <c r="AY127" s="20" t="s">
        <v>151</v>
      </c>
      <c r="BE127" s="227">
        <f>IF(N127="základní",J127,0)</f>
        <v>0</v>
      </c>
      <c r="BF127" s="227">
        <f>IF(N127="snížená",J127,0)</f>
        <v>0</v>
      </c>
      <c r="BG127" s="227">
        <f>IF(N127="zákl. přenesená",J127,0)</f>
        <v>0</v>
      </c>
      <c r="BH127" s="227">
        <f>IF(N127="sníž. přenesená",J127,0)</f>
        <v>0</v>
      </c>
      <c r="BI127" s="227">
        <f>IF(N127="nulová",J127,0)</f>
        <v>0</v>
      </c>
      <c r="BJ127" s="20" t="s">
        <v>77</v>
      </c>
      <c r="BK127" s="227">
        <f>ROUND(I127*H127,2)</f>
        <v>0</v>
      </c>
      <c r="BL127" s="20" t="s">
        <v>158</v>
      </c>
      <c r="BM127" s="226" t="s">
        <v>220</v>
      </c>
    </row>
    <row r="128" s="2" customFormat="1">
      <c r="A128" s="41"/>
      <c r="B128" s="42"/>
      <c r="C128" s="43"/>
      <c r="D128" s="228" t="s">
        <v>159</v>
      </c>
      <c r="E128" s="43"/>
      <c r="F128" s="229" t="s">
        <v>221</v>
      </c>
      <c r="G128" s="43"/>
      <c r="H128" s="43"/>
      <c r="I128" s="230"/>
      <c r="J128" s="43"/>
      <c r="K128" s="43"/>
      <c r="L128" s="47"/>
      <c r="M128" s="231"/>
      <c r="N128" s="232"/>
      <c r="O128" s="87"/>
      <c r="P128" s="87"/>
      <c r="Q128" s="87"/>
      <c r="R128" s="87"/>
      <c r="S128" s="87"/>
      <c r="T128" s="88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T128" s="20" t="s">
        <v>159</v>
      </c>
      <c r="AU128" s="20" t="s">
        <v>79</v>
      </c>
    </row>
    <row r="129" s="13" customFormat="1">
      <c r="A129" s="13"/>
      <c r="B129" s="233"/>
      <c r="C129" s="234"/>
      <c r="D129" s="235" t="s">
        <v>161</v>
      </c>
      <c r="E129" s="236" t="s">
        <v>19</v>
      </c>
      <c r="F129" s="237" t="s">
        <v>222</v>
      </c>
      <c r="G129" s="234"/>
      <c r="H129" s="238">
        <v>758.91999999999996</v>
      </c>
      <c r="I129" s="239"/>
      <c r="J129" s="234"/>
      <c r="K129" s="234"/>
      <c r="L129" s="240"/>
      <c r="M129" s="241"/>
      <c r="N129" s="242"/>
      <c r="O129" s="242"/>
      <c r="P129" s="242"/>
      <c r="Q129" s="242"/>
      <c r="R129" s="242"/>
      <c r="S129" s="242"/>
      <c r="T129" s="24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4" t="s">
        <v>161</v>
      </c>
      <c r="AU129" s="244" t="s">
        <v>79</v>
      </c>
      <c r="AV129" s="13" t="s">
        <v>79</v>
      </c>
      <c r="AW129" s="13" t="s">
        <v>31</v>
      </c>
      <c r="AX129" s="13" t="s">
        <v>77</v>
      </c>
      <c r="AY129" s="244" t="s">
        <v>151</v>
      </c>
    </row>
    <row r="130" s="2" customFormat="1" ht="24.15" customHeight="1">
      <c r="A130" s="41"/>
      <c r="B130" s="42"/>
      <c r="C130" s="215" t="s">
        <v>8</v>
      </c>
      <c r="D130" s="215" t="s">
        <v>153</v>
      </c>
      <c r="E130" s="216" t="s">
        <v>223</v>
      </c>
      <c r="F130" s="217" t="s">
        <v>224</v>
      </c>
      <c r="G130" s="218" t="s">
        <v>197</v>
      </c>
      <c r="H130" s="219">
        <v>758.91999999999996</v>
      </c>
      <c r="I130" s="220"/>
      <c r="J130" s="221">
        <f>ROUND(I130*H130,2)</f>
        <v>0</v>
      </c>
      <c r="K130" s="217" t="s">
        <v>157</v>
      </c>
      <c r="L130" s="47"/>
      <c r="M130" s="222" t="s">
        <v>19</v>
      </c>
      <c r="N130" s="223" t="s">
        <v>40</v>
      </c>
      <c r="O130" s="87"/>
      <c r="P130" s="224">
        <f>O130*H130</f>
        <v>0</v>
      </c>
      <c r="Q130" s="224">
        <v>0</v>
      </c>
      <c r="R130" s="224">
        <f>Q130*H130</f>
        <v>0</v>
      </c>
      <c r="S130" s="224">
        <v>0</v>
      </c>
      <c r="T130" s="225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26" t="s">
        <v>158</v>
      </c>
      <c r="AT130" s="226" t="s">
        <v>153</v>
      </c>
      <c r="AU130" s="226" t="s">
        <v>79</v>
      </c>
      <c r="AY130" s="20" t="s">
        <v>151</v>
      </c>
      <c r="BE130" s="227">
        <f>IF(N130="základní",J130,0)</f>
        <v>0</v>
      </c>
      <c r="BF130" s="227">
        <f>IF(N130="snížená",J130,0)</f>
        <v>0</v>
      </c>
      <c r="BG130" s="227">
        <f>IF(N130="zákl. přenesená",J130,0)</f>
        <v>0</v>
      </c>
      <c r="BH130" s="227">
        <f>IF(N130="sníž. přenesená",J130,0)</f>
        <v>0</v>
      </c>
      <c r="BI130" s="227">
        <f>IF(N130="nulová",J130,0)</f>
        <v>0</v>
      </c>
      <c r="BJ130" s="20" t="s">
        <v>77</v>
      </c>
      <c r="BK130" s="227">
        <f>ROUND(I130*H130,2)</f>
        <v>0</v>
      </c>
      <c r="BL130" s="20" t="s">
        <v>158</v>
      </c>
      <c r="BM130" s="226" t="s">
        <v>225</v>
      </c>
    </row>
    <row r="131" s="2" customFormat="1">
      <c r="A131" s="41"/>
      <c r="B131" s="42"/>
      <c r="C131" s="43"/>
      <c r="D131" s="228" t="s">
        <v>159</v>
      </c>
      <c r="E131" s="43"/>
      <c r="F131" s="229" t="s">
        <v>226</v>
      </c>
      <c r="G131" s="43"/>
      <c r="H131" s="43"/>
      <c r="I131" s="230"/>
      <c r="J131" s="43"/>
      <c r="K131" s="43"/>
      <c r="L131" s="47"/>
      <c r="M131" s="231"/>
      <c r="N131" s="232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0" t="s">
        <v>159</v>
      </c>
      <c r="AU131" s="20" t="s">
        <v>79</v>
      </c>
    </row>
    <row r="132" s="2" customFormat="1" ht="24.15" customHeight="1">
      <c r="A132" s="41"/>
      <c r="B132" s="42"/>
      <c r="C132" s="215" t="s">
        <v>227</v>
      </c>
      <c r="D132" s="215" t="s">
        <v>153</v>
      </c>
      <c r="E132" s="216" t="s">
        <v>228</v>
      </c>
      <c r="F132" s="217" t="s">
        <v>229</v>
      </c>
      <c r="G132" s="218" t="s">
        <v>230</v>
      </c>
      <c r="H132" s="219">
        <v>1214.2719999999999</v>
      </c>
      <c r="I132" s="220"/>
      <c r="J132" s="221">
        <f>ROUND(I132*H132,2)</f>
        <v>0</v>
      </c>
      <c r="K132" s="217" t="s">
        <v>157</v>
      </c>
      <c r="L132" s="47"/>
      <c r="M132" s="222" t="s">
        <v>19</v>
      </c>
      <c r="N132" s="223" t="s">
        <v>40</v>
      </c>
      <c r="O132" s="87"/>
      <c r="P132" s="224">
        <f>O132*H132</f>
        <v>0</v>
      </c>
      <c r="Q132" s="224">
        <v>0</v>
      </c>
      <c r="R132" s="224">
        <f>Q132*H132</f>
        <v>0</v>
      </c>
      <c r="S132" s="224">
        <v>0</v>
      </c>
      <c r="T132" s="225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26" t="s">
        <v>158</v>
      </c>
      <c r="AT132" s="226" t="s">
        <v>153</v>
      </c>
      <c r="AU132" s="226" t="s">
        <v>79</v>
      </c>
      <c r="AY132" s="20" t="s">
        <v>151</v>
      </c>
      <c r="BE132" s="227">
        <f>IF(N132="základní",J132,0)</f>
        <v>0</v>
      </c>
      <c r="BF132" s="227">
        <f>IF(N132="snížená",J132,0)</f>
        <v>0</v>
      </c>
      <c r="BG132" s="227">
        <f>IF(N132="zákl. přenesená",J132,0)</f>
        <v>0</v>
      </c>
      <c r="BH132" s="227">
        <f>IF(N132="sníž. přenesená",J132,0)</f>
        <v>0</v>
      </c>
      <c r="BI132" s="227">
        <f>IF(N132="nulová",J132,0)</f>
        <v>0</v>
      </c>
      <c r="BJ132" s="20" t="s">
        <v>77</v>
      </c>
      <c r="BK132" s="227">
        <f>ROUND(I132*H132,2)</f>
        <v>0</v>
      </c>
      <c r="BL132" s="20" t="s">
        <v>158</v>
      </c>
      <c r="BM132" s="226" t="s">
        <v>231</v>
      </c>
    </row>
    <row r="133" s="2" customFormat="1">
      <c r="A133" s="41"/>
      <c r="B133" s="42"/>
      <c r="C133" s="43"/>
      <c r="D133" s="228" t="s">
        <v>159</v>
      </c>
      <c r="E133" s="43"/>
      <c r="F133" s="229" t="s">
        <v>232</v>
      </c>
      <c r="G133" s="43"/>
      <c r="H133" s="43"/>
      <c r="I133" s="230"/>
      <c r="J133" s="43"/>
      <c r="K133" s="43"/>
      <c r="L133" s="47"/>
      <c r="M133" s="231"/>
      <c r="N133" s="232"/>
      <c r="O133" s="87"/>
      <c r="P133" s="87"/>
      <c r="Q133" s="87"/>
      <c r="R133" s="87"/>
      <c r="S133" s="87"/>
      <c r="T133" s="88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20" t="s">
        <v>159</v>
      </c>
      <c r="AU133" s="20" t="s">
        <v>79</v>
      </c>
    </row>
    <row r="134" s="13" customFormat="1">
      <c r="A134" s="13"/>
      <c r="B134" s="233"/>
      <c r="C134" s="234"/>
      <c r="D134" s="235" t="s">
        <v>161</v>
      </c>
      <c r="E134" s="234"/>
      <c r="F134" s="237" t="s">
        <v>233</v>
      </c>
      <c r="G134" s="234"/>
      <c r="H134" s="238">
        <v>1214.2719999999999</v>
      </c>
      <c r="I134" s="239"/>
      <c r="J134" s="234"/>
      <c r="K134" s="234"/>
      <c r="L134" s="240"/>
      <c r="M134" s="241"/>
      <c r="N134" s="242"/>
      <c r="O134" s="242"/>
      <c r="P134" s="242"/>
      <c r="Q134" s="242"/>
      <c r="R134" s="242"/>
      <c r="S134" s="242"/>
      <c r="T134" s="24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4" t="s">
        <v>161</v>
      </c>
      <c r="AU134" s="244" t="s">
        <v>79</v>
      </c>
      <c r="AV134" s="13" t="s">
        <v>79</v>
      </c>
      <c r="AW134" s="13" t="s">
        <v>4</v>
      </c>
      <c r="AX134" s="13" t="s">
        <v>77</v>
      </c>
      <c r="AY134" s="244" t="s">
        <v>151</v>
      </c>
    </row>
    <row r="135" s="2" customFormat="1" ht="16.5" customHeight="1">
      <c r="A135" s="41"/>
      <c r="B135" s="42"/>
      <c r="C135" s="215" t="s">
        <v>192</v>
      </c>
      <c r="D135" s="215" t="s">
        <v>153</v>
      </c>
      <c r="E135" s="216" t="s">
        <v>234</v>
      </c>
      <c r="F135" s="217" t="s">
        <v>235</v>
      </c>
      <c r="G135" s="218" t="s">
        <v>156</v>
      </c>
      <c r="H135" s="219">
        <v>1271.06</v>
      </c>
      <c r="I135" s="220"/>
      <c r="J135" s="221">
        <f>ROUND(I135*H135,2)</f>
        <v>0</v>
      </c>
      <c r="K135" s="217" t="s">
        <v>157</v>
      </c>
      <c r="L135" s="47"/>
      <c r="M135" s="222" t="s">
        <v>19</v>
      </c>
      <c r="N135" s="223" t="s">
        <v>40</v>
      </c>
      <c r="O135" s="87"/>
      <c r="P135" s="224">
        <f>O135*H135</f>
        <v>0</v>
      </c>
      <c r="Q135" s="224">
        <v>0</v>
      </c>
      <c r="R135" s="224">
        <f>Q135*H135</f>
        <v>0</v>
      </c>
      <c r="S135" s="224">
        <v>0</v>
      </c>
      <c r="T135" s="225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26" t="s">
        <v>158</v>
      </c>
      <c r="AT135" s="226" t="s">
        <v>153</v>
      </c>
      <c r="AU135" s="226" t="s">
        <v>79</v>
      </c>
      <c r="AY135" s="20" t="s">
        <v>151</v>
      </c>
      <c r="BE135" s="227">
        <f>IF(N135="základní",J135,0)</f>
        <v>0</v>
      </c>
      <c r="BF135" s="227">
        <f>IF(N135="snížená",J135,0)</f>
        <v>0</v>
      </c>
      <c r="BG135" s="227">
        <f>IF(N135="zákl. přenesená",J135,0)</f>
        <v>0</v>
      </c>
      <c r="BH135" s="227">
        <f>IF(N135="sníž. přenesená",J135,0)</f>
        <v>0</v>
      </c>
      <c r="BI135" s="227">
        <f>IF(N135="nulová",J135,0)</f>
        <v>0</v>
      </c>
      <c r="BJ135" s="20" t="s">
        <v>77</v>
      </c>
      <c r="BK135" s="227">
        <f>ROUND(I135*H135,2)</f>
        <v>0</v>
      </c>
      <c r="BL135" s="20" t="s">
        <v>158</v>
      </c>
      <c r="BM135" s="226" t="s">
        <v>236</v>
      </c>
    </row>
    <row r="136" s="2" customFormat="1">
      <c r="A136" s="41"/>
      <c r="B136" s="42"/>
      <c r="C136" s="43"/>
      <c r="D136" s="228" t="s">
        <v>159</v>
      </c>
      <c r="E136" s="43"/>
      <c r="F136" s="229" t="s">
        <v>237</v>
      </c>
      <c r="G136" s="43"/>
      <c r="H136" s="43"/>
      <c r="I136" s="230"/>
      <c r="J136" s="43"/>
      <c r="K136" s="43"/>
      <c r="L136" s="47"/>
      <c r="M136" s="231"/>
      <c r="N136" s="232"/>
      <c r="O136" s="87"/>
      <c r="P136" s="87"/>
      <c r="Q136" s="87"/>
      <c r="R136" s="87"/>
      <c r="S136" s="87"/>
      <c r="T136" s="88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T136" s="20" t="s">
        <v>159</v>
      </c>
      <c r="AU136" s="20" t="s">
        <v>79</v>
      </c>
    </row>
    <row r="137" s="2" customFormat="1">
      <c r="A137" s="41"/>
      <c r="B137" s="42"/>
      <c r="C137" s="43"/>
      <c r="D137" s="235" t="s">
        <v>238</v>
      </c>
      <c r="E137" s="43"/>
      <c r="F137" s="256" t="s">
        <v>239</v>
      </c>
      <c r="G137" s="43"/>
      <c r="H137" s="43"/>
      <c r="I137" s="230"/>
      <c r="J137" s="43"/>
      <c r="K137" s="43"/>
      <c r="L137" s="47"/>
      <c r="M137" s="231"/>
      <c r="N137" s="232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0" t="s">
        <v>238</v>
      </c>
      <c r="AU137" s="20" t="s">
        <v>79</v>
      </c>
    </row>
    <row r="138" s="13" customFormat="1">
      <c r="A138" s="13"/>
      <c r="B138" s="233"/>
      <c r="C138" s="234"/>
      <c r="D138" s="235" t="s">
        <v>161</v>
      </c>
      <c r="E138" s="236" t="s">
        <v>19</v>
      </c>
      <c r="F138" s="237" t="s">
        <v>240</v>
      </c>
      <c r="G138" s="234"/>
      <c r="H138" s="238">
        <v>1120.1600000000001</v>
      </c>
      <c r="I138" s="239"/>
      <c r="J138" s="234"/>
      <c r="K138" s="234"/>
      <c r="L138" s="240"/>
      <c r="M138" s="241"/>
      <c r="N138" s="242"/>
      <c r="O138" s="242"/>
      <c r="P138" s="242"/>
      <c r="Q138" s="242"/>
      <c r="R138" s="242"/>
      <c r="S138" s="242"/>
      <c r="T138" s="24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4" t="s">
        <v>161</v>
      </c>
      <c r="AU138" s="244" t="s">
        <v>79</v>
      </c>
      <c r="AV138" s="13" t="s">
        <v>79</v>
      </c>
      <c r="AW138" s="13" t="s">
        <v>31</v>
      </c>
      <c r="AX138" s="13" t="s">
        <v>69</v>
      </c>
      <c r="AY138" s="244" t="s">
        <v>151</v>
      </c>
    </row>
    <row r="139" s="13" customFormat="1">
      <c r="A139" s="13"/>
      <c r="B139" s="233"/>
      <c r="C139" s="234"/>
      <c r="D139" s="235" t="s">
        <v>161</v>
      </c>
      <c r="E139" s="236" t="s">
        <v>19</v>
      </c>
      <c r="F139" s="237" t="s">
        <v>241</v>
      </c>
      <c r="G139" s="234"/>
      <c r="H139" s="238">
        <v>150.90000000000001</v>
      </c>
      <c r="I139" s="239"/>
      <c r="J139" s="234"/>
      <c r="K139" s="234"/>
      <c r="L139" s="240"/>
      <c r="M139" s="241"/>
      <c r="N139" s="242"/>
      <c r="O139" s="242"/>
      <c r="P139" s="242"/>
      <c r="Q139" s="242"/>
      <c r="R139" s="242"/>
      <c r="S139" s="242"/>
      <c r="T139" s="24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4" t="s">
        <v>161</v>
      </c>
      <c r="AU139" s="244" t="s">
        <v>79</v>
      </c>
      <c r="AV139" s="13" t="s">
        <v>79</v>
      </c>
      <c r="AW139" s="13" t="s">
        <v>31</v>
      </c>
      <c r="AX139" s="13" t="s">
        <v>69</v>
      </c>
      <c r="AY139" s="244" t="s">
        <v>151</v>
      </c>
    </row>
    <row r="140" s="14" customFormat="1">
      <c r="A140" s="14"/>
      <c r="B140" s="245"/>
      <c r="C140" s="246"/>
      <c r="D140" s="235" t="s">
        <v>161</v>
      </c>
      <c r="E140" s="247" t="s">
        <v>19</v>
      </c>
      <c r="F140" s="248" t="s">
        <v>202</v>
      </c>
      <c r="G140" s="246"/>
      <c r="H140" s="249">
        <v>1271.0600000000002</v>
      </c>
      <c r="I140" s="250"/>
      <c r="J140" s="246"/>
      <c r="K140" s="246"/>
      <c r="L140" s="251"/>
      <c r="M140" s="252"/>
      <c r="N140" s="253"/>
      <c r="O140" s="253"/>
      <c r="P140" s="253"/>
      <c r="Q140" s="253"/>
      <c r="R140" s="253"/>
      <c r="S140" s="253"/>
      <c r="T140" s="25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5" t="s">
        <v>161</v>
      </c>
      <c r="AU140" s="255" t="s">
        <v>79</v>
      </c>
      <c r="AV140" s="14" t="s">
        <v>158</v>
      </c>
      <c r="AW140" s="14" t="s">
        <v>31</v>
      </c>
      <c r="AX140" s="14" t="s">
        <v>77</v>
      </c>
      <c r="AY140" s="255" t="s">
        <v>151</v>
      </c>
    </row>
    <row r="141" s="12" customFormat="1" ht="22.8" customHeight="1">
      <c r="A141" s="12"/>
      <c r="B141" s="199"/>
      <c r="C141" s="200"/>
      <c r="D141" s="201" t="s">
        <v>68</v>
      </c>
      <c r="E141" s="213" t="s">
        <v>79</v>
      </c>
      <c r="F141" s="213" t="s">
        <v>242</v>
      </c>
      <c r="G141" s="200"/>
      <c r="H141" s="200"/>
      <c r="I141" s="203"/>
      <c r="J141" s="214">
        <f>BK141</f>
        <v>0</v>
      </c>
      <c r="K141" s="200"/>
      <c r="L141" s="205"/>
      <c r="M141" s="206"/>
      <c r="N141" s="207"/>
      <c r="O141" s="207"/>
      <c r="P141" s="208">
        <f>SUM(P142:P149)</f>
        <v>0</v>
      </c>
      <c r="Q141" s="207"/>
      <c r="R141" s="208">
        <f>SUM(R142:R149)</f>
        <v>45.426416826080001</v>
      </c>
      <c r="S141" s="207"/>
      <c r="T141" s="209">
        <f>SUM(T142:T149)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10" t="s">
        <v>77</v>
      </c>
      <c r="AT141" s="211" t="s">
        <v>68</v>
      </c>
      <c r="AU141" s="211" t="s">
        <v>77</v>
      </c>
      <c r="AY141" s="210" t="s">
        <v>151</v>
      </c>
      <c r="BK141" s="212">
        <f>SUM(BK142:BK149)</f>
        <v>0</v>
      </c>
    </row>
    <row r="142" s="2" customFormat="1" ht="24.15" customHeight="1">
      <c r="A142" s="41"/>
      <c r="B142" s="42"/>
      <c r="C142" s="215" t="s">
        <v>243</v>
      </c>
      <c r="D142" s="215" t="s">
        <v>153</v>
      </c>
      <c r="E142" s="216" t="s">
        <v>244</v>
      </c>
      <c r="F142" s="217" t="s">
        <v>245</v>
      </c>
      <c r="G142" s="218" t="s">
        <v>156</v>
      </c>
      <c r="H142" s="219">
        <v>198.43199999999999</v>
      </c>
      <c r="I142" s="220"/>
      <c r="J142" s="221">
        <f>ROUND(I142*H142,2)</f>
        <v>0</v>
      </c>
      <c r="K142" s="217" t="s">
        <v>157</v>
      </c>
      <c r="L142" s="47"/>
      <c r="M142" s="222" t="s">
        <v>19</v>
      </c>
      <c r="N142" s="223" t="s">
        <v>40</v>
      </c>
      <c r="O142" s="87"/>
      <c r="P142" s="224">
        <f>O142*H142</f>
        <v>0</v>
      </c>
      <c r="Q142" s="224">
        <v>0.00016694</v>
      </c>
      <c r="R142" s="224">
        <f>Q142*H142</f>
        <v>0.033126238079999995</v>
      </c>
      <c r="S142" s="224">
        <v>0</v>
      </c>
      <c r="T142" s="225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26" t="s">
        <v>158</v>
      </c>
      <c r="AT142" s="226" t="s">
        <v>153</v>
      </c>
      <c r="AU142" s="226" t="s">
        <v>79</v>
      </c>
      <c r="AY142" s="20" t="s">
        <v>151</v>
      </c>
      <c r="BE142" s="227">
        <f>IF(N142="základní",J142,0)</f>
        <v>0</v>
      </c>
      <c r="BF142" s="227">
        <f>IF(N142="snížená",J142,0)</f>
        <v>0</v>
      </c>
      <c r="BG142" s="227">
        <f>IF(N142="zákl. přenesená",J142,0)</f>
        <v>0</v>
      </c>
      <c r="BH142" s="227">
        <f>IF(N142="sníž. přenesená",J142,0)</f>
        <v>0</v>
      </c>
      <c r="BI142" s="227">
        <f>IF(N142="nulová",J142,0)</f>
        <v>0</v>
      </c>
      <c r="BJ142" s="20" t="s">
        <v>77</v>
      </c>
      <c r="BK142" s="227">
        <f>ROUND(I142*H142,2)</f>
        <v>0</v>
      </c>
      <c r="BL142" s="20" t="s">
        <v>158</v>
      </c>
      <c r="BM142" s="226" t="s">
        <v>246</v>
      </c>
    </row>
    <row r="143" s="2" customFormat="1">
      <c r="A143" s="41"/>
      <c r="B143" s="42"/>
      <c r="C143" s="43"/>
      <c r="D143" s="228" t="s">
        <v>159</v>
      </c>
      <c r="E143" s="43"/>
      <c r="F143" s="229" t="s">
        <v>247</v>
      </c>
      <c r="G143" s="43"/>
      <c r="H143" s="43"/>
      <c r="I143" s="230"/>
      <c r="J143" s="43"/>
      <c r="K143" s="43"/>
      <c r="L143" s="47"/>
      <c r="M143" s="231"/>
      <c r="N143" s="232"/>
      <c r="O143" s="87"/>
      <c r="P143" s="87"/>
      <c r="Q143" s="87"/>
      <c r="R143" s="87"/>
      <c r="S143" s="87"/>
      <c r="T143" s="88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T143" s="20" t="s">
        <v>159</v>
      </c>
      <c r="AU143" s="20" t="s">
        <v>79</v>
      </c>
    </row>
    <row r="144" s="13" customFormat="1">
      <c r="A144" s="13"/>
      <c r="B144" s="233"/>
      <c r="C144" s="234"/>
      <c r="D144" s="235" t="s">
        <v>161</v>
      </c>
      <c r="E144" s="236" t="s">
        <v>19</v>
      </c>
      <c r="F144" s="237" t="s">
        <v>248</v>
      </c>
      <c r="G144" s="234"/>
      <c r="H144" s="238">
        <v>198.43199999999999</v>
      </c>
      <c r="I144" s="239"/>
      <c r="J144" s="234"/>
      <c r="K144" s="234"/>
      <c r="L144" s="240"/>
      <c r="M144" s="241"/>
      <c r="N144" s="242"/>
      <c r="O144" s="242"/>
      <c r="P144" s="242"/>
      <c r="Q144" s="242"/>
      <c r="R144" s="242"/>
      <c r="S144" s="242"/>
      <c r="T144" s="24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4" t="s">
        <v>161</v>
      </c>
      <c r="AU144" s="244" t="s">
        <v>79</v>
      </c>
      <c r="AV144" s="13" t="s">
        <v>79</v>
      </c>
      <c r="AW144" s="13" t="s">
        <v>31</v>
      </c>
      <c r="AX144" s="13" t="s">
        <v>77</v>
      </c>
      <c r="AY144" s="244" t="s">
        <v>151</v>
      </c>
    </row>
    <row r="145" s="2" customFormat="1" ht="16.5" customHeight="1">
      <c r="A145" s="41"/>
      <c r="B145" s="42"/>
      <c r="C145" s="257" t="s">
        <v>198</v>
      </c>
      <c r="D145" s="257" t="s">
        <v>249</v>
      </c>
      <c r="E145" s="258" t="s">
        <v>250</v>
      </c>
      <c r="F145" s="259" t="s">
        <v>251</v>
      </c>
      <c r="G145" s="260" t="s">
        <v>156</v>
      </c>
      <c r="H145" s="261">
        <v>235.04300000000001</v>
      </c>
      <c r="I145" s="262"/>
      <c r="J145" s="263">
        <f>ROUND(I145*H145,2)</f>
        <v>0</v>
      </c>
      <c r="K145" s="259" t="s">
        <v>157</v>
      </c>
      <c r="L145" s="264"/>
      <c r="M145" s="265" t="s">
        <v>19</v>
      </c>
      <c r="N145" s="266" t="s">
        <v>40</v>
      </c>
      <c r="O145" s="87"/>
      <c r="P145" s="224">
        <f>O145*H145</f>
        <v>0</v>
      </c>
      <c r="Q145" s="224">
        <v>0.00020000000000000001</v>
      </c>
      <c r="R145" s="224">
        <f>Q145*H145</f>
        <v>0.047008600000000005</v>
      </c>
      <c r="S145" s="224">
        <v>0</v>
      </c>
      <c r="T145" s="225">
        <f>S145*H145</f>
        <v>0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26" t="s">
        <v>175</v>
      </c>
      <c r="AT145" s="226" t="s">
        <v>249</v>
      </c>
      <c r="AU145" s="226" t="s">
        <v>79</v>
      </c>
      <c r="AY145" s="20" t="s">
        <v>151</v>
      </c>
      <c r="BE145" s="227">
        <f>IF(N145="základní",J145,0)</f>
        <v>0</v>
      </c>
      <c r="BF145" s="227">
        <f>IF(N145="snížená",J145,0)</f>
        <v>0</v>
      </c>
      <c r="BG145" s="227">
        <f>IF(N145="zákl. přenesená",J145,0)</f>
        <v>0</v>
      </c>
      <c r="BH145" s="227">
        <f>IF(N145="sníž. přenesená",J145,0)</f>
        <v>0</v>
      </c>
      <c r="BI145" s="227">
        <f>IF(N145="nulová",J145,0)</f>
        <v>0</v>
      </c>
      <c r="BJ145" s="20" t="s">
        <v>77</v>
      </c>
      <c r="BK145" s="227">
        <f>ROUND(I145*H145,2)</f>
        <v>0</v>
      </c>
      <c r="BL145" s="20" t="s">
        <v>158</v>
      </c>
      <c r="BM145" s="226" t="s">
        <v>252</v>
      </c>
    </row>
    <row r="146" s="13" customFormat="1">
      <c r="A146" s="13"/>
      <c r="B146" s="233"/>
      <c r="C146" s="234"/>
      <c r="D146" s="235" t="s">
        <v>161</v>
      </c>
      <c r="E146" s="234"/>
      <c r="F146" s="237" t="s">
        <v>253</v>
      </c>
      <c r="G146" s="234"/>
      <c r="H146" s="238">
        <v>235.04300000000001</v>
      </c>
      <c r="I146" s="239"/>
      <c r="J146" s="234"/>
      <c r="K146" s="234"/>
      <c r="L146" s="240"/>
      <c r="M146" s="241"/>
      <c r="N146" s="242"/>
      <c r="O146" s="242"/>
      <c r="P146" s="242"/>
      <c r="Q146" s="242"/>
      <c r="R146" s="242"/>
      <c r="S146" s="242"/>
      <c r="T146" s="24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4" t="s">
        <v>161</v>
      </c>
      <c r="AU146" s="244" t="s">
        <v>79</v>
      </c>
      <c r="AV146" s="13" t="s">
        <v>79</v>
      </c>
      <c r="AW146" s="13" t="s">
        <v>4</v>
      </c>
      <c r="AX146" s="13" t="s">
        <v>77</v>
      </c>
      <c r="AY146" s="244" t="s">
        <v>151</v>
      </c>
    </row>
    <row r="147" s="2" customFormat="1" ht="33" customHeight="1">
      <c r="A147" s="41"/>
      <c r="B147" s="42"/>
      <c r="C147" s="215" t="s">
        <v>254</v>
      </c>
      <c r="D147" s="215" t="s">
        <v>153</v>
      </c>
      <c r="E147" s="216" t="s">
        <v>255</v>
      </c>
      <c r="F147" s="217" t="s">
        <v>256</v>
      </c>
      <c r="G147" s="218" t="s">
        <v>191</v>
      </c>
      <c r="H147" s="219">
        <v>165.43000000000001</v>
      </c>
      <c r="I147" s="220"/>
      <c r="J147" s="221">
        <f>ROUND(I147*H147,2)</f>
        <v>0</v>
      </c>
      <c r="K147" s="217" t="s">
        <v>157</v>
      </c>
      <c r="L147" s="47"/>
      <c r="M147" s="222" t="s">
        <v>19</v>
      </c>
      <c r="N147" s="223" t="s">
        <v>40</v>
      </c>
      <c r="O147" s="87"/>
      <c r="P147" s="224">
        <f>O147*H147</f>
        <v>0</v>
      </c>
      <c r="Q147" s="224">
        <v>0.27411160000000001</v>
      </c>
      <c r="R147" s="224">
        <f>Q147*H147</f>
        <v>45.346281988000001</v>
      </c>
      <c r="S147" s="224">
        <v>0</v>
      </c>
      <c r="T147" s="225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26" t="s">
        <v>158</v>
      </c>
      <c r="AT147" s="226" t="s">
        <v>153</v>
      </c>
      <c r="AU147" s="226" t="s">
        <v>79</v>
      </c>
      <c r="AY147" s="20" t="s">
        <v>151</v>
      </c>
      <c r="BE147" s="227">
        <f>IF(N147="základní",J147,0)</f>
        <v>0</v>
      </c>
      <c r="BF147" s="227">
        <f>IF(N147="snížená",J147,0)</f>
        <v>0</v>
      </c>
      <c r="BG147" s="227">
        <f>IF(N147="zákl. přenesená",J147,0)</f>
        <v>0</v>
      </c>
      <c r="BH147" s="227">
        <f>IF(N147="sníž. přenesená",J147,0)</f>
        <v>0</v>
      </c>
      <c r="BI147" s="227">
        <f>IF(N147="nulová",J147,0)</f>
        <v>0</v>
      </c>
      <c r="BJ147" s="20" t="s">
        <v>77</v>
      </c>
      <c r="BK147" s="227">
        <f>ROUND(I147*H147,2)</f>
        <v>0</v>
      </c>
      <c r="BL147" s="20" t="s">
        <v>158</v>
      </c>
      <c r="BM147" s="226" t="s">
        <v>257</v>
      </c>
    </row>
    <row r="148" s="2" customFormat="1">
      <c r="A148" s="41"/>
      <c r="B148" s="42"/>
      <c r="C148" s="43"/>
      <c r="D148" s="228" t="s">
        <v>159</v>
      </c>
      <c r="E148" s="43"/>
      <c r="F148" s="229" t="s">
        <v>258</v>
      </c>
      <c r="G148" s="43"/>
      <c r="H148" s="43"/>
      <c r="I148" s="230"/>
      <c r="J148" s="43"/>
      <c r="K148" s="43"/>
      <c r="L148" s="47"/>
      <c r="M148" s="231"/>
      <c r="N148" s="232"/>
      <c r="O148" s="87"/>
      <c r="P148" s="87"/>
      <c r="Q148" s="87"/>
      <c r="R148" s="87"/>
      <c r="S148" s="87"/>
      <c r="T148" s="88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T148" s="20" t="s">
        <v>159</v>
      </c>
      <c r="AU148" s="20" t="s">
        <v>79</v>
      </c>
    </row>
    <row r="149" s="13" customFormat="1">
      <c r="A149" s="13"/>
      <c r="B149" s="233"/>
      <c r="C149" s="234"/>
      <c r="D149" s="235" t="s">
        <v>161</v>
      </c>
      <c r="E149" s="236" t="s">
        <v>19</v>
      </c>
      <c r="F149" s="237" t="s">
        <v>259</v>
      </c>
      <c r="G149" s="234"/>
      <c r="H149" s="238">
        <v>165.43000000000001</v>
      </c>
      <c r="I149" s="239"/>
      <c r="J149" s="234"/>
      <c r="K149" s="234"/>
      <c r="L149" s="240"/>
      <c r="M149" s="241"/>
      <c r="N149" s="242"/>
      <c r="O149" s="242"/>
      <c r="P149" s="242"/>
      <c r="Q149" s="242"/>
      <c r="R149" s="242"/>
      <c r="S149" s="242"/>
      <c r="T149" s="24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4" t="s">
        <v>161</v>
      </c>
      <c r="AU149" s="244" t="s">
        <v>79</v>
      </c>
      <c r="AV149" s="13" t="s">
        <v>79</v>
      </c>
      <c r="AW149" s="13" t="s">
        <v>31</v>
      </c>
      <c r="AX149" s="13" t="s">
        <v>77</v>
      </c>
      <c r="AY149" s="244" t="s">
        <v>151</v>
      </c>
    </row>
    <row r="150" s="12" customFormat="1" ht="22.8" customHeight="1">
      <c r="A150" s="12"/>
      <c r="B150" s="199"/>
      <c r="C150" s="200"/>
      <c r="D150" s="201" t="s">
        <v>68</v>
      </c>
      <c r="E150" s="213" t="s">
        <v>178</v>
      </c>
      <c r="F150" s="213" t="s">
        <v>260</v>
      </c>
      <c r="G150" s="200"/>
      <c r="H150" s="200"/>
      <c r="I150" s="203"/>
      <c r="J150" s="214">
        <f>BK150</f>
        <v>0</v>
      </c>
      <c r="K150" s="200"/>
      <c r="L150" s="205"/>
      <c r="M150" s="206"/>
      <c r="N150" s="207"/>
      <c r="O150" s="207"/>
      <c r="P150" s="208">
        <f>SUM(P151:P213)</f>
        <v>0</v>
      </c>
      <c r="Q150" s="207"/>
      <c r="R150" s="208">
        <f>SUM(R151:R213)</f>
        <v>2092.3344791999998</v>
      </c>
      <c r="S150" s="207"/>
      <c r="T150" s="209">
        <f>SUM(T151:T213)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10" t="s">
        <v>77</v>
      </c>
      <c r="AT150" s="211" t="s">
        <v>68</v>
      </c>
      <c r="AU150" s="211" t="s">
        <v>77</v>
      </c>
      <c r="AY150" s="210" t="s">
        <v>151</v>
      </c>
      <c r="BK150" s="212">
        <f>SUM(BK151:BK213)</f>
        <v>0</v>
      </c>
    </row>
    <row r="151" s="2" customFormat="1" ht="33" customHeight="1">
      <c r="A151" s="41"/>
      <c r="B151" s="42"/>
      <c r="C151" s="215" t="s">
        <v>206</v>
      </c>
      <c r="D151" s="215" t="s">
        <v>153</v>
      </c>
      <c r="E151" s="216" t="s">
        <v>261</v>
      </c>
      <c r="F151" s="217" t="s">
        <v>262</v>
      </c>
      <c r="G151" s="218" t="s">
        <v>156</v>
      </c>
      <c r="H151" s="219">
        <v>2240.3200000000002</v>
      </c>
      <c r="I151" s="220"/>
      <c r="J151" s="221">
        <f>ROUND(I151*H151,2)</f>
        <v>0</v>
      </c>
      <c r="K151" s="217" t="s">
        <v>157</v>
      </c>
      <c r="L151" s="47"/>
      <c r="M151" s="222" t="s">
        <v>19</v>
      </c>
      <c r="N151" s="223" t="s">
        <v>40</v>
      </c>
      <c r="O151" s="87"/>
      <c r="P151" s="224">
        <f>O151*H151</f>
        <v>0</v>
      </c>
      <c r="Q151" s="224">
        <v>0</v>
      </c>
      <c r="R151" s="224">
        <f>Q151*H151</f>
        <v>0</v>
      </c>
      <c r="S151" s="224">
        <v>0</v>
      </c>
      <c r="T151" s="225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26" t="s">
        <v>158</v>
      </c>
      <c r="AT151" s="226" t="s">
        <v>153</v>
      </c>
      <c r="AU151" s="226" t="s">
        <v>79</v>
      </c>
      <c r="AY151" s="20" t="s">
        <v>151</v>
      </c>
      <c r="BE151" s="227">
        <f>IF(N151="základní",J151,0)</f>
        <v>0</v>
      </c>
      <c r="BF151" s="227">
        <f>IF(N151="snížená",J151,0)</f>
        <v>0</v>
      </c>
      <c r="BG151" s="227">
        <f>IF(N151="zákl. přenesená",J151,0)</f>
        <v>0</v>
      </c>
      <c r="BH151" s="227">
        <f>IF(N151="sníž. přenesená",J151,0)</f>
        <v>0</v>
      </c>
      <c r="BI151" s="227">
        <f>IF(N151="nulová",J151,0)</f>
        <v>0</v>
      </c>
      <c r="BJ151" s="20" t="s">
        <v>77</v>
      </c>
      <c r="BK151" s="227">
        <f>ROUND(I151*H151,2)</f>
        <v>0</v>
      </c>
      <c r="BL151" s="20" t="s">
        <v>158</v>
      </c>
      <c r="BM151" s="226" t="s">
        <v>263</v>
      </c>
    </row>
    <row r="152" s="2" customFormat="1">
      <c r="A152" s="41"/>
      <c r="B152" s="42"/>
      <c r="C152" s="43"/>
      <c r="D152" s="228" t="s">
        <v>159</v>
      </c>
      <c r="E152" s="43"/>
      <c r="F152" s="229" t="s">
        <v>264</v>
      </c>
      <c r="G152" s="43"/>
      <c r="H152" s="43"/>
      <c r="I152" s="230"/>
      <c r="J152" s="43"/>
      <c r="K152" s="43"/>
      <c r="L152" s="47"/>
      <c r="M152" s="231"/>
      <c r="N152" s="232"/>
      <c r="O152" s="87"/>
      <c r="P152" s="87"/>
      <c r="Q152" s="87"/>
      <c r="R152" s="87"/>
      <c r="S152" s="87"/>
      <c r="T152" s="88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T152" s="20" t="s">
        <v>159</v>
      </c>
      <c r="AU152" s="20" t="s">
        <v>79</v>
      </c>
    </row>
    <row r="153" s="13" customFormat="1">
      <c r="A153" s="13"/>
      <c r="B153" s="233"/>
      <c r="C153" s="234"/>
      <c r="D153" s="235" t="s">
        <v>161</v>
      </c>
      <c r="E153" s="236" t="s">
        <v>19</v>
      </c>
      <c r="F153" s="237" t="s">
        <v>265</v>
      </c>
      <c r="G153" s="234"/>
      <c r="H153" s="238">
        <v>2240.3200000000002</v>
      </c>
      <c r="I153" s="239"/>
      <c r="J153" s="234"/>
      <c r="K153" s="234"/>
      <c r="L153" s="240"/>
      <c r="M153" s="241"/>
      <c r="N153" s="242"/>
      <c r="O153" s="242"/>
      <c r="P153" s="242"/>
      <c r="Q153" s="242"/>
      <c r="R153" s="242"/>
      <c r="S153" s="242"/>
      <c r="T153" s="24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4" t="s">
        <v>161</v>
      </c>
      <c r="AU153" s="244" t="s">
        <v>79</v>
      </c>
      <c r="AV153" s="13" t="s">
        <v>79</v>
      </c>
      <c r="AW153" s="13" t="s">
        <v>31</v>
      </c>
      <c r="AX153" s="13" t="s">
        <v>77</v>
      </c>
      <c r="AY153" s="244" t="s">
        <v>151</v>
      </c>
    </row>
    <row r="154" s="2" customFormat="1" ht="16.5" customHeight="1">
      <c r="A154" s="41"/>
      <c r="B154" s="42"/>
      <c r="C154" s="257" t="s">
        <v>266</v>
      </c>
      <c r="D154" s="257" t="s">
        <v>249</v>
      </c>
      <c r="E154" s="258" t="s">
        <v>267</v>
      </c>
      <c r="F154" s="259" t="s">
        <v>268</v>
      </c>
      <c r="G154" s="260" t="s">
        <v>230</v>
      </c>
      <c r="H154" s="261">
        <v>1008.144</v>
      </c>
      <c r="I154" s="262"/>
      <c r="J154" s="263">
        <f>ROUND(I154*H154,2)</f>
        <v>0</v>
      </c>
      <c r="K154" s="259" t="s">
        <v>157</v>
      </c>
      <c r="L154" s="264"/>
      <c r="M154" s="265" t="s">
        <v>19</v>
      </c>
      <c r="N154" s="266" t="s">
        <v>40</v>
      </c>
      <c r="O154" s="87"/>
      <c r="P154" s="224">
        <f>O154*H154</f>
        <v>0</v>
      </c>
      <c r="Q154" s="224">
        <v>1</v>
      </c>
      <c r="R154" s="224">
        <f>Q154*H154</f>
        <v>1008.144</v>
      </c>
      <c r="S154" s="224">
        <v>0</v>
      </c>
      <c r="T154" s="225">
        <f>S154*H154</f>
        <v>0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26" t="s">
        <v>175</v>
      </c>
      <c r="AT154" s="226" t="s">
        <v>249</v>
      </c>
      <c r="AU154" s="226" t="s">
        <v>79</v>
      </c>
      <c r="AY154" s="20" t="s">
        <v>151</v>
      </c>
      <c r="BE154" s="227">
        <f>IF(N154="základní",J154,0)</f>
        <v>0</v>
      </c>
      <c r="BF154" s="227">
        <f>IF(N154="snížená",J154,0)</f>
        <v>0</v>
      </c>
      <c r="BG154" s="227">
        <f>IF(N154="zákl. přenesená",J154,0)</f>
        <v>0</v>
      </c>
      <c r="BH154" s="227">
        <f>IF(N154="sníž. přenesená",J154,0)</f>
        <v>0</v>
      </c>
      <c r="BI154" s="227">
        <f>IF(N154="nulová",J154,0)</f>
        <v>0</v>
      </c>
      <c r="BJ154" s="20" t="s">
        <v>77</v>
      </c>
      <c r="BK154" s="227">
        <f>ROUND(I154*H154,2)</f>
        <v>0</v>
      </c>
      <c r="BL154" s="20" t="s">
        <v>158</v>
      </c>
      <c r="BM154" s="226" t="s">
        <v>269</v>
      </c>
    </row>
    <row r="155" s="13" customFormat="1">
      <c r="A155" s="13"/>
      <c r="B155" s="233"/>
      <c r="C155" s="234"/>
      <c r="D155" s="235" t="s">
        <v>161</v>
      </c>
      <c r="E155" s="234"/>
      <c r="F155" s="237" t="s">
        <v>270</v>
      </c>
      <c r="G155" s="234"/>
      <c r="H155" s="238">
        <v>1008.144</v>
      </c>
      <c r="I155" s="239"/>
      <c r="J155" s="234"/>
      <c r="K155" s="234"/>
      <c r="L155" s="240"/>
      <c r="M155" s="241"/>
      <c r="N155" s="242"/>
      <c r="O155" s="242"/>
      <c r="P155" s="242"/>
      <c r="Q155" s="242"/>
      <c r="R155" s="242"/>
      <c r="S155" s="242"/>
      <c r="T155" s="24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4" t="s">
        <v>161</v>
      </c>
      <c r="AU155" s="244" t="s">
        <v>79</v>
      </c>
      <c r="AV155" s="13" t="s">
        <v>79</v>
      </c>
      <c r="AW155" s="13" t="s">
        <v>4</v>
      </c>
      <c r="AX155" s="13" t="s">
        <v>77</v>
      </c>
      <c r="AY155" s="244" t="s">
        <v>151</v>
      </c>
    </row>
    <row r="156" s="2" customFormat="1" ht="33" customHeight="1">
      <c r="A156" s="41"/>
      <c r="B156" s="42"/>
      <c r="C156" s="215" t="s">
        <v>214</v>
      </c>
      <c r="D156" s="215" t="s">
        <v>153</v>
      </c>
      <c r="E156" s="216" t="s">
        <v>271</v>
      </c>
      <c r="F156" s="217" t="s">
        <v>272</v>
      </c>
      <c r="G156" s="218" t="s">
        <v>156</v>
      </c>
      <c r="H156" s="219">
        <v>150.90000000000001</v>
      </c>
      <c r="I156" s="220"/>
      <c r="J156" s="221">
        <f>ROUND(I156*H156,2)</f>
        <v>0</v>
      </c>
      <c r="K156" s="217" t="s">
        <v>157</v>
      </c>
      <c r="L156" s="47"/>
      <c r="M156" s="222" t="s">
        <v>19</v>
      </c>
      <c r="N156" s="223" t="s">
        <v>40</v>
      </c>
      <c r="O156" s="87"/>
      <c r="P156" s="224">
        <f>O156*H156</f>
        <v>0</v>
      </c>
      <c r="Q156" s="224">
        <v>0</v>
      </c>
      <c r="R156" s="224">
        <f>Q156*H156</f>
        <v>0</v>
      </c>
      <c r="S156" s="224">
        <v>0</v>
      </c>
      <c r="T156" s="225">
        <f>S156*H156</f>
        <v>0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26" t="s">
        <v>158</v>
      </c>
      <c r="AT156" s="226" t="s">
        <v>153</v>
      </c>
      <c r="AU156" s="226" t="s">
        <v>79</v>
      </c>
      <c r="AY156" s="20" t="s">
        <v>151</v>
      </c>
      <c r="BE156" s="227">
        <f>IF(N156="základní",J156,0)</f>
        <v>0</v>
      </c>
      <c r="BF156" s="227">
        <f>IF(N156="snížená",J156,0)</f>
        <v>0</v>
      </c>
      <c r="BG156" s="227">
        <f>IF(N156="zákl. přenesená",J156,0)</f>
        <v>0</v>
      </c>
      <c r="BH156" s="227">
        <f>IF(N156="sníž. přenesená",J156,0)</f>
        <v>0</v>
      </c>
      <c r="BI156" s="227">
        <f>IF(N156="nulová",J156,0)</f>
        <v>0</v>
      </c>
      <c r="BJ156" s="20" t="s">
        <v>77</v>
      </c>
      <c r="BK156" s="227">
        <f>ROUND(I156*H156,2)</f>
        <v>0</v>
      </c>
      <c r="BL156" s="20" t="s">
        <v>158</v>
      </c>
      <c r="BM156" s="226" t="s">
        <v>273</v>
      </c>
    </row>
    <row r="157" s="2" customFormat="1">
      <c r="A157" s="41"/>
      <c r="B157" s="42"/>
      <c r="C157" s="43"/>
      <c r="D157" s="228" t="s">
        <v>159</v>
      </c>
      <c r="E157" s="43"/>
      <c r="F157" s="229" t="s">
        <v>274</v>
      </c>
      <c r="G157" s="43"/>
      <c r="H157" s="43"/>
      <c r="I157" s="230"/>
      <c r="J157" s="43"/>
      <c r="K157" s="43"/>
      <c r="L157" s="47"/>
      <c r="M157" s="231"/>
      <c r="N157" s="232"/>
      <c r="O157" s="87"/>
      <c r="P157" s="87"/>
      <c r="Q157" s="87"/>
      <c r="R157" s="87"/>
      <c r="S157" s="87"/>
      <c r="T157" s="88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T157" s="20" t="s">
        <v>159</v>
      </c>
      <c r="AU157" s="20" t="s">
        <v>79</v>
      </c>
    </row>
    <row r="158" s="13" customFormat="1">
      <c r="A158" s="13"/>
      <c r="B158" s="233"/>
      <c r="C158" s="234"/>
      <c r="D158" s="235" t="s">
        <v>161</v>
      </c>
      <c r="E158" s="236" t="s">
        <v>19</v>
      </c>
      <c r="F158" s="237" t="s">
        <v>275</v>
      </c>
      <c r="G158" s="234"/>
      <c r="H158" s="238">
        <v>150.90000000000001</v>
      </c>
      <c r="I158" s="239"/>
      <c r="J158" s="234"/>
      <c r="K158" s="234"/>
      <c r="L158" s="240"/>
      <c r="M158" s="241"/>
      <c r="N158" s="242"/>
      <c r="O158" s="242"/>
      <c r="P158" s="242"/>
      <c r="Q158" s="242"/>
      <c r="R158" s="242"/>
      <c r="S158" s="242"/>
      <c r="T158" s="24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4" t="s">
        <v>161</v>
      </c>
      <c r="AU158" s="244" t="s">
        <v>79</v>
      </c>
      <c r="AV158" s="13" t="s">
        <v>79</v>
      </c>
      <c r="AW158" s="13" t="s">
        <v>31</v>
      </c>
      <c r="AX158" s="13" t="s">
        <v>77</v>
      </c>
      <c r="AY158" s="244" t="s">
        <v>151</v>
      </c>
    </row>
    <row r="159" s="2" customFormat="1" ht="16.5" customHeight="1">
      <c r="A159" s="41"/>
      <c r="B159" s="42"/>
      <c r="C159" s="257" t="s">
        <v>7</v>
      </c>
      <c r="D159" s="257" t="s">
        <v>249</v>
      </c>
      <c r="E159" s="258" t="s">
        <v>267</v>
      </c>
      <c r="F159" s="259" t="s">
        <v>268</v>
      </c>
      <c r="G159" s="260" t="s">
        <v>230</v>
      </c>
      <c r="H159" s="261">
        <v>81.486000000000004</v>
      </c>
      <c r="I159" s="262"/>
      <c r="J159" s="263">
        <f>ROUND(I159*H159,2)</f>
        <v>0</v>
      </c>
      <c r="K159" s="259" t="s">
        <v>157</v>
      </c>
      <c r="L159" s="264"/>
      <c r="M159" s="265" t="s">
        <v>19</v>
      </c>
      <c r="N159" s="266" t="s">
        <v>40</v>
      </c>
      <c r="O159" s="87"/>
      <c r="P159" s="224">
        <f>O159*H159</f>
        <v>0</v>
      </c>
      <c r="Q159" s="224">
        <v>1</v>
      </c>
      <c r="R159" s="224">
        <f>Q159*H159</f>
        <v>81.486000000000004</v>
      </c>
      <c r="S159" s="224">
        <v>0</v>
      </c>
      <c r="T159" s="225">
        <f>S159*H159</f>
        <v>0</v>
      </c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R159" s="226" t="s">
        <v>175</v>
      </c>
      <c r="AT159" s="226" t="s">
        <v>249</v>
      </c>
      <c r="AU159" s="226" t="s">
        <v>79</v>
      </c>
      <c r="AY159" s="20" t="s">
        <v>151</v>
      </c>
      <c r="BE159" s="227">
        <f>IF(N159="základní",J159,0)</f>
        <v>0</v>
      </c>
      <c r="BF159" s="227">
        <f>IF(N159="snížená",J159,0)</f>
        <v>0</v>
      </c>
      <c r="BG159" s="227">
        <f>IF(N159="zákl. přenesená",J159,0)</f>
        <v>0</v>
      </c>
      <c r="BH159" s="227">
        <f>IF(N159="sníž. přenesená",J159,0)</f>
        <v>0</v>
      </c>
      <c r="BI159" s="227">
        <f>IF(N159="nulová",J159,0)</f>
        <v>0</v>
      </c>
      <c r="BJ159" s="20" t="s">
        <v>77</v>
      </c>
      <c r="BK159" s="227">
        <f>ROUND(I159*H159,2)</f>
        <v>0</v>
      </c>
      <c r="BL159" s="20" t="s">
        <v>158</v>
      </c>
      <c r="BM159" s="226" t="s">
        <v>276</v>
      </c>
    </row>
    <row r="160" s="13" customFormat="1">
      <c r="A160" s="13"/>
      <c r="B160" s="233"/>
      <c r="C160" s="234"/>
      <c r="D160" s="235" t="s">
        <v>161</v>
      </c>
      <c r="E160" s="234"/>
      <c r="F160" s="237" t="s">
        <v>277</v>
      </c>
      <c r="G160" s="234"/>
      <c r="H160" s="238">
        <v>81.486000000000004</v>
      </c>
      <c r="I160" s="239"/>
      <c r="J160" s="234"/>
      <c r="K160" s="234"/>
      <c r="L160" s="240"/>
      <c r="M160" s="241"/>
      <c r="N160" s="242"/>
      <c r="O160" s="242"/>
      <c r="P160" s="242"/>
      <c r="Q160" s="242"/>
      <c r="R160" s="242"/>
      <c r="S160" s="242"/>
      <c r="T160" s="24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4" t="s">
        <v>161</v>
      </c>
      <c r="AU160" s="244" t="s">
        <v>79</v>
      </c>
      <c r="AV160" s="13" t="s">
        <v>79</v>
      </c>
      <c r="AW160" s="13" t="s">
        <v>4</v>
      </c>
      <c r="AX160" s="13" t="s">
        <v>77</v>
      </c>
      <c r="AY160" s="244" t="s">
        <v>151</v>
      </c>
    </row>
    <row r="161" s="2" customFormat="1" ht="24.15" customHeight="1">
      <c r="A161" s="41"/>
      <c r="B161" s="42"/>
      <c r="C161" s="215" t="s">
        <v>278</v>
      </c>
      <c r="D161" s="215" t="s">
        <v>153</v>
      </c>
      <c r="E161" s="216" t="s">
        <v>279</v>
      </c>
      <c r="F161" s="217" t="s">
        <v>280</v>
      </c>
      <c r="G161" s="218" t="s">
        <v>156</v>
      </c>
      <c r="H161" s="219">
        <v>143</v>
      </c>
      <c r="I161" s="220"/>
      <c r="J161" s="221">
        <f>ROUND(I161*H161,2)</f>
        <v>0</v>
      </c>
      <c r="K161" s="217" t="s">
        <v>157</v>
      </c>
      <c r="L161" s="47"/>
      <c r="M161" s="222" t="s">
        <v>19</v>
      </c>
      <c r="N161" s="223" t="s">
        <v>40</v>
      </c>
      <c r="O161" s="87"/>
      <c r="P161" s="224">
        <f>O161*H161</f>
        <v>0</v>
      </c>
      <c r="Q161" s="224">
        <v>0</v>
      </c>
      <c r="R161" s="224">
        <f>Q161*H161</f>
        <v>0</v>
      </c>
      <c r="S161" s="224">
        <v>0</v>
      </c>
      <c r="T161" s="225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26" t="s">
        <v>158</v>
      </c>
      <c r="AT161" s="226" t="s">
        <v>153</v>
      </c>
      <c r="AU161" s="226" t="s">
        <v>79</v>
      </c>
      <c r="AY161" s="20" t="s">
        <v>151</v>
      </c>
      <c r="BE161" s="227">
        <f>IF(N161="základní",J161,0)</f>
        <v>0</v>
      </c>
      <c r="BF161" s="227">
        <f>IF(N161="snížená",J161,0)</f>
        <v>0</v>
      </c>
      <c r="BG161" s="227">
        <f>IF(N161="zákl. přenesená",J161,0)</f>
        <v>0</v>
      </c>
      <c r="BH161" s="227">
        <f>IF(N161="sníž. přenesená",J161,0)</f>
        <v>0</v>
      </c>
      <c r="BI161" s="227">
        <f>IF(N161="nulová",J161,0)</f>
        <v>0</v>
      </c>
      <c r="BJ161" s="20" t="s">
        <v>77</v>
      </c>
      <c r="BK161" s="227">
        <f>ROUND(I161*H161,2)</f>
        <v>0</v>
      </c>
      <c r="BL161" s="20" t="s">
        <v>158</v>
      </c>
      <c r="BM161" s="226" t="s">
        <v>281</v>
      </c>
    </row>
    <row r="162" s="2" customFormat="1">
      <c r="A162" s="41"/>
      <c r="B162" s="42"/>
      <c r="C162" s="43"/>
      <c r="D162" s="228" t="s">
        <v>159</v>
      </c>
      <c r="E162" s="43"/>
      <c r="F162" s="229" t="s">
        <v>282</v>
      </c>
      <c r="G162" s="43"/>
      <c r="H162" s="43"/>
      <c r="I162" s="230"/>
      <c r="J162" s="43"/>
      <c r="K162" s="43"/>
      <c r="L162" s="47"/>
      <c r="M162" s="231"/>
      <c r="N162" s="232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20" t="s">
        <v>159</v>
      </c>
      <c r="AU162" s="20" t="s">
        <v>79</v>
      </c>
    </row>
    <row r="163" s="13" customFormat="1">
      <c r="A163" s="13"/>
      <c r="B163" s="233"/>
      <c r="C163" s="234"/>
      <c r="D163" s="235" t="s">
        <v>161</v>
      </c>
      <c r="E163" s="236" t="s">
        <v>19</v>
      </c>
      <c r="F163" s="237" t="s">
        <v>283</v>
      </c>
      <c r="G163" s="234"/>
      <c r="H163" s="238">
        <v>143</v>
      </c>
      <c r="I163" s="239"/>
      <c r="J163" s="234"/>
      <c r="K163" s="234"/>
      <c r="L163" s="240"/>
      <c r="M163" s="241"/>
      <c r="N163" s="242"/>
      <c r="O163" s="242"/>
      <c r="P163" s="242"/>
      <c r="Q163" s="242"/>
      <c r="R163" s="242"/>
      <c r="S163" s="242"/>
      <c r="T163" s="24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4" t="s">
        <v>161</v>
      </c>
      <c r="AU163" s="244" t="s">
        <v>79</v>
      </c>
      <c r="AV163" s="13" t="s">
        <v>79</v>
      </c>
      <c r="AW163" s="13" t="s">
        <v>31</v>
      </c>
      <c r="AX163" s="13" t="s">
        <v>77</v>
      </c>
      <c r="AY163" s="244" t="s">
        <v>151</v>
      </c>
    </row>
    <row r="164" s="2" customFormat="1" ht="21.75" customHeight="1">
      <c r="A164" s="41"/>
      <c r="B164" s="42"/>
      <c r="C164" s="215" t="s">
        <v>284</v>
      </c>
      <c r="D164" s="215" t="s">
        <v>153</v>
      </c>
      <c r="E164" s="216" t="s">
        <v>285</v>
      </c>
      <c r="F164" s="217" t="s">
        <v>286</v>
      </c>
      <c r="G164" s="218" t="s">
        <v>156</v>
      </c>
      <c r="H164" s="219">
        <v>84</v>
      </c>
      <c r="I164" s="220"/>
      <c r="J164" s="221">
        <f>ROUND(I164*H164,2)</f>
        <v>0</v>
      </c>
      <c r="K164" s="217" t="s">
        <v>157</v>
      </c>
      <c r="L164" s="47"/>
      <c r="M164" s="222" t="s">
        <v>19</v>
      </c>
      <c r="N164" s="223" t="s">
        <v>40</v>
      </c>
      <c r="O164" s="87"/>
      <c r="P164" s="224">
        <f>O164*H164</f>
        <v>0</v>
      </c>
      <c r="Q164" s="224">
        <v>0.27600000000000002</v>
      </c>
      <c r="R164" s="224">
        <f>Q164*H164</f>
        <v>23.184000000000001</v>
      </c>
      <c r="S164" s="224">
        <v>0</v>
      </c>
      <c r="T164" s="225">
        <f>S164*H164</f>
        <v>0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26" t="s">
        <v>158</v>
      </c>
      <c r="AT164" s="226" t="s">
        <v>153</v>
      </c>
      <c r="AU164" s="226" t="s">
        <v>79</v>
      </c>
      <c r="AY164" s="20" t="s">
        <v>151</v>
      </c>
      <c r="BE164" s="227">
        <f>IF(N164="základní",J164,0)</f>
        <v>0</v>
      </c>
      <c r="BF164" s="227">
        <f>IF(N164="snížená",J164,0)</f>
        <v>0</v>
      </c>
      <c r="BG164" s="227">
        <f>IF(N164="zákl. přenesená",J164,0)</f>
        <v>0</v>
      </c>
      <c r="BH164" s="227">
        <f>IF(N164="sníž. přenesená",J164,0)</f>
        <v>0</v>
      </c>
      <c r="BI164" s="227">
        <f>IF(N164="nulová",J164,0)</f>
        <v>0</v>
      </c>
      <c r="BJ164" s="20" t="s">
        <v>77</v>
      </c>
      <c r="BK164" s="227">
        <f>ROUND(I164*H164,2)</f>
        <v>0</v>
      </c>
      <c r="BL164" s="20" t="s">
        <v>158</v>
      </c>
      <c r="BM164" s="226" t="s">
        <v>287</v>
      </c>
    </row>
    <row r="165" s="2" customFormat="1">
      <c r="A165" s="41"/>
      <c r="B165" s="42"/>
      <c r="C165" s="43"/>
      <c r="D165" s="228" t="s">
        <v>159</v>
      </c>
      <c r="E165" s="43"/>
      <c r="F165" s="229" t="s">
        <v>288</v>
      </c>
      <c r="G165" s="43"/>
      <c r="H165" s="43"/>
      <c r="I165" s="230"/>
      <c r="J165" s="43"/>
      <c r="K165" s="43"/>
      <c r="L165" s="47"/>
      <c r="M165" s="231"/>
      <c r="N165" s="232"/>
      <c r="O165" s="87"/>
      <c r="P165" s="87"/>
      <c r="Q165" s="87"/>
      <c r="R165" s="87"/>
      <c r="S165" s="87"/>
      <c r="T165" s="88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T165" s="20" t="s">
        <v>159</v>
      </c>
      <c r="AU165" s="20" t="s">
        <v>79</v>
      </c>
    </row>
    <row r="166" s="2" customFormat="1">
      <c r="A166" s="41"/>
      <c r="B166" s="42"/>
      <c r="C166" s="43"/>
      <c r="D166" s="235" t="s">
        <v>238</v>
      </c>
      <c r="E166" s="43"/>
      <c r="F166" s="256" t="s">
        <v>289</v>
      </c>
      <c r="G166" s="43"/>
      <c r="H166" s="43"/>
      <c r="I166" s="230"/>
      <c r="J166" s="43"/>
      <c r="K166" s="43"/>
      <c r="L166" s="47"/>
      <c r="M166" s="231"/>
      <c r="N166" s="232"/>
      <c r="O166" s="87"/>
      <c r="P166" s="87"/>
      <c r="Q166" s="87"/>
      <c r="R166" s="87"/>
      <c r="S166" s="87"/>
      <c r="T166" s="88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T166" s="20" t="s">
        <v>238</v>
      </c>
      <c r="AU166" s="20" t="s">
        <v>79</v>
      </c>
    </row>
    <row r="167" s="13" customFormat="1">
      <c r="A167" s="13"/>
      <c r="B167" s="233"/>
      <c r="C167" s="234"/>
      <c r="D167" s="235" t="s">
        <v>161</v>
      </c>
      <c r="E167" s="236" t="s">
        <v>19</v>
      </c>
      <c r="F167" s="237" t="s">
        <v>290</v>
      </c>
      <c r="G167" s="234"/>
      <c r="H167" s="238">
        <v>84</v>
      </c>
      <c r="I167" s="239"/>
      <c r="J167" s="234"/>
      <c r="K167" s="234"/>
      <c r="L167" s="240"/>
      <c r="M167" s="241"/>
      <c r="N167" s="242"/>
      <c r="O167" s="242"/>
      <c r="P167" s="242"/>
      <c r="Q167" s="242"/>
      <c r="R167" s="242"/>
      <c r="S167" s="242"/>
      <c r="T167" s="24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4" t="s">
        <v>161</v>
      </c>
      <c r="AU167" s="244" t="s">
        <v>79</v>
      </c>
      <c r="AV167" s="13" t="s">
        <v>79</v>
      </c>
      <c r="AW167" s="13" t="s">
        <v>31</v>
      </c>
      <c r="AX167" s="13" t="s">
        <v>77</v>
      </c>
      <c r="AY167" s="244" t="s">
        <v>151</v>
      </c>
    </row>
    <row r="168" s="2" customFormat="1" ht="21.75" customHeight="1">
      <c r="A168" s="41"/>
      <c r="B168" s="42"/>
      <c r="C168" s="215" t="s">
        <v>291</v>
      </c>
      <c r="D168" s="215" t="s">
        <v>153</v>
      </c>
      <c r="E168" s="216" t="s">
        <v>292</v>
      </c>
      <c r="F168" s="217" t="s">
        <v>293</v>
      </c>
      <c r="G168" s="218" t="s">
        <v>156</v>
      </c>
      <c r="H168" s="219">
        <v>389</v>
      </c>
      <c r="I168" s="220"/>
      <c r="J168" s="221">
        <f>ROUND(I168*H168,2)</f>
        <v>0</v>
      </c>
      <c r="K168" s="217" t="s">
        <v>157</v>
      </c>
      <c r="L168" s="47"/>
      <c r="M168" s="222" t="s">
        <v>19</v>
      </c>
      <c r="N168" s="223" t="s">
        <v>40</v>
      </c>
      <c r="O168" s="87"/>
      <c r="P168" s="224">
        <f>O168*H168</f>
        <v>0</v>
      </c>
      <c r="Q168" s="224">
        <v>0.34499999999999997</v>
      </c>
      <c r="R168" s="224">
        <f>Q168*H168</f>
        <v>134.20499999999998</v>
      </c>
      <c r="S168" s="224">
        <v>0</v>
      </c>
      <c r="T168" s="225">
        <f>S168*H168</f>
        <v>0</v>
      </c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R168" s="226" t="s">
        <v>158</v>
      </c>
      <c r="AT168" s="226" t="s">
        <v>153</v>
      </c>
      <c r="AU168" s="226" t="s">
        <v>79</v>
      </c>
      <c r="AY168" s="20" t="s">
        <v>151</v>
      </c>
      <c r="BE168" s="227">
        <f>IF(N168="základní",J168,0)</f>
        <v>0</v>
      </c>
      <c r="BF168" s="227">
        <f>IF(N168="snížená",J168,0)</f>
        <v>0</v>
      </c>
      <c r="BG168" s="227">
        <f>IF(N168="zákl. přenesená",J168,0)</f>
        <v>0</v>
      </c>
      <c r="BH168" s="227">
        <f>IF(N168="sníž. přenesená",J168,0)</f>
        <v>0</v>
      </c>
      <c r="BI168" s="227">
        <f>IF(N168="nulová",J168,0)</f>
        <v>0</v>
      </c>
      <c r="BJ168" s="20" t="s">
        <v>77</v>
      </c>
      <c r="BK168" s="227">
        <f>ROUND(I168*H168,2)</f>
        <v>0</v>
      </c>
      <c r="BL168" s="20" t="s">
        <v>158</v>
      </c>
      <c r="BM168" s="226" t="s">
        <v>294</v>
      </c>
    </row>
    <row r="169" s="2" customFormat="1">
      <c r="A169" s="41"/>
      <c r="B169" s="42"/>
      <c r="C169" s="43"/>
      <c r="D169" s="228" t="s">
        <v>159</v>
      </c>
      <c r="E169" s="43"/>
      <c r="F169" s="229" t="s">
        <v>295</v>
      </c>
      <c r="G169" s="43"/>
      <c r="H169" s="43"/>
      <c r="I169" s="230"/>
      <c r="J169" s="43"/>
      <c r="K169" s="43"/>
      <c r="L169" s="47"/>
      <c r="M169" s="231"/>
      <c r="N169" s="232"/>
      <c r="O169" s="87"/>
      <c r="P169" s="87"/>
      <c r="Q169" s="87"/>
      <c r="R169" s="87"/>
      <c r="S169" s="87"/>
      <c r="T169" s="88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T169" s="20" t="s">
        <v>159</v>
      </c>
      <c r="AU169" s="20" t="s">
        <v>79</v>
      </c>
    </row>
    <row r="170" s="2" customFormat="1">
      <c r="A170" s="41"/>
      <c r="B170" s="42"/>
      <c r="C170" s="43"/>
      <c r="D170" s="235" t="s">
        <v>238</v>
      </c>
      <c r="E170" s="43"/>
      <c r="F170" s="256" t="s">
        <v>296</v>
      </c>
      <c r="G170" s="43"/>
      <c r="H170" s="43"/>
      <c r="I170" s="230"/>
      <c r="J170" s="43"/>
      <c r="K170" s="43"/>
      <c r="L170" s="47"/>
      <c r="M170" s="231"/>
      <c r="N170" s="232"/>
      <c r="O170" s="87"/>
      <c r="P170" s="87"/>
      <c r="Q170" s="87"/>
      <c r="R170" s="87"/>
      <c r="S170" s="87"/>
      <c r="T170" s="88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T170" s="20" t="s">
        <v>238</v>
      </c>
      <c r="AU170" s="20" t="s">
        <v>79</v>
      </c>
    </row>
    <row r="171" s="13" customFormat="1">
      <c r="A171" s="13"/>
      <c r="B171" s="233"/>
      <c r="C171" s="234"/>
      <c r="D171" s="235" t="s">
        <v>161</v>
      </c>
      <c r="E171" s="236" t="s">
        <v>19</v>
      </c>
      <c r="F171" s="237" t="s">
        <v>297</v>
      </c>
      <c r="G171" s="234"/>
      <c r="H171" s="238">
        <v>305</v>
      </c>
      <c r="I171" s="239"/>
      <c r="J171" s="234"/>
      <c r="K171" s="234"/>
      <c r="L171" s="240"/>
      <c r="M171" s="241"/>
      <c r="N171" s="242"/>
      <c r="O171" s="242"/>
      <c r="P171" s="242"/>
      <c r="Q171" s="242"/>
      <c r="R171" s="242"/>
      <c r="S171" s="242"/>
      <c r="T171" s="24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4" t="s">
        <v>161</v>
      </c>
      <c r="AU171" s="244" t="s">
        <v>79</v>
      </c>
      <c r="AV171" s="13" t="s">
        <v>79</v>
      </c>
      <c r="AW171" s="13" t="s">
        <v>31</v>
      </c>
      <c r="AX171" s="13" t="s">
        <v>69</v>
      </c>
      <c r="AY171" s="244" t="s">
        <v>151</v>
      </c>
    </row>
    <row r="172" s="13" customFormat="1">
      <c r="A172" s="13"/>
      <c r="B172" s="233"/>
      <c r="C172" s="234"/>
      <c r="D172" s="235" t="s">
        <v>161</v>
      </c>
      <c r="E172" s="236" t="s">
        <v>19</v>
      </c>
      <c r="F172" s="237" t="s">
        <v>298</v>
      </c>
      <c r="G172" s="234"/>
      <c r="H172" s="238">
        <v>84</v>
      </c>
      <c r="I172" s="239"/>
      <c r="J172" s="234"/>
      <c r="K172" s="234"/>
      <c r="L172" s="240"/>
      <c r="M172" s="241"/>
      <c r="N172" s="242"/>
      <c r="O172" s="242"/>
      <c r="P172" s="242"/>
      <c r="Q172" s="242"/>
      <c r="R172" s="242"/>
      <c r="S172" s="242"/>
      <c r="T172" s="24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4" t="s">
        <v>161</v>
      </c>
      <c r="AU172" s="244" t="s">
        <v>79</v>
      </c>
      <c r="AV172" s="13" t="s">
        <v>79</v>
      </c>
      <c r="AW172" s="13" t="s">
        <v>31</v>
      </c>
      <c r="AX172" s="13" t="s">
        <v>69</v>
      </c>
      <c r="AY172" s="244" t="s">
        <v>151</v>
      </c>
    </row>
    <row r="173" s="14" customFormat="1">
      <c r="A173" s="14"/>
      <c r="B173" s="245"/>
      <c r="C173" s="246"/>
      <c r="D173" s="235" t="s">
        <v>161</v>
      </c>
      <c r="E173" s="247" t="s">
        <v>19</v>
      </c>
      <c r="F173" s="248" t="s">
        <v>202</v>
      </c>
      <c r="G173" s="246"/>
      <c r="H173" s="249">
        <v>389</v>
      </c>
      <c r="I173" s="250"/>
      <c r="J173" s="246"/>
      <c r="K173" s="246"/>
      <c r="L173" s="251"/>
      <c r="M173" s="252"/>
      <c r="N173" s="253"/>
      <c r="O173" s="253"/>
      <c r="P173" s="253"/>
      <c r="Q173" s="253"/>
      <c r="R173" s="253"/>
      <c r="S173" s="253"/>
      <c r="T173" s="25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5" t="s">
        <v>161</v>
      </c>
      <c r="AU173" s="255" t="s">
        <v>79</v>
      </c>
      <c r="AV173" s="14" t="s">
        <v>158</v>
      </c>
      <c r="AW173" s="14" t="s">
        <v>31</v>
      </c>
      <c r="AX173" s="14" t="s">
        <v>77</v>
      </c>
      <c r="AY173" s="255" t="s">
        <v>151</v>
      </c>
    </row>
    <row r="174" s="2" customFormat="1" ht="21.75" customHeight="1">
      <c r="A174" s="41"/>
      <c r="B174" s="42"/>
      <c r="C174" s="215" t="s">
        <v>299</v>
      </c>
      <c r="D174" s="215" t="s">
        <v>153</v>
      </c>
      <c r="E174" s="216" t="s">
        <v>300</v>
      </c>
      <c r="F174" s="217" t="s">
        <v>301</v>
      </c>
      <c r="G174" s="218" t="s">
        <v>156</v>
      </c>
      <c r="H174" s="219">
        <v>635</v>
      </c>
      <c r="I174" s="220"/>
      <c r="J174" s="221">
        <f>ROUND(I174*H174,2)</f>
        <v>0</v>
      </c>
      <c r="K174" s="217" t="s">
        <v>157</v>
      </c>
      <c r="L174" s="47"/>
      <c r="M174" s="222" t="s">
        <v>19</v>
      </c>
      <c r="N174" s="223" t="s">
        <v>40</v>
      </c>
      <c r="O174" s="87"/>
      <c r="P174" s="224">
        <f>O174*H174</f>
        <v>0</v>
      </c>
      <c r="Q174" s="224">
        <v>0.46000000000000002</v>
      </c>
      <c r="R174" s="224">
        <f>Q174*H174</f>
        <v>292.10000000000002</v>
      </c>
      <c r="S174" s="224">
        <v>0</v>
      </c>
      <c r="T174" s="225">
        <f>S174*H174</f>
        <v>0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226" t="s">
        <v>158</v>
      </c>
      <c r="AT174" s="226" t="s">
        <v>153</v>
      </c>
      <c r="AU174" s="226" t="s">
        <v>79</v>
      </c>
      <c r="AY174" s="20" t="s">
        <v>151</v>
      </c>
      <c r="BE174" s="227">
        <f>IF(N174="základní",J174,0)</f>
        <v>0</v>
      </c>
      <c r="BF174" s="227">
        <f>IF(N174="snížená",J174,0)</f>
        <v>0</v>
      </c>
      <c r="BG174" s="227">
        <f>IF(N174="zákl. přenesená",J174,0)</f>
        <v>0</v>
      </c>
      <c r="BH174" s="227">
        <f>IF(N174="sníž. přenesená",J174,0)</f>
        <v>0</v>
      </c>
      <c r="BI174" s="227">
        <f>IF(N174="nulová",J174,0)</f>
        <v>0</v>
      </c>
      <c r="BJ174" s="20" t="s">
        <v>77</v>
      </c>
      <c r="BK174" s="227">
        <f>ROUND(I174*H174,2)</f>
        <v>0</v>
      </c>
      <c r="BL174" s="20" t="s">
        <v>158</v>
      </c>
      <c r="BM174" s="226" t="s">
        <v>302</v>
      </c>
    </row>
    <row r="175" s="2" customFormat="1">
      <c r="A175" s="41"/>
      <c r="B175" s="42"/>
      <c r="C175" s="43"/>
      <c r="D175" s="228" t="s">
        <v>159</v>
      </c>
      <c r="E175" s="43"/>
      <c r="F175" s="229" t="s">
        <v>303</v>
      </c>
      <c r="G175" s="43"/>
      <c r="H175" s="43"/>
      <c r="I175" s="230"/>
      <c r="J175" s="43"/>
      <c r="K175" s="43"/>
      <c r="L175" s="47"/>
      <c r="M175" s="231"/>
      <c r="N175" s="232"/>
      <c r="O175" s="87"/>
      <c r="P175" s="87"/>
      <c r="Q175" s="87"/>
      <c r="R175" s="87"/>
      <c r="S175" s="87"/>
      <c r="T175" s="88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T175" s="20" t="s">
        <v>159</v>
      </c>
      <c r="AU175" s="20" t="s">
        <v>79</v>
      </c>
    </row>
    <row r="176" s="2" customFormat="1">
      <c r="A176" s="41"/>
      <c r="B176" s="42"/>
      <c r="C176" s="43"/>
      <c r="D176" s="235" t="s">
        <v>238</v>
      </c>
      <c r="E176" s="43"/>
      <c r="F176" s="256" t="s">
        <v>304</v>
      </c>
      <c r="G176" s="43"/>
      <c r="H176" s="43"/>
      <c r="I176" s="230"/>
      <c r="J176" s="43"/>
      <c r="K176" s="43"/>
      <c r="L176" s="47"/>
      <c r="M176" s="231"/>
      <c r="N176" s="232"/>
      <c r="O176" s="87"/>
      <c r="P176" s="87"/>
      <c r="Q176" s="87"/>
      <c r="R176" s="87"/>
      <c r="S176" s="87"/>
      <c r="T176" s="88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T176" s="20" t="s">
        <v>238</v>
      </c>
      <c r="AU176" s="20" t="s">
        <v>79</v>
      </c>
    </row>
    <row r="177" s="13" customFormat="1">
      <c r="A177" s="13"/>
      <c r="B177" s="233"/>
      <c r="C177" s="234"/>
      <c r="D177" s="235" t="s">
        <v>161</v>
      </c>
      <c r="E177" s="236" t="s">
        <v>19</v>
      </c>
      <c r="F177" s="237" t="s">
        <v>305</v>
      </c>
      <c r="G177" s="234"/>
      <c r="H177" s="238">
        <v>528</v>
      </c>
      <c r="I177" s="239"/>
      <c r="J177" s="234"/>
      <c r="K177" s="234"/>
      <c r="L177" s="240"/>
      <c r="M177" s="241"/>
      <c r="N177" s="242"/>
      <c r="O177" s="242"/>
      <c r="P177" s="242"/>
      <c r="Q177" s="242"/>
      <c r="R177" s="242"/>
      <c r="S177" s="242"/>
      <c r="T177" s="24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4" t="s">
        <v>161</v>
      </c>
      <c r="AU177" s="244" t="s">
        <v>79</v>
      </c>
      <c r="AV177" s="13" t="s">
        <v>79</v>
      </c>
      <c r="AW177" s="13" t="s">
        <v>31</v>
      </c>
      <c r="AX177" s="13" t="s">
        <v>69</v>
      </c>
      <c r="AY177" s="244" t="s">
        <v>151</v>
      </c>
    </row>
    <row r="178" s="13" customFormat="1">
      <c r="A178" s="13"/>
      <c r="B178" s="233"/>
      <c r="C178" s="234"/>
      <c r="D178" s="235" t="s">
        <v>161</v>
      </c>
      <c r="E178" s="236" t="s">
        <v>19</v>
      </c>
      <c r="F178" s="237" t="s">
        <v>306</v>
      </c>
      <c r="G178" s="234"/>
      <c r="H178" s="238">
        <v>35</v>
      </c>
      <c r="I178" s="239"/>
      <c r="J178" s="234"/>
      <c r="K178" s="234"/>
      <c r="L178" s="240"/>
      <c r="M178" s="241"/>
      <c r="N178" s="242"/>
      <c r="O178" s="242"/>
      <c r="P178" s="242"/>
      <c r="Q178" s="242"/>
      <c r="R178" s="242"/>
      <c r="S178" s="242"/>
      <c r="T178" s="24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4" t="s">
        <v>161</v>
      </c>
      <c r="AU178" s="244" t="s">
        <v>79</v>
      </c>
      <c r="AV178" s="13" t="s">
        <v>79</v>
      </c>
      <c r="AW178" s="13" t="s">
        <v>31</v>
      </c>
      <c r="AX178" s="13" t="s">
        <v>69</v>
      </c>
      <c r="AY178" s="244" t="s">
        <v>151</v>
      </c>
    </row>
    <row r="179" s="13" customFormat="1">
      <c r="A179" s="13"/>
      <c r="B179" s="233"/>
      <c r="C179" s="234"/>
      <c r="D179" s="235" t="s">
        <v>161</v>
      </c>
      <c r="E179" s="236" t="s">
        <v>19</v>
      </c>
      <c r="F179" s="237" t="s">
        <v>307</v>
      </c>
      <c r="G179" s="234"/>
      <c r="H179" s="238">
        <v>72</v>
      </c>
      <c r="I179" s="239"/>
      <c r="J179" s="234"/>
      <c r="K179" s="234"/>
      <c r="L179" s="240"/>
      <c r="M179" s="241"/>
      <c r="N179" s="242"/>
      <c r="O179" s="242"/>
      <c r="P179" s="242"/>
      <c r="Q179" s="242"/>
      <c r="R179" s="242"/>
      <c r="S179" s="242"/>
      <c r="T179" s="24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4" t="s">
        <v>161</v>
      </c>
      <c r="AU179" s="244" t="s">
        <v>79</v>
      </c>
      <c r="AV179" s="13" t="s">
        <v>79</v>
      </c>
      <c r="AW179" s="13" t="s">
        <v>31</v>
      </c>
      <c r="AX179" s="13" t="s">
        <v>69</v>
      </c>
      <c r="AY179" s="244" t="s">
        <v>151</v>
      </c>
    </row>
    <row r="180" s="14" customFormat="1">
      <c r="A180" s="14"/>
      <c r="B180" s="245"/>
      <c r="C180" s="246"/>
      <c r="D180" s="235" t="s">
        <v>161</v>
      </c>
      <c r="E180" s="247" t="s">
        <v>19</v>
      </c>
      <c r="F180" s="248" t="s">
        <v>202</v>
      </c>
      <c r="G180" s="246"/>
      <c r="H180" s="249">
        <v>635</v>
      </c>
      <c r="I180" s="250"/>
      <c r="J180" s="246"/>
      <c r="K180" s="246"/>
      <c r="L180" s="251"/>
      <c r="M180" s="252"/>
      <c r="N180" s="253"/>
      <c r="O180" s="253"/>
      <c r="P180" s="253"/>
      <c r="Q180" s="253"/>
      <c r="R180" s="253"/>
      <c r="S180" s="253"/>
      <c r="T180" s="25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5" t="s">
        <v>161</v>
      </c>
      <c r="AU180" s="255" t="s">
        <v>79</v>
      </c>
      <c r="AV180" s="14" t="s">
        <v>158</v>
      </c>
      <c r="AW180" s="14" t="s">
        <v>31</v>
      </c>
      <c r="AX180" s="14" t="s">
        <v>77</v>
      </c>
      <c r="AY180" s="255" t="s">
        <v>151</v>
      </c>
    </row>
    <row r="181" s="2" customFormat="1" ht="24.15" customHeight="1">
      <c r="A181" s="41"/>
      <c r="B181" s="42"/>
      <c r="C181" s="215" t="s">
        <v>225</v>
      </c>
      <c r="D181" s="215" t="s">
        <v>153</v>
      </c>
      <c r="E181" s="216" t="s">
        <v>308</v>
      </c>
      <c r="F181" s="217" t="s">
        <v>309</v>
      </c>
      <c r="G181" s="218" t="s">
        <v>156</v>
      </c>
      <c r="H181" s="219">
        <v>528</v>
      </c>
      <c r="I181" s="220"/>
      <c r="J181" s="221">
        <f>ROUND(I181*H181,2)</f>
        <v>0</v>
      </c>
      <c r="K181" s="217" t="s">
        <v>157</v>
      </c>
      <c r="L181" s="47"/>
      <c r="M181" s="222" t="s">
        <v>19</v>
      </c>
      <c r="N181" s="223" t="s">
        <v>40</v>
      </c>
      <c r="O181" s="87"/>
      <c r="P181" s="224">
        <f>O181*H181</f>
        <v>0</v>
      </c>
      <c r="Q181" s="224">
        <v>0.40868640000000001</v>
      </c>
      <c r="R181" s="224">
        <f>Q181*H181</f>
        <v>215.78641920000001</v>
      </c>
      <c r="S181" s="224">
        <v>0</v>
      </c>
      <c r="T181" s="225">
        <f>S181*H181</f>
        <v>0</v>
      </c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R181" s="226" t="s">
        <v>158</v>
      </c>
      <c r="AT181" s="226" t="s">
        <v>153</v>
      </c>
      <c r="AU181" s="226" t="s">
        <v>79</v>
      </c>
      <c r="AY181" s="20" t="s">
        <v>151</v>
      </c>
      <c r="BE181" s="227">
        <f>IF(N181="základní",J181,0)</f>
        <v>0</v>
      </c>
      <c r="BF181" s="227">
        <f>IF(N181="snížená",J181,0)</f>
        <v>0</v>
      </c>
      <c r="BG181" s="227">
        <f>IF(N181="zákl. přenesená",J181,0)</f>
        <v>0</v>
      </c>
      <c r="BH181" s="227">
        <f>IF(N181="sníž. přenesená",J181,0)</f>
        <v>0</v>
      </c>
      <c r="BI181" s="227">
        <f>IF(N181="nulová",J181,0)</f>
        <v>0</v>
      </c>
      <c r="BJ181" s="20" t="s">
        <v>77</v>
      </c>
      <c r="BK181" s="227">
        <f>ROUND(I181*H181,2)</f>
        <v>0</v>
      </c>
      <c r="BL181" s="20" t="s">
        <v>158</v>
      </c>
      <c r="BM181" s="226" t="s">
        <v>310</v>
      </c>
    </row>
    <row r="182" s="2" customFormat="1">
      <c r="A182" s="41"/>
      <c r="B182" s="42"/>
      <c r="C182" s="43"/>
      <c r="D182" s="228" t="s">
        <v>159</v>
      </c>
      <c r="E182" s="43"/>
      <c r="F182" s="229" t="s">
        <v>311</v>
      </c>
      <c r="G182" s="43"/>
      <c r="H182" s="43"/>
      <c r="I182" s="230"/>
      <c r="J182" s="43"/>
      <c r="K182" s="43"/>
      <c r="L182" s="47"/>
      <c r="M182" s="231"/>
      <c r="N182" s="232"/>
      <c r="O182" s="87"/>
      <c r="P182" s="87"/>
      <c r="Q182" s="87"/>
      <c r="R182" s="87"/>
      <c r="S182" s="87"/>
      <c r="T182" s="88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T182" s="20" t="s">
        <v>159</v>
      </c>
      <c r="AU182" s="20" t="s">
        <v>79</v>
      </c>
    </row>
    <row r="183" s="2" customFormat="1">
      <c r="A183" s="41"/>
      <c r="B183" s="42"/>
      <c r="C183" s="43"/>
      <c r="D183" s="235" t="s">
        <v>238</v>
      </c>
      <c r="E183" s="43"/>
      <c r="F183" s="256" t="s">
        <v>312</v>
      </c>
      <c r="G183" s="43"/>
      <c r="H183" s="43"/>
      <c r="I183" s="230"/>
      <c r="J183" s="43"/>
      <c r="K183" s="43"/>
      <c r="L183" s="47"/>
      <c r="M183" s="231"/>
      <c r="N183" s="232"/>
      <c r="O183" s="87"/>
      <c r="P183" s="87"/>
      <c r="Q183" s="87"/>
      <c r="R183" s="87"/>
      <c r="S183" s="87"/>
      <c r="T183" s="88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T183" s="20" t="s">
        <v>238</v>
      </c>
      <c r="AU183" s="20" t="s">
        <v>79</v>
      </c>
    </row>
    <row r="184" s="13" customFormat="1">
      <c r="A184" s="13"/>
      <c r="B184" s="233"/>
      <c r="C184" s="234"/>
      <c r="D184" s="235" t="s">
        <v>161</v>
      </c>
      <c r="E184" s="236" t="s">
        <v>19</v>
      </c>
      <c r="F184" s="237" t="s">
        <v>305</v>
      </c>
      <c r="G184" s="234"/>
      <c r="H184" s="238">
        <v>528</v>
      </c>
      <c r="I184" s="239"/>
      <c r="J184" s="234"/>
      <c r="K184" s="234"/>
      <c r="L184" s="240"/>
      <c r="M184" s="241"/>
      <c r="N184" s="242"/>
      <c r="O184" s="242"/>
      <c r="P184" s="242"/>
      <c r="Q184" s="242"/>
      <c r="R184" s="242"/>
      <c r="S184" s="242"/>
      <c r="T184" s="24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4" t="s">
        <v>161</v>
      </c>
      <c r="AU184" s="244" t="s">
        <v>79</v>
      </c>
      <c r="AV184" s="13" t="s">
        <v>79</v>
      </c>
      <c r="AW184" s="13" t="s">
        <v>31</v>
      </c>
      <c r="AX184" s="13" t="s">
        <v>77</v>
      </c>
      <c r="AY184" s="244" t="s">
        <v>151</v>
      </c>
    </row>
    <row r="185" s="2" customFormat="1" ht="24.15" customHeight="1">
      <c r="A185" s="41"/>
      <c r="B185" s="42"/>
      <c r="C185" s="215" t="s">
        <v>313</v>
      </c>
      <c r="D185" s="215" t="s">
        <v>153</v>
      </c>
      <c r="E185" s="216" t="s">
        <v>314</v>
      </c>
      <c r="F185" s="217" t="s">
        <v>315</v>
      </c>
      <c r="G185" s="218" t="s">
        <v>156</v>
      </c>
      <c r="H185" s="219">
        <v>84</v>
      </c>
      <c r="I185" s="220"/>
      <c r="J185" s="221">
        <f>ROUND(I185*H185,2)</f>
        <v>0</v>
      </c>
      <c r="K185" s="217" t="s">
        <v>157</v>
      </c>
      <c r="L185" s="47"/>
      <c r="M185" s="222" t="s">
        <v>19</v>
      </c>
      <c r="N185" s="223" t="s">
        <v>40</v>
      </c>
      <c r="O185" s="87"/>
      <c r="P185" s="224">
        <f>O185*H185</f>
        <v>0</v>
      </c>
      <c r="Q185" s="224">
        <v>0.02111</v>
      </c>
      <c r="R185" s="224">
        <f>Q185*H185</f>
        <v>1.7732399999999999</v>
      </c>
      <c r="S185" s="224">
        <v>0</v>
      </c>
      <c r="T185" s="225">
        <f>S185*H185</f>
        <v>0</v>
      </c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R185" s="226" t="s">
        <v>158</v>
      </c>
      <c r="AT185" s="226" t="s">
        <v>153</v>
      </c>
      <c r="AU185" s="226" t="s">
        <v>79</v>
      </c>
      <c r="AY185" s="20" t="s">
        <v>151</v>
      </c>
      <c r="BE185" s="227">
        <f>IF(N185="základní",J185,0)</f>
        <v>0</v>
      </c>
      <c r="BF185" s="227">
        <f>IF(N185="snížená",J185,0)</f>
        <v>0</v>
      </c>
      <c r="BG185" s="227">
        <f>IF(N185="zákl. přenesená",J185,0)</f>
        <v>0</v>
      </c>
      <c r="BH185" s="227">
        <f>IF(N185="sníž. přenesená",J185,0)</f>
        <v>0</v>
      </c>
      <c r="BI185" s="227">
        <f>IF(N185="nulová",J185,0)</f>
        <v>0</v>
      </c>
      <c r="BJ185" s="20" t="s">
        <v>77</v>
      </c>
      <c r="BK185" s="227">
        <f>ROUND(I185*H185,2)</f>
        <v>0</v>
      </c>
      <c r="BL185" s="20" t="s">
        <v>158</v>
      </c>
      <c r="BM185" s="226" t="s">
        <v>316</v>
      </c>
    </row>
    <row r="186" s="2" customFormat="1">
      <c r="A186" s="41"/>
      <c r="B186" s="42"/>
      <c r="C186" s="43"/>
      <c r="D186" s="228" t="s">
        <v>159</v>
      </c>
      <c r="E186" s="43"/>
      <c r="F186" s="229" t="s">
        <v>317</v>
      </c>
      <c r="G186" s="43"/>
      <c r="H186" s="43"/>
      <c r="I186" s="230"/>
      <c r="J186" s="43"/>
      <c r="K186" s="43"/>
      <c r="L186" s="47"/>
      <c r="M186" s="231"/>
      <c r="N186" s="232"/>
      <c r="O186" s="87"/>
      <c r="P186" s="87"/>
      <c r="Q186" s="87"/>
      <c r="R186" s="87"/>
      <c r="S186" s="87"/>
      <c r="T186" s="88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T186" s="20" t="s">
        <v>159</v>
      </c>
      <c r="AU186" s="20" t="s">
        <v>79</v>
      </c>
    </row>
    <row r="187" s="2" customFormat="1">
      <c r="A187" s="41"/>
      <c r="B187" s="42"/>
      <c r="C187" s="43"/>
      <c r="D187" s="235" t="s">
        <v>238</v>
      </c>
      <c r="E187" s="43"/>
      <c r="F187" s="256" t="s">
        <v>318</v>
      </c>
      <c r="G187" s="43"/>
      <c r="H187" s="43"/>
      <c r="I187" s="230"/>
      <c r="J187" s="43"/>
      <c r="K187" s="43"/>
      <c r="L187" s="47"/>
      <c r="M187" s="231"/>
      <c r="N187" s="232"/>
      <c r="O187" s="87"/>
      <c r="P187" s="87"/>
      <c r="Q187" s="87"/>
      <c r="R187" s="87"/>
      <c r="S187" s="87"/>
      <c r="T187" s="88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T187" s="20" t="s">
        <v>238</v>
      </c>
      <c r="AU187" s="20" t="s">
        <v>79</v>
      </c>
    </row>
    <row r="188" s="13" customFormat="1">
      <c r="A188" s="13"/>
      <c r="B188" s="233"/>
      <c r="C188" s="234"/>
      <c r="D188" s="235" t="s">
        <v>161</v>
      </c>
      <c r="E188" s="236" t="s">
        <v>19</v>
      </c>
      <c r="F188" s="237" t="s">
        <v>319</v>
      </c>
      <c r="G188" s="234"/>
      <c r="H188" s="238">
        <v>84</v>
      </c>
      <c r="I188" s="239"/>
      <c r="J188" s="234"/>
      <c r="K188" s="234"/>
      <c r="L188" s="240"/>
      <c r="M188" s="241"/>
      <c r="N188" s="242"/>
      <c r="O188" s="242"/>
      <c r="P188" s="242"/>
      <c r="Q188" s="242"/>
      <c r="R188" s="242"/>
      <c r="S188" s="242"/>
      <c r="T188" s="24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4" t="s">
        <v>161</v>
      </c>
      <c r="AU188" s="244" t="s">
        <v>79</v>
      </c>
      <c r="AV188" s="13" t="s">
        <v>79</v>
      </c>
      <c r="AW188" s="13" t="s">
        <v>31</v>
      </c>
      <c r="AX188" s="13" t="s">
        <v>77</v>
      </c>
      <c r="AY188" s="244" t="s">
        <v>151</v>
      </c>
    </row>
    <row r="189" s="2" customFormat="1" ht="37.8" customHeight="1">
      <c r="A189" s="41"/>
      <c r="B189" s="42"/>
      <c r="C189" s="215" t="s">
        <v>320</v>
      </c>
      <c r="D189" s="215" t="s">
        <v>153</v>
      </c>
      <c r="E189" s="216" t="s">
        <v>321</v>
      </c>
      <c r="F189" s="217" t="s">
        <v>322</v>
      </c>
      <c r="G189" s="218" t="s">
        <v>156</v>
      </c>
      <c r="H189" s="219">
        <v>140</v>
      </c>
      <c r="I189" s="220"/>
      <c r="J189" s="221">
        <f>ROUND(I189*H189,2)</f>
        <v>0</v>
      </c>
      <c r="K189" s="217" t="s">
        <v>157</v>
      </c>
      <c r="L189" s="47"/>
      <c r="M189" s="222" t="s">
        <v>19</v>
      </c>
      <c r="N189" s="223" t="s">
        <v>40</v>
      </c>
      <c r="O189" s="87"/>
      <c r="P189" s="224">
        <f>O189*H189</f>
        <v>0</v>
      </c>
      <c r="Q189" s="224">
        <v>0.11162</v>
      </c>
      <c r="R189" s="224">
        <f>Q189*H189</f>
        <v>15.626799999999999</v>
      </c>
      <c r="S189" s="224">
        <v>0</v>
      </c>
      <c r="T189" s="225">
        <f>S189*H189</f>
        <v>0</v>
      </c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R189" s="226" t="s">
        <v>158</v>
      </c>
      <c r="AT189" s="226" t="s">
        <v>153</v>
      </c>
      <c r="AU189" s="226" t="s">
        <v>79</v>
      </c>
      <c r="AY189" s="20" t="s">
        <v>151</v>
      </c>
      <c r="BE189" s="227">
        <f>IF(N189="základní",J189,0)</f>
        <v>0</v>
      </c>
      <c r="BF189" s="227">
        <f>IF(N189="snížená",J189,0)</f>
        <v>0</v>
      </c>
      <c r="BG189" s="227">
        <f>IF(N189="zákl. přenesená",J189,0)</f>
        <v>0</v>
      </c>
      <c r="BH189" s="227">
        <f>IF(N189="sníž. přenesená",J189,0)</f>
        <v>0</v>
      </c>
      <c r="BI189" s="227">
        <f>IF(N189="nulová",J189,0)</f>
        <v>0</v>
      </c>
      <c r="BJ189" s="20" t="s">
        <v>77</v>
      </c>
      <c r="BK189" s="227">
        <f>ROUND(I189*H189,2)</f>
        <v>0</v>
      </c>
      <c r="BL189" s="20" t="s">
        <v>158</v>
      </c>
      <c r="BM189" s="226" t="s">
        <v>323</v>
      </c>
    </row>
    <row r="190" s="2" customFormat="1">
      <c r="A190" s="41"/>
      <c r="B190" s="42"/>
      <c r="C190" s="43"/>
      <c r="D190" s="228" t="s">
        <v>159</v>
      </c>
      <c r="E190" s="43"/>
      <c r="F190" s="229" t="s">
        <v>324</v>
      </c>
      <c r="G190" s="43"/>
      <c r="H190" s="43"/>
      <c r="I190" s="230"/>
      <c r="J190" s="43"/>
      <c r="K190" s="43"/>
      <c r="L190" s="47"/>
      <c r="M190" s="231"/>
      <c r="N190" s="232"/>
      <c r="O190" s="87"/>
      <c r="P190" s="87"/>
      <c r="Q190" s="87"/>
      <c r="R190" s="87"/>
      <c r="S190" s="87"/>
      <c r="T190" s="88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T190" s="20" t="s">
        <v>159</v>
      </c>
      <c r="AU190" s="20" t="s">
        <v>79</v>
      </c>
    </row>
    <row r="191" s="13" customFormat="1">
      <c r="A191" s="13"/>
      <c r="B191" s="233"/>
      <c r="C191" s="234"/>
      <c r="D191" s="235" t="s">
        <v>161</v>
      </c>
      <c r="E191" s="236" t="s">
        <v>19</v>
      </c>
      <c r="F191" s="237" t="s">
        <v>325</v>
      </c>
      <c r="G191" s="234"/>
      <c r="H191" s="238">
        <v>33</v>
      </c>
      <c r="I191" s="239"/>
      <c r="J191" s="234"/>
      <c r="K191" s="234"/>
      <c r="L191" s="240"/>
      <c r="M191" s="241"/>
      <c r="N191" s="242"/>
      <c r="O191" s="242"/>
      <c r="P191" s="242"/>
      <c r="Q191" s="242"/>
      <c r="R191" s="242"/>
      <c r="S191" s="242"/>
      <c r="T191" s="24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4" t="s">
        <v>161</v>
      </c>
      <c r="AU191" s="244" t="s">
        <v>79</v>
      </c>
      <c r="AV191" s="13" t="s">
        <v>79</v>
      </c>
      <c r="AW191" s="13" t="s">
        <v>31</v>
      </c>
      <c r="AX191" s="13" t="s">
        <v>69</v>
      </c>
      <c r="AY191" s="244" t="s">
        <v>151</v>
      </c>
    </row>
    <row r="192" s="13" customFormat="1">
      <c r="A192" s="13"/>
      <c r="B192" s="233"/>
      <c r="C192" s="234"/>
      <c r="D192" s="235" t="s">
        <v>161</v>
      </c>
      <c r="E192" s="236" t="s">
        <v>19</v>
      </c>
      <c r="F192" s="237" t="s">
        <v>306</v>
      </c>
      <c r="G192" s="234"/>
      <c r="H192" s="238">
        <v>35</v>
      </c>
      <c r="I192" s="239"/>
      <c r="J192" s="234"/>
      <c r="K192" s="234"/>
      <c r="L192" s="240"/>
      <c r="M192" s="241"/>
      <c r="N192" s="242"/>
      <c r="O192" s="242"/>
      <c r="P192" s="242"/>
      <c r="Q192" s="242"/>
      <c r="R192" s="242"/>
      <c r="S192" s="242"/>
      <c r="T192" s="24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4" t="s">
        <v>161</v>
      </c>
      <c r="AU192" s="244" t="s">
        <v>79</v>
      </c>
      <c r="AV192" s="13" t="s">
        <v>79</v>
      </c>
      <c r="AW192" s="13" t="s">
        <v>31</v>
      </c>
      <c r="AX192" s="13" t="s">
        <v>69</v>
      </c>
      <c r="AY192" s="244" t="s">
        <v>151</v>
      </c>
    </row>
    <row r="193" s="13" customFormat="1">
      <c r="A193" s="13"/>
      <c r="B193" s="233"/>
      <c r="C193" s="234"/>
      <c r="D193" s="235" t="s">
        <v>161</v>
      </c>
      <c r="E193" s="236" t="s">
        <v>19</v>
      </c>
      <c r="F193" s="237" t="s">
        <v>307</v>
      </c>
      <c r="G193" s="234"/>
      <c r="H193" s="238">
        <v>72</v>
      </c>
      <c r="I193" s="239"/>
      <c r="J193" s="234"/>
      <c r="K193" s="234"/>
      <c r="L193" s="240"/>
      <c r="M193" s="241"/>
      <c r="N193" s="242"/>
      <c r="O193" s="242"/>
      <c r="P193" s="242"/>
      <c r="Q193" s="242"/>
      <c r="R193" s="242"/>
      <c r="S193" s="242"/>
      <c r="T193" s="24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4" t="s">
        <v>161</v>
      </c>
      <c r="AU193" s="244" t="s">
        <v>79</v>
      </c>
      <c r="AV193" s="13" t="s">
        <v>79</v>
      </c>
      <c r="AW193" s="13" t="s">
        <v>31</v>
      </c>
      <c r="AX193" s="13" t="s">
        <v>69</v>
      </c>
      <c r="AY193" s="244" t="s">
        <v>151</v>
      </c>
    </row>
    <row r="194" s="14" customFormat="1">
      <c r="A194" s="14"/>
      <c r="B194" s="245"/>
      <c r="C194" s="246"/>
      <c r="D194" s="235" t="s">
        <v>161</v>
      </c>
      <c r="E194" s="247" t="s">
        <v>19</v>
      </c>
      <c r="F194" s="248" t="s">
        <v>202</v>
      </c>
      <c r="G194" s="246"/>
      <c r="H194" s="249">
        <v>140</v>
      </c>
      <c r="I194" s="250"/>
      <c r="J194" s="246"/>
      <c r="K194" s="246"/>
      <c r="L194" s="251"/>
      <c r="M194" s="252"/>
      <c r="N194" s="253"/>
      <c r="O194" s="253"/>
      <c r="P194" s="253"/>
      <c r="Q194" s="253"/>
      <c r="R194" s="253"/>
      <c r="S194" s="253"/>
      <c r="T194" s="25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55" t="s">
        <v>161</v>
      </c>
      <c r="AU194" s="255" t="s">
        <v>79</v>
      </c>
      <c r="AV194" s="14" t="s">
        <v>158</v>
      </c>
      <c r="AW194" s="14" t="s">
        <v>31</v>
      </c>
      <c r="AX194" s="14" t="s">
        <v>77</v>
      </c>
      <c r="AY194" s="255" t="s">
        <v>151</v>
      </c>
    </row>
    <row r="195" s="2" customFormat="1" ht="16.5" customHeight="1">
      <c r="A195" s="41"/>
      <c r="B195" s="42"/>
      <c r="C195" s="257" t="s">
        <v>326</v>
      </c>
      <c r="D195" s="257" t="s">
        <v>249</v>
      </c>
      <c r="E195" s="258" t="s">
        <v>327</v>
      </c>
      <c r="F195" s="259" t="s">
        <v>328</v>
      </c>
      <c r="G195" s="260" t="s">
        <v>156</v>
      </c>
      <c r="H195" s="261">
        <v>142.80000000000001</v>
      </c>
      <c r="I195" s="262"/>
      <c r="J195" s="263">
        <f>ROUND(I195*H195,2)</f>
        <v>0</v>
      </c>
      <c r="K195" s="259" t="s">
        <v>157</v>
      </c>
      <c r="L195" s="264"/>
      <c r="M195" s="265" t="s">
        <v>19</v>
      </c>
      <c r="N195" s="266" t="s">
        <v>40</v>
      </c>
      <c r="O195" s="87"/>
      <c r="P195" s="224">
        <f>O195*H195</f>
        <v>0</v>
      </c>
      <c r="Q195" s="224">
        <v>0.17000000000000001</v>
      </c>
      <c r="R195" s="224">
        <f>Q195*H195</f>
        <v>24.276000000000003</v>
      </c>
      <c r="S195" s="224">
        <v>0</v>
      </c>
      <c r="T195" s="225">
        <f>S195*H195</f>
        <v>0</v>
      </c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R195" s="226" t="s">
        <v>175</v>
      </c>
      <c r="AT195" s="226" t="s">
        <v>249</v>
      </c>
      <c r="AU195" s="226" t="s">
        <v>79</v>
      </c>
      <c r="AY195" s="20" t="s">
        <v>151</v>
      </c>
      <c r="BE195" s="227">
        <f>IF(N195="základní",J195,0)</f>
        <v>0</v>
      </c>
      <c r="BF195" s="227">
        <f>IF(N195="snížená",J195,0)</f>
        <v>0</v>
      </c>
      <c r="BG195" s="227">
        <f>IF(N195="zákl. přenesená",J195,0)</f>
        <v>0</v>
      </c>
      <c r="BH195" s="227">
        <f>IF(N195="sníž. přenesená",J195,0)</f>
        <v>0</v>
      </c>
      <c r="BI195" s="227">
        <f>IF(N195="nulová",J195,0)</f>
        <v>0</v>
      </c>
      <c r="BJ195" s="20" t="s">
        <v>77</v>
      </c>
      <c r="BK195" s="227">
        <f>ROUND(I195*H195,2)</f>
        <v>0</v>
      </c>
      <c r="BL195" s="20" t="s">
        <v>158</v>
      </c>
      <c r="BM195" s="226" t="s">
        <v>329</v>
      </c>
    </row>
    <row r="196" s="13" customFormat="1">
      <c r="A196" s="13"/>
      <c r="B196" s="233"/>
      <c r="C196" s="234"/>
      <c r="D196" s="235" t="s">
        <v>161</v>
      </c>
      <c r="E196" s="234"/>
      <c r="F196" s="237" t="s">
        <v>330</v>
      </c>
      <c r="G196" s="234"/>
      <c r="H196" s="238">
        <v>142.80000000000001</v>
      </c>
      <c r="I196" s="239"/>
      <c r="J196" s="234"/>
      <c r="K196" s="234"/>
      <c r="L196" s="240"/>
      <c r="M196" s="241"/>
      <c r="N196" s="242"/>
      <c r="O196" s="242"/>
      <c r="P196" s="242"/>
      <c r="Q196" s="242"/>
      <c r="R196" s="242"/>
      <c r="S196" s="242"/>
      <c r="T196" s="24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4" t="s">
        <v>161</v>
      </c>
      <c r="AU196" s="244" t="s">
        <v>79</v>
      </c>
      <c r="AV196" s="13" t="s">
        <v>79</v>
      </c>
      <c r="AW196" s="13" t="s">
        <v>4</v>
      </c>
      <c r="AX196" s="13" t="s">
        <v>77</v>
      </c>
      <c r="AY196" s="244" t="s">
        <v>151</v>
      </c>
    </row>
    <row r="197" s="2" customFormat="1" ht="37.8" customHeight="1">
      <c r="A197" s="41"/>
      <c r="B197" s="42"/>
      <c r="C197" s="215" t="s">
        <v>331</v>
      </c>
      <c r="D197" s="215" t="s">
        <v>153</v>
      </c>
      <c r="E197" s="216" t="s">
        <v>321</v>
      </c>
      <c r="F197" s="217" t="s">
        <v>322</v>
      </c>
      <c r="G197" s="218" t="s">
        <v>156</v>
      </c>
      <c r="H197" s="219">
        <v>528</v>
      </c>
      <c r="I197" s="220"/>
      <c r="J197" s="221">
        <f>ROUND(I197*H197,2)</f>
        <v>0</v>
      </c>
      <c r="K197" s="217" t="s">
        <v>157</v>
      </c>
      <c r="L197" s="47"/>
      <c r="M197" s="222" t="s">
        <v>19</v>
      </c>
      <c r="N197" s="223" t="s">
        <v>40</v>
      </c>
      <c r="O197" s="87"/>
      <c r="P197" s="224">
        <f>O197*H197</f>
        <v>0</v>
      </c>
      <c r="Q197" s="224">
        <v>0.11162</v>
      </c>
      <c r="R197" s="224">
        <f>Q197*H197</f>
        <v>58.935359999999996</v>
      </c>
      <c r="S197" s="224">
        <v>0</v>
      </c>
      <c r="T197" s="225">
        <f>S197*H197</f>
        <v>0</v>
      </c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R197" s="226" t="s">
        <v>158</v>
      </c>
      <c r="AT197" s="226" t="s">
        <v>153</v>
      </c>
      <c r="AU197" s="226" t="s">
        <v>79</v>
      </c>
      <c r="AY197" s="20" t="s">
        <v>151</v>
      </c>
      <c r="BE197" s="227">
        <f>IF(N197="základní",J197,0)</f>
        <v>0</v>
      </c>
      <c r="BF197" s="227">
        <f>IF(N197="snížená",J197,0)</f>
        <v>0</v>
      </c>
      <c r="BG197" s="227">
        <f>IF(N197="zákl. přenesená",J197,0)</f>
        <v>0</v>
      </c>
      <c r="BH197" s="227">
        <f>IF(N197="sníž. přenesená",J197,0)</f>
        <v>0</v>
      </c>
      <c r="BI197" s="227">
        <f>IF(N197="nulová",J197,0)</f>
        <v>0</v>
      </c>
      <c r="BJ197" s="20" t="s">
        <v>77</v>
      </c>
      <c r="BK197" s="227">
        <f>ROUND(I197*H197,2)</f>
        <v>0</v>
      </c>
      <c r="BL197" s="20" t="s">
        <v>158</v>
      </c>
      <c r="BM197" s="226" t="s">
        <v>332</v>
      </c>
    </row>
    <row r="198" s="2" customFormat="1">
      <c r="A198" s="41"/>
      <c r="B198" s="42"/>
      <c r="C198" s="43"/>
      <c r="D198" s="228" t="s">
        <v>159</v>
      </c>
      <c r="E198" s="43"/>
      <c r="F198" s="229" t="s">
        <v>324</v>
      </c>
      <c r="G198" s="43"/>
      <c r="H198" s="43"/>
      <c r="I198" s="230"/>
      <c r="J198" s="43"/>
      <c r="K198" s="43"/>
      <c r="L198" s="47"/>
      <c r="M198" s="231"/>
      <c r="N198" s="232"/>
      <c r="O198" s="87"/>
      <c r="P198" s="87"/>
      <c r="Q198" s="87"/>
      <c r="R198" s="87"/>
      <c r="S198" s="87"/>
      <c r="T198" s="88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T198" s="20" t="s">
        <v>159</v>
      </c>
      <c r="AU198" s="20" t="s">
        <v>79</v>
      </c>
    </row>
    <row r="199" s="13" customFormat="1">
      <c r="A199" s="13"/>
      <c r="B199" s="233"/>
      <c r="C199" s="234"/>
      <c r="D199" s="235" t="s">
        <v>161</v>
      </c>
      <c r="E199" s="236" t="s">
        <v>19</v>
      </c>
      <c r="F199" s="237" t="s">
        <v>305</v>
      </c>
      <c r="G199" s="234"/>
      <c r="H199" s="238">
        <v>528</v>
      </c>
      <c r="I199" s="239"/>
      <c r="J199" s="234"/>
      <c r="K199" s="234"/>
      <c r="L199" s="240"/>
      <c r="M199" s="241"/>
      <c r="N199" s="242"/>
      <c r="O199" s="242"/>
      <c r="P199" s="242"/>
      <c r="Q199" s="242"/>
      <c r="R199" s="242"/>
      <c r="S199" s="242"/>
      <c r="T199" s="24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4" t="s">
        <v>161</v>
      </c>
      <c r="AU199" s="244" t="s">
        <v>79</v>
      </c>
      <c r="AV199" s="13" t="s">
        <v>79</v>
      </c>
      <c r="AW199" s="13" t="s">
        <v>31</v>
      </c>
      <c r="AX199" s="13" t="s">
        <v>77</v>
      </c>
      <c r="AY199" s="244" t="s">
        <v>151</v>
      </c>
    </row>
    <row r="200" s="2" customFormat="1" ht="16.5" customHeight="1">
      <c r="A200" s="41"/>
      <c r="B200" s="42"/>
      <c r="C200" s="257" t="s">
        <v>333</v>
      </c>
      <c r="D200" s="257" t="s">
        <v>249</v>
      </c>
      <c r="E200" s="258" t="s">
        <v>334</v>
      </c>
      <c r="F200" s="259" t="s">
        <v>335</v>
      </c>
      <c r="G200" s="260" t="s">
        <v>156</v>
      </c>
      <c r="H200" s="261">
        <v>533.27999999999997</v>
      </c>
      <c r="I200" s="262"/>
      <c r="J200" s="263">
        <f>ROUND(I200*H200,2)</f>
        <v>0</v>
      </c>
      <c r="K200" s="259" t="s">
        <v>157</v>
      </c>
      <c r="L200" s="264"/>
      <c r="M200" s="265" t="s">
        <v>19</v>
      </c>
      <c r="N200" s="266" t="s">
        <v>40</v>
      </c>
      <c r="O200" s="87"/>
      <c r="P200" s="224">
        <f>O200*H200</f>
        <v>0</v>
      </c>
      <c r="Q200" s="224">
        <v>0.14999999999999999</v>
      </c>
      <c r="R200" s="224">
        <f>Q200*H200</f>
        <v>79.99199999999999</v>
      </c>
      <c r="S200" s="224">
        <v>0</v>
      </c>
      <c r="T200" s="225">
        <f>S200*H200</f>
        <v>0</v>
      </c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R200" s="226" t="s">
        <v>175</v>
      </c>
      <c r="AT200" s="226" t="s">
        <v>249</v>
      </c>
      <c r="AU200" s="226" t="s">
        <v>79</v>
      </c>
      <c r="AY200" s="20" t="s">
        <v>151</v>
      </c>
      <c r="BE200" s="227">
        <f>IF(N200="základní",J200,0)</f>
        <v>0</v>
      </c>
      <c r="BF200" s="227">
        <f>IF(N200="snížená",J200,0)</f>
        <v>0</v>
      </c>
      <c r="BG200" s="227">
        <f>IF(N200="zákl. přenesená",J200,0)</f>
        <v>0</v>
      </c>
      <c r="BH200" s="227">
        <f>IF(N200="sníž. přenesená",J200,0)</f>
        <v>0</v>
      </c>
      <c r="BI200" s="227">
        <f>IF(N200="nulová",J200,0)</f>
        <v>0</v>
      </c>
      <c r="BJ200" s="20" t="s">
        <v>77</v>
      </c>
      <c r="BK200" s="227">
        <f>ROUND(I200*H200,2)</f>
        <v>0</v>
      </c>
      <c r="BL200" s="20" t="s">
        <v>158</v>
      </c>
      <c r="BM200" s="226" t="s">
        <v>336</v>
      </c>
    </row>
    <row r="201" s="13" customFormat="1">
      <c r="A201" s="13"/>
      <c r="B201" s="233"/>
      <c r="C201" s="234"/>
      <c r="D201" s="235" t="s">
        <v>161</v>
      </c>
      <c r="E201" s="234"/>
      <c r="F201" s="237" t="s">
        <v>337</v>
      </c>
      <c r="G201" s="234"/>
      <c r="H201" s="238">
        <v>533.27999999999997</v>
      </c>
      <c r="I201" s="239"/>
      <c r="J201" s="234"/>
      <c r="K201" s="234"/>
      <c r="L201" s="240"/>
      <c r="M201" s="241"/>
      <c r="N201" s="242"/>
      <c r="O201" s="242"/>
      <c r="P201" s="242"/>
      <c r="Q201" s="242"/>
      <c r="R201" s="242"/>
      <c r="S201" s="242"/>
      <c r="T201" s="24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4" t="s">
        <v>161</v>
      </c>
      <c r="AU201" s="244" t="s">
        <v>79</v>
      </c>
      <c r="AV201" s="13" t="s">
        <v>79</v>
      </c>
      <c r="AW201" s="13" t="s">
        <v>4</v>
      </c>
      <c r="AX201" s="13" t="s">
        <v>77</v>
      </c>
      <c r="AY201" s="244" t="s">
        <v>151</v>
      </c>
    </row>
    <row r="202" s="2" customFormat="1" ht="37.8" customHeight="1">
      <c r="A202" s="41"/>
      <c r="B202" s="42"/>
      <c r="C202" s="215" t="s">
        <v>236</v>
      </c>
      <c r="D202" s="215" t="s">
        <v>153</v>
      </c>
      <c r="E202" s="216" t="s">
        <v>338</v>
      </c>
      <c r="F202" s="217" t="s">
        <v>339</v>
      </c>
      <c r="G202" s="218" t="s">
        <v>156</v>
      </c>
      <c r="H202" s="219">
        <v>531</v>
      </c>
      <c r="I202" s="220"/>
      <c r="J202" s="221">
        <f>ROUND(I202*H202,2)</f>
        <v>0</v>
      </c>
      <c r="K202" s="217" t="s">
        <v>157</v>
      </c>
      <c r="L202" s="47"/>
      <c r="M202" s="222" t="s">
        <v>19</v>
      </c>
      <c r="N202" s="223" t="s">
        <v>40</v>
      </c>
      <c r="O202" s="87"/>
      <c r="P202" s="224">
        <f>O202*H202</f>
        <v>0</v>
      </c>
      <c r="Q202" s="224">
        <v>0.098000000000000004</v>
      </c>
      <c r="R202" s="224">
        <f>Q202*H202</f>
        <v>52.038000000000004</v>
      </c>
      <c r="S202" s="224">
        <v>0</v>
      </c>
      <c r="T202" s="225">
        <f>S202*H202</f>
        <v>0</v>
      </c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R202" s="226" t="s">
        <v>158</v>
      </c>
      <c r="AT202" s="226" t="s">
        <v>153</v>
      </c>
      <c r="AU202" s="226" t="s">
        <v>79</v>
      </c>
      <c r="AY202" s="20" t="s">
        <v>151</v>
      </c>
      <c r="BE202" s="227">
        <f>IF(N202="základní",J202,0)</f>
        <v>0</v>
      </c>
      <c r="BF202" s="227">
        <f>IF(N202="snížená",J202,0)</f>
        <v>0</v>
      </c>
      <c r="BG202" s="227">
        <f>IF(N202="zákl. přenesená",J202,0)</f>
        <v>0</v>
      </c>
      <c r="BH202" s="227">
        <f>IF(N202="sníž. přenesená",J202,0)</f>
        <v>0</v>
      </c>
      <c r="BI202" s="227">
        <f>IF(N202="nulová",J202,0)</f>
        <v>0</v>
      </c>
      <c r="BJ202" s="20" t="s">
        <v>77</v>
      </c>
      <c r="BK202" s="227">
        <f>ROUND(I202*H202,2)</f>
        <v>0</v>
      </c>
      <c r="BL202" s="20" t="s">
        <v>158</v>
      </c>
      <c r="BM202" s="226" t="s">
        <v>340</v>
      </c>
    </row>
    <row r="203" s="2" customFormat="1">
      <c r="A203" s="41"/>
      <c r="B203" s="42"/>
      <c r="C203" s="43"/>
      <c r="D203" s="228" t="s">
        <v>159</v>
      </c>
      <c r="E203" s="43"/>
      <c r="F203" s="229" t="s">
        <v>341</v>
      </c>
      <c r="G203" s="43"/>
      <c r="H203" s="43"/>
      <c r="I203" s="230"/>
      <c r="J203" s="43"/>
      <c r="K203" s="43"/>
      <c r="L203" s="47"/>
      <c r="M203" s="231"/>
      <c r="N203" s="232"/>
      <c r="O203" s="87"/>
      <c r="P203" s="87"/>
      <c r="Q203" s="87"/>
      <c r="R203" s="87"/>
      <c r="S203" s="87"/>
      <c r="T203" s="88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T203" s="20" t="s">
        <v>159</v>
      </c>
      <c r="AU203" s="20" t="s">
        <v>79</v>
      </c>
    </row>
    <row r="204" s="13" customFormat="1">
      <c r="A204" s="13"/>
      <c r="B204" s="233"/>
      <c r="C204" s="234"/>
      <c r="D204" s="235" t="s">
        <v>161</v>
      </c>
      <c r="E204" s="236" t="s">
        <v>19</v>
      </c>
      <c r="F204" s="237" t="s">
        <v>342</v>
      </c>
      <c r="G204" s="234"/>
      <c r="H204" s="238">
        <v>305</v>
      </c>
      <c r="I204" s="239"/>
      <c r="J204" s="234"/>
      <c r="K204" s="234"/>
      <c r="L204" s="240"/>
      <c r="M204" s="241"/>
      <c r="N204" s="242"/>
      <c r="O204" s="242"/>
      <c r="P204" s="242"/>
      <c r="Q204" s="242"/>
      <c r="R204" s="242"/>
      <c r="S204" s="242"/>
      <c r="T204" s="24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4" t="s">
        <v>161</v>
      </c>
      <c r="AU204" s="244" t="s">
        <v>79</v>
      </c>
      <c r="AV204" s="13" t="s">
        <v>79</v>
      </c>
      <c r="AW204" s="13" t="s">
        <v>31</v>
      </c>
      <c r="AX204" s="13" t="s">
        <v>69</v>
      </c>
      <c r="AY204" s="244" t="s">
        <v>151</v>
      </c>
    </row>
    <row r="205" s="13" customFormat="1">
      <c r="A205" s="13"/>
      <c r="B205" s="233"/>
      <c r="C205" s="234"/>
      <c r="D205" s="235" t="s">
        <v>161</v>
      </c>
      <c r="E205" s="236" t="s">
        <v>19</v>
      </c>
      <c r="F205" s="237" t="s">
        <v>343</v>
      </c>
      <c r="G205" s="234"/>
      <c r="H205" s="238">
        <v>226</v>
      </c>
      <c r="I205" s="239"/>
      <c r="J205" s="234"/>
      <c r="K205" s="234"/>
      <c r="L205" s="240"/>
      <c r="M205" s="241"/>
      <c r="N205" s="242"/>
      <c r="O205" s="242"/>
      <c r="P205" s="242"/>
      <c r="Q205" s="242"/>
      <c r="R205" s="242"/>
      <c r="S205" s="242"/>
      <c r="T205" s="24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4" t="s">
        <v>161</v>
      </c>
      <c r="AU205" s="244" t="s">
        <v>79</v>
      </c>
      <c r="AV205" s="13" t="s">
        <v>79</v>
      </c>
      <c r="AW205" s="13" t="s">
        <v>31</v>
      </c>
      <c r="AX205" s="13" t="s">
        <v>69</v>
      </c>
      <c r="AY205" s="244" t="s">
        <v>151</v>
      </c>
    </row>
    <row r="206" s="14" customFormat="1">
      <c r="A206" s="14"/>
      <c r="B206" s="245"/>
      <c r="C206" s="246"/>
      <c r="D206" s="235" t="s">
        <v>161</v>
      </c>
      <c r="E206" s="247" t="s">
        <v>19</v>
      </c>
      <c r="F206" s="248" t="s">
        <v>202</v>
      </c>
      <c r="G206" s="246"/>
      <c r="H206" s="249">
        <v>531</v>
      </c>
      <c r="I206" s="250"/>
      <c r="J206" s="246"/>
      <c r="K206" s="246"/>
      <c r="L206" s="251"/>
      <c r="M206" s="252"/>
      <c r="N206" s="253"/>
      <c r="O206" s="253"/>
      <c r="P206" s="253"/>
      <c r="Q206" s="253"/>
      <c r="R206" s="253"/>
      <c r="S206" s="253"/>
      <c r="T206" s="25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5" t="s">
        <v>161</v>
      </c>
      <c r="AU206" s="255" t="s">
        <v>79</v>
      </c>
      <c r="AV206" s="14" t="s">
        <v>158</v>
      </c>
      <c r="AW206" s="14" t="s">
        <v>31</v>
      </c>
      <c r="AX206" s="14" t="s">
        <v>77</v>
      </c>
      <c r="AY206" s="255" t="s">
        <v>151</v>
      </c>
    </row>
    <row r="207" s="2" customFormat="1" ht="16.5" customHeight="1">
      <c r="A207" s="41"/>
      <c r="B207" s="42"/>
      <c r="C207" s="257" t="s">
        <v>344</v>
      </c>
      <c r="D207" s="257" t="s">
        <v>249</v>
      </c>
      <c r="E207" s="258" t="s">
        <v>345</v>
      </c>
      <c r="F207" s="259" t="s">
        <v>346</v>
      </c>
      <c r="G207" s="260" t="s">
        <v>156</v>
      </c>
      <c r="H207" s="261">
        <v>541.62</v>
      </c>
      <c r="I207" s="262"/>
      <c r="J207" s="263">
        <f>ROUND(I207*H207,2)</f>
        <v>0</v>
      </c>
      <c r="K207" s="259" t="s">
        <v>157</v>
      </c>
      <c r="L207" s="264"/>
      <c r="M207" s="265" t="s">
        <v>19</v>
      </c>
      <c r="N207" s="266" t="s">
        <v>40</v>
      </c>
      <c r="O207" s="87"/>
      <c r="P207" s="224">
        <f>O207*H207</f>
        <v>0</v>
      </c>
      <c r="Q207" s="224">
        <v>0.159</v>
      </c>
      <c r="R207" s="224">
        <f>Q207*H207</f>
        <v>86.117580000000004</v>
      </c>
      <c r="S207" s="224">
        <v>0</v>
      </c>
      <c r="T207" s="225">
        <f>S207*H207</f>
        <v>0</v>
      </c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R207" s="226" t="s">
        <v>175</v>
      </c>
      <c r="AT207" s="226" t="s">
        <v>249</v>
      </c>
      <c r="AU207" s="226" t="s">
        <v>79</v>
      </c>
      <c r="AY207" s="20" t="s">
        <v>151</v>
      </c>
      <c r="BE207" s="227">
        <f>IF(N207="základní",J207,0)</f>
        <v>0</v>
      </c>
      <c r="BF207" s="227">
        <f>IF(N207="snížená",J207,0)</f>
        <v>0</v>
      </c>
      <c r="BG207" s="227">
        <f>IF(N207="zákl. přenesená",J207,0)</f>
        <v>0</v>
      </c>
      <c r="BH207" s="227">
        <f>IF(N207="sníž. přenesená",J207,0)</f>
        <v>0</v>
      </c>
      <c r="BI207" s="227">
        <f>IF(N207="nulová",J207,0)</f>
        <v>0</v>
      </c>
      <c r="BJ207" s="20" t="s">
        <v>77</v>
      </c>
      <c r="BK207" s="227">
        <f>ROUND(I207*H207,2)</f>
        <v>0</v>
      </c>
      <c r="BL207" s="20" t="s">
        <v>158</v>
      </c>
      <c r="BM207" s="226" t="s">
        <v>347</v>
      </c>
    </row>
    <row r="208" s="13" customFormat="1">
      <c r="A208" s="13"/>
      <c r="B208" s="233"/>
      <c r="C208" s="234"/>
      <c r="D208" s="235" t="s">
        <v>161</v>
      </c>
      <c r="E208" s="234"/>
      <c r="F208" s="237" t="s">
        <v>348</v>
      </c>
      <c r="G208" s="234"/>
      <c r="H208" s="238">
        <v>541.62</v>
      </c>
      <c r="I208" s="239"/>
      <c r="J208" s="234"/>
      <c r="K208" s="234"/>
      <c r="L208" s="240"/>
      <c r="M208" s="241"/>
      <c r="N208" s="242"/>
      <c r="O208" s="242"/>
      <c r="P208" s="242"/>
      <c r="Q208" s="242"/>
      <c r="R208" s="242"/>
      <c r="S208" s="242"/>
      <c r="T208" s="24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4" t="s">
        <v>161</v>
      </c>
      <c r="AU208" s="244" t="s">
        <v>79</v>
      </c>
      <c r="AV208" s="13" t="s">
        <v>79</v>
      </c>
      <c r="AW208" s="13" t="s">
        <v>4</v>
      </c>
      <c r="AX208" s="13" t="s">
        <v>77</v>
      </c>
      <c r="AY208" s="244" t="s">
        <v>151</v>
      </c>
    </row>
    <row r="209" s="2" customFormat="1" ht="24.15" customHeight="1">
      <c r="A209" s="41"/>
      <c r="B209" s="42"/>
      <c r="C209" s="215" t="s">
        <v>246</v>
      </c>
      <c r="D209" s="215" t="s">
        <v>153</v>
      </c>
      <c r="E209" s="216" t="s">
        <v>349</v>
      </c>
      <c r="F209" s="217" t="s">
        <v>350</v>
      </c>
      <c r="G209" s="218" t="s">
        <v>156</v>
      </c>
      <c r="H209" s="219">
        <v>143</v>
      </c>
      <c r="I209" s="220"/>
      <c r="J209" s="221">
        <f>ROUND(I209*H209,2)</f>
        <v>0</v>
      </c>
      <c r="K209" s="217" t="s">
        <v>157</v>
      </c>
      <c r="L209" s="47"/>
      <c r="M209" s="222" t="s">
        <v>19</v>
      </c>
      <c r="N209" s="223" t="s">
        <v>40</v>
      </c>
      <c r="O209" s="87"/>
      <c r="P209" s="224">
        <f>O209*H209</f>
        <v>0</v>
      </c>
      <c r="Q209" s="224">
        <v>0</v>
      </c>
      <c r="R209" s="224">
        <f>Q209*H209</f>
        <v>0</v>
      </c>
      <c r="S209" s="224">
        <v>0</v>
      </c>
      <c r="T209" s="225">
        <f>S209*H209</f>
        <v>0</v>
      </c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R209" s="226" t="s">
        <v>158</v>
      </c>
      <c r="AT209" s="226" t="s">
        <v>153</v>
      </c>
      <c r="AU209" s="226" t="s">
        <v>79</v>
      </c>
      <c r="AY209" s="20" t="s">
        <v>151</v>
      </c>
      <c r="BE209" s="227">
        <f>IF(N209="základní",J209,0)</f>
        <v>0</v>
      </c>
      <c r="BF209" s="227">
        <f>IF(N209="snížená",J209,0)</f>
        <v>0</v>
      </c>
      <c r="BG209" s="227">
        <f>IF(N209="zákl. přenesená",J209,0)</f>
        <v>0</v>
      </c>
      <c r="BH209" s="227">
        <f>IF(N209="sníž. přenesená",J209,0)</f>
        <v>0</v>
      </c>
      <c r="BI209" s="227">
        <f>IF(N209="nulová",J209,0)</f>
        <v>0</v>
      </c>
      <c r="BJ209" s="20" t="s">
        <v>77</v>
      </c>
      <c r="BK209" s="227">
        <f>ROUND(I209*H209,2)</f>
        <v>0</v>
      </c>
      <c r="BL209" s="20" t="s">
        <v>158</v>
      </c>
      <c r="BM209" s="226" t="s">
        <v>351</v>
      </c>
    </row>
    <row r="210" s="2" customFormat="1">
      <c r="A210" s="41"/>
      <c r="B210" s="42"/>
      <c r="C210" s="43"/>
      <c r="D210" s="228" t="s">
        <v>159</v>
      </c>
      <c r="E210" s="43"/>
      <c r="F210" s="229" t="s">
        <v>352</v>
      </c>
      <c r="G210" s="43"/>
      <c r="H210" s="43"/>
      <c r="I210" s="230"/>
      <c r="J210" s="43"/>
      <c r="K210" s="43"/>
      <c r="L210" s="47"/>
      <c r="M210" s="231"/>
      <c r="N210" s="232"/>
      <c r="O210" s="87"/>
      <c r="P210" s="87"/>
      <c r="Q210" s="87"/>
      <c r="R210" s="87"/>
      <c r="S210" s="87"/>
      <c r="T210" s="88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T210" s="20" t="s">
        <v>159</v>
      </c>
      <c r="AU210" s="20" t="s">
        <v>79</v>
      </c>
    </row>
    <row r="211" s="13" customFormat="1">
      <c r="A211" s="13"/>
      <c r="B211" s="233"/>
      <c r="C211" s="234"/>
      <c r="D211" s="235" t="s">
        <v>161</v>
      </c>
      <c r="E211" s="236" t="s">
        <v>19</v>
      </c>
      <c r="F211" s="237" t="s">
        <v>353</v>
      </c>
      <c r="G211" s="234"/>
      <c r="H211" s="238">
        <v>143</v>
      </c>
      <c r="I211" s="239"/>
      <c r="J211" s="234"/>
      <c r="K211" s="234"/>
      <c r="L211" s="240"/>
      <c r="M211" s="241"/>
      <c r="N211" s="242"/>
      <c r="O211" s="242"/>
      <c r="P211" s="242"/>
      <c r="Q211" s="242"/>
      <c r="R211" s="242"/>
      <c r="S211" s="242"/>
      <c r="T211" s="24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4" t="s">
        <v>161</v>
      </c>
      <c r="AU211" s="244" t="s">
        <v>79</v>
      </c>
      <c r="AV211" s="13" t="s">
        <v>79</v>
      </c>
      <c r="AW211" s="13" t="s">
        <v>31</v>
      </c>
      <c r="AX211" s="13" t="s">
        <v>77</v>
      </c>
      <c r="AY211" s="244" t="s">
        <v>151</v>
      </c>
    </row>
    <row r="212" s="2" customFormat="1" ht="16.5" customHeight="1">
      <c r="A212" s="41"/>
      <c r="B212" s="42"/>
      <c r="C212" s="257" t="s">
        <v>354</v>
      </c>
      <c r="D212" s="257" t="s">
        <v>249</v>
      </c>
      <c r="E212" s="258" t="s">
        <v>355</v>
      </c>
      <c r="F212" s="259" t="s">
        <v>356</v>
      </c>
      <c r="G212" s="260" t="s">
        <v>156</v>
      </c>
      <c r="H212" s="261">
        <v>145.86000000000001</v>
      </c>
      <c r="I212" s="262"/>
      <c r="J212" s="263">
        <f>ROUND(I212*H212,2)</f>
        <v>0</v>
      </c>
      <c r="K212" s="259" t="s">
        <v>157</v>
      </c>
      <c r="L212" s="264"/>
      <c r="M212" s="265" t="s">
        <v>19</v>
      </c>
      <c r="N212" s="266" t="s">
        <v>40</v>
      </c>
      <c r="O212" s="87"/>
      <c r="P212" s="224">
        <f>O212*H212</f>
        <v>0</v>
      </c>
      <c r="Q212" s="224">
        <v>0.128</v>
      </c>
      <c r="R212" s="224">
        <f>Q212*H212</f>
        <v>18.670080000000002</v>
      </c>
      <c r="S212" s="224">
        <v>0</v>
      </c>
      <c r="T212" s="225">
        <f>S212*H212</f>
        <v>0</v>
      </c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R212" s="226" t="s">
        <v>175</v>
      </c>
      <c r="AT212" s="226" t="s">
        <v>249</v>
      </c>
      <c r="AU212" s="226" t="s">
        <v>79</v>
      </c>
      <c r="AY212" s="20" t="s">
        <v>151</v>
      </c>
      <c r="BE212" s="227">
        <f>IF(N212="základní",J212,0)</f>
        <v>0</v>
      </c>
      <c r="BF212" s="227">
        <f>IF(N212="snížená",J212,0)</f>
        <v>0</v>
      </c>
      <c r="BG212" s="227">
        <f>IF(N212="zákl. přenesená",J212,0)</f>
        <v>0</v>
      </c>
      <c r="BH212" s="227">
        <f>IF(N212="sníž. přenesená",J212,0)</f>
        <v>0</v>
      </c>
      <c r="BI212" s="227">
        <f>IF(N212="nulová",J212,0)</f>
        <v>0</v>
      </c>
      <c r="BJ212" s="20" t="s">
        <v>77</v>
      </c>
      <c r="BK212" s="227">
        <f>ROUND(I212*H212,2)</f>
        <v>0</v>
      </c>
      <c r="BL212" s="20" t="s">
        <v>158</v>
      </c>
      <c r="BM212" s="226" t="s">
        <v>357</v>
      </c>
    </row>
    <row r="213" s="13" customFormat="1">
      <c r="A213" s="13"/>
      <c r="B213" s="233"/>
      <c r="C213" s="234"/>
      <c r="D213" s="235" t="s">
        <v>161</v>
      </c>
      <c r="E213" s="234"/>
      <c r="F213" s="237" t="s">
        <v>358</v>
      </c>
      <c r="G213" s="234"/>
      <c r="H213" s="238">
        <v>145.86000000000001</v>
      </c>
      <c r="I213" s="239"/>
      <c r="J213" s="234"/>
      <c r="K213" s="234"/>
      <c r="L213" s="240"/>
      <c r="M213" s="241"/>
      <c r="N213" s="242"/>
      <c r="O213" s="242"/>
      <c r="P213" s="242"/>
      <c r="Q213" s="242"/>
      <c r="R213" s="242"/>
      <c r="S213" s="242"/>
      <c r="T213" s="24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4" t="s">
        <v>161</v>
      </c>
      <c r="AU213" s="244" t="s">
        <v>79</v>
      </c>
      <c r="AV213" s="13" t="s">
        <v>79</v>
      </c>
      <c r="AW213" s="13" t="s">
        <v>4</v>
      </c>
      <c r="AX213" s="13" t="s">
        <v>77</v>
      </c>
      <c r="AY213" s="244" t="s">
        <v>151</v>
      </c>
    </row>
    <row r="214" s="12" customFormat="1" ht="22.8" customHeight="1">
      <c r="A214" s="12"/>
      <c r="B214" s="199"/>
      <c r="C214" s="200"/>
      <c r="D214" s="201" t="s">
        <v>68</v>
      </c>
      <c r="E214" s="213" t="s">
        <v>359</v>
      </c>
      <c r="F214" s="213" t="s">
        <v>360</v>
      </c>
      <c r="G214" s="200"/>
      <c r="H214" s="200"/>
      <c r="I214" s="203"/>
      <c r="J214" s="214">
        <f>BK214</f>
        <v>0</v>
      </c>
      <c r="K214" s="200"/>
      <c r="L214" s="205"/>
      <c r="M214" s="206"/>
      <c r="N214" s="207"/>
      <c r="O214" s="207"/>
      <c r="P214" s="208">
        <f>SUM(P215:P264)</f>
        <v>0</v>
      </c>
      <c r="Q214" s="207"/>
      <c r="R214" s="208">
        <f>SUM(R215:R264)</f>
        <v>115.16736000360002</v>
      </c>
      <c r="S214" s="207"/>
      <c r="T214" s="209">
        <f>SUM(T215:T264)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210" t="s">
        <v>77</v>
      </c>
      <c r="AT214" s="211" t="s">
        <v>68</v>
      </c>
      <c r="AU214" s="211" t="s">
        <v>77</v>
      </c>
      <c r="AY214" s="210" t="s">
        <v>151</v>
      </c>
      <c r="BK214" s="212">
        <f>SUM(BK215:BK264)</f>
        <v>0</v>
      </c>
    </row>
    <row r="215" s="2" customFormat="1" ht="16.5" customHeight="1">
      <c r="A215" s="41"/>
      <c r="B215" s="42"/>
      <c r="C215" s="215" t="s">
        <v>252</v>
      </c>
      <c r="D215" s="215" t="s">
        <v>153</v>
      </c>
      <c r="E215" s="216" t="s">
        <v>361</v>
      </c>
      <c r="F215" s="217" t="s">
        <v>362</v>
      </c>
      <c r="G215" s="218" t="s">
        <v>363</v>
      </c>
      <c r="H215" s="219">
        <v>4</v>
      </c>
      <c r="I215" s="220"/>
      <c r="J215" s="221">
        <f>ROUND(I215*H215,2)</f>
        <v>0</v>
      </c>
      <c r="K215" s="217" t="s">
        <v>157</v>
      </c>
      <c r="L215" s="47"/>
      <c r="M215" s="222" t="s">
        <v>19</v>
      </c>
      <c r="N215" s="223" t="s">
        <v>40</v>
      </c>
      <c r="O215" s="87"/>
      <c r="P215" s="224">
        <f>O215*H215</f>
        <v>0</v>
      </c>
      <c r="Q215" s="224">
        <v>0.00069999999999999999</v>
      </c>
      <c r="R215" s="224">
        <f>Q215*H215</f>
        <v>0.0028</v>
      </c>
      <c r="S215" s="224">
        <v>0</v>
      </c>
      <c r="T215" s="225">
        <f>S215*H215</f>
        <v>0</v>
      </c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R215" s="226" t="s">
        <v>158</v>
      </c>
      <c r="AT215" s="226" t="s">
        <v>153</v>
      </c>
      <c r="AU215" s="226" t="s">
        <v>79</v>
      </c>
      <c r="AY215" s="20" t="s">
        <v>151</v>
      </c>
      <c r="BE215" s="227">
        <f>IF(N215="základní",J215,0)</f>
        <v>0</v>
      </c>
      <c r="BF215" s="227">
        <f>IF(N215="snížená",J215,0)</f>
        <v>0</v>
      </c>
      <c r="BG215" s="227">
        <f>IF(N215="zákl. přenesená",J215,0)</f>
        <v>0</v>
      </c>
      <c r="BH215" s="227">
        <f>IF(N215="sníž. přenesená",J215,0)</f>
        <v>0</v>
      </c>
      <c r="BI215" s="227">
        <f>IF(N215="nulová",J215,0)</f>
        <v>0</v>
      </c>
      <c r="BJ215" s="20" t="s">
        <v>77</v>
      </c>
      <c r="BK215" s="227">
        <f>ROUND(I215*H215,2)</f>
        <v>0</v>
      </c>
      <c r="BL215" s="20" t="s">
        <v>158</v>
      </c>
      <c r="BM215" s="226" t="s">
        <v>364</v>
      </c>
    </row>
    <row r="216" s="2" customFormat="1">
      <c r="A216" s="41"/>
      <c r="B216" s="42"/>
      <c r="C216" s="43"/>
      <c r="D216" s="228" t="s">
        <v>159</v>
      </c>
      <c r="E216" s="43"/>
      <c r="F216" s="229" t="s">
        <v>365</v>
      </c>
      <c r="G216" s="43"/>
      <c r="H216" s="43"/>
      <c r="I216" s="230"/>
      <c r="J216" s="43"/>
      <c r="K216" s="43"/>
      <c r="L216" s="47"/>
      <c r="M216" s="231"/>
      <c r="N216" s="232"/>
      <c r="O216" s="87"/>
      <c r="P216" s="87"/>
      <c r="Q216" s="87"/>
      <c r="R216" s="87"/>
      <c r="S216" s="87"/>
      <c r="T216" s="88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T216" s="20" t="s">
        <v>159</v>
      </c>
      <c r="AU216" s="20" t="s">
        <v>79</v>
      </c>
    </row>
    <row r="217" s="2" customFormat="1" ht="16.5" customHeight="1">
      <c r="A217" s="41"/>
      <c r="B217" s="42"/>
      <c r="C217" s="257" t="s">
        <v>366</v>
      </c>
      <c r="D217" s="257" t="s">
        <v>249</v>
      </c>
      <c r="E217" s="258" t="s">
        <v>367</v>
      </c>
      <c r="F217" s="259" t="s">
        <v>368</v>
      </c>
      <c r="G217" s="260" t="s">
        <v>363</v>
      </c>
      <c r="H217" s="261">
        <v>2</v>
      </c>
      <c r="I217" s="262"/>
      <c r="J217" s="263">
        <f>ROUND(I217*H217,2)</f>
        <v>0</v>
      </c>
      <c r="K217" s="259" t="s">
        <v>157</v>
      </c>
      <c r="L217" s="264"/>
      <c r="M217" s="265" t="s">
        <v>19</v>
      </c>
      <c r="N217" s="266" t="s">
        <v>40</v>
      </c>
      <c r="O217" s="87"/>
      <c r="P217" s="224">
        <f>O217*H217</f>
        <v>0</v>
      </c>
      <c r="Q217" s="224">
        <v>0.0012999999999999999</v>
      </c>
      <c r="R217" s="224">
        <f>Q217*H217</f>
        <v>0.0025999999999999999</v>
      </c>
      <c r="S217" s="224">
        <v>0</v>
      </c>
      <c r="T217" s="225">
        <f>S217*H217</f>
        <v>0</v>
      </c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R217" s="226" t="s">
        <v>175</v>
      </c>
      <c r="AT217" s="226" t="s">
        <v>249</v>
      </c>
      <c r="AU217" s="226" t="s">
        <v>79</v>
      </c>
      <c r="AY217" s="20" t="s">
        <v>151</v>
      </c>
      <c r="BE217" s="227">
        <f>IF(N217="základní",J217,0)</f>
        <v>0</v>
      </c>
      <c r="BF217" s="227">
        <f>IF(N217="snížená",J217,0)</f>
        <v>0</v>
      </c>
      <c r="BG217" s="227">
        <f>IF(N217="zákl. přenesená",J217,0)</f>
        <v>0</v>
      </c>
      <c r="BH217" s="227">
        <f>IF(N217="sníž. přenesená",J217,0)</f>
        <v>0</v>
      </c>
      <c r="BI217" s="227">
        <f>IF(N217="nulová",J217,0)</f>
        <v>0</v>
      </c>
      <c r="BJ217" s="20" t="s">
        <v>77</v>
      </c>
      <c r="BK217" s="227">
        <f>ROUND(I217*H217,2)</f>
        <v>0</v>
      </c>
      <c r="BL217" s="20" t="s">
        <v>158</v>
      </c>
      <c r="BM217" s="226" t="s">
        <v>369</v>
      </c>
    </row>
    <row r="218" s="13" customFormat="1">
      <c r="A218" s="13"/>
      <c r="B218" s="233"/>
      <c r="C218" s="234"/>
      <c r="D218" s="235" t="s">
        <v>161</v>
      </c>
      <c r="E218" s="236" t="s">
        <v>19</v>
      </c>
      <c r="F218" s="237" t="s">
        <v>370</v>
      </c>
      <c r="G218" s="234"/>
      <c r="H218" s="238">
        <v>1</v>
      </c>
      <c r="I218" s="239"/>
      <c r="J218" s="234"/>
      <c r="K218" s="234"/>
      <c r="L218" s="240"/>
      <c r="M218" s="241"/>
      <c r="N218" s="242"/>
      <c r="O218" s="242"/>
      <c r="P218" s="242"/>
      <c r="Q218" s="242"/>
      <c r="R218" s="242"/>
      <c r="S218" s="242"/>
      <c r="T218" s="24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4" t="s">
        <v>161</v>
      </c>
      <c r="AU218" s="244" t="s">
        <v>79</v>
      </c>
      <c r="AV218" s="13" t="s">
        <v>79</v>
      </c>
      <c r="AW218" s="13" t="s">
        <v>31</v>
      </c>
      <c r="AX218" s="13" t="s">
        <v>69</v>
      </c>
      <c r="AY218" s="244" t="s">
        <v>151</v>
      </c>
    </row>
    <row r="219" s="13" customFormat="1">
      <c r="A219" s="13"/>
      <c r="B219" s="233"/>
      <c r="C219" s="234"/>
      <c r="D219" s="235" t="s">
        <v>161</v>
      </c>
      <c r="E219" s="236" t="s">
        <v>19</v>
      </c>
      <c r="F219" s="237" t="s">
        <v>371</v>
      </c>
      <c r="G219" s="234"/>
      <c r="H219" s="238">
        <v>1</v>
      </c>
      <c r="I219" s="239"/>
      <c r="J219" s="234"/>
      <c r="K219" s="234"/>
      <c r="L219" s="240"/>
      <c r="M219" s="241"/>
      <c r="N219" s="242"/>
      <c r="O219" s="242"/>
      <c r="P219" s="242"/>
      <c r="Q219" s="242"/>
      <c r="R219" s="242"/>
      <c r="S219" s="242"/>
      <c r="T219" s="24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4" t="s">
        <v>161</v>
      </c>
      <c r="AU219" s="244" t="s">
        <v>79</v>
      </c>
      <c r="AV219" s="13" t="s">
        <v>79</v>
      </c>
      <c r="AW219" s="13" t="s">
        <v>31</v>
      </c>
      <c r="AX219" s="13" t="s">
        <v>69</v>
      </c>
      <c r="AY219" s="244" t="s">
        <v>151</v>
      </c>
    </row>
    <row r="220" s="14" customFormat="1">
      <c r="A220" s="14"/>
      <c r="B220" s="245"/>
      <c r="C220" s="246"/>
      <c r="D220" s="235" t="s">
        <v>161</v>
      </c>
      <c r="E220" s="247" t="s">
        <v>19</v>
      </c>
      <c r="F220" s="248" t="s">
        <v>202</v>
      </c>
      <c r="G220" s="246"/>
      <c r="H220" s="249">
        <v>2</v>
      </c>
      <c r="I220" s="250"/>
      <c r="J220" s="246"/>
      <c r="K220" s="246"/>
      <c r="L220" s="251"/>
      <c r="M220" s="252"/>
      <c r="N220" s="253"/>
      <c r="O220" s="253"/>
      <c r="P220" s="253"/>
      <c r="Q220" s="253"/>
      <c r="R220" s="253"/>
      <c r="S220" s="253"/>
      <c r="T220" s="25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55" t="s">
        <v>161</v>
      </c>
      <c r="AU220" s="255" t="s">
        <v>79</v>
      </c>
      <c r="AV220" s="14" t="s">
        <v>158</v>
      </c>
      <c r="AW220" s="14" t="s">
        <v>31</v>
      </c>
      <c r="AX220" s="14" t="s">
        <v>77</v>
      </c>
      <c r="AY220" s="255" t="s">
        <v>151</v>
      </c>
    </row>
    <row r="221" s="2" customFormat="1" ht="16.5" customHeight="1">
      <c r="A221" s="41"/>
      <c r="B221" s="42"/>
      <c r="C221" s="257" t="s">
        <v>257</v>
      </c>
      <c r="D221" s="257" t="s">
        <v>249</v>
      </c>
      <c r="E221" s="258" t="s">
        <v>372</v>
      </c>
      <c r="F221" s="259" t="s">
        <v>373</v>
      </c>
      <c r="G221" s="260" t="s">
        <v>363</v>
      </c>
      <c r="H221" s="261">
        <v>1</v>
      </c>
      <c r="I221" s="262"/>
      <c r="J221" s="263">
        <f>ROUND(I221*H221,2)</f>
        <v>0</v>
      </c>
      <c r="K221" s="259" t="s">
        <v>157</v>
      </c>
      <c r="L221" s="264"/>
      <c r="M221" s="265" t="s">
        <v>19</v>
      </c>
      <c r="N221" s="266" t="s">
        <v>40</v>
      </c>
      <c r="O221" s="87"/>
      <c r="P221" s="224">
        <f>O221*H221</f>
        <v>0</v>
      </c>
      <c r="Q221" s="224">
        <v>0.0040000000000000001</v>
      </c>
      <c r="R221" s="224">
        <f>Q221*H221</f>
        <v>0.0040000000000000001</v>
      </c>
      <c r="S221" s="224">
        <v>0</v>
      </c>
      <c r="T221" s="225">
        <f>S221*H221</f>
        <v>0</v>
      </c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R221" s="226" t="s">
        <v>175</v>
      </c>
      <c r="AT221" s="226" t="s">
        <v>249</v>
      </c>
      <c r="AU221" s="226" t="s">
        <v>79</v>
      </c>
      <c r="AY221" s="20" t="s">
        <v>151</v>
      </c>
      <c r="BE221" s="227">
        <f>IF(N221="základní",J221,0)</f>
        <v>0</v>
      </c>
      <c r="BF221" s="227">
        <f>IF(N221="snížená",J221,0)</f>
        <v>0</v>
      </c>
      <c r="BG221" s="227">
        <f>IF(N221="zákl. přenesená",J221,0)</f>
        <v>0</v>
      </c>
      <c r="BH221" s="227">
        <f>IF(N221="sníž. přenesená",J221,0)</f>
        <v>0</v>
      </c>
      <c r="BI221" s="227">
        <f>IF(N221="nulová",J221,0)</f>
        <v>0</v>
      </c>
      <c r="BJ221" s="20" t="s">
        <v>77</v>
      </c>
      <c r="BK221" s="227">
        <f>ROUND(I221*H221,2)</f>
        <v>0</v>
      </c>
      <c r="BL221" s="20" t="s">
        <v>158</v>
      </c>
      <c r="BM221" s="226" t="s">
        <v>374</v>
      </c>
    </row>
    <row r="222" s="13" customFormat="1">
      <c r="A222" s="13"/>
      <c r="B222" s="233"/>
      <c r="C222" s="234"/>
      <c r="D222" s="235" t="s">
        <v>161</v>
      </c>
      <c r="E222" s="236" t="s">
        <v>19</v>
      </c>
      <c r="F222" s="237" t="s">
        <v>375</v>
      </c>
      <c r="G222" s="234"/>
      <c r="H222" s="238">
        <v>1</v>
      </c>
      <c r="I222" s="239"/>
      <c r="J222" s="234"/>
      <c r="K222" s="234"/>
      <c r="L222" s="240"/>
      <c r="M222" s="241"/>
      <c r="N222" s="242"/>
      <c r="O222" s="242"/>
      <c r="P222" s="242"/>
      <c r="Q222" s="242"/>
      <c r="R222" s="242"/>
      <c r="S222" s="242"/>
      <c r="T222" s="24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4" t="s">
        <v>161</v>
      </c>
      <c r="AU222" s="244" t="s">
        <v>79</v>
      </c>
      <c r="AV222" s="13" t="s">
        <v>79</v>
      </c>
      <c r="AW222" s="13" t="s">
        <v>31</v>
      </c>
      <c r="AX222" s="13" t="s">
        <v>77</v>
      </c>
      <c r="AY222" s="244" t="s">
        <v>151</v>
      </c>
    </row>
    <row r="223" s="2" customFormat="1" ht="16.5" customHeight="1">
      <c r="A223" s="41"/>
      <c r="B223" s="42"/>
      <c r="C223" s="257" t="s">
        <v>376</v>
      </c>
      <c r="D223" s="257" t="s">
        <v>249</v>
      </c>
      <c r="E223" s="258" t="s">
        <v>377</v>
      </c>
      <c r="F223" s="259" t="s">
        <v>378</v>
      </c>
      <c r="G223" s="260" t="s">
        <v>363</v>
      </c>
      <c r="H223" s="261">
        <v>1</v>
      </c>
      <c r="I223" s="262"/>
      <c r="J223" s="263">
        <f>ROUND(I223*H223,2)</f>
        <v>0</v>
      </c>
      <c r="K223" s="259" t="s">
        <v>157</v>
      </c>
      <c r="L223" s="264"/>
      <c r="M223" s="265" t="s">
        <v>19</v>
      </c>
      <c r="N223" s="266" t="s">
        <v>40</v>
      </c>
      <c r="O223" s="87"/>
      <c r="P223" s="224">
        <f>O223*H223</f>
        <v>0</v>
      </c>
      <c r="Q223" s="224">
        <v>0.0035000000000000001</v>
      </c>
      <c r="R223" s="224">
        <f>Q223*H223</f>
        <v>0.0035000000000000001</v>
      </c>
      <c r="S223" s="224">
        <v>0</v>
      </c>
      <c r="T223" s="225">
        <f>S223*H223</f>
        <v>0</v>
      </c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R223" s="226" t="s">
        <v>175</v>
      </c>
      <c r="AT223" s="226" t="s">
        <v>249</v>
      </c>
      <c r="AU223" s="226" t="s">
        <v>79</v>
      </c>
      <c r="AY223" s="20" t="s">
        <v>151</v>
      </c>
      <c r="BE223" s="227">
        <f>IF(N223="základní",J223,0)</f>
        <v>0</v>
      </c>
      <c r="BF223" s="227">
        <f>IF(N223="snížená",J223,0)</f>
        <v>0</v>
      </c>
      <c r="BG223" s="227">
        <f>IF(N223="zákl. přenesená",J223,0)</f>
        <v>0</v>
      </c>
      <c r="BH223" s="227">
        <f>IF(N223="sníž. přenesená",J223,0)</f>
        <v>0</v>
      </c>
      <c r="BI223" s="227">
        <f>IF(N223="nulová",J223,0)</f>
        <v>0</v>
      </c>
      <c r="BJ223" s="20" t="s">
        <v>77</v>
      </c>
      <c r="BK223" s="227">
        <f>ROUND(I223*H223,2)</f>
        <v>0</v>
      </c>
      <c r="BL223" s="20" t="s">
        <v>158</v>
      </c>
      <c r="BM223" s="226" t="s">
        <v>379</v>
      </c>
    </row>
    <row r="224" s="13" customFormat="1">
      <c r="A224" s="13"/>
      <c r="B224" s="233"/>
      <c r="C224" s="234"/>
      <c r="D224" s="235" t="s">
        <v>161</v>
      </c>
      <c r="E224" s="236" t="s">
        <v>19</v>
      </c>
      <c r="F224" s="237" t="s">
        <v>380</v>
      </c>
      <c r="G224" s="234"/>
      <c r="H224" s="238">
        <v>1</v>
      </c>
      <c r="I224" s="239"/>
      <c r="J224" s="234"/>
      <c r="K224" s="234"/>
      <c r="L224" s="240"/>
      <c r="M224" s="241"/>
      <c r="N224" s="242"/>
      <c r="O224" s="242"/>
      <c r="P224" s="242"/>
      <c r="Q224" s="242"/>
      <c r="R224" s="242"/>
      <c r="S224" s="242"/>
      <c r="T224" s="24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4" t="s">
        <v>161</v>
      </c>
      <c r="AU224" s="244" t="s">
        <v>79</v>
      </c>
      <c r="AV224" s="13" t="s">
        <v>79</v>
      </c>
      <c r="AW224" s="13" t="s">
        <v>31</v>
      </c>
      <c r="AX224" s="13" t="s">
        <v>77</v>
      </c>
      <c r="AY224" s="244" t="s">
        <v>151</v>
      </c>
    </row>
    <row r="225" s="2" customFormat="1" ht="16.5" customHeight="1">
      <c r="A225" s="41"/>
      <c r="B225" s="42"/>
      <c r="C225" s="215" t="s">
        <v>381</v>
      </c>
      <c r="D225" s="215" t="s">
        <v>153</v>
      </c>
      <c r="E225" s="216" t="s">
        <v>382</v>
      </c>
      <c r="F225" s="217" t="s">
        <v>383</v>
      </c>
      <c r="G225" s="218" t="s">
        <v>363</v>
      </c>
      <c r="H225" s="219">
        <v>3</v>
      </c>
      <c r="I225" s="220"/>
      <c r="J225" s="221">
        <f>ROUND(I225*H225,2)</f>
        <v>0</v>
      </c>
      <c r="K225" s="217" t="s">
        <v>157</v>
      </c>
      <c r="L225" s="47"/>
      <c r="M225" s="222" t="s">
        <v>19</v>
      </c>
      <c r="N225" s="223" t="s">
        <v>40</v>
      </c>
      <c r="O225" s="87"/>
      <c r="P225" s="224">
        <f>O225*H225</f>
        <v>0</v>
      </c>
      <c r="Q225" s="224">
        <v>0.11275499999999999</v>
      </c>
      <c r="R225" s="224">
        <f>Q225*H225</f>
        <v>0.33826499999999998</v>
      </c>
      <c r="S225" s="224">
        <v>0</v>
      </c>
      <c r="T225" s="225">
        <f>S225*H225</f>
        <v>0</v>
      </c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R225" s="226" t="s">
        <v>158</v>
      </c>
      <c r="AT225" s="226" t="s">
        <v>153</v>
      </c>
      <c r="AU225" s="226" t="s">
        <v>79</v>
      </c>
      <c r="AY225" s="20" t="s">
        <v>151</v>
      </c>
      <c r="BE225" s="227">
        <f>IF(N225="základní",J225,0)</f>
        <v>0</v>
      </c>
      <c r="BF225" s="227">
        <f>IF(N225="snížená",J225,0)</f>
        <v>0</v>
      </c>
      <c r="BG225" s="227">
        <f>IF(N225="zákl. přenesená",J225,0)</f>
        <v>0</v>
      </c>
      <c r="BH225" s="227">
        <f>IF(N225="sníž. přenesená",J225,0)</f>
        <v>0</v>
      </c>
      <c r="BI225" s="227">
        <f>IF(N225="nulová",J225,0)</f>
        <v>0</v>
      </c>
      <c r="BJ225" s="20" t="s">
        <v>77</v>
      </c>
      <c r="BK225" s="227">
        <f>ROUND(I225*H225,2)</f>
        <v>0</v>
      </c>
      <c r="BL225" s="20" t="s">
        <v>158</v>
      </c>
      <c r="BM225" s="226" t="s">
        <v>384</v>
      </c>
    </row>
    <row r="226" s="2" customFormat="1">
      <c r="A226" s="41"/>
      <c r="B226" s="42"/>
      <c r="C226" s="43"/>
      <c r="D226" s="228" t="s">
        <v>159</v>
      </c>
      <c r="E226" s="43"/>
      <c r="F226" s="229" t="s">
        <v>385</v>
      </c>
      <c r="G226" s="43"/>
      <c r="H226" s="43"/>
      <c r="I226" s="230"/>
      <c r="J226" s="43"/>
      <c r="K226" s="43"/>
      <c r="L226" s="47"/>
      <c r="M226" s="231"/>
      <c r="N226" s="232"/>
      <c r="O226" s="87"/>
      <c r="P226" s="87"/>
      <c r="Q226" s="87"/>
      <c r="R226" s="87"/>
      <c r="S226" s="87"/>
      <c r="T226" s="88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T226" s="20" t="s">
        <v>159</v>
      </c>
      <c r="AU226" s="20" t="s">
        <v>79</v>
      </c>
    </row>
    <row r="227" s="2" customFormat="1" ht="16.5" customHeight="1">
      <c r="A227" s="41"/>
      <c r="B227" s="42"/>
      <c r="C227" s="257" t="s">
        <v>386</v>
      </c>
      <c r="D227" s="257" t="s">
        <v>249</v>
      </c>
      <c r="E227" s="258" t="s">
        <v>387</v>
      </c>
      <c r="F227" s="259" t="s">
        <v>388</v>
      </c>
      <c r="G227" s="260" t="s">
        <v>363</v>
      </c>
      <c r="H227" s="261">
        <v>3</v>
      </c>
      <c r="I227" s="262"/>
      <c r="J227" s="263">
        <f>ROUND(I227*H227,2)</f>
        <v>0</v>
      </c>
      <c r="K227" s="259" t="s">
        <v>157</v>
      </c>
      <c r="L227" s="264"/>
      <c r="M227" s="265" t="s">
        <v>19</v>
      </c>
      <c r="N227" s="266" t="s">
        <v>40</v>
      </c>
      <c r="O227" s="87"/>
      <c r="P227" s="224">
        <f>O227*H227</f>
        <v>0</v>
      </c>
      <c r="Q227" s="224">
        <v>0.0064999999999999997</v>
      </c>
      <c r="R227" s="224">
        <f>Q227*H227</f>
        <v>0.0195</v>
      </c>
      <c r="S227" s="224">
        <v>0</v>
      </c>
      <c r="T227" s="225">
        <f>S227*H227</f>
        <v>0</v>
      </c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R227" s="226" t="s">
        <v>175</v>
      </c>
      <c r="AT227" s="226" t="s">
        <v>249</v>
      </c>
      <c r="AU227" s="226" t="s">
        <v>79</v>
      </c>
      <c r="AY227" s="20" t="s">
        <v>151</v>
      </c>
      <c r="BE227" s="227">
        <f>IF(N227="základní",J227,0)</f>
        <v>0</v>
      </c>
      <c r="BF227" s="227">
        <f>IF(N227="snížená",J227,0)</f>
        <v>0</v>
      </c>
      <c r="BG227" s="227">
        <f>IF(N227="zákl. přenesená",J227,0)</f>
        <v>0</v>
      </c>
      <c r="BH227" s="227">
        <f>IF(N227="sníž. přenesená",J227,0)</f>
        <v>0</v>
      </c>
      <c r="BI227" s="227">
        <f>IF(N227="nulová",J227,0)</f>
        <v>0</v>
      </c>
      <c r="BJ227" s="20" t="s">
        <v>77</v>
      </c>
      <c r="BK227" s="227">
        <f>ROUND(I227*H227,2)</f>
        <v>0</v>
      </c>
      <c r="BL227" s="20" t="s">
        <v>158</v>
      </c>
      <c r="BM227" s="226" t="s">
        <v>389</v>
      </c>
    </row>
    <row r="228" s="2" customFormat="1" ht="16.5" customHeight="1">
      <c r="A228" s="41"/>
      <c r="B228" s="42"/>
      <c r="C228" s="215" t="s">
        <v>390</v>
      </c>
      <c r="D228" s="215" t="s">
        <v>153</v>
      </c>
      <c r="E228" s="216" t="s">
        <v>391</v>
      </c>
      <c r="F228" s="217" t="s">
        <v>392</v>
      </c>
      <c r="G228" s="218" t="s">
        <v>156</v>
      </c>
      <c r="H228" s="219">
        <v>0.88400000000000001</v>
      </c>
      <c r="I228" s="220"/>
      <c r="J228" s="221">
        <f>ROUND(I228*H228,2)</f>
        <v>0</v>
      </c>
      <c r="K228" s="217" t="s">
        <v>157</v>
      </c>
      <c r="L228" s="47"/>
      <c r="M228" s="222" t="s">
        <v>19</v>
      </c>
      <c r="N228" s="223" t="s">
        <v>40</v>
      </c>
      <c r="O228" s="87"/>
      <c r="P228" s="224">
        <f>O228*H228</f>
        <v>0</v>
      </c>
      <c r="Q228" s="224">
        <v>0.0014499999999999999</v>
      </c>
      <c r="R228" s="224">
        <f>Q228*H228</f>
        <v>0.0012817999999999998</v>
      </c>
      <c r="S228" s="224">
        <v>0</v>
      </c>
      <c r="T228" s="225">
        <f>S228*H228</f>
        <v>0</v>
      </c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R228" s="226" t="s">
        <v>158</v>
      </c>
      <c r="AT228" s="226" t="s">
        <v>153</v>
      </c>
      <c r="AU228" s="226" t="s">
        <v>79</v>
      </c>
      <c r="AY228" s="20" t="s">
        <v>151</v>
      </c>
      <c r="BE228" s="227">
        <f>IF(N228="základní",J228,0)</f>
        <v>0</v>
      </c>
      <c r="BF228" s="227">
        <f>IF(N228="snížená",J228,0)</f>
        <v>0</v>
      </c>
      <c r="BG228" s="227">
        <f>IF(N228="zákl. přenesená",J228,0)</f>
        <v>0</v>
      </c>
      <c r="BH228" s="227">
        <f>IF(N228="sníž. přenesená",J228,0)</f>
        <v>0</v>
      </c>
      <c r="BI228" s="227">
        <f>IF(N228="nulová",J228,0)</f>
        <v>0</v>
      </c>
      <c r="BJ228" s="20" t="s">
        <v>77</v>
      </c>
      <c r="BK228" s="227">
        <f>ROUND(I228*H228,2)</f>
        <v>0</v>
      </c>
      <c r="BL228" s="20" t="s">
        <v>158</v>
      </c>
      <c r="BM228" s="226" t="s">
        <v>393</v>
      </c>
    </row>
    <row r="229" s="2" customFormat="1">
      <c r="A229" s="41"/>
      <c r="B229" s="42"/>
      <c r="C229" s="43"/>
      <c r="D229" s="228" t="s">
        <v>159</v>
      </c>
      <c r="E229" s="43"/>
      <c r="F229" s="229" t="s">
        <v>394</v>
      </c>
      <c r="G229" s="43"/>
      <c r="H229" s="43"/>
      <c r="I229" s="230"/>
      <c r="J229" s="43"/>
      <c r="K229" s="43"/>
      <c r="L229" s="47"/>
      <c r="M229" s="231"/>
      <c r="N229" s="232"/>
      <c r="O229" s="87"/>
      <c r="P229" s="87"/>
      <c r="Q229" s="87"/>
      <c r="R229" s="87"/>
      <c r="S229" s="87"/>
      <c r="T229" s="88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T229" s="20" t="s">
        <v>159</v>
      </c>
      <c r="AU229" s="20" t="s">
        <v>79</v>
      </c>
    </row>
    <row r="230" s="13" customFormat="1">
      <c r="A230" s="13"/>
      <c r="B230" s="233"/>
      <c r="C230" s="234"/>
      <c r="D230" s="235" t="s">
        <v>161</v>
      </c>
      <c r="E230" s="236" t="s">
        <v>19</v>
      </c>
      <c r="F230" s="237" t="s">
        <v>395</v>
      </c>
      <c r="G230" s="234"/>
      <c r="H230" s="238">
        <v>0.88400000000000001</v>
      </c>
      <c r="I230" s="239"/>
      <c r="J230" s="234"/>
      <c r="K230" s="234"/>
      <c r="L230" s="240"/>
      <c r="M230" s="241"/>
      <c r="N230" s="242"/>
      <c r="O230" s="242"/>
      <c r="P230" s="242"/>
      <c r="Q230" s="242"/>
      <c r="R230" s="242"/>
      <c r="S230" s="242"/>
      <c r="T230" s="24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4" t="s">
        <v>161</v>
      </c>
      <c r="AU230" s="244" t="s">
        <v>79</v>
      </c>
      <c r="AV230" s="13" t="s">
        <v>79</v>
      </c>
      <c r="AW230" s="13" t="s">
        <v>31</v>
      </c>
      <c r="AX230" s="13" t="s">
        <v>77</v>
      </c>
      <c r="AY230" s="244" t="s">
        <v>151</v>
      </c>
    </row>
    <row r="231" s="2" customFormat="1" ht="24.15" customHeight="1">
      <c r="A231" s="41"/>
      <c r="B231" s="42"/>
      <c r="C231" s="215" t="s">
        <v>396</v>
      </c>
      <c r="D231" s="215" t="s">
        <v>153</v>
      </c>
      <c r="E231" s="216" t="s">
        <v>397</v>
      </c>
      <c r="F231" s="217" t="s">
        <v>398</v>
      </c>
      <c r="G231" s="218" t="s">
        <v>156</v>
      </c>
      <c r="H231" s="219">
        <v>0.88400000000000001</v>
      </c>
      <c r="I231" s="220"/>
      <c r="J231" s="221">
        <f>ROUND(I231*H231,2)</f>
        <v>0</v>
      </c>
      <c r="K231" s="217" t="s">
        <v>157</v>
      </c>
      <c r="L231" s="47"/>
      <c r="M231" s="222" t="s">
        <v>19</v>
      </c>
      <c r="N231" s="223" t="s">
        <v>40</v>
      </c>
      <c r="O231" s="87"/>
      <c r="P231" s="224">
        <f>O231*H231</f>
        <v>0</v>
      </c>
      <c r="Q231" s="224">
        <v>1.22E-05</v>
      </c>
      <c r="R231" s="224">
        <f>Q231*H231</f>
        <v>1.0784800000000001E-05</v>
      </c>
      <c r="S231" s="224">
        <v>0</v>
      </c>
      <c r="T231" s="225">
        <f>S231*H231</f>
        <v>0</v>
      </c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R231" s="226" t="s">
        <v>158</v>
      </c>
      <c r="AT231" s="226" t="s">
        <v>153</v>
      </c>
      <c r="AU231" s="226" t="s">
        <v>79</v>
      </c>
      <c r="AY231" s="20" t="s">
        <v>151</v>
      </c>
      <c r="BE231" s="227">
        <f>IF(N231="základní",J231,0)</f>
        <v>0</v>
      </c>
      <c r="BF231" s="227">
        <f>IF(N231="snížená",J231,0)</f>
        <v>0</v>
      </c>
      <c r="BG231" s="227">
        <f>IF(N231="zákl. přenesená",J231,0)</f>
        <v>0</v>
      </c>
      <c r="BH231" s="227">
        <f>IF(N231="sníž. přenesená",J231,0)</f>
        <v>0</v>
      </c>
      <c r="BI231" s="227">
        <f>IF(N231="nulová",J231,0)</f>
        <v>0</v>
      </c>
      <c r="BJ231" s="20" t="s">
        <v>77</v>
      </c>
      <c r="BK231" s="227">
        <f>ROUND(I231*H231,2)</f>
        <v>0</v>
      </c>
      <c r="BL231" s="20" t="s">
        <v>158</v>
      </c>
      <c r="BM231" s="226" t="s">
        <v>399</v>
      </c>
    </row>
    <row r="232" s="2" customFormat="1">
      <c r="A232" s="41"/>
      <c r="B232" s="42"/>
      <c r="C232" s="43"/>
      <c r="D232" s="228" t="s">
        <v>159</v>
      </c>
      <c r="E232" s="43"/>
      <c r="F232" s="229" t="s">
        <v>400</v>
      </c>
      <c r="G232" s="43"/>
      <c r="H232" s="43"/>
      <c r="I232" s="230"/>
      <c r="J232" s="43"/>
      <c r="K232" s="43"/>
      <c r="L232" s="47"/>
      <c r="M232" s="231"/>
      <c r="N232" s="232"/>
      <c r="O232" s="87"/>
      <c r="P232" s="87"/>
      <c r="Q232" s="87"/>
      <c r="R232" s="87"/>
      <c r="S232" s="87"/>
      <c r="T232" s="88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T232" s="20" t="s">
        <v>159</v>
      </c>
      <c r="AU232" s="20" t="s">
        <v>79</v>
      </c>
    </row>
    <row r="233" s="2" customFormat="1" ht="24.15" customHeight="1">
      <c r="A233" s="41"/>
      <c r="B233" s="42"/>
      <c r="C233" s="215" t="s">
        <v>401</v>
      </c>
      <c r="D233" s="215" t="s">
        <v>153</v>
      </c>
      <c r="E233" s="216" t="s">
        <v>402</v>
      </c>
      <c r="F233" s="217" t="s">
        <v>403</v>
      </c>
      <c r="G233" s="218" t="s">
        <v>191</v>
      </c>
      <c r="H233" s="219">
        <v>510.69</v>
      </c>
      <c r="I233" s="220"/>
      <c r="J233" s="221">
        <f>ROUND(I233*H233,2)</f>
        <v>0</v>
      </c>
      <c r="K233" s="217" t="s">
        <v>157</v>
      </c>
      <c r="L233" s="47"/>
      <c r="M233" s="222" t="s">
        <v>19</v>
      </c>
      <c r="N233" s="223" t="s">
        <v>40</v>
      </c>
      <c r="O233" s="87"/>
      <c r="P233" s="224">
        <f>O233*H233</f>
        <v>0</v>
      </c>
      <c r="Q233" s="224">
        <v>0.15539952000000001</v>
      </c>
      <c r="R233" s="224">
        <f>Q233*H233</f>
        <v>79.360980868800013</v>
      </c>
      <c r="S233" s="224">
        <v>0</v>
      </c>
      <c r="T233" s="225">
        <f>S233*H233</f>
        <v>0</v>
      </c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R233" s="226" t="s">
        <v>158</v>
      </c>
      <c r="AT233" s="226" t="s">
        <v>153</v>
      </c>
      <c r="AU233" s="226" t="s">
        <v>79</v>
      </c>
      <c r="AY233" s="20" t="s">
        <v>151</v>
      </c>
      <c r="BE233" s="227">
        <f>IF(N233="základní",J233,0)</f>
        <v>0</v>
      </c>
      <c r="BF233" s="227">
        <f>IF(N233="snížená",J233,0)</f>
        <v>0</v>
      </c>
      <c r="BG233" s="227">
        <f>IF(N233="zákl. přenesená",J233,0)</f>
        <v>0</v>
      </c>
      <c r="BH233" s="227">
        <f>IF(N233="sníž. přenesená",J233,0)</f>
        <v>0</v>
      </c>
      <c r="BI233" s="227">
        <f>IF(N233="nulová",J233,0)</f>
        <v>0</v>
      </c>
      <c r="BJ233" s="20" t="s">
        <v>77</v>
      </c>
      <c r="BK233" s="227">
        <f>ROUND(I233*H233,2)</f>
        <v>0</v>
      </c>
      <c r="BL233" s="20" t="s">
        <v>158</v>
      </c>
      <c r="BM233" s="226" t="s">
        <v>404</v>
      </c>
    </row>
    <row r="234" s="2" customFormat="1">
      <c r="A234" s="41"/>
      <c r="B234" s="42"/>
      <c r="C234" s="43"/>
      <c r="D234" s="228" t="s">
        <v>159</v>
      </c>
      <c r="E234" s="43"/>
      <c r="F234" s="229" t="s">
        <v>405</v>
      </c>
      <c r="G234" s="43"/>
      <c r="H234" s="43"/>
      <c r="I234" s="230"/>
      <c r="J234" s="43"/>
      <c r="K234" s="43"/>
      <c r="L234" s="47"/>
      <c r="M234" s="231"/>
      <c r="N234" s="232"/>
      <c r="O234" s="87"/>
      <c r="P234" s="87"/>
      <c r="Q234" s="87"/>
      <c r="R234" s="87"/>
      <c r="S234" s="87"/>
      <c r="T234" s="88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T234" s="20" t="s">
        <v>159</v>
      </c>
      <c r="AU234" s="20" t="s">
        <v>79</v>
      </c>
    </row>
    <row r="235" s="2" customFormat="1">
      <c r="A235" s="41"/>
      <c r="B235" s="42"/>
      <c r="C235" s="43"/>
      <c r="D235" s="235" t="s">
        <v>238</v>
      </c>
      <c r="E235" s="43"/>
      <c r="F235" s="256" t="s">
        <v>406</v>
      </c>
      <c r="G235" s="43"/>
      <c r="H235" s="43"/>
      <c r="I235" s="230"/>
      <c r="J235" s="43"/>
      <c r="K235" s="43"/>
      <c r="L235" s="47"/>
      <c r="M235" s="231"/>
      <c r="N235" s="232"/>
      <c r="O235" s="87"/>
      <c r="P235" s="87"/>
      <c r="Q235" s="87"/>
      <c r="R235" s="87"/>
      <c r="S235" s="87"/>
      <c r="T235" s="88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T235" s="20" t="s">
        <v>238</v>
      </c>
      <c r="AU235" s="20" t="s">
        <v>79</v>
      </c>
    </row>
    <row r="236" s="13" customFormat="1">
      <c r="A236" s="13"/>
      <c r="B236" s="233"/>
      <c r="C236" s="234"/>
      <c r="D236" s="235" t="s">
        <v>161</v>
      </c>
      <c r="E236" s="236" t="s">
        <v>19</v>
      </c>
      <c r="F236" s="237" t="s">
        <v>407</v>
      </c>
      <c r="G236" s="234"/>
      <c r="H236" s="238">
        <v>510.69</v>
      </c>
      <c r="I236" s="239"/>
      <c r="J236" s="234"/>
      <c r="K236" s="234"/>
      <c r="L236" s="240"/>
      <c r="M236" s="241"/>
      <c r="N236" s="242"/>
      <c r="O236" s="242"/>
      <c r="P236" s="242"/>
      <c r="Q236" s="242"/>
      <c r="R236" s="242"/>
      <c r="S236" s="242"/>
      <c r="T236" s="24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4" t="s">
        <v>161</v>
      </c>
      <c r="AU236" s="244" t="s">
        <v>79</v>
      </c>
      <c r="AV236" s="13" t="s">
        <v>79</v>
      </c>
      <c r="AW236" s="13" t="s">
        <v>31</v>
      </c>
      <c r="AX236" s="13" t="s">
        <v>77</v>
      </c>
      <c r="AY236" s="244" t="s">
        <v>151</v>
      </c>
    </row>
    <row r="237" s="2" customFormat="1" ht="16.5" customHeight="1">
      <c r="A237" s="41"/>
      <c r="B237" s="42"/>
      <c r="C237" s="257" t="s">
        <v>408</v>
      </c>
      <c r="D237" s="257" t="s">
        <v>249</v>
      </c>
      <c r="E237" s="258" t="s">
        <v>409</v>
      </c>
      <c r="F237" s="259" t="s">
        <v>410</v>
      </c>
      <c r="G237" s="260" t="s">
        <v>191</v>
      </c>
      <c r="H237" s="261">
        <v>24.123000000000001</v>
      </c>
      <c r="I237" s="262"/>
      <c r="J237" s="263">
        <f>ROUND(I237*H237,2)</f>
        <v>0</v>
      </c>
      <c r="K237" s="259" t="s">
        <v>157</v>
      </c>
      <c r="L237" s="264"/>
      <c r="M237" s="265" t="s">
        <v>19</v>
      </c>
      <c r="N237" s="266" t="s">
        <v>40</v>
      </c>
      <c r="O237" s="87"/>
      <c r="P237" s="224">
        <f>O237*H237</f>
        <v>0</v>
      </c>
      <c r="Q237" s="224">
        <v>0.040000000000000001</v>
      </c>
      <c r="R237" s="224">
        <f>Q237*H237</f>
        <v>0.96492000000000011</v>
      </c>
      <c r="S237" s="224">
        <v>0</v>
      </c>
      <c r="T237" s="225">
        <f>S237*H237</f>
        <v>0</v>
      </c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R237" s="226" t="s">
        <v>175</v>
      </c>
      <c r="AT237" s="226" t="s">
        <v>249</v>
      </c>
      <c r="AU237" s="226" t="s">
        <v>79</v>
      </c>
      <c r="AY237" s="20" t="s">
        <v>151</v>
      </c>
      <c r="BE237" s="227">
        <f>IF(N237="základní",J237,0)</f>
        <v>0</v>
      </c>
      <c r="BF237" s="227">
        <f>IF(N237="snížená",J237,0)</f>
        <v>0</v>
      </c>
      <c r="BG237" s="227">
        <f>IF(N237="zákl. přenesená",J237,0)</f>
        <v>0</v>
      </c>
      <c r="BH237" s="227">
        <f>IF(N237="sníž. přenesená",J237,0)</f>
        <v>0</v>
      </c>
      <c r="BI237" s="227">
        <f>IF(N237="nulová",J237,0)</f>
        <v>0</v>
      </c>
      <c r="BJ237" s="20" t="s">
        <v>77</v>
      </c>
      <c r="BK237" s="227">
        <f>ROUND(I237*H237,2)</f>
        <v>0</v>
      </c>
      <c r="BL237" s="20" t="s">
        <v>158</v>
      </c>
      <c r="BM237" s="226" t="s">
        <v>411</v>
      </c>
    </row>
    <row r="238" s="13" customFormat="1">
      <c r="A238" s="13"/>
      <c r="B238" s="233"/>
      <c r="C238" s="234"/>
      <c r="D238" s="235" t="s">
        <v>161</v>
      </c>
      <c r="E238" s="236" t="s">
        <v>19</v>
      </c>
      <c r="F238" s="237" t="s">
        <v>412</v>
      </c>
      <c r="G238" s="234"/>
      <c r="H238" s="238">
        <v>11.15</v>
      </c>
      <c r="I238" s="239"/>
      <c r="J238" s="234"/>
      <c r="K238" s="234"/>
      <c r="L238" s="240"/>
      <c r="M238" s="241"/>
      <c r="N238" s="242"/>
      <c r="O238" s="242"/>
      <c r="P238" s="242"/>
      <c r="Q238" s="242"/>
      <c r="R238" s="242"/>
      <c r="S238" s="242"/>
      <c r="T238" s="24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4" t="s">
        <v>161</v>
      </c>
      <c r="AU238" s="244" t="s">
        <v>79</v>
      </c>
      <c r="AV238" s="13" t="s">
        <v>79</v>
      </c>
      <c r="AW238" s="13" t="s">
        <v>31</v>
      </c>
      <c r="AX238" s="13" t="s">
        <v>69</v>
      </c>
      <c r="AY238" s="244" t="s">
        <v>151</v>
      </c>
    </row>
    <row r="239" s="13" customFormat="1">
      <c r="A239" s="13"/>
      <c r="B239" s="233"/>
      <c r="C239" s="234"/>
      <c r="D239" s="235" t="s">
        <v>161</v>
      </c>
      <c r="E239" s="236" t="s">
        <v>19</v>
      </c>
      <c r="F239" s="237" t="s">
        <v>413</v>
      </c>
      <c r="G239" s="234"/>
      <c r="H239" s="238">
        <v>3.1200000000000001</v>
      </c>
      <c r="I239" s="239"/>
      <c r="J239" s="234"/>
      <c r="K239" s="234"/>
      <c r="L239" s="240"/>
      <c r="M239" s="241"/>
      <c r="N239" s="242"/>
      <c r="O239" s="242"/>
      <c r="P239" s="242"/>
      <c r="Q239" s="242"/>
      <c r="R239" s="242"/>
      <c r="S239" s="242"/>
      <c r="T239" s="24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4" t="s">
        <v>161</v>
      </c>
      <c r="AU239" s="244" t="s">
        <v>79</v>
      </c>
      <c r="AV239" s="13" t="s">
        <v>79</v>
      </c>
      <c r="AW239" s="13" t="s">
        <v>31</v>
      </c>
      <c r="AX239" s="13" t="s">
        <v>69</v>
      </c>
      <c r="AY239" s="244" t="s">
        <v>151</v>
      </c>
    </row>
    <row r="240" s="13" customFormat="1">
      <c r="A240" s="13"/>
      <c r="B240" s="233"/>
      <c r="C240" s="234"/>
      <c r="D240" s="235" t="s">
        <v>161</v>
      </c>
      <c r="E240" s="236" t="s">
        <v>19</v>
      </c>
      <c r="F240" s="237" t="s">
        <v>414</v>
      </c>
      <c r="G240" s="234"/>
      <c r="H240" s="238">
        <v>9.3800000000000008</v>
      </c>
      <c r="I240" s="239"/>
      <c r="J240" s="234"/>
      <c r="K240" s="234"/>
      <c r="L240" s="240"/>
      <c r="M240" s="241"/>
      <c r="N240" s="242"/>
      <c r="O240" s="242"/>
      <c r="P240" s="242"/>
      <c r="Q240" s="242"/>
      <c r="R240" s="242"/>
      <c r="S240" s="242"/>
      <c r="T240" s="24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4" t="s">
        <v>161</v>
      </c>
      <c r="AU240" s="244" t="s">
        <v>79</v>
      </c>
      <c r="AV240" s="13" t="s">
        <v>79</v>
      </c>
      <c r="AW240" s="13" t="s">
        <v>31</v>
      </c>
      <c r="AX240" s="13" t="s">
        <v>69</v>
      </c>
      <c r="AY240" s="244" t="s">
        <v>151</v>
      </c>
    </row>
    <row r="241" s="14" customFormat="1">
      <c r="A241" s="14"/>
      <c r="B241" s="245"/>
      <c r="C241" s="246"/>
      <c r="D241" s="235" t="s">
        <v>161</v>
      </c>
      <c r="E241" s="247" t="s">
        <v>19</v>
      </c>
      <c r="F241" s="248" t="s">
        <v>202</v>
      </c>
      <c r="G241" s="246"/>
      <c r="H241" s="249">
        <v>23.649999999999999</v>
      </c>
      <c r="I241" s="250"/>
      <c r="J241" s="246"/>
      <c r="K241" s="246"/>
      <c r="L241" s="251"/>
      <c r="M241" s="252"/>
      <c r="N241" s="253"/>
      <c r="O241" s="253"/>
      <c r="P241" s="253"/>
      <c r="Q241" s="253"/>
      <c r="R241" s="253"/>
      <c r="S241" s="253"/>
      <c r="T241" s="25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55" t="s">
        <v>161</v>
      </c>
      <c r="AU241" s="255" t="s">
        <v>79</v>
      </c>
      <c r="AV241" s="14" t="s">
        <v>158</v>
      </c>
      <c r="AW241" s="14" t="s">
        <v>31</v>
      </c>
      <c r="AX241" s="14" t="s">
        <v>77</v>
      </c>
      <c r="AY241" s="255" t="s">
        <v>151</v>
      </c>
    </row>
    <row r="242" s="13" customFormat="1">
      <c r="A242" s="13"/>
      <c r="B242" s="233"/>
      <c r="C242" s="234"/>
      <c r="D242" s="235" t="s">
        <v>161</v>
      </c>
      <c r="E242" s="234"/>
      <c r="F242" s="237" t="s">
        <v>415</v>
      </c>
      <c r="G242" s="234"/>
      <c r="H242" s="238">
        <v>24.123000000000001</v>
      </c>
      <c r="I242" s="239"/>
      <c r="J242" s="234"/>
      <c r="K242" s="234"/>
      <c r="L242" s="240"/>
      <c r="M242" s="241"/>
      <c r="N242" s="242"/>
      <c r="O242" s="242"/>
      <c r="P242" s="242"/>
      <c r="Q242" s="242"/>
      <c r="R242" s="242"/>
      <c r="S242" s="242"/>
      <c r="T242" s="24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4" t="s">
        <v>161</v>
      </c>
      <c r="AU242" s="244" t="s">
        <v>79</v>
      </c>
      <c r="AV242" s="13" t="s">
        <v>79</v>
      </c>
      <c r="AW242" s="13" t="s">
        <v>4</v>
      </c>
      <c r="AX242" s="13" t="s">
        <v>77</v>
      </c>
      <c r="AY242" s="244" t="s">
        <v>151</v>
      </c>
    </row>
    <row r="243" s="2" customFormat="1" ht="16.5" customHeight="1">
      <c r="A243" s="41"/>
      <c r="B243" s="42"/>
      <c r="C243" s="257" t="s">
        <v>416</v>
      </c>
      <c r="D243" s="257" t="s">
        <v>249</v>
      </c>
      <c r="E243" s="258" t="s">
        <v>417</v>
      </c>
      <c r="F243" s="259" t="s">
        <v>418</v>
      </c>
      <c r="G243" s="260" t="s">
        <v>191</v>
      </c>
      <c r="H243" s="261">
        <v>302.88900000000001</v>
      </c>
      <c r="I243" s="262"/>
      <c r="J243" s="263">
        <f>ROUND(I243*H243,2)</f>
        <v>0</v>
      </c>
      <c r="K243" s="259" t="s">
        <v>157</v>
      </c>
      <c r="L243" s="264"/>
      <c r="M243" s="265" t="s">
        <v>19</v>
      </c>
      <c r="N243" s="266" t="s">
        <v>40</v>
      </c>
      <c r="O243" s="87"/>
      <c r="P243" s="224">
        <f>O243*H243</f>
        <v>0</v>
      </c>
      <c r="Q243" s="224">
        <v>0.080000000000000002</v>
      </c>
      <c r="R243" s="224">
        <f>Q243*H243</f>
        <v>24.231120000000001</v>
      </c>
      <c r="S243" s="224">
        <v>0</v>
      </c>
      <c r="T243" s="225">
        <f>S243*H243</f>
        <v>0</v>
      </c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R243" s="226" t="s">
        <v>175</v>
      </c>
      <c r="AT243" s="226" t="s">
        <v>249</v>
      </c>
      <c r="AU243" s="226" t="s">
        <v>79</v>
      </c>
      <c r="AY243" s="20" t="s">
        <v>151</v>
      </c>
      <c r="BE243" s="227">
        <f>IF(N243="základní",J243,0)</f>
        <v>0</v>
      </c>
      <c r="BF243" s="227">
        <f>IF(N243="snížená",J243,0)</f>
        <v>0</v>
      </c>
      <c r="BG243" s="227">
        <f>IF(N243="zákl. přenesená",J243,0)</f>
        <v>0</v>
      </c>
      <c r="BH243" s="227">
        <f>IF(N243="sníž. přenesená",J243,0)</f>
        <v>0</v>
      </c>
      <c r="BI243" s="227">
        <f>IF(N243="nulová",J243,0)</f>
        <v>0</v>
      </c>
      <c r="BJ243" s="20" t="s">
        <v>77</v>
      </c>
      <c r="BK243" s="227">
        <f>ROUND(I243*H243,2)</f>
        <v>0</v>
      </c>
      <c r="BL243" s="20" t="s">
        <v>158</v>
      </c>
      <c r="BM243" s="226" t="s">
        <v>419</v>
      </c>
    </row>
    <row r="244" s="13" customFormat="1">
      <c r="A244" s="13"/>
      <c r="B244" s="233"/>
      <c r="C244" s="234"/>
      <c r="D244" s="235" t="s">
        <v>161</v>
      </c>
      <c r="E244" s="236" t="s">
        <v>19</v>
      </c>
      <c r="F244" s="237" t="s">
        <v>420</v>
      </c>
      <c r="G244" s="234"/>
      <c r="H244" s="238">
        <v>87.780000000000001</v>
      </c>
      <c r="I244" s="239"/>
      <c r="J244" s="234"/>
      <c r="K244" s="234"/>
      <c r="L244" s="240"/>
      <c r="M244" s="241"/>
      <c r="N244" s="242"/>
      <c r="O244" s="242"/>
      <c r="P244" s="242"/>
      <c r="Q244" s="242"/>
      <c r="R244" s="242"/>
      <c r="S244" s="242"/>
      <c r="T244" s="24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4" t="s">
        <v>161</v>
      </c>
      <c r="AU244" s="244" t="s">
        <v>79</v>
      </c>
      <c r="AV244" s="13" t="s">
        <v>79</v>
      </c>
      <c r="AW244" s="13" t="s">
        <v>31</v>
      </c>
      <c r="AX244" s="13" t="s">
        <v>69</v>
      </c>
      <c r="AY244" s="244" t="s">
        <v>151</v>
      </c>
    </row>
    <row r="245" s="13" customFormat="1">
      <c r="A245" s="13"/>
      <c r="B245" s="233"/>
      <c r="C245" s="234"/>
      <c r="D245" s="235" t="s">
        <v>161</v>
      </c>
      <c r="E245" s="236" t="s">
        <v>19</v>
      </c>
      <c r="F245" s="237" t="s">
        <v>421</v>
      </c>
      <c r="G245" s="234"/>
      <c r="H245" s="238">
        <v>86.430000000000007</v>
      </c>
      <c r="I245" s="239"/>
      <c r="J245" s="234"/>
      <c r="K245" s="234"/>
      <c r="L245" s="240"/>
      <c r="M245" s="241"/>
      <c r="N245" s="242"/>
      <c r="O245" s="242"/>
      <c r="P245" s="242"/>
      <c r="Q245" s="242"/>
      <c r="R245" s="242"/>
      <c r="S245" s="242"/>
      <c r="T245" s="24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4" t="s">
        <v>161</v>
      </c>
      <c r="AU245" s="244" t="s">
        <v>79</v>
      </c>
      <c r="AV245" s="13" t="s">
        <v>79</v>
      </c>
      <c r="AW245" s="13" t="s">
        <v>31</v>
      </c>
      <c r="AX245" s="13" t="s">
        <v>69</v>
      </c>
      <c r="AY245" s="244" t="s">
        <v>151</v>
      </c>
    </row>
    <row r="246" s="13" customFormat="1">
      <c r="A246" s="13"/>
      <c r="B246" s="233"/>
      <c r="C246" s="234"/>
      <c r="D246" s="235" t="s">
        <v>161</v>
      </c>
      <c r="E246" s="236" t="s">
        <v>19</v>
      </c>
      <c r="F246" s="237" t="s">
        <v>422</v>
      </c>
      <c r="G246" s="234"/>
      <c r="H246" s="238">
        <v>122.74</v>
      </c>
      <c r="I246" s="239"/>
      <c r="J246" s="234"/>
      <c r="K246" s="234"/>
      <c r="L246" s="240"/>
      <c r="M246" s="241"/>
      <c r="N246" s="242"/>
      <c r="O246" s="242"/>
      <c r="P246" s="242"/>
      <c r="Q246" s="242"/>
      <c r="R246" s="242"/>
      <c r="S246" s="242"/>
      <c r="T246" s="24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4" t="s">
        <v>161</v>
      </c>
      <c r="AU246" s="244" t="s">
        <v>79</v>
      </c>
      <c r="AV246" s="13" t="s">
        <v>79</v>
      </c>
      <c r="AW246" s="13" t="s">
        <v>31</v>
      </c>
      <c r="AX246" s="13" t="s">
        <v>69</v>
      </c>
      <c r="AY246" s="244" t="s">
        <v>151</v>
      </c>
    </row>
    <row r="247" s="14" customFormat="1">
      <c r="A247" s="14"/>
      <c r="B247" s="245"/>
      <c r="C247" s="246"/>
      <c r="D247" s="235" t="s">
        <v>161</v>
      </c>
      <c r="E247" s="247" t="s">
        <v>19</v>
      </c>
      <c r="F247" s="248" t="s">
        <v>202</v>
      </c>
      <c r="G247" s="246"/>
      <c r="H247" s="249">
        <v>296.94999999999999</v>
      </c>
      <c r="I247" s="250"/>
      <c r="J247" s="246"/>
      <c r="K247" s="246"/>
      <c r="L247" s="251"/>
      <c r="M247" s="252"/>
      <c r="N247" s="253"/>
      <c r="O247" s="253"/>
      <c r="P247" s="253"/>
      <c r="Q247" s="253"/>
      <c r="R247" s="253"/>
      <c r="S247" s="253"/>
      <c r="T247" s="25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55" t="s">
        <v>161</v>
      </c>
      <c r="AU247" s="255" t="s">
        <v>79</v>
      </c>
      <c r="AV247" s="14" t="s">
        <v>158</v>
      </c>
      <c r="AW247" s="14" t="s">
        <v>31</v>
      </c>
      <c r="AX247" s="14" t="s">
        <v>77</v>
      </c>
      <c r="AY247" s="255" t="s">
        <v>151</v>
      </c>
    </row>
    <row r="248" s="13" customFormat="1">
      <c r="A248" s="13"/>
      <c r="B248" s="233"/>
      <c r="C248" s="234"/>
      <c r="D248" s="235" t="s">
        <v>161</v>
      </c>
      <c r="E248" s="234"/>
      <c r="F248" s="237" t="s">
        <v>423</v>
      </c>
      <c r="G248" s="234"/>
      <c r="H248" s="238">
        <v>302.88900000000001</v>
      </c>
      <c r="I248" s="239"/>
      <c r="J248" s="234"/>
      <c r="K248" s="234"/>
      <c r="L248" s="240"/>
      <c r="M248" s="241"/>
      <c r="N248" s="242"/>
      <c r="O248" s="242"/>
      <c r="P248" s="242"/>
      <c r="Q248" s="242"/>
      <c r="R248" s="242"/>
      <c r="S248" s="242"/>
      <c r="T248" s="24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4" t="s">
        <v>161</v>
      </c>
      <c r="AU248" s="244" t="s">
        <v>79</v>
      </c>
      <c r="AV248" s="13" t="s">
        <v>79</v>
      </c>
      <c r="AW248" s="13" t="s">
        <v>4</v>
      </c>
      <c r="AX248" s="13" t="s">
        <v>77</v>
      </c>
      <c r="AY248" s="244" t="s">
        <v>151</v>
      </c>
    </row>
    <row r="249" s="2" customFormat="1" ht="16.5" customHeight="1">
      <c r="A249" s="41"/>
      <c r="B249" s="42"/>
      <c r="C249" s="257" t="s">
        <v>424</v>
      </c>
      <c r="D249" s="257" t="s">
        <v>249</v>
      </c>
      <c r="E249" s="258" t="s">
        <v>425</v>
      </c>
      <c r="F249" s="259" t="s">
        <v>426</v>
      </c>
      <c r="G249" s="260" t="s">
        <v>191</v>
      </c>
      <c r="H249" s="261">
        <v>140.59700000000001</v>
      </c>
      <c r="I249" s="262"/>
      <c r="J249" s="263">
        <f>ROUND(I249*H249,2)</f>
        <v>0</v>
      </c>
      <c r="K249" s="259" t="s">
        <v>157</v>
      </c>
      <c r="L249" s="264"/>
      <c r="M249" s="265" t="s">
        <v>19</v>
      </c>
      <c r="N249" s="266" t="s">
        <v>40</v>
      </c>
      <c r="O249" s="87"/>
      <c r="P249" s="224">
        <f>O249*H249</f>
        <v>0</v>
      </c>
      <c r="Q249" s="224">
        <v>0.048300000000000003</v>
      </c>
      <c r="R249" s="224">
        <f>Q249*H249</f>
        <v>6.7908351000000007</v>
      </c>
      <c r="S249" s="224">
        <v>0</v>
      </c>
      <c r="T249" s="225">
        <f>S249*H249</f>
        <v>0</v>
      </c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R249" s="226" t="s">
        <v>175</v>
      </c>
      <c r="AT249" s="226" t="s">
        <v>249</v>
      </c>
      <c r="AU249" s="226" t="s">
        <v>79</v>
      </c>
      <c r="AY249" s="20" t="s">
        <v>151</v>
      </c>
      <c r="BE249" s="227">
        <f>IF(N249="základní",J249,0)</f>
        <v>0</v>
      </c>
      <c r="BF249" s="227">
        <f>IF(N249="snížená",J249,0)</f>
        <v>0</v>
      </c>
      <c r="BG249" s="227">
        <f>IF(N249="zákl. přenesená",J249,0)</f>
        <v>0</v>
      </c>
      <c r="BH249" s="227">
        <f>IF(N249="sníž. přenesená",J249,0)</f>
        <v>0</v>
      </c>
      <c r="BI249" s="227">
        <f>IF(N249="nulová",J249,0)</f>
        <v>0</v>
      </c>
      <c r="BJ249" s="20" t="s">
        <v>77</v>
      </c>
      <c r="BK249" s="227">
        <f>ROUND(I249*H249,2)</f>
        <v>0</v>
      </c>
      <c r="BL249" s="20" t="s">
        <v>158</v>
      </c>
      <c r="BM249" s="226" t="s">
        <v>427</v>
      </c>
    </row>
    <row r="250" s="2" customFormat="1" ht="16.5" customHeight="1">
      <c r="A250" s="41"/>
      <c r="B250" s="42"/>
      <c r="C250" s="257" t="s">
        <v>287</v>
      </c>
      <c r="D250" s="257" t="s">
        <v>249</v>
      </c>
      <c r="E250" s="258" t="s">
        <v>428</v>
      </c>
      <c r="F250" s="259" t="s">
        <v>429</v>
      </c>
      <c r="G250" s="260" t="s">
        <v>191</v>
      </c>
      <c r="H250" s="261">
        <v>40.034999999999997</v>
      </c>
      <c r="I250" s="262"/>
      <c r="J250" s="263">
        <f>ROUND(I250*H250,2)</f>
        <v>0</v>
      </c>
      <c r="K250" s="259" t="s">
        <v>157</v>
      </c>
      <c r="L250" s="264"/>
      <c r="M250" s="265" t="s">
        <v>19</v>
      </c>
      <c r="N250" s="266" t="s">
        <v>40</v>
      </c>
      <c r="O250" s="87"/>
      <c r="P250" s="224">
        <f>O250*H250</f>
        <v>0</v>
      </c>
      <c r="Q250" s="224">
        <v>0.048399999999999999</v>
      </c>
      <c r="R250" s="224">
        <f>Q250*H250</f>
        <v>1.9376939999999998</v>
      </c>
      <c r="S250" s="224">
        <v>0</v>
      </c>
      <c r="T250" s="225">
        <f>S250*H250</f>
        <v>0</v>
      </c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R250" s="226" t="s">
        <v>175</v>
      </c>
      <c r="AT250" s="226" t="s">
        <v>249</v>
      </c>
      <c r="AU250" s="226" t="s">
        <v>79</v>
      </c>
      <c r="AY250" s="20" t="s">
        <v>151</v>
      </c>
      <c r="BE250" s="227">
        <f>IF(N250="základní",J250,0)</f>
        <v>0</v>
      </c>
      <c r="BF250" s="227">
        <f>IF(N250="snížená",J250,0)</f>
        <v>0</v>
      </c>
      <c r="BG250" s="227">
        <f>IF(N250="zákl. přenesená",J250,0)</f>
        <v>0</v>
      </c>
      <c r="BH250" s="227">
        <f>IF(N250="sníž. přenesená",J250,0)</f>
        <v>0</v>
      </c>
      <c r="BI250" s="227">
        <f>IF(N250="nulová",J250,0)</f>
        <v>0</v>
      </c>
      <c r="BJ250" s="20" t="s">
        <v>77</v>
      </c>
      <c r="BK250" s="227">
        <f>ROUND(I250*H250,2)</f>
        <v>0</v>
      </c>
      <c r="BL250" s="20" t="s">
        <v>158</v>
      </c>
      <c r="BM250" s="226" t="s">
        <v>430</v>
      </c>
    </row>
    <row r="251" s="13" customFormat="1">
      <c r="A251" s="13"/>
      <c r="B251" s="233"/>
      <c r="C251" s="234"/>
      <c r="D251" s="235" t="s">
        <v>161</v>
      </c>
      <c r="E251" s="236" t="s">
        <v>19</v>
      </c>
      <c r="F251" s="237" t="s">
        <v>431</v>
      </c>
      <c r="G251" s="234"/>
      <c r="H251" s="238">
        <v>28.18</v>
      </c>
      <c r="I251" s="239"/>
      <c r="J251" s="234"/>
      <c r="K251" s="234"/>
      <c r="L251" s="240"/>
      <c r="M251" s="241"/>
      <c r="N251" s="242"/>
      <c r="O251" s="242"/>
      <c r="P251" s="242"/>
      <c r="Q251" s="242"/>
      <c r="R251" s="242"/>
      <c r="S251" s="242"/>
      <c r="T251" s="24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4" t="s">
        <v>161</v>
      </c>
      <c r="AU251" s="244" t="s">
        <v>79</v>
      </c>
      <c r="AV251" s="13" t="s">
        <v>79</v>
      </c>
      <c r="AW251" s="13" t="s">
        <v>31</v>
      </c>
      <c r="AX251" s="13" t="s">
        <v>69</v>
      </c>
      <c r="AY251" s="244" t="s">
        <v>151</v>
      </c>
    </row>
    <row r="252" s="13" customFormat="1">
      <c r="A252" s="13"/>
      <c r="B252" s="233"/>
      <c r="C252" s="234"/>
      <c r="D252" s="235" t="s">
        <v>161</v>
      </c>
      <c r="E252" s="236" t="s">
        <v>19</v>
      </c>
      <c r="F252" s="237" t="s">
        <v>432</v>
      </c>
      <c r="G252" s="234"/>
      <c r="H252" s="238">
        <v>9.5199999999999996</v>
      </c>
      <c r="I252" s="239"/>
      <c r="J252" s="234"/>
      <c r="K252" s="234"/>
      <c r="L252" s="240"/>
      <c r="M252" s="241"/>
      <c r="N252" s="242"/>
      <c r="O252" s="242"/>
      <c r="P252" s="242"/>
      <c r="Q252" s="242"/>
      <c r="R252" s="242"/>
      <c r="S252" s="242"/>
      <c r="T252" s="24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4" t="s">
        <v>161</v>
      </c>
      <c r="AU252" s="244" t="s">
        <v>79</v>
      </c>
      <c r="AV252" s="13" t="s">
        <v>79</v>
      </c>
      <c r="AW252" s="13" t="s">
        <v>31</v>
      </c>
      <c r="AX252" s="13" t="s">
        <v>69</v>
      </c>
      <c r="AY252" s="244" t="s">
        <v>151</v>
      </c>
    </row>
    <row r="253" s="13" customFormat="1">
      <c r="A253" s="13"/>
      <c r="B253" s="233"/>
      <c r="C253" s="234"/>
      <c r="D253" s="235" t="s">
        <v>161</v>
      </c>
      <c r="E253" s="236" t="s">
        <v>19</v>
      </c>
      <c r="F253" s="237" t="s">
        <v>433</v>
      </c>
      <c r="G253" s="234"/>
      <c r="H253" s="238">
        <v>1.55</v>
      </c>
      <c r="I253" s="239"/>
      <c r="J253" s="234"/>
      <c r="K253" s="234"/>
      <c r="L253" s="240"/>
      <c r="M253" s="241"/>
      <c r="N253" s="242"/>
      <c r="O253" s="242"/>
      <c r="P253" s="242"/>
      <c r="Q253" s="242"/>
      <c r="R253" s="242"/>
      <c r="S253" s="242"/>
      <c r="T253" s="24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4" t="s">
        <v>161</v>
      </c>
      <c r="AU253" s="244" t="s">
        <v>79</v>
      </c>
      <c r="AV253" s="13" t="s">
        <v>79</v>
      </c>
      <c r="AW253" s="13" t="s">
        <v>31</v>
      </c>
      <c r="AX253" s="13" t="s">
        <v>69</v>
      </c>
      <c r="AY253" s="244" t="s">
        <v>151</v>
      </c>
    </row>
    <row r="254" s="14" customFormat="1">
      <c r="A254" s="14"/>
      <c r="B254" s="245"/>
      <c r="C254" s="246"/>
      <c r="D254" s="235" t="s">
        <v>161</v>
      </c>
      <c r="E254" s="247" t="s">
        <v>19</v>
      </c>
      <c r="F254" s="248" t="s">
        <v>202</v>
      </c>
      <c r="G254" s="246"/>
      <c r="H254" s="249">
        <v>39.25</v>
      </c>
      <c r="I254" s="250"/>
      <c r="J254" s="246"/>
      <c r="K254" s="246"/>
      <c r="L254" s="251"/>
      <c r="M254" s="252"/>
      <c r="N254" s="253"/>
      <c r="O254" s="253"/>
      <c r="P254" s="253"/>
      <c r="Q254" s="253"/>
      <c r="R254" s="253"/>
      <c r="S254" s="253"/>
      <c r="T254" s="25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55" t="s">
        <v>161</v>
      </c>
      <c r="AU254" s="255" t="s">
        <v>79</v>
      </c>
      <c r="AV254" s="14" t="s">
        <v>158</v>
      </c>
      <c r="AW254" s="14" t="s">
        <v>31</v>
      </c>
      <c r="AX254" s="14" t="s">
        <v>77</v>
      </c>
      <c r="AY254" s="255" t="s">
        <v>151</v>
      </c>
    </row>
    <row r="255" s="13" customFormat="1">
      <c r="A255" s="13"/>
      <c r="B255" s="233"/>
      <c r="C255" s="234"/>
      <c r="D255" s="235" t="s">
        <v>161</v>
      </c>
      <c r="E255" s="234"/>
      <c r="F255" s="237" t="s">
        <v>434</v>
      </c>
      <c r="G255" s="234"/>
      <c r="H255" s="238">
        <v>40.034999999999997</v>
      </c>
      <c r="I255" s="239"/>
      <c r="J255" s="234"/>
      <c r="K255" s="234"/>
      <c r="L255" s="240"/>
      <c r="M255" s="241"/>
      <c r="N255" s="242"/>
      <c r="O255" s="242"/>
      <c r="P255" s="242"/>
      <c r="Q255" s="242"/>
      <c r="R255" s="242"/>
      <c r="S255" s="242"/>
      <c r="T255" s="24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4" t="s">
        <v>161</v>
      </c>
      <c r="AU255" s="244" t="s">
        <v>79</v>
      </c>
      <c r="AV255" s="13" t="s">
        <v>79</v>
      </c>
      <c r="AW255" s="13" t="s">
        <v>4</v>
      </c>
      <c r="AX255" s="13" t="s">
        <v>77</v>
      </c>
      <c r="AY255" s="244" t="s">
        <v>151</v>
      </c>
    </row>
    <row r="256" s="2" customFormat="1" ht="16.5" customHeight="1">
      <c r="A256" s="41"/>
      <c r="B256" s="42"/>
      <c r="C256" s="257" t="s">
        <v>435</v>
      </c>
      <c r="D256" s="257" t="s">
        <v>249</v>
      </c>
      <c r="E256" s="258" t="s">
        <v>436</v>
      </c>
      <c r="F256" s="259" t="s">
        <v>437</v>
      </c>
      <c r="G256" s="260" t="s">
        <v>191</v>
      </c>
      <c r="H256" s="261">
        <v>13.26</v>
      </c>
      <c r="I256" s="262"/>
      <c r="J256" s="263">
        <f>ROUND(I256*H256,2)</f>
        <v>0</v>
      </c>
      <c r="K256" s="259" t="s">
        <v>157</v>
      </c>
      <c r="L256" s="264"/>
      <c r="M256" s="265" t="s">
        <v>19</v>
      </c>
      <c r="N256" s="266" t="s">
        <v>40</v>
      </c>
      <c r="O256" s="87"/>
      <c r="P256" s="224">
        <f>O256*H256</f>
        <v>0</v>
      </c>
      <c r="Q256" s="224">
        <v>0.065670000000000006</v>
      </c>
      <c r="R256" s="224">
        <f>Q256*H256</f>
        <v>0.87078420000000012</v>
      </c>
      <c r="S256" s="224">
        <v>0</v>
      </c>
      <c r="T256" s="225">
        <f>S256*H256</f>
        <v>0</v>
      </c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R256" s="226" t="s">
        <v>175</v>
      </c>
      <c r="AT256" s="226" t="s">
        <v>249</v>
      </c>
      <c r="AU256" s="226" t="s">
        <v>79</v>
      </c>
      <c r="AY256" s="20" t="s">
        <v>151</v>
      </c>
      <c r="BE256" s="227">
        <f>IF(N256="základní",J256,0)</f>
        <v>0</v>
      </c>
      <c r="BF256" s="227">
        <f>IF(N256="snížená",J256,0)</f>
        <v>0</v>
      </c>
      <c r="BG256" s="227">
        <f>IF(N256="zákl. přenesená",J256,0)</f>
        <v>0</v>
      </c>
      <c r="BH256" s="227">
        <f>IF(N256="sníž. přenesená",J256,0)</f>
        <v>0</v>
      </c>
      <c r="BI256" s="227">
        <f>IF(N256="nulová",J256,0)</f>
        <v>0</v>
      </c>
      <c r="BJ256" s="20" t="s">
        <v>77</v>
      </c>
      <c r="BK256" s="227">
        <f>ROUND(I256*H256,2)</f>
        <v>0</v>
      </c>
      <c r="BL256" s="20" t="s">
        <v>158</v>
      </c>
      <c r="BM256" s="226" t="s">
        <v>438</v>
      </c>
    </row>
    <row r="257" s="2" customFormat="1" ht="21.75" customHeight="1">
      <c r="A257" s="41"/>
      <c r="B257" s="42"/>
      <c r="C257" s="215" t="s">
        <v>294</v>
      </c>
      <c r="D257" s="215" t="s">
        <v>153</v>
      </c>
      <c r="E257" s="216" t="s">
        <v>439</v>
      </c>
      <c r="F257" s="217" t="s">
        <v>440</v>
      </c>
      <c r="G257" s="218" t="s">
        <v>191</v>
      </c>
      <c r="H257" s="219">
        <v>14</v>
      </c>
      <c r="I257" s="220"/>
      <c r="J257" s="221">
        <f>ROUND(I257*H257,2)</f>
        <v>0</v>
      </c>
      <c r="K257" s="217" t="s">
        <v>157</v>
      </c>
      <c r="L257" s="47"/>
      <c r="M257" s="222" t="s">
        <v>19</v>
      </c>
      <c r="N257" s="223" t="s">
        <v>40</v>
      </c>
      <c r="O257" s="87"/>
      <c r="P257" s="224">
        <f>O257*H257</f>
        <v>0</v>
      </c>
      <c r="Q257" s="224">
        <v>8.0499999999999992E-06</v>
      </c>
      <c r="R257" s="224">
        <f>Q257*H257</f>
        <v>0.00011269999999999999</v>
      </c>
      <c r="S257" s="224">
        <v>0</v>
      </c>
      <c r="T257" s="225">
        <f>S257*H257</f>
        <v>0</v>
      </c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R257" s="226" t="s">
        <v>158</v>
      </c>
      <c r="AT257" s="226" t="s">
        <v>153</v>
      </c>
      <c r="AU257" s="226" t="s">
        <v>79</v>
      </c>
      <c r="AY257" s="20" t="s">
        <v>151</v>
      </c>
      <c r="BE257" s="227">
        <f>IF(N257="základní",J257,0)</f>
        <v>0</v>
      </c>
      <c r="BF257" s="227">
        <f>IF(N257="snížená",J257,0)</f>
        <v>0</v>
      </c>
      <c r="BG257" s="227">
        <f>IF(N257="zákl. přenesená",J257,0)</f>
        <v>0</v>
      </c>
      <c r="BH257" s="227">
        <f>IF(N257="sníž. přenesená",J257,0)</f>
        <v>0</v>
      </c>
      <c r="BI257" s="227">
        <f>IF(N257="nulová",J257,0)</f>
        <v>0</v>
      </c>
      <c r="BJ257" s="20" t="s">
        <v>77</v>
      </c>
      <c r="BK257" s="227">
        <f>ROUND(I257*H257,2)</f>
        <v>0</v>
      </c>
      <c r="BL257" s="20" t="s">
        <v>158</v>
      </c>
      <c r="BM257" s="226" t="s">
        <v>441</v>
      </c>
    </row>
    <row r="258" s="2" customFormat="1">
      <c r="A258" s="41"/>
      <c r="B258" s="42"/>
      <c r="C258" s="43"/>
      <c r="D258" s="228" t="s">
        <v>159</v>
      </c>
      <c r="E258" s="43"/>
      <c r="F258" s="229" t="s">
        <v>442</v>
      </c>
      <c r="G258" s="43"/>
      <c r="H258" s="43"/>
      <c r="I258" s="230"/>
      <c r="J258" s="43"/>
      <c r="K258" s="43"/>
      <c r="L258" s="47"/>
      <c r="M258" s="231"/>
      <c r="N258" s="232"/>
      <c r="O258" s="87"/>
      <c r="P258" s="87"/>
      <c r="Q258" s="87"/>
      <c r="R258" s="87"/>
      <c r="S258" s="87"/>
      <c r="T258" s="88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T258" s="20" t="s">
        <v>159</v>
      </c>
      <c r="AU258" s="20" t="s">
        <v>79</v>
      </c>
    </row>
    <row r="259" s="13" customFormat="1">
      <c r="A259" s="13"/>
      <c r="B259" s="233"/>
      <c r="C259" s="234"/>
      <c r="D259" s="235" t="s">
        <v>161</v>
      </c>
      <c r="E259" s="236" t="s">
        <v>19</v>
      </c>
      <c r="F259" s="237" t="s">
        <v>443</v>
      </c>
      <c r="G259" s="234"/>
      <c r="H259" s="238">
        <v>14</v>
      </c>
      <c r="I259" s="239"/>
      <c r="J259" s="234"/>
      <c r="K259" s="234"/>
      <c r="L259" s="240"/>
      <c r="M259" s="241"/>
      <c r="N259" s="242"/>
      <c r="O259" s="242"/>
      <c r="P259" s="242"/>
      <c r="Q259" s="242"/>
      <c r="R259" s="242"/>
      <c r="S259" s="242"/>
      <c r="T259" s="24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4" t="s">
        <v>161</v>
      </c>
      <c r="AU259" s="244" t="s">
        <v>79</v>
      </c>
      <c r="AV259" s="13" t="s">
        <v>79</v>
      </c>
      <c r="AW259" s="13" t="s">
        <v>31</v>
      </c>
      <c r="AX259" s="13" t="s">
        <v>77</v>
      </c>
      <c r="AY259" s="244" t="s">
        <v>151</v>
      </c>
    </row>
    <row r="260" s="2" customFormat="1" ht="24.15" customHeight="1">
      <c r="A260" s="41"/>
      <c r="B260" s="42"/>
      <c r="C260" s="215" t="s">
        <v>444</v>
      </c>
      <c r="D260" s="215" t="s">
        <v>153</v>
      </c>
      <c r="E260" s="216" t="s">
        <v>445</v>
      </c>
      <c r="F260" s="217" t="s">
        <v>446</v>
      </c>
      <c r="G260" s="218" t="s">
        <v>191</v>
      </c>
      <c r="H260" s="219">
        <v>14</v>
      </c>
      <c r="I260" s="220"/>
      <c r="J260" s="221">
        <f>ROUND(I260*H260,2)</f>
        <v>0</v>
      </c>
      <c r="K260" s="217" t="s">
        <v>157</v>
      </c>
      <c r="L260" s="47"/>
      <c r="M260" s="222" t="s">
        <v>19</v>
      </c>
      <c r="N260" s="223" t="s">
        <v>40</v>
      </c>
      <c r="O260" s="87"/>
      <c r="P260" s="224">
        <f>O260*H260</f>
        <v>0</v>
      </c>
      <c r="Q260" s="224">
        <v>0.00033960000000000001</v>
      </c>
      <c r="R260" s="224">
        <f>Q260*H260</f>
        <v>0.0047544000000000006</v>
      </c>
      <c r="S260" s="224">
        <v>0</v>
      </c>
      <c r="T260" s="225">
        <f>S260*H260</f>
        <v>0</v>
      </c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R260" s="226" t="s">
        <v>158</v>
      </c>
      <c r="AT260" s="226" t="s">
        <v>153</v>
      </c>
      <c r="AU260" s="226" t="s">
        <v>79</v>
      </c>
      <c r="AY260" s="20" t="s">
        <v>151</v>
      </c>
      <c r="BE260" s="227">
        <f>IF(N260="základní",J260,0)</f>
        <v>0</v>
      </c>
      <c r="BF260" s="227">
        <f>IF(N260="snížená",J260,0)</f>
        <v>0</v>
      </c>
      <c r="BG260" s="227">
        <f>IF(N260="zákl. přenesená",J260,0)</f>
        <v>0</v>
      </c>
      <c r="BH260" s="227">
        <f>IF(N260="sníž. přenesená",J260,0)</f>
        <v>0</v>
      </c>
      <c r="BI260" s="227">
        <f>IF(N260="nulová",J260,0)</f>
        <v>0</v>
      </c>
      <c r="BJ260" s="20" t="s">
        <v>77</v>
      </c>
      <c r="BK260" s="227">
        <f>ROUND(I260*H260,2)</f>
        <v>0</v>
      </c>
      <c r="BL260" s="20" t="s">
        <v>158</v>
      </c>
      <c r="BM260" s="226" t="s">
        <v>447</v>
      </c>
    </row>
    <row r="261" s="2" customFormat="1">
      <c r="A261" s="41"/>
      <c r="B261" s="42"/>
      <c r="C261" s="43"/>
      <c r="D261" s="228" t="s">
        <v>159</v>
      </c>
      <c r="E261" s="43"/>
      <c r="F261" s="229" t="s">
        <v>448</v>
      </c>
      <c r="G261" s="43"/>
      <c r="H261" s="43"/>
      <c r="I261" s="230"/>
      <c r="J261" s="43"/>
      <c r="K261" s="43"/>
      <c r="L261" s="47"/>
      <c r="M261" s="231"/>
      <c r="N261" s="232"/>
      <c r="O261" s="87"/>
      <c r="P261" s="87"/>
      <c r="Q261" s="87"/>
      <c r="R261" s="87"/>
      <c r="S261" s="87"/>
      <c r="T261" s="88"/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T261" s="20" t="s">
        <v>159</v>
      </c>
      <c r="AU261" s="20" t="s">
        <v>79</v>
      </c>
    </row>
    <row r="262" s="2" customFormat="1" ht="16.5" customHeight="1">
      <c r="A262" s="41"/>
      <c r="B262" s="42"/>
      <c r="C262" s="215" t="s">
        <v>302</v>
      </c>
      <c r="D262" s="215" t="s">
        <v>153</v>
      </c>
      <c r="E262" s="216" t="s">
        <v>449</v>
      </c>
      <c r="F262" s="217" t="s">
        <v>450</v>
      </c>
      <c r="G262" s="218" t="s">
        <v>156</v>
      </c>
      <c r="H262" s="219">
        <v>1356.5799999999999</v>
      </c>
      <c r="I262" s="220"/>
      <c r="J262" s="221">
        <f>ROUND(I262*H262,2)</f>
        <v>0</v>
      </c>
      <c r="K262" s="217" t="s">
        <v>157</v>
      </c>
      <c r="L262" s="47"/>
      <c r="M262" s="222" t="s">
        <v>19</v>
      </c>
      <c r="N262" s="223" t="s">
        <v>40</v>
      </c>
      <c r="O262" s="87"/>
      <c r="P262" s="224">
        <f>O262*H262</f>
        <v>0</v>
      </c>
      <c r="Q262" s="224">
        <v>0.00046749999999999998</v>
      </c>
      <c r="R262" s="224">
        <f>Q262*H262</f>
        <v>0.63420114999999999</v>
      </c>
      <c r="S262" s="224">
        <v>0</v>
      </c>
      <c r="T262" s="225">
        <f>S262*H262</f>
        <v>0</v>
      </c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R262" s="226" t="s">
        <v>158</v>
      </c>
      <c r="AT262" s="226" t="s">
        <v>153</v>
      </c>
      <c r="AU262" s="226" t="s">
        <v>79</v>
      </c>
      <c r="AY262" s="20" t="s">
        <v>151</v>
      </c>
      <c r="BE262" s="227">
        <f>IF(N262="základní",J262,0)</f>
        <v>0</v>
      </c>
      <c r="BF262" s="227">
        <f>IF(N262="snížená",J262,0)</f>
        <v>0</v>
      </c>
      <c r="BG262" s="227">
        <f>IF(N262="zákl. přenesená",J262,0)</f>
        <v>0</v>
      </c>
      <c r="BH262" s="227">
        <f>IF(N262="sníž. přenesená",J262,0)</f>
        <v>0</v>
      </c>
      <c r="BI262" s="227">
        <f>IF(N262="nulová",J262,0)</f>
        <v>0</v>
      </c>
      <c r="BJ262" s="20" t="s">
        <v>77</v>
      </c>
      <c r="BK262" s="227">
        <f>ROUND(I262*H262,2)</f>
        <v>0</v>
      </c>
      <c r="BL262" s="20" t="s">
        <v>158</v>
      </c>
      <c r="BM262" s="226" t="s">
        <v>451</v>
      </c>
    </row>
    <row r="263" s="2" customFormat="1">
      <c r="A263" s="41"/>
      <c r="B263" s="42"/>
      <c r="C263" s="43"/>
      <c r="D263" s="228" t="s">
        <v>159</v>
      </c>
      <c r="E263" s="43"/>
      <c r="F263" s="229" t="s">
        <v>452</v>
      </c>
      <c r="G263" s="43"/>
      <c r="H263" s="43"/>
      <c r="I263" s="230"/>
      <c r="J263" s="43"/>
      <c r="K263" s="43"/>
      <c r="L263" s="47"/>
      <c r="M263" s="231"/>
      <c r="N263" s="232"/>
      <c r="O263" s="87"/>
      <c r="P263" s="87"/>
      <c r="Q263" s="87"/>
      <c r="R263" s="87"/>
      <c r="S263" s="87"/>
      <c r="T263" s="88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T263" s="20" t="s">
        <v>159</v>
      </c>
      <c r="AU263" s="20" t="s">
        <v>79</v>
      </c>
    </row>
    <row r="264" s="13" customFormat="1">
      <c r="A264" s="13"/>
      <c r="B264" s="233"/>
      <c r="C264" s="234"/>
      <c r="D264" s="235" t="s">
        <v>161</v>
      </c>
      <c r="E264" s="236" t="s">
        <v>19</v>
      </c>
      <c r="F264" s="237" t="s">
        <v>453</v>
      </c>
      <c r="G264" s="234"/>
      <c r="H264" s="238">
        <v>1356.5799999999999</v>
      </c>
      <c r="I264" s="239"/>
      <c r="J264" s="234"/>
      <c r="K264" s="234"/>
      <c r="L264" s="240"/>
      <c r="M264" s="241"/>
      <c r="N264" s="242"/>
      <c r="O264" s="242"/>
      <c r="P264" s="242"/>
      <c r="Q264" s="242"/>
      <c r="R264" s="242"/>
      <c r="S264" s="242"/>
      <c r="T264" s="24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4" t="s">
        <v>161</v>
      </c>
      <c r="AU264" s="244" t="s">
        <v>79</v>
      </c>
      <c r="AV264" s="13" t="s">
        <v>79</v>
      </c>
      <c r="AW264" s="13" t="s">
        <v>31</v>
      </c>
      <c r="AX264" s="13" t="s">
        <v>77</v>
      </c>
      <c r="AY264" s="244" t="s">
        <v>151</v>
      </c>
    </row>
    <row r="265" s="12" customFormat="1" ht="22.8" customHeight="1">
      <c r="A265" s="12"/>
      <c r="B265" s="199"/>
      <c r="C265" s="200"/>
      <c r="D265" s="201" t="s">
        <v>68</v>
      </c>
      <c r="E265" s="213" t="s">
        <v>454</v>
      </c>
      <c r="F265" s="213" t="s">
        <v>455</v>
      </c>
      <c r="G265" s="200"/>
      <c r="H265" s="200"/>
      <c r="I265" s="203"/>
      <c r="J265" s="214">
        <f>BK265</f>
        <v>0</v>
      </c>
      <c r="K265" s="200"/>
      <c r="L265" s="205"/>
      <c r="M265" s="206"/>
      <c r="N265" s="207"/>
      <c r="O265" s="207"/>
      <c r="P265" s="208">
        <f>SUM(P266:P284)</f>
        <v>0</v>
      </c>
      <c r="Q265" s="207"/>
      <c r="R265" s="208">
        <f>SUM(R266:R284)</f>
        <v>0</v>
      </c>
      <c r="S265" s="207"/>
      <c r="T265" s="209">
        <f>SUM(T266:T284)</f>
        <v>0</v>
      </c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R265" s="210" t="s">
        <v>77</v>
      </c>
      <c r="AT265" s="211" t="s">
        <v>68</v>
      </c>
      <c r="AU265" s="211" t="s">
        <v>77</v>
      </c>
      <c r="AY265" s="210" t="s">
        <v>151</v>
      </c>
      <c r="BK265" s="212">
        <f>SUM(BK266:BK284)</f>
        <v>0</v>
      </c>
    </row>
    <row r="266" s="2" customFormat="1" ht="24.15" customHeight="1">
      <c r="A266" s="41"/>
      <c r="B266" s="42"/>
      <c r="C266" s="215" t="s">
        <v>456</v>
      </c>
      <c r="D266" s="215" t="s">
        <v>153</v>
      </c>
      <c r="E266" s="216" t="s">
        <v>457</v>
      </c>
      <c r="F266" s="217" t="s">
        <v>458</v>
      </c>
      <c r="G266" s="218" t="s">
        <v>230</v>
      </c>
      <c r="H266" s="219">
        <v>1030.2470000000001</v>
      </c>
      <c r="I266" s="220"/>
      <c r="J266" s="221">
        <f>ROUND(I266*H266,2)</f>
        <v>0</v>
      </c>
      <c r="K266" s="217" t="s">
        <v>157</v>
      </c>
      <c r="L266" s="47"/>
      <c r="M266" s="222" t="s">
        <v>19</v>
      </c>
      <c r="N266" s="223" t="s">
        <v>40</v>
      </c>
      <c r="O266" s="87"/>
      <c r="P266" s="224">
        <f>O266*H266</f>
        <v>0</v>
      </c>
      <c r="Q266" s="224">
        <v>0</v>
      </c>
      <c r="R266" s="224">
        <f>Q266*H266</f>
        <v>0</v>
      </c>
      <c r="S266" s="224">
        <v>0</v>
      </c>
      <c r="T266" s="225">
        <f>S266*H266</f>
        <v>0</v>
      </c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R266" s="226" t="s">
        <v>158</v>
      </c>
      <c r="AT266" s="226" t="s">
        <v>153</v>
      </c>
      <c r="AU266" s="226" t="s">
        <v>79</v>
      </c>
      <c r="AY266" s="20" t="s">
        <v>151</v>
      </c>
      <c r="BE266" s="227">
        <f>IF(N266="základní",J266,0)</f>
        <v>0</v>
      </c>
      <c r="BF266" s="227">
        <f>IF(N266="snížená",J266,0)</f>
        <v>0</v>
      </c>
      <c r="BG266" s="227">
        <f>IF(N266="zákl. přenesená",J266,0)</f>
        <v>0</v>
      </c>
      <c r="BH266" s="227">
        <f>IF(N266="sníž. přenesená",J266,0)</f>
        <v>0</v>
      </c>
      <c r="BI266" s="227">
        <f>IF(N266="nulová",J266,0)</f>
        <v>0</v>
      </c>
      <c r="BJ266" s="20" t="s">
        <v>77</v>
      </c>
      <c r="BK266" s="227">
        <f>ROUND(I266*H266,2)</f>
        <v>0</v>
      </c>
      <c r="BL266" s="20" t="s">
        <v>158</v>
      </c>
      <c r="BM266" s="226" t="s">
        <v>459</v>
      </c>
    </row>
    <row r="267" s="2" customFormat="1">
      <c r="A267" s="41"/>
      <c r="B267" s="42"/>
      <c r="C267" s="43"/>
      <c r="D267" s="228" t="s">
        <v>159</v>
      </c>
      <c r="E267" s="43"/>
      <c r="F267" s="229" t="s">
        <v>460</v>
      </c>
      <c r="G267" s="43"/>
      <c r="H267" s="43"/>
      <c r="I267" s="230"/>
      <c r="J267" s="43"/>
      <c r="K267" s="43"/>
      <c r="L267" s="47"/>
      <c r="M267" s="231"/>
      <c r="N267" s="232"/>
      <c r="O267" s="87"/>
      <c r="P267" s="87"/>
      <c r="Q267" s="87"/>
      <c r="R267" s="87"/>
      <c r="S267" s="87"/>
      <c r="T267" s="88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T267" s="20" t="s">
        <v>159</v>
      </c>
      <c r="AU267" s="20" t="s">
        <v>79</v>
      </c>
    </row>
    <row r="268" s="13" customFormat="1">
      <c r="A268" s="13"/>
      <c r="B268" s="233"/>
      <c r="C268" s="234"/>
      <c r="D268" s="235" t="s">
        <v>161</v>
      </c>
      <c r="E268" s="236" t="s">
        <v>19</v>
      </c>
      <c r="F268" s="237" t="s">
        <v>461</v>
      </c>
      <c r="G268" s="234"/>
      <c r="H268" s="238">
        <v>9.1270000000000007</v>
      </c>
      <c r="I268" s="239"/>
      <c r="J268" s="234"/>
      <c r="K268" s="234"/>
      <c r="L268" s="240"/>
      <c r="M268" s="241"/>
      <c r="N268" s="242"/>
      <c r="O268" s="242"/>
      <c r="P268" s="242"/>
      <c r="Q268" s="242"/>
      <c r="R268" s="242"/>
      <c r="S268" s="242"/>
      <c r="T268" s="24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4" t="s">
        <v>161</v>
      </c>
      <c r="AU268" s="244" t="s">
        <v>79</v>
      </c>
      <c r="AV268" s="13" t="s">
        <v>79</v>
      </c>
      <c r="AW268" s="13" t="s">
        <v>31</v>
      </c>
      <c r="AX268" s="13" t="s">
        <v>69</v>
      </c>
      <c r="AY268" s="244" t="s">
        <v>151</v>
      </c>
    </row>
    <row r="269" s="13" customFormat="1">
      <c r="A269" s="13"/>
      <c r="B269" s="233"/>
      <c r="C269" s="234"/>
      <c r="D269" s="235" t="s">
        <v>161</v>
      </c>
      <c r="E269" s="236" t="s">
        <v>19</v>
      </c>
      <c r="F269" s="237" t="s">
        <v>462</v>
      </c>
      <c r="G269" s="234"/>
      <c r="H269" s="238">
        <v>257.565</v>
      </c>
      <c r="I269" s="239"/>
      <c r="J269" s="234"/>
      <c r="K269" s="234"/>
      <c r="L269" s="240"/>
      <c r="M269" s="241"/>
      <c r="N269" s="242"/>
      <c r="O269" s="242"/>
      <c r="P269" s="242"/>
      <c r="Q269" s="242"/>
      <c r="R269" s="242"/>
      <c r="S269" s="242"/>
      <c r="T269" s="24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4" t="s">
        <v>161</v>
      </c>
      <c r="AU269" s="244" t="s">
        <v>79</v>
      </c>
      <c r="AV269" s="13" t="s">
        <v>79</v>
      </c>
      <c r="AW269" s="13" t="s">
        <v>31</v>
      </c>
      <c r="AX269" s="13" t="s">
        <v>69</v>
      </c>
      <c r="AY269" s="244" t="s">
        <v>151</v>
      </c>
    </row>
    <row r="270" s="13" customFormat="1">
      <c r="A270" s="13"/>
      <c r="B270" s="233"/>
      <c r="C270" s="234"/>
      <c r="D270" s="235" t="s">
        <v>161</v>
      </c>
      <c r="E270" s="236" t="s">
        <v>19</v>
      </c>
      <c r="F270" s="237" t="s">
        <v>463</v>
      </c>
      <c r="G270" s="234"/>
      <c r="H270" s="238">
        <v>763.55499999999995</v>
      </c>
      <c r="I270" s="239"/>
      <c r="J270" s="234"/>
      <c r="K270" s="234"/>
      <c r="L270" s="240"/>
      <c r="M270" s="241"/>
      <c r="N270" s="242"/>
      <c r="O270" s="242"/>
      <c r="P270" s="242"/>
      <c r="Q270" s="242"/>
      <c r="R270" s="242"/>
      <c r="S270" s="242"/>
      <c r="T270" s="24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4" t="s">
        <v>161</v>
      </c>
      <c r="AU270" s="244" t="s">
        <v>79</v>
      </c>
      <c r="AV270" s="13" t="s">
        <v>79</v>
      </c>
      <c r="AW270" s="13" t="s">
        <v>31</v>
      </c>
      <c r="AX270" s="13" t="s">
        <v>69</v>
      </c>
      <c r="AY270" s="244" t="s">
        <v>151</v>
      </c>
    </row>
    <row r="271" s="14" customFormat="1">
      <c r="A271" s="14"/>
      <c r="B271" s="245"/>
      <c r="C271" s="246"/>
      <c r="D271" s="235" t="s">
        <v>161</v>
      </c>
      <c r="E271" s="247" t="s">
        <v>19</v>
      </c>
      <c r="F271" s="248" t="s">
        <v>202</v>
      </c>
      <c r="G271" s="246"/>
      <c r="H271" s="249">
        <v>1030.2470000000001</v>
      </c>
      <c r="I271" s="250"/>
      <c r="J271" s="246"/>
      <c r="K271" s="246"/>
      <c r="L271" s="251"/>
      <c r="M271" s="252"/>
      <c r="N271" s="253"/>
      <c r="O271" s="253"/>
      <c r="P271" s="253"/>
      <c r="Q271" s="253"/>
      <c r="R271" s="253"/>
      <c r="S271" s="253"/>
      <c r="T271" s="25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55" t="s">
        <v>161</v>
      </c>
      <c r="AU271" s="255" t="s">
        <v>79</v>
      </c>
      <c r="AV271" s="14" t="s">
        <v>158</v>
      </c>
      <c r="AW271" s="14" t="s">
        <v>31</v>
      </c>
      <c r="AX271" s="14" t="s">
        <v>77</v>
      </c>
      <c r="AY271" s="255" t="s">
        <v>151</v>
      </c>
    </row>
    <row r="272" s="2" customFormat="1" ht="24.15" customHeight="1">
      <c r="A272" s="41"/>
      <c r="B272" s="42"/>
      <c r="C272" s="215" t="s">
        <v>464</v>
      </c>
      <c r="D272" s="215" t="s">
        <v>153</v>
      </c>
      <c r="E272" s="216" t="s">
        <v>465</v>
      </c>
      <c r="F272" s="217" t="s">
        <v>466</v>
      </c>
      <c r="G272" s="218" t="s">
        <v>230</v>
      </c>
      <c r="H272" s="219">
        <v>9272.223</v>
      </c>
      <c r="I272" s="220"/>
      <c r="J272" s="221">
        <f>ROUND(I272*H272,2)</f>
        <v>0</v>
      </c>
      <c r="K272" s="217" t="s">
        <v>157</v>
      </c>
      <c r="L272" s="47"/>
      <c r="M272" s="222" t="s">
        <v>19</v>
      </c>
      <c r="N272" s="223" t="s">
        <v>40</v>
      </c>
      <c r="O272" s="87"/>
      <c r="P272" s="224">
        <f>O272*H272</f>
        <v>0</v>
      </c>
      <c r="Q272" s="224">
        <v>0</v>
      </c>
      <c r="R272" s="224">
        <f>Q272*H272</f>
        <v>0</v>
      </c>
      <c r="S272" s="224">
        <v>0</v>
      </c>
      <c r="T272" s="225">
        <f>S272*H272</f>
        <v>0</v>
      </c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R272" s="226" t="s">
        <v>158</v>
      </c>
      <c r="AT272" s="226" t="s">
        <v>153</v>
      </c>
      <c r="AU272" s="226" t="s">
        <v>79</v>
      </c>
      <c r="AY272" s="20" t="s">
        <v>151</v>
      </c>
      <c r="BE272" s="227">
        <f>IF(N272="základní",J272,0)</f>
        <v>0</v>
      </c>
      <c r="BF272" s="227">
        <f>IF(N272="snížená",J272,0)</f>
        <v>0</v>
      </c>
      <c r="BG272" s="227">
        <f>IF(N272="zákl. přenesená",J272,0)</f>
        <v>0</v>
      </c>
      <c r="BH272" s="227">
        <f>IF(N272="sníž. přenesená",J272,0)</f>
        <v>0</v>
      </c>
      <c r="BI272" s="227">
        <f>IF(N272="nulová",J272,0)</f>
        <v>0</v>
      </c>
      <c r="BJ272" s="20" t="s">
        <v>77</v>
      </c>
      <c r="BK272" s="227">
        <f>ROUND(I272*H272,2)</f>
        <v>0</v>
      </c>
      <c r="BL272" s="20" t="s">
        <v>158</v>
      </c>
      <c r="BM272" s="226" t="s">
        <v>467</v>
      </c>
    </row>
    <row r="273" s="2" customFormat="1">
      <c r="A273" s="41"/>
      <c r="B273" s="42"/>
      <c r="C273" s="43"/>
      <c r="D273" s="228" t="s">
        <v>159</v>
      </c>
      <c r="E273" s="43"/>
      <c r="F273" s="229" t="s">
        <v>468</v>
      </c>
      <c r="G273" s="43"/>
      <c r="H273" s="43"/>
      <c r="I273" s="230"/>
      <c r="J273" s="43"/>
      <c r="K273" s="43"/>
      <c r="L273" s="47"/>
      <c r="M273" s="231"/>
      <c r="N273" s="232"/>
      <c r="O273" s="87"/>
      <c r="P273" s="87"/>
      <c r="Q273" s="87"/>
      <c r="R273" s="87"/>
      <c r="S273" s="87"/>
      <c r="T273" s="88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T273" s="20" t="s">
        <v>159</v>
      </c>
      <c r="AU273" s="20" t="s">
        <v>79</v>
      </c>
    </row>
    <row r="274" s="2" customFormat="1">
      <c r="A274" s="41"/>
      <c r="B274" s="42"/>
      <c r="C274" s="43"/>
      <c r="D274" s="235" t="s">
        <v>238</v>
      </c>
      <c r="E274" s="43"/>
      <c r="F274" s="256" t="s">
        <v>469</v>
      </c>
      <c r="G274" s="43"/>
      <c r="H274" s="43"/>
      <c r="I274" s="230"/>
      <c r="J274" s="43"/>
      <c r="K274" s="43"/>
      <c r="L274" s="47"/>
      <c r="M274" s="231"/>
      <c r="N274" s="232"/>
      <c r="O274" s="87"/>
      <c r="P274" s="87"/>
      <c r="Q274" s="87"/>
      <c r="R274" s="87"/>
      <c r="S274" s="87"/>
      <c r="T274" s="88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T274" s="20" t="s">
        <v>238</v>
      </c>
      <c r="AU274" s="20" t="s">
        <v>79</v>
      </c>
    </row>
    <row r="275" s="13" customFormat="1">
      <c r="A275" s="13"/>
      <c r="B275" s="233"/>
      <c r="C275" s="234"/>
      <c r="D275" s="235" t="s">
        <v>161</v>
      </c>
      <c r="E275" s="234"/>
      <c r="F275" s="237" t="s">
        <v>470</v>
      </c>
      <c r="G275" s="234"/>
      <c r="H275" s="238">
        <v>9272.223</v>
      </c>
      <c r="I275" s="239"/>
      <c r="J275" s="234"/>
      <c r="K275" s="234"/>
      <c r="L275" s="240"/>
      <c r="M275" s="241"/>
      <c r="N275" s="242"/>
      <c r="O275" s="242"/>
      <c r="P275" s="242"/>
      <c r="Q275" s="242"/>
      <c r="R275" s="242"/>
      <c r="S275" s="242"/>
      <c r="T275" s="24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44" t="s">
        <v>161</v>
      </c>
      <c r="AU275" s="244" t="s">
        <v>79</v>
      </c>
      <c r="AV275" s="13" t="s">
        <v>79</v>
      </c>
      <c r="AW275" s="13" t="s">
        <v>4</v>
      </c>
      <c r="AX275" s="13" t="s">
        <v>77</v>
      </c>
      <c r="AY275" s="244" t="s">
        <v>151</v>
      </c>
    </row>
    <row r="276" s="2" customFormat="1" ht="24.15" customHeight="1">
      <c r="A276" s="41"/>
      <c r="B276" s="42"/>
      <c r="C276" s="215" t="s">
        <v>471</v>
      </c>
      <c r="D276" s="215" t="s">
        <v>153</v>
      </c>
      <c r="E276" s="216" t="s">
        <v>472</v>
      </c>
      <c r="F276" s="217" t="s">
        <v>473</v>
      </c>
      <c r="G276" s="218" t="s">
        <v>230</v>
      </c>
      <c r="H276" s="219">
        <v>182.01599999999999</v>
      </c>
      <c r="I276" s="220"/>
      <c r="J276" s="221">
        <f>ROUND(I276*H276,2)</f>
        <v>0</v>
      </c>
      <c r="K276" s="217" t="s">
        <v>157</v>
      </c>
      <c r="L276" s="47"/>
      <c r="M276" s="222" t="s">
        <v>19</v>
      </c>
      <c r="N276" s="223" t="s">
        <v>40</v>
      </c>
      <c r="O276" s="87"/>
      <c r="P276" s="224">
        <f>O276*H276</f>
        <v>0</v>
      </c>
      <c r="Q276" s="224">
        <v>0</v>
      </c>
      <c r="R276" s="224">
        <f>Q276*H276</f>
        <v>0</v>
      </c>
      <c r="S276" s="224">
        <v>0</v>
      </c>
      <c r="T276" s="225">
        <f>S276*H276</f>
        <v>0</v>
      </c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R276" s="226" t="s">
        <v>158</v>
      </c>
      <c r="AT276" s="226" t="s">
        <v>153</v>
      </c>
      <c r="AU276" s="226" t="s">
        <v>79</v>
      </c>
      <c r="AY276" s="20" t="s">
        <v>151</v>
      </c>
      <c r="BE276" s="227">
        <f>IF(N276="základní",J276,0)</f>
        <v>0</v>
      </c>
      <c r="BF276" s="227">
        <f>IF(N276="snížená",J276,0)</f>
        <v>0</v>
      </c>
      <c r="BG276" s="227">
        <f>IF(N276="zákl. přenesená",J276,0)</f>
        <v>0</v>
      </c>
      <c r="BH276" s="227">
        <f>IF(N276="sníž. přenesená",J276,0)</f>
        <v>0</v>
      </c>
      <c r="BI276" s="227">
        <f>IF(N276="nulová",J276,0)</f>
        <v>0</v>
      </c>
      <c r="BJ276" s="20" t="s">
        <v>77</v>
      </c>
      <c r="BK276" s="227">
        <f>ROUND(I276*H276,2)</f>
        <v>0</v>
      </c>
      <c r="BL276" s="20" t="s">
        <v>158</v>
      </c>
      <c r="BM276" s="226" t="s">
        <v>474</v>
      </c>
    </row>
    <row r="277" s="2" customFormat="1">
      <c r="A277" s="41"/>
      <c r="B277" s="42"/>
      <c r="C277" s="43"/>
      <c r="D277" s="228" t="s">
        <v>159</v>
      </c>
      <c r="E277" s="43"/>
      <c r="F277" s="229" t="s">
        <v>475</v>
      </c>
      <c r="G277" s="43"/>
      <c r="H277" s="43"/>
      <c r="I277" s="230"/>
      <c r="J277" s="43"/>
      <c r="K277" s="43"/>
      <c r="L277" s="47"/>
      <c r="M277" s="231"/>
      <c r="N277" s="232"/>
      <c r="O277" s="87"/>
      <c r="P277" s="87"/>
      <c r="Q277" s="87"/>
      <c r="R277" s="87"/>
      <c r="S277" s="87"/>
      <c r="T277" s="88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T277" s="20" t="s">
        <v>159</v>
      </c>
      <c r="AU277" s="20" t="s">
        <v>79</v>
      </c>
    </row>
    <row r="278" s="13" customFormat="1">
      <c r="A278" s="13"/>
      <c r="B278" s="233"/>
      <c r="C278" s="234"/>
      <c r="D278" s="235" t="s">
        <v>161</v>
      </c>
      <c r="E278" s="236" t="s">
        <v>19</v>
      </c>
      <c r="F278" s="237" t="s">
        <v>476</v>
      </c>
      <c r="G278" s="234"/>
      <c r="H278" s="238">
        <v>182.01599999999999</v>
      </c>
      <c r="I278" s="239"/>
      <c r="J278" s="234"/>
      <c r="K278" s="234"/>
      <c r="L278" s="240"/>
      <c r="M278" s="241"/>
      <c r="N278" s="242"/>
      <c r="O278" s="242"/>
      <c r="P278" s="242"/>
      <c r="Q278" s="242"/>
      <c r="R278" s="242"/>
      <c r="S278" s="242"/>
      <c r="T278" s="24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4" t="s">
        <v>161</v>
      </c>
      <c r="AU278" s="244" t="s">
        <v>79</v>
      </c>
      <c r="AV278" s="13" t="s">
        <v>79</v>
      </c>
      <c r="AW278" s="13" t="s">
        <v>31</v>
      </c>
      <c r="AX278" s="13" t="s">
        <v>77</v>
      </c>
      <c r="AY278" s="244" t="s">
        <v>151</v>
      </c>
    </row>
    <row r="279" s="2" customFormat="1" ht="24.15" customHeight="1">
      <c r="A279" s="41"/>
      <c r="B279" s="42"/>
      <c r="C279" s="215" t="s">
        <v>477</v>
      </c>
      <c r="D279" s="215" t="s">
        <v>153</v>
      </c>
      <c r="E279" s="216" t="s">
        <v>478</v>
      </c>
      <c r="F279" s="217" t="s">
        <v>479</v>
      </c>
      <c r="G279" s="218" t="s">
        <v>230</v>
      </c>
      <c r="H279" s="219">
        <v>257.565</v>
      </c>
      <c r="I279" s="220"/>
      <c r="J279" s="221">
        <f>ROUND(I279*H279,2)</f>
        <v>0</v>
      </c>
      <c r="K279" s="217" t="s">
        <v>157</v>
      </c>
      <c r="L279" s="47"/>
      <c r="M279" s="222" t="s">
        <v>19</v>
      </c>
      <c r="N279" s="223" t="s">
        <v>40</v>
      </c>
      <c r="O279" s="87"/>
      <c r="P279" s="224">
        <f>O279*H279</f>
        <v>0</v>
      </c>
      <c r="Q279" s="224">
        <v>0</v>
      </c>
      <c r="R279" s="224">
        <f>Q279*H279</f>
        <v>0</v>
      </c>
      <c r="S279" s="224">
        <v>0</v>
      </c>
      <c r="T279" s="225">
        <f>S279*H279</f>
        <v>0</v>
      </c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R279" s="226" t="s">
        <v>158</v>
      </c>
      <c r="AT279" s="226" t="s">
        <v>153</v>
      </c>
      <c r="AU279" s="226" t="s">
        <v>79</v>
      </c>
      <c r="AY279" s="20" t="s">
        <v>151</v>
      </c>
      <c r="BE279" s="227">
        <f>IF(N279="základní",J279,0)</f>
        <v>0</v>
      </c>
      <c r="BF279" s="227">
        <f>IF(N279="snížená",J279,0)</f>
        <v>0</v>
      </c>
      <c r="BG279" s="227">
        <f>IF(N279="zákl. přenesená",J279,0)</f>
        <v>0</v>
      </c>
      <c r="BH279" s="227">
        <f>IF(N279="sníž. přenesená",J279,0)</f>
        <v>0</v>
      </c>
      <c r="BI279" s="227">
        <f>IF(N279="nulová",J279,0)</f>
        <v>0</v>
      </c>
      <c r="BJ279" s="20" t="s">
        <v>77</v>
      </c>
      <c r="BK279" s="227">
        <f>ROUND(I279*H279,2)</f>
        <v>0</v>
      </c>
      <c r="BL279" s="20" t="s">
        <v>158</v>
      </c>
      <c r="BM279" s="226" t="s">
        <v>480</v>
      </c>
    </row>
    <row r="280" s="2" customFormat="1">
      <c r="A280" s="41"/>
      <c r="B280" s="42"/>
      <c r="C280" s="43"/>
      <c r="D280" s="228" t="s">
        <v>159</v>
      </c>
      <c r="E280" s="43"/>
      <c r="F280" s="229" t="s">
        <v>481</v>
      </c>
      <c r="G280" s="43"/>
      <c r="H280" s="43"/>
      <c r="I280" s="230"/>
      <c r="J280" s="43"/>
      <c r="K280" s="43"/>
      <c r="L280" s="47"/>
      <c r="M280" s="231"/>
      <c r="N280" s="232"/>
      <c r="O280" s="87"/>
      <c r="P280" s="87"/>
      <c r="Q280" s="87"/>
      <c r="R280" s="87"/>
      <c r="S280" s="87"/>
      <c r="T280" s="88"/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T280" s="20" t="s">
        <v>159</v>
      </c>
      <c r="AU280" s="20" t="s">
        <v>79</v>
      </c>
    </row>
    <row r="281" s="13" customFormat="1">
      <c r="A281" s="13"/>
      <c r="B281" s="233"/>
      <c r="C281" s="234"/>
      <c r="D281" s="235" t="s">
        <v>161</v>
      </c>
      <c r="E281" s="236" t="s">
        <v>19</v>
      </c>
      <c r="F281" s="237" t="s">
        <v>462</v>
      </c>
      <c r="G281" s="234"/>
      <c r="H281" s="238">
        <v>257.565</v>
      </c>
      <c r="I281" s="239"/>
      <c r="J281" s="234"/>
      <c r="K281" s="234"/>
      <c r="L281" s="240"/>
      <c r="M281" s="241"/>
      <c r="N281" s="242"/>
      <c r="O281" s="242"/>
      <c r="P281" s="242"/>
      <c r="Q281" s="242"/>
      <c r="R281" s="242"/>
      <c r="S281" s="242"/>
      <c r="T281" s="24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4" t="s">
        <v>161</v>
      </c>
      <c r="AU281" s="244" t="s">
        <v>79</v>
      </c>
      <c r="AV281" s="13" t="s">
        <v>79</v>
      </c>
      <c r="AW281" s="13" t="s">
        <v>31</v>
      </c>
      <c r="AX281" s="13" t="s">
        <v>77</v>
      </c>
      <c r="AY281" s="244" t="s">
        <v>151</v>
      </c>
    </row>
    <row r="282" s="2" customFormat="1" ht="24.15" customHeight="1">
      <c r="A282" s="41"/>
      <c r="B282" s="42"/>
      <c r="C282" s="215" t="s">
        <v>482</v>
      </c>
      <c r="D282" s="215" t="s">
        <v>153</v>
      </c>
      <c r="E282" s="216" t="s">
        <v>483</v>
      </c>
      <c r="F282" s="217" t="s">
        <v>484</v>
      </c>
      <c r="G282" s="218" t="s">
        <v>230</v>
      </c>
      <c r="H282" s="219">
        <v>590.65499999999997</v>
      </c>
      <c r="I282" s="220"/>
      <c r="J282" s="221">
        <f>ROUND(I282*H282,2)</f>
        <v>0</v>
      </c>
      <c r="K282" s="217" t="s">
        <v>157</v>
      </c>
      <c r="L282" s="47"/>
      <c r="M282" s="222" t="s">
        <v>19</v>
      </c>
      <c r="N282" s="223" t="s">
        <v>40</v>
      </c>
      <c r="O282" s="87"/>
      <c r="P282" s="224">
        <f>O282*H282</f>
        <v>0</v>
      </c>
      <c r="Q282" s="224">
        <v>0</v>
      </c>
      <c r="R282" s="224">
        <f>Q282*H282</f>
        <v>0</v>
      </c>
      <c r="S282" s="224">
        <v>0</v>
      </c>
      <c r="T282" s="225">
        <f>S282*H282</f>
        <v>0</v>
      </c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R282" s="226" t="s">
        <v>158</v>
      </c>
      <c r="AT282" s="226" t="s">
        <v>153</v>
      </c>
      <c r="AU282" s="226" t="s">
        <v>79</v>
      </c>
      <c r="AY282" s="20" t="s">
        <v>151</v>
      </c>
      <c r="BE282" s="227">
        <f>IF(N282="základní",J282,0)</f>
        <v>0</v>
      </c>
      <c r="BF282" s="227">
        <f>IF(N282="snížená",J282,0)</f>
        <v>0</v>
      </c>
      <c r="BG282" s="227">
        <f>IF(N282="zákl. přenesená",J282,0)</f>
        <v>0</v>
      </c>
      <c r="BH282" s="227">
        <f>IF(N282="sníž. přenesená",J282,0)</f>
        <v>0</v>
      </c>
      <c r="BI282" s="227">
        <f>IF(N282="nulová",J282,0)</f>
        <v>0</v>
      </c>
      <c r="BJ282" s="20" t="s">
        <v>77</v>
      </c>
      <c r="BK282" s="227">
        <f>ROUND(I282*H282,2)</f>
        <v>0</v>
      </c>
      <c r="BL282" s="20" t="s">
        <v>158</v>
      </c>
      <c r="BM282" s="226" t="s">
        <v>485</v>
      </c>
    </row>
    <row r="283" s="2" customFormat="1">
      <c r="A283" s="41"/>
      <c r="B283" s="42"/>
      <c r="C283" s="43"/>
      <c r="D283" s="228" t="s">
        <v>159</v>
      </c>
      <c r="E283" s="43"/>
      <c r="F283" s="229" t="s">
        <v>486</v>
      </c>
      <c r="G283" s="43"/>
      <c r="H283" s="43"/>
      <c r="I283" s="230"/>
      <c r="J283" s="43"/>
      <c r="K283" s="43"/>
      <c r="L283" s="47"/>
      <c r="M283" s="231"/>
      <c r="N283" s="232"/>
      <c r="O283" s="87"/>
      <c r="P283" s="87"/>
      <c r="Q283" s="87"/>
      <c r="R283" s="87"/>
      <c r="S283" s="87"/>
      <c r="T283" s="88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T283" s="20" t="s">
        <v>159</v>
      </c>
      <c r="AU283" s="20" t="s">
        <v>79</v>
      </c>
    </row>
    <row r="284" s="13" customFormat="1">
      <c r="A284" s="13"/>
      <c r="B284" s="233"/>
      <c r="C284" s="234"/>
      <c r="D284" s="235" t="s">
        <v>161</v>
      </c>
      <c r="E284" s="236" t="s">
        <v>19</v>
      </c>
      <c r="F284" s="237" t="s">
        <v>487</v>
      </c>
      <c r="G284" s="234"/>
      <c r="H284" s="238">
        <v>590.65499999999997</v>
      </c>
      <c r="I284" s="239"/>
      <c r="J284" s="234"/>
      <c r="K284" s="234"/>
      <c r="L284" s="240"/>
      <c r="M284" s="241"/>
      <c r="N284" s="242"/>
      <c r="O284" s="242"/>
      <c r="P284" s="242"/>
      <c r="Q284" s="242"/>
      <c r="R284" s="242"/>
      <c r="S284" s="242"/>
      <c r="T284" s="24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4" t="s">
        <v>161</v>
      </c>
      <c r="AU284" s="244" t="s">
        <v>79</v>
      </c>
      <c r="AV284" s="13" t="s">
        <v>79</v>
      </c>
      <c r="AW284" s="13" t="s">
        <v>31</v>
      </c>
      <c r="AX284" s="13" t="s">
        <v>77</v>
      </c>
      <c r="AY284" s="244" t="s">
        <v>151</v>
      </c>
    </row>
    <row r="285" s="12" customFormat="1" ht="22.8" customHeight="1">
      <c r="A285" s="12"/>
      <c r="B285" s="199"/>
      <c r="C285" s="200"/>
      <c r="D285" s="201" t="s">
        <v>68</v>
      </c>
      <c r="E285" s="213" t="s">
        <v>488</v>
      </c>
      <c r="F285" s="213" t="s">
        <v>489</v>
      </c>
      <c r="G285" s="200"/>
      <c r="H285" s="200"/>
      <c r="I285" s="203"/>
      <c r="J285" s="214">
        <f>BK285</f>
        <v>0</v>
      </c>
      <c r="K285" s="200"/>
      <c r="L285" s="205"/>
      <c r="M285" s="206"/>
      <c r="N285" s="207"/>
      <c r="O285" s="207"/>
      <c r="P285" s="208">
        <f>SUM(P286:P287)</f>
        <v>0</v>
      </c>
      <c r="Q285" s="207"/>
      <c r="R285" s="208">
        <f>SUM(R286:R287)</f>
        <v>0</v>
      </c>
      <c r="S285" s="207"/>
      <c r="T285" s="209">
        <f>SUM(T286:T287)</f>
        <v>0</v>
      </c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R285" s="210" t="s">
        <v>77</v>
      </c>
      <c r="AT285" s="211" t="s">
        <v>68</v>
      </c>
      <c r="AU285" s="211" t="s">
        <v>77</v>
      </c>
      <c r="AY285" s="210" t="s">
        <v>151</v>
      </c>
      <c r="BK285" s="212">
        <f>SUM(BK286:BK287)</f>
        <v>0</v>
      </c>
    </row>
    <row r="286" s="2" customFormat="1" ht="24.15" customHeight="1">
      <c r="A286" s="41"/>
      <c r="B286" s="42"/>
      <c r="C286" s="215" t="s">
        <v>310</v>
      </c>
      <c r="D286" s="215" t="s">
        <v>153</v>
      </c>
      <c r="E286" s="216" t="s">
        <v>490</v>
      </c>
      <c r="F286" s="217" t="s">
        <v>491</v>
      </c>
      <c r="G286" s="218" t="s">
        <v>230</v>
      </c>
      <c r="H286" s="219">
        <v>2252.9639999999999</v>
      </c>
      <c r="I286" s="220"/>
      <c r="J286" s="221">
        <f>ROUND(I286*H286,2)</f>
        <v>0</v>
      </c>
      <c r="K286" s="217" t="s">
        <v>157</v>
      </c>
      <c r="L286" s="47"/>
      <c r="M286" s="222" t="s">
        <v>19</v>
      </c>
      <c r="N286" s="223" t="s">
        <v>40</v>
      </c>
      <c r="O286" s="87"/>
      <c r="P286" s="224">
        <f>O286*H286</f>
        <v>0</v>
      </c>
      <c r="Q286" s="224">
        <v>0</v>
      </c>
      <c r="R286" s="224">
        <f>Q286*H286</f>
        <v>0</v>
      </c>
      <c r="S286" s="224">
        <v>0</v>
      </c>
      <c r="T286" s="225">
        <f>S286*H286</f>
        <v>0</v>
      </c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R286" s="226" t="s">
        <v>158</v>
      </c>
      <c r="AT286" s="226" t="s">
        <v>153</v>
      </c>
      <c r="AU286" s="226" t="s">
        <v>79</v>
      </c>
      <c r="AY286" s="20" t="s">
        <v>151</v>
      </c>
      <c r="BE286" s="227">
        <f>IF(N286="základní",J286,0)</f>
        <v>0</v>
      </c>
      <c r="BF286" s="227">
        <f>IF(N286="snížená",J286,0)</f>
        <v>0</v>
      </c>
      <c r="BG286" s="227">
        <f>IF(N286="zákl. přenesená",J286,0)</f>
        <v>0</v>
      </c>
      <c r="BH286" s="227">
        <f>IF(N286="sníž. přenesená",J286,0)</f>
        <v>0</v>
      </c>
      <c r="BI286" s="227">
        <f>IF(N286="nulová",J286,0)</f>
        <v>0</v>
      </c>
      <c r="BJ286" s="20" t="s">
        <v>77</v>
      </c>
      <c r="BK286" s="227">
        <f>ROUND(I286*H286,2)</f>
        <v>0</v>
      </c>
      <c r="BL286" s="20" t="s">
        <v>158</v>
      </c>
      <c r="BM286" s="226" t="s">
        <v>492</v>
      </c>
    </row>
    <row r="287" s="2" customFormat="1">
      <c r="A287" s="41"/>
      <c r="B287" s="42"/>
      <c r="C287" s="43"/>
      <c r="D287" s="228" t="s">
        <v>159</v>
      </c>
      <c r="E287" s="43"/>
      <c r="F287" s="229" t="s">
        <v>493</v>
      </c>
      <c r="G287" s="43"/>
      <c r="H287" s="43"/>
      <c r="I287" s="230"/>
      <c r="J287" s="43"/>
      <c r="K287" s="43"/>
      <c r="L287" s="47"/>
      <c r="M287" s="231"/>
      <c r="N287" s="232"/>
      <c r="O287" s="87"/>
      <c r="P287" s="87"/>
      <c r="Q287" s="87"/>
      <c r="R287" s="87"/>
      <c r="S287" s="87"/>
      <c r="T287" s="88"/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T287" s="20" t="s">
        <v>159</v>
      </c>
      <c r="AU287" s="20" t="s">
        <v>79</v>
      </c>
    </row>
    <row r="288" s="12" customFormat="1" ht="25.92" customHeight="1">
      <c r="A288" s="12"/>
      <c r="B288" s="199"/>
      <c r="C288" s="200"/>
      <c r="D288" s="201" t="s">
        <v>68</v>
      </c>
      <c r="E288" s="202" t="s">
        <v>249</v>
      </c>
      <c r="F288" s="202" t="s">
        <v>494</v>
      </c>
      <c r="G288" s="200"/>
      <c r="H288" s="200"/>
      <c r="I288" s="203"/>
      <c r="J288" s="204">
        <f>BK288</f>
        <v>0</v>
      </c>
      <c r="K288" s="200"/>
      <c r="L288" s="205"/>
      <c r="M288" s="206"/>
      <c r="N288" s="207"/>
      <c r="O288" s="207"/>
      <c r="P288" s="208">
        <f>P289</f>
        <v>0</v>
      </c>
      <c r="Q288" s="207"/>
      <c r="R288" s="208">
        <f>R289</f>
        <v>0.036225</v>
      </c>
      <c r="S288" s="207"/>
      <c r="T288" s="209">
        <f>T289</f>
        <v>0</v>
      </c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R288" s="210" t="s">
        <v>167</v>
      </c>
      <c r="AT288" s="211" t="s">
        <v>68</v>
      </c>
      <c r="AU288" s="211" t="s">
        <v>69</v>
      </c>
      <c r="AY288" s="210" t="s">
        <v>151</v>
      </c>
      <c r="BK288" s="212">
        <f>BK289</f>
        <v>0</v>
      </c>
    </row>
    <row r="289" s="12" customFormat="1" ht="22.8" customHeight="1">
      <c r="A289" s="12"/>
      <c r="B289" s="199"/>
      <c r="C289" s="200"/>
      <c r="D289" s="201" t="s">
        <v>68</v>
      </c>
      <c r="E289" s="213" t="s">
        <v>495</v>
      </c>
      <c r="F289" s="213" t="s">
        <v>496</v>
      </c>
      <c r="G289" s="200"/>
      <c r="H289" s="200"/>
      <c r="I289" s="203"/>
      <c r="J289" s="214">
        <f>BK289</f>
        <v>0</v>
      </c>
      <c r="K289" s="200"/>
      <c r="L289" s="205"/>
      <c r="M289" s="206"/>
      <c r="N289" s="207"/>
      <c r="O289" s="207"/>
      <c r="P289" s="208">
        <f>SUM(P290:P296)</f>
        <v>0</v>
      </c>
      <c r="Q289" s="207"/>
      <c r="R289" s="208">
        <f>SUM(R290:R296)</f>
        <v>0.036225</v>
      </c>
      <c r="S289" s="207"/>
      <c r="T289" s="209">
        <f>SUM(T290:T296)</f>
        <v>0</v>
      </c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R289" s="210" t="s">
        <v>167</v>
      </c>
      <c r="AT289" s="211" t="s">
        <v>68</v>
      </c>
      <c r="AU289" s="211" t="s">
        <v>77</v>
      </c>
      <c r="AY289" s="210" t="s">
        <v>151</v>
      </c>
      <c r="BK289" s="212">
        <f>SUM(BK290:BK296)</f>
        <v>0</v>
      </c>
    </row>
    <row r="290" s="2" customFormat="1" ht="16.5" customHeight="1">
      <c r="A290" s="41"/>
      <c r="B290" s="42"/>
      <c r="C290" s="215" t="s">
        <v>497</v>
      </c>
      <c r="D290" s="215" t="s">
        <v>153</v>
      </c>
      <c r="E290" s="216" t="s">
        <v>498</v>
      </c>
      <c r="F290" s="217" t="s">
        <v>499</v>
      </c>
      <c r="G290" s="218" t="s">
        <v>191</v>
      </c>
      <c r="H290" s="219">
        <v>50</v>
      </c>
      <c r="I290" s="220"/>
      <c r="J290" s="221">
        <f>ROUND(I290*H290,2)</f>
        <v>0</v>
      </c>
      <c r="K290" s="217" t="s">
        <v>157</v>
      </c>
      <c r="L290" s="47"/>
      <c r="M290" s="222" t="s">
        <v>19</v>
      </c>
      <c r="N290" s="223" t="s">
        <v>40</v>
      </c>
      <c r="O290" s="87"/>
      <c r="P290" s="224">
        <f>O290*H290</f>
        <v>0</v>
      </c>
      <c r="Q290" s="224">
        <v>0</v>
      </c>
      <c r="R290" s="224">
        <f>Q290*H290</f>
        <v>0</v>
      </c>
      <c r="S290" s="224">
        <v>0</v>
      </c>
      <c r="T290" s="225">
        <f>S290*H290</f>
        <v>0</v>
      </c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R290" s="226" t="s">
        <v>500</v>
      </c>
      <c r="AT290" s="226" t="s">
        <v>153</v>
      </c>
      <c r="AU290" s="226" t="s">
        <v>79</v>
      </c>
      <c r="AY290" s="20" t="s">
        <v>151</v>
      </c>
      <c r="BE290" s="227">
        <f>IF(N290="základní",J290,0)</f>
        <v>0</v>
      </c>
      <c r="BF290" s="227">
        <f>IF(N290="snížená",J290,0)</f>
        <v>0</v>
      </c>
      <c r="BG290" s="227">
        <f>IF(N290="zákl. přenesená",J290,0)</f>
        <v>0</v>
      </c>
      <c r="BH290" s="227">
        <f>IF(N290="sníž. přenesená",J290,0)</f>
        <v>0</v>
      </c>
      <c r="BI290" s="227">
        <f>IF(N290="nulová",J290,0)</f>
        <v>0</v>
      </c>
      <c r="BJ290" s="20" t="s">
        <v>77</v>
      </c>
      <c r="BK290" s="227">
        <f>ROUND(I290*H290,2)</f>
        <v>0</v>
      </c>
      <c r="BL290" s="20" t="s">
        <v>500</v>
      </c>
      <c r="BM290" s="226" t="s">
        <v>501</v>
      </c>
    </row>
    <row r="291" s="2" customFormat="1">
      <c r="A291" s="41"/>
      <c r="B291" s="42"/>
      <c r="C291" s="43"/>
      <c r="D291" s="228" t="s">
        <v>159</v>
      </c>
      <c r="E291" s="43"/>
      <c r="F291" s="229" t="s">
        <v>502</v>
      </c>
      <c r="G291" s="43"/>
      <c r="H291" s="43"/>
      <c r="I291" s="230"/>
      <c r="J291" s="43"/>
      <c r="K291" s="43"/>
      <c r="L291" s="47"/>
      <c r="M291" s="231"/>
      <c r="N291" s="232"/>
      <c r="O291" s="87"/>
      <c r="P291" s="87"/>
      <c r="Q291" s="87"/>
      <c r="R291" s="87"/>
      <c r="S291" s="87"/>
      <c r="T291" s="88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T291" s="20" t="s">
        <v>159</v>
      </c>
      <c r="AU291" s="20" t="s">
        <v>79</v>
      </c>
    </row>
    <row r="292" s="13" customFormat="1">
      <c r="A292" s="13"/>
      <c r="B292" s="233"/>
      <c r="C292" s="234"/>
      <c r="D292" s="235" t="s">
        <v>161</v>
      </c>
      <c r="E292" s="236" t="s">
        <v>19</v>
      </c>
      <c r="F292" s="237" t="s">
        <v>503</v>
      </c>
      <c r="G292" s="234"/>
      <c r="H292" s="238">
        <v>25</v>
      </c>
      <c r="I292" s="239"/>
      <c r="J292" s="234"/>
      <c r="K292" s="234"/>
      <c r="L292" s="240"/>
      <c r="M292" s="241"/>
      <c r="N292" s="242"/>
      <c r="O292" s="242"/>
      <c r="P292" s="242"/>
      <c r="Q292" s="242"/>
      <c r="R292" s="242"/>
      <c r="S292" s="242"/>
      <c r="T292" s="24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4" t="s">
        <v>161</v>
      </c>
      <c r="AU292" s="244" t="s">
        <v>79</v>
      </c>
      <c r="AV292" s="13" t="s">
        <v>79</v>
      </c>
      <c r="AW292" s="13" t="s">
        <v>31</v>
      </c>
      <c r="AX292" s="13" t="s">
        <v>69</v>
      </c>
      <c r="AY292" s="244" t="s">
        <v>151</v>
      </c>
    </row>
    <row r="293" s="13" customFormat="1">
      <c r="A293" s="13"/>
      <c r="B293" s="233"/>
      <c r="C293" s="234"/>
      <c r="D293" s="235" t="s">
        <v>161</v>
      </c>
      <c r="E293" s="236" t="s">
        <v>19</v>
      </c>
      <c r="F293" s="237" t="s">
        <v>504</v>
      </c>
      <c r="G293" s="234"/>
      <c r="H293" s="238">
        <v>25</v>
      </c>
      <c r="I293" s="239"/>
      <c r="J293" s="234"/>
      <c r="K293" s="234"/>
      <c r="L293" s="240"/>
      <c r="M293" s="241"/>
      <c r="N293" s="242"/>
      <c r="O293" s="242"/>
      <c r="P293" s="242"/>
      <c r="Q293" s="242"/>
      <c r="R293" s="242"/>
      <c r="S293" s="242"/>
      <c r="T293" s="24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44" t="s">
        <v>161</v>
      </c>
      <c r="AU293" s="244" t="s">
        <v>79</v>
      </c>
      <c r="AV293" s="13" t="s">
        <v>79</v>
      </c>
      <c r="AW293" s="13" t="s">
        <v>31</v>
      </c>
      <c r="AX293" s="13" t="s">
        <v>69</v>
      </c>
      <c r="AY293" s="244" t="s">
        <v>151</v>
      </c>
    </row>
    <row r="294" s="14" customFormat="1">
      <c r="A294" s="14"/>
      <c r="B294" s="245"/>
      <c r="C294" s="246"/>
      <c r="D294" s="235" t="s">
        <v>161</v>
      </c>
      <c r="E294" s="247" t="s">
        <v>19</v>
      </c>
      <c r="F294" s="248" t="s">
        <v>202</v>
      </c>
      <c r="G294" s="246"/>
      <c r="H294" s="249">
        <v>50</v>
      </c>
      <c r="I294" s="250"/>
      <c r="J294" s="246"/>
      <c r="K294" s="246"/>
      <c r="L294" s="251"/>
      <c r="M294" s="252"/>
      <c r="N294" s="253"/>
      <c r="O294" s="253"/>
      <c r="P294" s="253"/>
      <c r="Q294" s="253"/>
      <c r="R294" s="253"/>
      <c r="S294" s="253"/>
      <c r="T294" s="25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55" t="s">
        <v>161</v>
      </c>
      <c r="AU294" s="255" t="s">
        <v>79</v>
      </c>
      <c r="AV294" s="14" t="s">
        <v>158</v>
      </c>
      <c r="AW294" s="14" t="s">
        <v>31</v>
      </c>
      <c r="AX294" s="14" t="s">
        <v>77</v>
      </c>
      <c r="AY294" s="255" t="s">
        <v>151</v>
      </c>
    </row>
    <row r="295" s="2" customFormat="1" ht="16.5" customHeight="1">
      <c r="A295" s="41"/>
      <c r="B295" s="42"/>
      <c r="C295" s="257" t="s">
        <v>316</v>
      </c>
      <c r="D295" s="257" t="s">
        <v>249</v>
      </c>
      <c r="E295" s="258" t="s">
        <v>505</v>
      </c>
      <c r="F295" s="259" t="s">
        <v>506</v>
      </c>
      <c r="G295" s="260" t="s">
        <v>191</v>
      </c>
      <c r="H295" s="261">
        <v>52.5</v>
      </c>
      <c r="I295" s="262"/>
      <c r="J295" s="263">
        <f>ROUND(I295*H295,2)</f>
        <v>0</v>
      </c>
      <c r="K295" s="259" t="s">
        <v>157</v>
      </c>
      <c r="L295" s="264"/>
      <c r="M295" s="265" t="s">
        <v>19</v>
      </c>
      <c r="N295" s="266" t="s">
        <v>40</v>
      </c>
      <c r="O295" s="87"/>
      <c r="P295" s="224">
        <f>O295*H295</f>
        <v>0</v>
      </c>
      <c r="Q295" s="224">
        <v>0.00068999999999999997</v>
      </c>
      <c r="R295" s="224">
        <f>Q295*H295</f>
        <v>0.036225</v>
      </c>
      <c r="S295" s="224">
        <v>0</v>
      </c>
      <c r="T295" s="225">
        <f>S295*H295</f>
        <v>0</v>
      </c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R295" s="226" t="s">
        <v>507</v>
      </c>
      <c r="AT295" s="226" t="s">
        <v>249</v>
      </c>
      <c r="AU295" s="226" t="s">
        <v>79</v>
      </c>
      <c r="AY295" s="20" t="s">
        <v>151</v>
      </c>
      <c r="BE295" s="227">
        <f>IF(N295="základní",J295,0)</f>
        <v>0</v>
      </c>
      <c r="BF295" s="227">
        <f>IF(N295="snížená",J295,0)</f>
        <v>0</v>
      </c>
      <c r="BG295" s="227">
        <f>IF(N295="zákl. přenesená",J295,0)</f>
        <v>0</v>
      </c>
      <c r="BH295" s="227">
        <f>IF(N295="sníž. přenesená",J295,0)</f>
        <v>0</v>
      </c>
      <c r="BI295" s="227">
        <f>IF(N295="nulová",J295,0)</f>
        <v>0</v>
      </c>
      <c r="BJ295" s="20" t="s">
        <v>77</v>
      </c>
      <c r="BK295" s="227">
        <f>ROUND(I295*H295,2)</f>
        <v>0</v>
      </c>
      <c r="BL295" s="20" t="s">
        <v>500</v>
      </c>
      <c r="BM295" s="226" t="s">
        <v>508</v>
      </c>
    </row>
    <row r="296" s="13" customFormat="1">
      <c r="A296" s="13"/>
      <c r="B296" s="233"/>
      <c r="C296" s="234"/>
      <c r="D296" s="235" t="s">
        <v>161</v>
      </c>
      <c r="E296" s="234"/>
      <c r="F296" s="237" t="s">
        <v>509</v>
      </c>
      <c r="G296" s="234"/>
      <c r="H296" s="238">
        <v>52.5</v>
      </c>
      <c r="I296" s="239"/>
      <c r="J296" s="234"/>
      <c r="K296" s="234"/>
      <c r="L296" s="240"/>
      <c r="M296" s="267"/>
      <c r="N296" s="268"/>
      <c r="O296" s="268"/>
      <c r="P296" s="268"/>
      <c r="Q296" s="268"/>
      <c r="R296" s="268"/>
      <c r="S296" s="268"/>
      <c r="T296" s="269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44" t="s">
        <v>161</v>
      </c>
      <c r="AU296" s="244" t="s">
        <v>79</v>
      </c>
      <c r="AV296" s="13" t="s">
        <v>79</v>
      </c>
      <c r="AW296" s="13" t="s">
        <v>4</v>
      </c>
      <c r="AX296" s="13" t="s">
        <v>77</v>
      </c>
      <c r="AY296" s="244" t="s">
        <v>151</v>
      </c>
    </row>
    <row r="297" s="2" customFormat="1" ht="6.96" customHeight="1">
      <c r="A297" s="41"/>
      <c r="B297" s="62"/>
      <c r="C297" s="63"/>
      <c r="D297" s="63"/>
      <c r="E297" s="63"/>
      <c r="F297" s="63"/>
      <c r="G297" s="63"/>
      <c r="H297" s="63"/>
      <c r="I297" s="63"/>
      <c r="J297" s="63"/>
      <c r="K297" s="63"/>
      <c r="L297" s="47"/>
      <c r="M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</row>
  </sheetData>
  <sheetProtection sheet="1" autoFilter="0" formatColumns="0" formatRows="0" objects="1" scenarios="1" spinCount="100000" saltValue="numm1Z+VuPbWW6ENGWhYQ2wRO3P1TvViIkvsAYdLdJGR6eVXMaThf4qTPgp48DQgUX8Boyfs6LHjF+H4pZEZwg==" hashValue="Cvv6V2SUimUg8wqCmIbFz/0+qlF234VHsTa/B5mneY/mVJB0TgzmKvi86js0aVdg9EFxdYSYeofhVuEdlvcScQ==" algorithmName="SHA-512" password="88A1"/>
  <autoFilter ref="C87:K296"/>
  <mergeCells count="9">
    <mergeCell ref="E7:H7"/>
    <mergeCell ref="E9:H9"/>
    <mergeCell ref="E18:H18"/>
    <mergeCell ref="E27:H27"/>
    <mergeCell ref="E48:H48"/>
    <mergeCell ref="E50:H50"/>
    <mergeCell ref="E78:H78"/>
    <mergeCell ref="E80:H80"/>
    <mergeCell ref="L2:V2"/>
  </mergeCells>
  <hyperlinks>
    <hyperlink ref="F92" r:id="rId1" display="https://podminky.urs.cz/item/CS_URS_2024_01/113106187"/>
    <hyperlink ref="F95" r:id="rId2" display="https://podminky.urs.cz/item/CS_URS_2024_01/113106195"/>
    <hyperlink ref="F98" r:id="rId3" display="https://podminky.urs.cz/item/CS_URS_2024_01/113107222"/>
    <hyperlink ref="F101" r:id="rId4" display="https://podminky.urs.cz/item/CS_URS_2024_01/113107223"/>
    <hyperlink ref="F104" r:id="rId5" display="https://podminky.urs.cz/item/CS_URS_2024_01/113107232"/>
    <hyperlink ref="F107" r:id="rId6" display="https://podminky.urs.cz/item/CS_URS_2024_01/113107243"/>
    <hyperlink ref="F110" r:id="rId7" display="https://podminky.urs.cz/item/CS_URS_2024_01/113201112"/>
    <hyperlink ref="F113" r:id="rId8" display="https://podminky.urs.cz/item/CS_URS_2024_01/122251105"/>
    <hyperlink ref="F118" r:id="rId9" display="https://podminky.urs.cz/item/CS_URS_2024_01/129001101"/>
    <hyperlink ref="F125" r:id="rId10" display="https://podminky.urs.cz/item/CS_URS_2024_01/132251102"/>
    <hyperlink ref="F128" r:id="rId11" display="https://podminky.urs.cz/item/CS_URS_2024_01/162751117"/>
    <hyperlink ref="F131" r:id="rId12" display="https://podminky.urs.cz/item/CS_URS_2024_01/167151101"/>
    <hyperlink ref="F133" r:id="rId13" display="https://podminky.urs.cz/item/CS_URS_2024_01/171201231"/>
    <hyperlink ref="F136" r:id="rId14" display="https://podminky.urs.cz/item/CS_URS_2024_01/181152302"/>
    <hyperlink ref="F143" r:id="rId15" display="https://podminky.urs.cz/item/CS_URS_2024_01/211971110"/>
    <hyperlink ref="F148" r:id="rId16" display="https://podminky.urs.cz/item/CS_URS_2024_01/212752402"/>
    <hyperlink ref="F152" r:id="rId17" display="https://podminky.urs.cz/item/CS_URS_2024_01/561121113"/>
    <hyperlink ref="F157" r:id="rId18" display="https://podminky.urs.cz/item/CS_URS_2024_01/561121114"/>
    <hyperlink ref="F162" r:id="rId19" display="https://podminky.urs.cz/item/CS_URS_2024_01/564231011"/>
    <hyperlink ref="F165" r:id="rId20" display="https://podminky.urs.cz/item/CS_URS_2024_01/564841111"/>
    <hyperlink ref="F169" r:id="rId21" display="https://podminky.urs.cz/item/CS_URS_2024_01/564851111"/>
    <hyperlink ref="F175" r:id="rId22" display="https://podminky.urs.cz/item/CS_URS_2024_01/564861111"/>
    <hyperlink ref="F182" r:id="rId23" display="https://podminky.urs.cz/item/CS_URS_2024_01/567132111"/>
    <hyperlink ref="F186" r:id="rId24" display="https://podminky.urs.cz/item/CS_URS_2024_01/571904111"/>
    <hyperlink ref="F190" r:id="rId25" display="https://podminky.urs.cz/item/CS_URS_2024_01/596212223"/>
    <hyperlink ref="F198" r:id="rId26" display="https://podminky.urs.cz/item/CS_URS_2024_01/596212223"/>
    <hyperlink ref="F203" r:id="rId27" display="https://podminky.urs.cz/item/CS_URS_2024_01/596412213"/>
    <hyperlink ref="F210" r:id="rId28" display="https://podminky.urs.cz/item/CS_URS_2024_01/596911111"/>
    <hyperlink ref="F216" r:id="rId29" display="https://podminky.urs.cz/item/CS_URS_2024_01/914111111"/>
    <hyperlink ref="F226" r:id="rId30" display="https://podminky.urs.cz/item/CS_URS_2024_01/914511113"/>
    <hyperlink ref="F229" r:id="rId31" display="https://podminky.urs.cz/item/CS_URS_2024_01/915131112"/>
    <hyperlink ref="F232" r:id="rId32" display="https://podminky.urs.cz/item/CS_URS_2024_01/915621111"/>
    <hyperlink ref="F234" r:id="rId33" display="https://podminky.urs.cz/item/CS_URS_2024_01/916131213"/>
    <hyperlink ref="F258" r:id="rId34" display="https://podminky.urs.cz/item/CS_URS_2024_01/919112233"/>
    <hyperlink ref="F261" r:id="rId35" display="https://podminky.urs.cz/item/CS_URS_2024_01/919122132"/>
    <hyperlink ref="F263" r:id="rId36" display="https://podminky.urs.cz/item/CS_URS_2024_01/919726122"/>
    <hyperlink ref="F267" r:id="rId37" display="https://podminky.urs.cz/item/CS_URS_2024_01/997221551"/>
    <hyperlink ref="F273" r:id="rId38" display="https://podminky.urs.cz/item/CS_URS_2024_01/997221559"/>
    <hyperlink ref="F277" r:id="rId39" display="https://podminky.urs.cz/item/CS_URS_2024_01/997221615"/>
    <hyperlink ref="F280" r:id="rId40" display="https://podminky.urs.cz/item/CS_URS_2024_01/997221645"/>
    <hyperlink ref="F283" r:id="rId41" display="https://podminky.urs.cz/item/CS_URS_2024_01/997221655"/>
    <hyperlink ref="F287" r:id="rId42" display="https://podminky.urs.cz/item/CS_URS_2024_01/998223011"/>
    <hyperlink ref="F291" r:id="rId43" display="https://podminky.urs.cz/item/CS_URS_2024_01/22018200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4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82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79</v>
      </c>
    </row>
    <row r="4" s="1" customFormat="1" ht="24.96" customHeight="1">
      <c r="B4" s="23"/>
      <c r="D4" s="143" t="s">
        <v>120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19-2023-1 - Revitalizace veřejného prostranství v Líbeznicích u bytových domů, k.ú. Líbeznice - I.etapa</v>
      </c>
      <c r="F7" s="145"/>
      <c r="G7" s="145"/>
      <c r="H7" s="145"/>
      <c r="L7" s="23"/>
    </row>
    <row r="8" s="2" customFormat="1" ht="12" customHeight="1">
      <c r="A8" s="41"/>
      <c r="B8" s="47"/>
      <c r="C8" s="41"/>
      <c r="D8" s="145" t="s">
        <v>121</v>
      </c>
      <c r="E8" s="41"/>
      <c r="F8" s="41"/>
      <c r="G8" s="41"/>
      <c r="H8" s="41"/>
      <c r="I8" s="41"/>
      <c r="J8" s="41"/>
      <c r="K8" s="41"/>
      <c r="L8" s="14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48" t="s">
        <v>510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45" t="s">
        <v>18</v>
      </c>
      <c r="E11" s="41"/>
      <c r="F11" s="136" t="s">
        <v>19</v>
      </c>
      <c r="G11" s="41"/>
      <c r="H11" s="41"/>
      <c r="I11" s="145" t="s">
        <v>20</v>
      </c>
      <c r="J11" s="136" t="s">
        <v>19</v>
      </c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45" t="s">
        <v>21</v>
      </c>
      <c r="E12" s="41"/>
      <c r="F12" s="136" t="s">
        <v>22</v>
      </c>
      <c r="G12" s="41"/>
      <c r="H12" s="41"/>
      <c r="I12" s="145" t="s">
        <v>23</v>
      </c>
      <c r="J12" s="149" t="str">
        <f>'Rekapitulace stavby'!AN8</f>
        <v>29. 1. 2024</v>
      </c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25</v>
      </c>
      <c r="E14" s="41"/>
      <c r="F14" s="41"/>
      <c r="G14" s="41"/>
      <c r="H14" s="41"/>
      <c r="I14" s="145" t="s">
        <v>26</v>
      </c>
      <c r="J14" s="136" t="str">
        <f>IF('Rekapitulace stavby'!AN10="","",'Rekapitulace stavby'!AN10)</f>
        <v/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6" t="str">
        <f>IF('Rekapitulace stavby'!E11="","",'Rekapitulace stavby'!E11)</f>
        <v xml:space="preserve"> </v>
      </c>
      <c r="F15" s="41"/>
      <c r="G15" s="41"/>
      <c r="H15" s="41"/>
      <c r="I15" s="145" t="s">
        <v>27</v>
      </c>
      <c r="J15" s="136" t="str">
        <f>IF('Rekapitulace stavby'!AN11="","",'Rekapitulace stavby'!AN11)</f>
        <v/>
      </c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45" t="s">
        <v>28</v>
      </c>
      <c r="E17" s="41"/>
      <c r="F17" s="41"/>
      <c r="G17" s="41"/>
      <c r="H17" s="41"/>
      <c r="I17" s="145" t="s">
        <v>26</v>
      </c>
      <c r="J17" s="36" t="str">
        <f>'Rekapitulace stavby'!AN13</f>
        <v>Vyplň údaj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6"/>
      <c r="G18" s="136"/>
      <c r="H18" s="136"/>
      <c r="I18" s="145" t="s">
        <v>27</v>
      </c>
      <c r="J18" s="36" t="str">
        <f>'Rekapitulace stavby'!AN14</f>
        <v>Vyplň údaj</v>
      </c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45" t="s">
        <v>30</v>
      </c>
      <c r="E20" s="41"/>
      <c r="F20" s="41"/>
      <c r="G20" s="41"/>
      <c r="H20" s="41"/>
      <c r="I20" s="145" t="s">
        <v>26</v>
      </c>
      <c r="J20" s="136" t="str">
        <f>IF('Rekapitulace stavby'!AN16="","",'Rekapitulace stavby'!AN16)</f>
        <v/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6" t="str">
        <f>IF('Rekapitulace stavby'!E17="","",'Rekapitulace stavby'!E17)</f>
        <v xml:space="preserve"> </v>
      </c>
      <c r="F21" s="41"/>
      <c r="G21" s="41"/>
      <c r="H21" s="41"/>
      <c r="I21" s="145" t="s">
        <v>27</v>
      </c>
      <c r="J21" s="136" t="str">
        <f>IF('Rekapitulace stavby'!AN17="","",'Rekapitulace stavby'!AN17)</f>
        <v/>
      </c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45" t="s">
        <v>32</v>
      </c>
      <c r="E23" s="41"/>
      <c r="F23" s="41"/>
      <c r="G23" s="41"/>
      <c r="H23" s="41"/>
      <c r="I23" s="145" t="s">
        <v>26</v>
      </c>
      <c r="J23" s="136" t="str">
        <f>IF('Rekapitulace stavby'!AN19="","",'Rekapitulace stavby'!AN19)</f>
        <v/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6" t="str">
        <f>IF('Rekapitulace stavby'!E20="","",'Rekapitulace stavby'!E20)</f>
        <v xml:space="preserve"> </v>
      </c>
      <c r="F24" s="41"/>
      <c r="G24" s="41"/>
      <c r="H24" s="41"/>
      <c r="I24" s="145" t="s">
        <v>27</v>
      </c>
      <c r="J24" s="136" t="str">
        <f>IF('Rekapitulace stavby'!AN20="","",'Rekapitulace stavby'!AN20)</f>
        <v/>
      </c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45" t="s">
        <v>33</v>
      </c>
      <c r="E26" s="41"/>
      <c r="F26" s="41"/>
      <c r="G26" s="41"/>
      <c r="H26" s="41"/>
      <c r="I26" s="41"/>
      <c r="J26" s="41"/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50"/>
      <c r="B27" s="151"/>
      <c r="C27" s="150"/>
      <c r="D27" s="150"/>
      <c r="E27" s="152" t="s">
        <v>19</v>
      </c>
      <c r="F27" s="152"/>
      <c r="G27" s="152"/>
      <c r="H27" s="152"/>
      <c r="I27" s="150"/>
      <c r="J27" s="150"/>
      <c r="K27" s="150"/>
      <c r="L27" s="153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54"/>
      <c r="E29" s="154"/>
      <c r="F29" s="154"/>
      <c r="G29" s="154"/>
      <c r="H29" s="154"/>
      <c r="I29" s="154"/>
      <c r="J29" s="154"/>
      <c r="K29" s="154"/>
      <c r="L29" s="14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55" t="s">
        <v>35</v>
      </c>
      <c r="E30" s="41"/>
      <c r="F30" s="41"/>
      <c r="G30" s="41"/>
      <c r="H30" s="41"/>
      <c r="I30" s="41"/>
      <c r="J30" s="156">
        <f>ROUND(J85, 2)</f>
        <v>0</v>
      </c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57" t="s">
        <v>37</v>
      </c>
      <c r="G32" s="41"/>
      <c r="H32" s="41"/>
      <c r="I32" s="157" t="s">
        <v>36</v>
      </c>
      <c r="J32" s="157" t="s">
        <v>38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8" t="s">
        <v>39</v>
      </c>
      <c r="E33" s="145" t="s">
        <v>40</v>
      </c>
      <c r="F33" s="159">
        <f>ROUND((SUM(BE85:BE176)),  2)</f>
        <v>0</v>
      </c>
      <c r="G33" s="41"/>
      <c r="H33" s="41"/>
      <c r="I33" s="160">
        <v>0.20999999999999999</v>
      </c>
      <c r="J33" s="159">
        <f>ROUND(((SUM(BE85:BE176))*I33),  2)</f>
        <v>0</v>
      </c>
      <c r="K33" s="41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45" t="s">
        <v>41</v>
      </c>
      <c r="F34" s="159">
        <f>ROUND((SUM(BF85:BF176)),  2)</f>
        <v>0</v>
      </c>
      <c r="G34" s="41"/>
      <c r="H34" s="41"/>
      <c r="I34" s="160">
        <v>0.12</v>
      </c>
      <c r="J34" s="159">
        <f>ROUND(((SUM(BF85:BF176))*I34),  2)</f>
        <v>0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45" t="s">
        <v>42</v>
      </c>
      <c r="F35" s="159">
        <f>ROUND((SUM(BG85:BG176)),  2)</f>
        <v>0</v>
      </c>
      <c r="G35" s="41"/>
      <c r="H35" s="41"/>
      <c r="I35" s="160">
        <v>0.20999999999999999</v>
      </c>
      <c r="J35" s="159">
        <f>0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45" t="s">
        <v>43</v>
      </c>
      <c r="F36" s="159">
        <f>ROUND((SUM(BH85:BH176)),  2)</f>
        <v>0</v>
      </c>
      <c r="G36" s="41"/>
      <c r="H36" s="41"/>
      <c r="I36" s="160">
        <v>0.12</v>
      </c>
      <c r="J36" s="159">
        <f>0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44</v>
      </c>
      <c r="F37" s="159">
        <f>ROUND((SUM(BI85:BI176)),  2)</f>
        <v>0</v>
      </c>
      <c r="G37" s="41"/>
      <c r="H37" s="41"/>
      <c r="I37" s="160">
        <v>0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61"/>
      <c r="D39" s="162" t="s">
        <v>45</v>
      </c>
      <c r="E39" s="163"/>
      <c r="F39" s="163"/>
      <c r="G39" s="164" t="s">
        <v>46</v>
      </c>
      <c r="H39" s="165" t="s">
        <v>47</v>
      </c>
      <c r="I39" s="163"/>
      <c r="J39" s="166">
        <f>SUM(J30:J37)</f>
        <v>0</v>
      </c>
      <c r="K39" s="167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8"/>
      <c r="C40" s="169"/>
      <c r="D40" s="169"/>
      <c r="E40" s="169"/>
      <c r="F40" s="169"/>
      <c r="G40" s="169"/>
      <c r="H40" s="169"/>
      <c r="I40" s="169"/>
      <c r="J40" s="169"/>
      <c r="K40" s="169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70"/>
      <c r="C44" s="171"/>
      <c r="D44" s="171"/>
      <c r="E44" s="171"/>
      <c r="F44" s="171"/>
      <c r="G44" s="171"/>
      <c r="H44" s="171"/>
      <c r="I44" s="171"/>
      <c r="J44" s="171"/>
      <c r="K44" s="171"/>
      <c r="L44" s="14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123</v>
      </c>
      <c r="D45" s="43"/>
      <c r="E45" s="43"/>
      <c r="F45" s="43"/>
      <c r="G45" s="43"/>
      <c r="H45" s="43"/>
      <c r="I45" s="43"/>
      <c r="J45" s="43"/>
      <c r="K45" s="43"/>
      <c r="L45" s="14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72" t="str">
        <f>E7</f>
        <v>19-2023-1 - Revitalizace veřejného prostranství v Líbeznicích u bytových domů, k.ú. Líbeznice - I.etapa</v>
      </c>
      <c r="F48" s="35"/>
      <c r="G48" s="35"/>
      <c r="H48" s="35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121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 102 - Chodník podél ul...</v>
      </c>
      <c r="F50" s="43"/>
      <c r="G50" s="43"/>
      <c r="H50" s="43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4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 xml:space="preserve"> </v>
      </c>
      <c r="G52" s="43"/>
      <c r="H52" s="43"/>
      <c r="I52" s="35" t="s">
        <v>23</v>
      </c>
      <c r="J52" s="75" t="str">
        <f>IF(J12="","",J12)</f>
        <v>29. 1. 2024</v>
      </c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 xml:space="preserve"> </v>
      </c>
      <c r="G54" s="43"/>
      <c r="H54" s="43"/>
      <c r="I54" s="35" t="s">
        <v>30</v>
      </c>
      <c r="J54" s="39" t="str">
        <f>E21</f>
        <v xml:space="preserve"> </v>
      </c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28</v>
      </c>
      <c r="D55" s="43"/>
      <c r="E55" s="43"/>
      <c r="F55" s="30" t="str">
        <f>IF(E18="","",E18)</f>
        <v>Vyplň údaj</v>
      </c>
      <c r="G55" s="43"/>
      <c r="H55" s="43"/>
      <c r="I55" s="35" t="s">
        <v>32</v>
      </c>
      <c r="J55" s="39" t="str">
        <f>E24</f>
        <v xml:space="preserve"> </v>
      </c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73" t="s">
        <v>124</v>
      </c>
      <c r="D57" s="174"/>
      <c r="E57" s="174"/>
      <c r="F57" s="174"/>
      <c r="G57" s="174"/>
      <c r="H57" s="174"/>
      <c r="I57" s="174"/>
      <c r="J57" s="175" t="s">
        <v>125</v>
      </c>
      <c r="K57" s="174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76" t="s">
        <v>67</v>
      </c>
      <c r="D59" s="43"/>
      <c r="E59" s="43"/>
      <c r="F59" s="43"/>
      <c r="G59" s="43"/>
      <c r="H59" s="43"/>
      <c r="I59" s="43"/>
      <c r="J59" s="105">
        <f>J85</f>
        <v>0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126</v>
      </c>
    </row>
    <row r="60" s="9" customFormat="1" ht="24.96" customHeight="1">
      <c r="A60" s="9"/>
      <c r="B60" s="177"/>
      <c r="C60" s="178"/>
      <c r="D60" s="179" t="s">
        <v>127</v>
      </c>
      <c r="E60" s="180"/>
      <c r="F60" s="180"/>
      <c r="G60" s="180"/>
      <c r="H60" s="180"/>
      <c r="I60" s="180"/>
      <c r="J60" s="181">
        <f>J86</f>
        <v>0</v>
      </c>
      <c r="K60" s="178"/>
      <c r="L60" s="18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3"/>
      <c r="C61" s="128"/>
      <c r="D61" s="184" t="s">
        <v>128</v>
      </c>
      <c r="E61" s="185"/>
      <c r="F61" s="185"/>
      <c r="G61" s="185"/>
      <c r="H61" s="185"/>
      <c r="I61" s="185"/>
      <c r="J61" s="186">
        <f>J87</f>
        <v>0</v>
      </c>
      <c r="K61" s="128"/>
      <c r="L61" s="18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3"/>
      <c r="C62" s="128"/>
      <c r="D62" s="184" t="s">
        <v>130</v>
      </c>
      <c r="E62" s="185"/>
      <c r="F62" s="185"/>
      <c r="G62" s="185"/>
      <c r="H62" s="185"/>
      <c r="I62" s="185"/>
      <c r="J62" s="186">
        <f>J128</f>
        <v>0</v>
      </c>
      <c r="K62" s="128"/>
      <c r="L62" s="18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3"/>
      <c r="C63" s="128"/>
      <c r="D63" s="184" t="s">
        <v>131</v>
      </c>
      <c r="E63" s="185"/>
      <c r="F63" s="185"/>
      <c r="G63" s="185"/>
      <c r="H63" s="185"/>
      <c r="I63" s="185"/>
      <c r="J63" s="186">
        <f>J145</f>
        <v>0</v>
      </c>
      <c r="K63" s="128"/>
      <c r="L63" s="18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3"/>
      <c r="C64" s="128"/>
      <c r="D64" s="184" t="s">
        <v>132</v>
      </c>
      <c r="E64" s="185"/>
      <c r="F64" s="185"/>
      <c r="G64" s="185"/>
      <c r="H64" s="185"/>
      <c r="I64" s="185"/>
      <c r="J64" s="186">
        <f>J155</f>
        <v>0</v>
      </c>
      <c r="K64" s="128"/>
      <c r="L64" s="18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3"/>
      <c r="C65" s="128"/>
      <c r="D65" s="184" t="s">
        <v>133</v>
      </c>
      <c r="E65" s="185"/>
      <c r="F65" s="185"/>
      <c r="G65" s="185"/>
      <c r="H65" s="185"/>
      <c r="I65" s="185"/>
      <c r="J65" s="186">
        <f>J174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1"/>
      <c r="B66" s="42"/>
      <c r="C66" s="43"/>
      <c r="D66" s="43"/>
      <c r="E66" s="43"/>
      <c r="F66" s="43"/>
      <c r="G66" s="43"/>
      <c r="H66" s="43"/>
      <c r="I66" s="43"/>
      <c r="J66" s="43"/>
      <c r="K66" s="43"/>
      <c r="L66" s="14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="2" customFormat="1" ht="6.96" customHeight="1">
      <c r="A67" s="41"/>
      <c r="B67" s="62"/>
      <c r="C67" s="63"/>
      <c r="D67" s="63"/>
      <c r="E67" s="63"/>
      <c r="F67" s="63"/>
      <c r="G67" s="63"/>
      <c r="H67" s="63"/>
      <c r="I67" s="63"/>
      <c r="J67" s="63"/>
      <c r="K67" s="63"/>
      <c r="L67" s="14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71" s="2" customFormat="1" ht="6.96" customHeight="1">
      <c r="A71" s="41"/>
      <c r="B71" s="64"/>
      <c r="C71" s="65"/>
      <c r="D71" s="65"/>
      <c r="E71" s="65"/>
      <c r="F71" s="65"/>
      <c r="G71" s="65"/>
      <c r="H71" s="65"/>
      <c r="I71" s="65"/>
      <c r="J71" s="65"/>
      <c r="K71" s="65"/>
      <c r="L71" s="14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24.96" customHeight="1">
      <c r="A72" s="41"/>
      <c r="B72" s="42"/>
      <c r="C72" s="26" t="s">
        <v>136</v>
      </c>
      <c r="D72" s="43"/>
      <c r="E72" s="43"/>
      <c r="F72" s="43"/>
      <c r="G72" s="43"/>
      <c r="H72" s="43"/>
      <c r="I72" s="43"/>
      <c r="J72" s="43"/>
      <c r="K72" s="43"/>
      <c r="L72" s="14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6.96" customHeight="1">
      <c r="A73" s="41"/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14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2" customHeight="1">
      <c r="A74" s="41"/>
      <c r="B74" s="42"/>
      <c r="C74" s="35" t="s">
        <v>16</v>
      </c>
      <c r="D74" s="43"/>
      <c r="E74" s="43"/>
      <c r="F74" s="43"/>
      <c r="G74" s="43"/>
      <c r="H74" s="43"/>
      <c r="I74" s="43"/>
      <c r="J74" s="43"/>
      <c r="K74" s="43"/>
      <c r="L74" s="14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6.5" customHeight="1">
      <c r="A75" s="41"/>
      <c r="B75" s="42"/>
      <c r="C75" s="43"/>
      <c r="D75" s="43"/>
      <c r="E75" s="172" t="str">
        <f>E7</f>
        <v>19-2023-1 - Revitalizace veřejného prostranství v Líbeznicích u bytových domů, k.ú. Líbeznice - I.etapa</v>
      </c>
      <c r="F75" s="35"/>
      <c r="G75" s="35"/>
      <c r="H75" s="35"/>
      <c r="I75" s="43"/>
      <c r="J75" s="43"/>
      <c r="K75" s="43"/>
      <c r="L75" s="14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2" customHeight="1">
      <c r="A76" s="41"/>
      <c r="B76" s="42"/>
      <c r="C76" s="35" t="s">
        <v>121</v>
      </c>
      <c r="D76" s="43"/>
      <c r="E76" s="43"/>
      <c r="F76" s="43"/>
      <c r="G76" s="43"/>
      <c r="H76" s="43"/>
      <c r="I76" s="43"/>
      <c r="J76" s="43"/>
      <c r="K76" s="43"/>
      <c r="L76" s="14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6.5" customHeight="1">
      <c r="A77" s="41"/>
      <c r="B77" s="42"/>
      <c r="C77" s="43"/>
      <c r="D77" s="43"/>
      <c r="E77" s="72" t="str">
        <f>E9</f>
        <v>SO 102 - Chodník podél ul...</v>
      </c>
      <c r="F77" s="43"/>
      <c r="G77" s="43"/>
      <c r="H77" s="43"/>
      <c r="I77" s="43"/>
      <c r="J77" s="43"/>
      <c r="K77" s="43"/>
      <c r="L77" s="14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5" t="s">
        <v>21</v>
      </c>
      <c r="D79" s="43"/>
      <c r="E79" s="43"/>
      <c r="F79" s="30" t="str">
        <f>F12</f>
        <v xml:space="preserve"> </v>
      </c>
      <c r="G79" s="43"/>
      <c r="H79" s="43"/>
      <c r="I79" s="35" t="s">
        <v>23</v>
      </c>
      <c r="J79" s="75" t="str">
        <f>IF(J12="","",J12)</f>
        <v>29. 1. 2024</v>
      </c>
      <c r="K79" s="43"/>
      <c r="L79" s="14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4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5.15" customHeight="1">
      <c r="A81" s="41"/>
      <c r="B81" s="42"/>
      <c r="C81" s="35" t="s">
        <v>25</v>
      </c>
      <c r="D81" s="43"/>
      <c r="E81" s="43"/>
      <c r="F81" s="30" t="str">
        <f>E15</f>
        <v xml:space="preserve"> </v>
      </c>
      <c r="G81" s="43"/>
      <c r="H81" s="43"/>
      <c r="I81" s="35" t="s">
        <v>30</v>
      </c>
      <c r="J81" s="39" t="str">
        <f>E21</f>
        <v xml:space="preserve"> </v>
      </c>
      <c r="K81" s="43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5.15" customHeight="1">
      <c r="A82" s="41"/>
      <c r="B82" s="42"/>
      <c r="C82" s="35" t="s">
        <v>28</v>
      </c>
      <c r="D82" s="43"/>
      <c r="E82" s="43"/>
      <c r="F82" s="30" t="str">
        <f>IF(E18="","",E18)</f>
        <v>Vyplň údaj</v>
      </c>
      <c r="G82" s="43"/>
      <c r="H82" s="43"/>
      <c r="I82" s="35" t="s">
        <v>32</v>
      </c>
      <c r="J82" s="39" t="str">
        <f>E24</f>
        <v xml:space="preserve"> </v>
      </c>
      <c r="K82" s="4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0.32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11" customFormat="1" ht="29.28" customHeight="1">
      <c r="A84" s="188"/>
      <c r="B84" s="189"/>
      <c r="C84" s="190" t="s">
        <v>137</v>
      </c>
      <c r="D84" s="191" t="s">
        <v>54</v>
      </c>
      <c r="E84" s="191" t="s">
        <v>50</v>
      </c>
      <c r="F84" s="191" t="s">
        <v>51</v>
      </c>
      <c r="G84" s="191" t="s">
        <v>138</v>
      </c>
      <c r="H84" s="191" t="s">
        <v>139</v>
      </c>
      <c r="I84" s="191" t="s">
        <v>140</v>
      </c>
      <c r="J84" s="191" t="s">
        <v>125</v>
      </c>
      <c r="K84" s="192" t="s">
        <v>141</v>
      </c>
      <c r="L84" s="193"/>
      <c r="M84" s="95" t="s">
        <v>19</v>
      </c>
      <c r="N84" s="96" t="s">
        <v>39</v>
      </c>
      <c r="O84" s="96" t="s">
        <v>142</v>
      </c>
      <c r="P84" s="96" t="s">
        <v>143</v>
      </c>
      <c r="Q84" s="96" t="s">
        <v>144</v>
      </c>
      <c r="R84" s="96" t="s">
        <v>145</v>
      </c>
      <c r="S84" s="96" t="s">
        <v>146</v>
      </c>
      <c r="T84" s="97" t="s">
        <v>147</v>
      </c>
      <c r="U84" s="188"/>
      <c r="V84" s="188"/>
      <c r="W84" s="188"/>
      <c r="X84" s="188"/>
      <c r="Y84" s="188"/>
      <c r="Z84" s="188"/>
      <c r="AA84" s="188"/>
      <c r="AB84" s="188"/>
      <c r="AC84" s="188"/>
      <c r="AD84" s="188"/>
      <c r="AE84" s="188"/>
    </row>
    <row r="85" s="2" customFormat="1" ht="22.8" customHeight="1">
      <c r="A85" s="41"/>
      <c r="B85" s="42"/>
      <c r="C85" s="102" t="s">
        <v>148</v>
      </c>
      <c r="D85" s="43"/>
      <c r="E85" s="43"/>
      <c r="F85" s="43"/>
      <c r="G85" s="43"/>
      <c r="H85" s="43"/>
      <c r="I85" s="43"/>
      <c r="J85" s="194">
        <f>BK85</f>
        <v>0</v>
      </c>
      <c r="K85" s="43"/>
      <c r="L85" s="47"/>
      <c r="M85" s="98"/>
      <c r="N85" s="195"/>
      <c r="O85" s="99"/>
      <c r="P85" s="196">
        <f>P86</f>
        <v>0</v>
      </c>
      <c r="Q85" s="99"/>
      <c r="R85" s="196">
        <f>R86</f>
        <v>486.19884544000001</v>
      </c>
      <c r="S85" s="99"/>
      <c r="T85" s="197">
        <f>T86</f>
        <v>163.74965000000003</v>
      </c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T85" s="20" t="s">
        <v>68</v>
      </c>
      <c r="AU85" s="20" t="s">
        <v>126</v>
      </c>
      <c r="BK85" s="198">
        <f>BK86</f>
        <v>0</v>
      </c>
    </row>
    <row r="86" s="12" customFormat="1" ht="25.92" customHeight="1">
      <c r="A86" s="12"/>
      <c r="B86" s="199"/>
      <c r="C86" s="200"/>
      <c r="D86" s="201" t="s">
        <v>68</v>
      </c>
      <c r="E86" s="202" t="s">
        <v>149</v>
      </c>
      <c r="F86" s="202" t="s">
        <v>150</v>
      </c>
      <c r="G86" s="200"/>
      <c r="H86" s="200"/>
      <c r="I86" s="203"/>
      <c r="J86" s="204">
        <f>BK86</f>
        <v>0</v>
      </c>
      <c r="K86" s="200"/>
      <c r="L86" s="205"/>
      <c r="M86" s="206"/>
      <c r="N86" s="207"/>
      <c r="O86" s="207"/>
      <c r="P86" s="208">
        <f>P87+P128+P145+P155+P174</f>
        <v>0</v>
      </c>
      <c r="Q86" s="207"/>
      <c r="R86" s="208">
        <f>R87+R128+R145+R155+R174</f>
        <v>486.19884544000001</v>
      </c>
      <c r="S86" s="207"/>
      <c r="T86" s="209">
        <f>T87+T128+T145+T155+T174</f>
        <v>163.74965000000003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10" t="s">
        <v>77</v>
      </c>
      <c r="AT86" s="211" t="s">
        <v>68</v>
      </c>
      <c r="AU86" s="211" t="s">
        <v>69</v>
      </c>
      <c r="AY86" s="210" t="s">
        <v>151</v>
      </c>
      <c r="BK86" s="212">
        <f>BK87+BK128+BK145+BK155+BK174</f>
        <v>0</v>
      </c>
    </row>
    <row r="87" s="12" customFormat="1" ht="22.8" customHeight="1">
      <c r="A87" s="12"/>
      <c r="B87" s="199"/>
      <c r="C87" s="200"/>
      <c r="D87" s="201" t="s">
        <v>68</v>
      </c>
      <c r="E87" s="213" t="s">
        <v>77</v>
      </c>
      <c r="F87" s="213" t="s">
        <v>152</v>
      </c>
      <c r="G87" s="200"/>
      <c r="H87" s="200"/>
      <c r="I87" s="203"/>
      <c r="J87" s="214">
        <f>BK87</f>
        <v>0</v>
      </c>
      <c r="K87" s="200"/>
      <c r="L87" s="205"/>
      <c r="M87" s="206"/>
      <c r="N87" s="207"/>
      <c r="O87" s="207"/>
      <c r="P87" s="208">
        <f>SUM(P88:P127)</f>
        <v>0</v>
      </c>
      <c r="Q87" s="207"/>
      <c r="R87" s="208">
        <f>SUM(R88:R127)</f>
        <v>0.3026335</v>
      </c>
      <c r="S87" s="207"/>
      <c r="T87" s="209">
        <f>SUM(T88:T127)</f>
        <v>163.74965000000003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10" t="s">
        <v>77</v>
      </c>
      <c r="AT87" s="211" t="s">
        <v>68</v>
      </c>
      <c r="AU87" s="211" t="s">
        <v>77</v>
      </c>
      <c r="AY87" s="210" t="s">
        <v>151</v>
      </c>
      <c r="BK87" s="212">
        <f>SUM(BK88:BK127)</f>
        <v>0</v>
      </c>
    </row>
    <row r="88" s="2" customFormat="1" ht="37.8" customHeight="1">
      <c r="A88" s="41"/>
      <c r="B88" s="42"/>
      <c r="C88" s="215" t="s">
        <v>77</v>
      </c>
      <c r="D88" s="215" t="s">
        <v>153</v>
      </c>
      <c r="E88" s="216" t="s">
        <v>154</v>
      </c>
      <c r="F88" s="217" t="s">
        <v>155</v>
      </c>
      <c r="G88" s="218" t="s">
        <v>156</v>
      </c>
      <c r="H88" s="219">
        <v>0.22</v>
      </c>
      <c r="I88" s="220"/>
      <c r="J88" s="221">
        <f>ROUND(I88*H88,2)</f>
        <v>0</v>
      </c>
      <c r="K88" s="217" t="s">
        <v>157</v>
      </c>
      <c r="L88" s="47"/>
      <c r="M88" s="222" t="s">
        <v>19</v>
      </c>
      <c r="N88" s="223" t="s">
        <v>40</v>
      </c>
      <c r="O88" s="87"/>
      <c r="P88" s="224">
        <f>O88*H88</f>
        <v>0</v>
      </c>
      <c r="Q88" s="224">
        <v>0</v>
      </c>
      <c r="R88" s="224">
        <f>Q88*H88</f>
        <v>0</v>
      </c>
      <c r="S88" s="224">
        <v>0.29499999999999998</v>
      </c>
      <c r="T88" s="225">
        <f>S88*H88</f>
        <v>0.064899999999999999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R88" s="226" t="s">
        <v>158</v>
      </c>
      <c r="AT88" s="226" t="s">
        <v>153</v>
      </c>
      <c r="AU88" s="226" t="s">
        <v>79</v>
      </c>
      <c r="AY88" s="20" t="s">
        <v>151</v>
      </c>
      <c r="BE88" s="227">
        <f>IF(N88="základní",J88,0)</f>
        <v>0</v>
      </c>
      <c r="BF88" s="227">
        <f>IF(N88="snížená",J88,0)</f>
        <v>0</v>
      </c>
      <c r="BG88" s="227">
        <f>IF(N88="zákl. přenesená",J88,0)</f>
        <v>0</v>
      </c>
      <c r="BH88" s="227">
        <f>IF(N88="sníž. přenesená",J88,0)</f>
        <v>0</v>
      </c>
      <c r="BI88" s="227">
        <f>IF(N88="nulová",J88,0)</f>
        <v>0</v>
      </c>
      <c r="BJ88" s="20" t="s">
        <v>77</v>
      </c>
      <c r="BK88" s="227">
        <f>ROUND(I88*H88,2)</f>
        <v>0</v>
      </c>
      <c r="BL88" s="20" t="s">
        <v>158</v>
      </c>
      <c r="BM88" s="226" t="s">
        <v>79</v>
      </c>
    </row>
    <row r="89" s="2" customFormat="1">
      <c r="A89" s="41"/>
      <c r="B89" s="42"/>
      <c r="C89" s="43"/>
      <c r="D89" s="228" t="s">
        <v>159</v>
      </c>
      <c r="E89" s="43"/>
      <c r="F89" s="229" t="s">
        <v>160</v>
      </c>
      <c r="G89" s="43"/>
      <c r="H89" s="43"/>
      <c r="I89" s="230"/>
      <c r="J89" s="43"/>
      <c r="K89" s="43"/>
      <c r="L89" s="47"/>
      <c r="M89" s="231"/>
      <c r="N89" s="232"/>
      <c r="O89" s="87"/>
      <c r="P89" s="87"/>
      <c r="Q89" s="87"/>
      <c r="R89" s="87"/>
      <c r="S89" s="87"/>
      <c r="T89" s="88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T89" s="20" t="s">
        <v>159</v>
      </c>
      <c r="AU89" s="20" t="s">
        <v>79</v>
      </c>
    </row>
    <row r="90" s="13" customFormat="1">
      <c r="A90" s="13"/>
      <c r="B90" s="233"/>
      <c r="C90" s="234"/>
      <c r="D90" s="235" t="s">
        <v>161</v>
      </c>
      <c r="E90" s="236" t="s">
        <v>19</v>
      </c>
      <c r="F90" s="237" t="s">
        <v>511</v>
      </c>
      <c r="G90" s="234"/>
      <c r="H90" s="238">
        <v>0.22</v>
      </c>
      <c r="I90" s="239"/>
      <c r="J90" s="234"/>
      <c r="K90" s="234"/>
      <c r="L90" s="240"/>
      <c r="M90" s="241"/>
      <c r="N90" s="242"/>
      <c r="O90" s="242"/>
      <c r="P90" s="242"/>
      <c r="Q90" s="242"/>
      <c r="R90" s="242"/>
      <c r="S90" s="242"/>
      <c r="T90" s="24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T90" s="244" t="s">
        <v>161</v>
      </c>
      <c r="AU90" s="244" t="s">
        <v>79</v>
      </c>
      <c r="AV90" s="13" t="s">
        <v>79</v>
      </c>
      <c r="AW90" s="13" t="s">
        <v>31</v>
      </c>
      <c r="AX90" s="13" t="s">
        <v>77</v>
      </c>
      <c r="AY90" s="244" t="s">
        <v>151</v>
      </c>
    </row>
    <row r="91" s="2" customFormat="1" ht="37.8" customHeight="1">
      <c r="A91" s="41"/>
      <c r="B91" s="42"/>
      <c r="C91" s="215" t="s">
        <v>79</v>
      </c>
      <c r="D91" s="215" t="s">
        <v>153</v>
      </c>
      <c r="E91" s="216" t="s">
        <v>512</v>
      </c>
      <c r="F91" s="217" t="s">
        <v>513</v>
      </c>
      <c r="G91" s="218" t="s">
        <v>156</v>
      </c>
      <c r="H91" s="219">
        <v>153.15000000000001</v>
      </c>
      <c r="I91" s="220"/>
      <c r="J91" s="221">
        <f>ROUND(I91*H91,2)</f>
        <v>0</v>
      </c>
      <c r="K91" s="217" t="s">
        <v>157</v>
      </c>
      <c r="L91" s="47"/>
      <c r="M91" s="222" t="s">
        <v>19</v>
      </c>
      <c r="N91" s="223" t="s">
        <v>40</v>
      </c>
      <c r="O91" s="87"/>
      <c r="P91" s="224">
        <f>O91*H91</f>
        <v>0</v>
      </c>
      <c r="Q91" s="224">
        <v>0</v>
      </c>
      <c r="R91" s="224">
        <f>Q91*H91</f>
        <v>0</v>
      </c>
      <c r="S91" s="224">
        <v>0.44</v>
      </c>
      <c r="T91" s="225">
        <f>S91*H91</f>
        <v>67.38600000000001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26" t="s">
        <v>158</v>
      </c>
      <c r="AT91" s="226" t="s">
        <v>153</v>
      </c>
      <c r="AU91" s="226" t="s">
        <v>79</v>
      </c>
      <c r="AY91" s="20" t="s">
        <v>151</v>
      </c>
      <c r="BE91" s="227">
        <f>IF(N91="základní",J91,0)</f>
        <v>0</v>
      </c>
      <c r="BF91" s="227">
        <f>IF(N91="snížená",J91,0)</f>
        <v>0</v>
      </c>
      <c r="BG91" s="227">
        <f>IF(N91="zákl. přenesená",J91,0)</f>
        <v>0</v>
      </c>
      <c r="BH91" s="227">
        <f>IF(N91="sníž. přenesená",J91,0)</f>
        <v>0</v>
      </c>
      <c r="BI91" s="227">
        <f>IF(N91="nulová",J91,0)</f>
        <v>0</v>
      </c>
      <c r="BJ91" s="20" t="s">
        <v>77</v>
      </c>
      <c r="BK91" s="227">
        <f>ROUND(I91*H91,2)</f>
        <v>0</v>
      </c>
      <c r="BL91" s="20" t="s">
        <v>158</v>
      </c>
      <c r="BM91" s="226" t="s">
        <v>158</v>
      </c>
    </row>
    <row r="92" s="2" customFormat="1">
      <c r="A92" s="41"/>
      <c r="B92" s="42"/>
      <c r="C92" s="43"/>
      <c r="D92" s="228" t="s">
        <v>159</v>
      </c>
      <c r="E92" s="43"/>
      <c r="F92" s="229" t="s">
        <v>514</v>
      </c>
      <c r="G92" s="43"/>
      <c r="H92" s="43"/>
      <c r="I92" s="230"/>
      <c r="J92" s="43"/>
      <c r="K92" s="43"/>
      <c r="L92" s="47"/>
      <c r="M92" s="231"/>
      <c r="N92" s="232"/>
      <c r="O92" s="87"/>
      <c r="P92" s="87"/>
      <c r="Q92" s="87"/>
      <c r="R92" s="87"/>
      <c r="S92" s="87"/>
      <c r="T92" s="88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0" t="s">
        <v>159</v>
      </c>
      <c r="AU92" s="20" t="s">
        <v>79</v>
      </c>
    </row>
    <row r="93" s="13" customFormat="1">
      <c r="A93" s="13"/>
      <c r="B93" s="233"/>
      <c r="C93" s="234"/>
      <c r="D93" s="235" t="s">
        <v>161</v>
      </c>
      <c r="E93" s="236" t="s">
        <v>19</v>
      </c>
      <c r="F93" s="237" t="s">
        <v>515</v>
      </c>
      <c r="G93" s="234"/>
      <c r="H93" s="238">
        <v>153.15000000000001</v>
      </c>
      <c r="I93" s="239"/>
      <c r="J93" s="234"/>
      <c r="K93" s="234"/>
      <c r="L93" s="240"/>
      <c r="M93" s="241"/>
      <c r="N93" s="242"/>
      <c r="O93" s="242"/>
      <c r="P93" s="242"/>
      <c r="Q93" s="242"/>
      <c r="R93" s="242"/>
      <c r="S93" s="242"/>
      <c r="T93" s="24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44" t="s">
        <v>161</v>
      </c>
      <c r="AU93" s="244" t="s">
        <v>79</v>
      </c>
      <c r="AV93" s="13" t="s">
        <v>79</v>
      </c>
      <c r="AW93" s="13" t="s">
        <v>31</v>
      </c>
      <c r="AX93" s="13" t="s">
        <v>77</v>
      </c>
      <c r="AY93" s="244" t="s">
        <v>151</v>
      </c>
    </row>
    <row r="94" s="2" customFormat="1" ht="37.8" customHeight="1">
      <c r="A94" s="41"/>
      <c r="B94" s="42"/>
      <c r="C94" s="215" t="s">
        <v>167</v>
      </c>
      <c r="D94" s="215" t="s">
        <v>153</v>
      </c>
      <c r="E94" s="216" t="s">
        <v>516</v>
      </c>
      <c r="F94" s="217" t="s">
        <v>517</v>
      </c>
      <c r="G94" s="218" t="s">
        <v>156</v>
      </c>
      <c r="H94" s="219">
        <v>153.15000000000001</v>
      </c>
      <c r="I94" s="220"/>
      <c r="J94" s="221">
        <f>ROUND(I94*H94,2)</f>
        <v>0</v>
      </c>
      <c r="K94" s="217" t="s">
        <v>157</v>
      </c>
      <c r="L94" s="47"/>
      <c r="M94" s="222" t="s">
        <v>19</v>
      </c>
      <c r="N94" s="223" t="s">
        <v>40</v>
      </c>
      <c r="O94" s="87"/>
      <c r="P94" s="224">
        <f>O94*H94</f>
        <v>0</v>
      </c>
      <c r="Q94" s="224">
        <v>0</v>
      </c>
      <c r="R94" s="224">
        <f>Q94*H94</f>
        <v>0</v>
      </c>
      <c r="S94" s="224">
        <v>0.625</v>
      </c>
      <c r="T94" s="225">
        <f>S94*H94</f>
        <v>95.71875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26" t="s">
        <v>158</v>
      </c>
      <c r="AT94" s="226" t="s">
        <v>153</v>
      </c>
      <c r="AU94" s="226" t="s">
        <v>79</v>
      </c>
      <c r="AY94" s="20" t="s">
        <v>151</v>
      </c>
      <c r="BE94" s="227">
        <f>IF(N94="základní",J94,0)</f>
        <v>0</v>
      </c>
      <c r="BF94" s="227">
        <f>IF(N94="snížená",J94,0)</f>
        <v>0</v>
      </c>
      <c r="BG94" s="227">
        <f>IF(N94="zákl. přenesená",J94,0)</f>
        <v>0</v>
      </c>
      <c r="BH94" s="227">
        <f>IF(N94="sníž. přenesená",J94,0)</f>
        <v>0</v>
      </c>
      <c r="BI94" s="227">
        <f>IF(N94="nulová",J94,0)</f>
        <v>0</v>
      </c>
      <c r="BJ94" s="20" t="s">
        <v>77</v>
      </c>
      <c r="BK94" s="227">
        <f>ROUND(I94*H94,2)</f>
        <v>0</v>
      </c>
      <c r="BL94" s="20" t="s">
        <v>158</v>
      </c>
      <c r="BM94" s="226" t="s">
        <v>170</v>
      </c>
    </row>
    <row r="95" s="2" customFormat="1">
      <c r="A95" s="41"/>
      <c r="B95" s="42"/>
      <c r="C95" s="43"/>
      <c r="D95" s="228" t="s">
        <v>159</v>
      </c>
      <c r="E95" s="43"/>
      <c r="F95" s="229" t="s">
        <v>518</v>
      </c>
      <c r="G95" s="43"/>
      <c r="H95" s="43"/>
      <c r="I95" s="230"/>
      <c r="J95" s="43"/>
      <c r="K95" s="43"/>
      <c r="L95" s="47"/>
      <c r="M95" s="231"/>
      <c r="N95" s="232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159</v>
      </c>
      <c r="AU95" s="20" t="s">
        <v>79</v>
      </c>
    </row>
    <row r="96" s="13" customFormat="1">
      <c r="A96" s="13"/>
      <c r="B96" s="233"/>
      <c r="C96" s="234"/>
      <c r="D96" s="235" t="s">
        <v>161</v>
      </c>
      <c r="E96" s="236" t="s">
        <v>19</v>
      </c>
      <c r="F96" s="237" t="s">
        <v>515</v>
      </c>
      <c r="G96" s="234"/>
      <c r="H96" s="238">
        <v>153.15000000000001</v>
      </c>
      <c r="I96" s="239"/>
      <c r="J96" s="234"/>
      <c r="K96" s="234"/>
      <c r="L96" s="240"/>
      <c r="M96" s="241"/>
      <c r="N96" s="242"/>
      <c r="O96" s="242"/>
      <c r="P96" s="242"/>
      <c r="Q96" s="242"/>
      <c r="R96" s="242"/>
      <c r="S96" s="242"/>
      <c r="T96" s="24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44" t="s">
        <v>161</v>
      </c>
      <c r="AU96" s="244" t="s">
        <v>79</v>
      </c>
      <c r="AV96" s="13" t="s">
        <v>79</v>
      </c>
      <c r="AW96" s="13" t="s">
        <v>31</v>
      </c>
      <c r="AX96" s="13" t="s">
        <v>77</v>
      </c>
      <c r="AY96" s="244" t="s">
        <v>151</v>
      </c>
    </row>
    <row r="97" s="2" customFormat="1" ht="24.15" customHeight="1">
      <c r="A97" s="41"/>
      <c r="B97" s="42"/>
      <c r="C97" s="215" t="s">
        <v>158</v>
      </c>
      <c r="D97" s="215" t="s">
        <v>153</v>
      </c>
      <c r="E97" s="216" t="s">
        <v>189</v>
      </c>
      <c r="F97" s="217" t="s">
        <v>190</v>
      </c>
      <c r="G97" s="218" t="s">
        <v>191</v>
      </c>
      <c r="H97" s="219">
        <v>2</v>
      </c>
      <c r="I97" s="220"/>
      <c r="J97" s="221">
        <f>ROUND(I97*H97,2)</f>
        <v>0</v>
      </c>
      <c r="K97" s="217" t="s">
        <v>157</v>
      </c>
      <c r="L97" s="47"/>
      <c r="M97" s="222" t="s">
        <v>19</v>
      </c>
      <c r="N97" s="223" t="s">
        <v>40</v>
      </c>
      <c r="O97" s="87"/>
      <c r="P97" s="224">
        <f>O97*H97</f>
        <v>0</v>
      </c>
      <c r="Q97" s="224">
        <v>0</v>
      </c>
      <c r="R97" s="224">
        <f>Q97*H97</f>
        <v>0</v>
      </c>
      <c r="S97" s="224">
        <v>0.28999999999999998</v>
      </c>
      <c r="T97" s="225">
        <f>S97*H97</f>
        <v>0.57999999999999996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26" t="s">
        <v>158</v>
      </c>
      <c r="AT97" s="226" t="s">
        <v>153</v>
      </c>
      <c r="AU97" s="226" t="s">
        <v>79</v>
      </c>
      <c r="AY97" s="20" t="s">
        <v>151</v>
      </c>
      <c r="BE97" s="227">
        <f>IF(N97="základní",J97,0)</f>
        <v>0</v>
      </c>
      <c r="BF97" s="227">
        <f>IF(N97="snížená",J97,0)</f>
        <v>0</v>
      </c>
      <c r="BG97" s="227">
        <f>IF(N97="zákl. přenesená",J97,0)</f>
        <v>0</v>
      </c>
      <c r="BH97" s="227">
        <f>IF(N97="sníž. přenesená",J97,0)</f>
        <v>0</v>
      </c>
      <c r="BI97" s="227">
        <f>IF(N97="nulová",J97,0)</f>
        <v>0</v>
      </c>
      <c r="BJ97" s="20" t="s">
        <v>77</v>
      </c>
      <c r="BK97" s="227">
        <f>ROUND(I97*H97,2)</f>
        <v>0</v>
      </c>
      <c r="BL97" s="20" t="s">
        <v>158</v>
      </c>
      <c r="BM97" s="226" t="s">
        <v>175</v>
      </c>
    </row>
    <row r="98" s="2" customFormat="1">
      <c r="A98" s="41"/>
      <c r="B98" s="42"/>
      <c r="C98" s="43"/>
      <c r="D98" s="228" t="s">
        <v>159</v>
      </c>
      <c r="E98" s="43"/>
      <c r="F98" s="229" t="s">
        <v>193</v>
      </c>
      <c r="G98" s="43"/>
      <c r="H98" s="43"/>
      <c r="I98" s="230"/>
      <c r="J98" s="43"/>
      <c r="K98" s="43"/>
      <c r="L98" s="47"/>
      <c r="M98" s="231"/>
      <c r="N98" s="232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159</v>
      </c>
      <c r="AU98" s="20" t="s">
        <v>79</v>
      </c>
    </row>
    <row r="99" s="13" customFormat="1">
      <c r="A99" s="13"/>
      <c r="B99" s="233"/>
      <c r="C99" s="234"/>
      <c r="D99" s="235" t="s">
        <v>161</v>
      </c>
      <c r="E99" s="236" t="s">
        <v>19</v>
      </c>
      <c r="F99" s="237" t="s">
        <v>519</v>
      </c>
      <c r="G99" s="234"/>
      <c r="H99" s="238">
        <v>2</v>
      </c>
      <c r="I99" s="239"/>
      <c r="J99" s="234"/>
      <c r="K99" s="234"/>
      <c r="L99" s="240"/>
      <c r="M99" s="241"/>
      <c r="N99" s="242"/>
      <c r="O99" s="242"/>
      <c r="P99" s="242"/>
      <c r="Q99" s="242"/>
      <c r="R99" s="242"/>
      <c r="S99" s="242"/>
      <c r="T99" s="24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44" t="s">
        <v>161</v>
      </c>
      <c r="AU99" s="244" t="s">
        <v>79</v>
      </c>
      <c r="AV99" s="13" t="s">
        <v>79</v>
      </c>
      <c r="AW99" s="13" t="s">
        <v>31</v>
      </c>
      <c r="AX99" s="13" t="s">
        <v>69</v>
      </c>
      <c r="AY99" s="244" t="s">
        <v>151</v>
      </c>
    </row>
    <row r="100" s="14" customFormat="1">
      <c r="A100" s="14"/>
      <c r="B100" s="245"/>
      <c r="C100" s="246"/>
      <c r="D100" s="235" t="s">
        <v>161</v>
      </c>
      <c r="E100" s="247" t="s">
        <v>19</v>
      </c>
      <c r="F100" s="248" t="s">
        <v>202</v>
      </c>
      <c r="G100" s="246"/>
      <c r="H100" s="249">
        <v>2</v>
      </c>
      <c r="I100" s="250"/>
      <c r="J100" s="246"/>
      <c r="K100" s="246"/>
      <c r="L100" s="251"/>
      <c r="M100" s="252"/>
      <c r="N100" s="253"/>
      <c r="O100" s="253"/>
      <c r="P100" s="253"/>
      <c r="Q100" s="253"/>
      <c r="R100" s="253"/>
      <c r="S100" s="253"/>
      <c r="T100" s="25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55" t="s">
        <v>161</v>
      </c>
      <c r="AU100" s="255" t="s">
        <v>79</v>
      </c>
      <c r="AV100" s="14" t="s">
        <v>158</v>
      </c>
      <c r="AW100" s="14" t="s">
        <v>31</v>
      </c>
      <c r="AX100" s="14" t="s">
        <v>77</v>
      </c>
      <c r="AY100" s="255" t="s">
        <v>151</v>
      </c>
    </row>
    <row r="101" s="2" customFormat="1" ht="49.05" customHeight="1">
      <c r="A101" s="41"/>
      <c r="B101" s="42"/>
      <c r="C101" s="215" t="s">
        <v>178</v>
      </c>
      <c r="D101" s="215" t="s">
        <v>153</v>
      </c>
      <c r="E101" s="216" t="s">
        <v>520</v>
      </c>
      <c r="F101" s="217" t="s">
        <v>521</v>
      </c>
      <c r="G101" s="218" t="s">
        <v>191</v>
      </c>
      <c r="H101" s="219">
        <v>5</v>
      </c>
      <c r="I101" s="220"/>
      <c r="J101" s="221">
        <f>ROUND(I101*H101,2)</f>
        <v>0</v>
      </c>
      <c r="K101" s="217" t="s">
        <v>157</v>
      </c>
      <c r="L101" s="47"/>
      <c r="M101" s="222" t="s">
        <v>19</v>
      </c>
      <c r="N101" s="223" t="s">
        <v>40</v>
      </c>
      <c r="O101" s="87"/>
      <c r="P101" s="224">
        <f>O101*H101</f>
        <v>0</v>
      </c>
      <c r="Q101" s="224">
        <v>0.060526700000000003</v>
      </c>
      <c r="R101" s="224">
        <f>Q101*H101</f>
        <v>0.3026335</v>
      </c>
      <c r="S101" s="224">
        <v>0</v>
      </c>
      <c r="T101" s="225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26" t="s">
        <v>158</v>
      </c>
      <c r="AT101" s="226" t="s">
        <v>153</v>
      </c>
      <c r="AU101" s="226" t="s">
        <v>79</v>
      </c>
      <c r="AY101" s="20" t="s">
        <v>151</v>
      </c>
      <c r="BE101" s="227">
        <f>IF(N101="základní",J101,0)</f>
        <v>0</v>
      </c>
      <c r="BF101" s="227">
        <f>IF(N101="snížená",J101,0)</f>
        <v>0</v>
      </c>
      <c r="BG101" s="227">
        <f>IF(N101="zákl. přenesená",J101,0)</f>
        <v>0</v>
      </c>
      <c r="BH101" s="227">
        <f>IF(N101="sníž. přenesená",J101,0)</f>
        <v>0</v>
      </c>
      <c r="BI101" s="227">
        <f>IF(N101="nulová",J101,0)</f>
        <v>0</v>
      </c>
      <c r="BJ101" s="20" t="s">
        <v>77</v>
      </c>
      <c r="BK101" s="227">
        <f>ROUND(I101*H101,2)</f>
        <v>0</v>
      </c>
      <c r="BL101" s="20" t="s">
        <v>158</v>
      </c>
      <c r="BM101" s="226" t="s">
        <v>181</v>
      </c>
    </row>
    <row r="102" s="2" customFormat="1">
      <c r="A102" s="41"/>
      <c r="B102" s="42"/>
      <c r="C102" s="43"/>
      <c r="D102" s="228" t="s">
        <v>159</v>
      </c>
      <c r="E102" s="43"/>
      <c r="F102" s="229" t="s">
        <v>522</v>
      </c>
      <c r="G102" s="43"/>
      <c r="H102" s="43"/>
      <c r="I102" s="230"/>
      <c r="J102" s="43"/>
      <c r="K102" s="43"/>
      <c r="L102" s="47"/>
      <c r="M102" s="231"/>
      <c r="N102" s="232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159</v>
      </c>
      <c r="AU102" s="20" t="s">
        <v>79</v>
      </c>
    </row>
    <row r="103" s="2" customFormat="1" ht="21.75" customHeight="1">
      <c r="A103" s="41"/>
      <c r="B103" s="42"/>
      <c r="C103" s="215" t="s">
        <v>170</v>
      </c>
      <c r="D103" s="215" t="s">
        <v>153</v>
      </c>
      <c r="E103" s="216" t="s">
        <v>523</v>
      </c>
      <c r="F103" s="217" t="s">
        <v>524</v>
      </c>
      <c r="G103" s="218" t="s">
        <v>197</v>
      </c>
      <c r="H103" s="219">
        <v>66.640000000000001</v>
      </c>
      <c r="I103" s="220"/>
      <c r="J103" s="221">
        <f>ROUND(I103*H103,2)</f>
        <v>0</v>
      </c>
      <c r="K103" s="217" t="s">
        <v>157</v>
      </c>
      <c r="L103" s="47"/>
      <c r="M103" s="222" t="s">
        <v>19</v>
      </c>
      <c r="N103" s="223" t="s">
        <v>40</v>
      </c>
      <c r="O103" s="87"/>
      <c r="P103" s="224">
        <f>O103*H103</f>
        <v>0</v>
      </c>
      <c r="Q103" s="224">
        <v>0</v>
      </c>
      <c r="R103" s="224">
        <f>Q103*H103</f>
        <v>0</v>
      </c>
      <c r="S103" s="224">
        <v>0</v>
      </c>
      <c r="T103" s="225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26" t="s">
        <v>158</v>
      </c>
      <c r="AT103" s="226" t="s">
        <v>153</v>
      </c>
      <c r="AU103" s="226" t="s">
        <v>79</v>
      </c>
      <c r="AY103" s="20" t="s">
        <v>151</v>
      </c>
      <c r="BE103" s="227">
        <f>IF(N103="základní",J103,0)</f>
        <v>0</v>
      </c>
      <c r="BF103" s="227">
        <f>IF(N103="snížená",J103,0)</f>
        <v>0</v>
      </c>
      <c r="BG103" s="227">
        <f>IF(N103="zákl. přenesená",J103,0)</f>
        <v>0</v>
      </c>
      <c r="BH103" s="227">
        <f>IF(N103="sníž. přenesená",J103,0)</f>
        <v>0</v>
      </c>
      <c r="BI103" s="227">
        <f>IF(N103="nulová",J103,0)</f>
        <v>0</v>
      </c>
      <c r="BJ103" s="20" t="s">
        <v>77</v>
      </c>
      <c r="BK103" s="227">
        <f>ROUND(I103*H103,2)</f>
        <v>0</v>
      </c>
      <c r="BL103" s="20" t="s">
        <v>158</v>
      </c>
      <c r="BM103" s="226" t="s">
        <v>8</v>
      </c>
    </row>
    <row r="104" s="2" customFormat="1">
      <c r="A104" s="41"/>
      <c r="B104" s="42"/>
      <c r="C104" s="43"/>
      <c r="D104" s="228" t="s">
        <v>159</v>
      </c>
      <c r="E104" s="43"/>
      <c r="F104" s="229" t="s">
        <v>525</v>
      </c>
      <c r="G104" s="43"/>
      <c r="H104" s="43"/>
      <c r="I104" s="230"/>
      <c r="J104" s="43"/>
      <c r="K104" s="43"/>
      <c r="L104" s="47"/>
      <c r="M104" s="231"/>
      <c r="N104" s="232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159</v>
      </c>
      <c r="AU104" s="20" t="s">
        <v>79</v>
      </c>
    </row>
    <row r="105" s="13" customFormat="1">
      <c r="A105" s="13"/>
      <c r="B105" s="233"/>
      <c r="C105" s="234"/>
      <c r="D105" s="235" t="s">
        <v>161</v>
      </c>
      <c r="E105" s="236" t="s">
        <v>19</v>
      </c>
      <c r="F105" s="237" t="s">
        <v>526</v>
      </c>
      <c r="G105" s="234"/>
      <c r="H105" s="238">
        <v>9.5199999999999996</v>
      </c>
      <c r="I105" s="239"/>
      <c r="J105" s="234"/>
      <c r="K105" s="234"/>
      <c r="L105" s="240"/>
      <c r="M105" s="241"/>
      <c r="N105" s="242"/>
      <c r="O105" s="242"/>
      <c r="P105" s="242"/>
      <c r="Q105" s="242"/>
      <c r="R105" s="242"/>
      <c r="S105" s="242"/>
      <c r="T105" s="24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4" t="s">
        <v>161</v>
      </c>
      <c r="AU105" s="244" t="s">
        <v>79</v>
      </c>
      <c r="AV105" s="13" t="s">
        <v>79</v>
      </c>
      <c r="AW105" s="13" t="s">
        <v>31</v>
      </c>
      <c r="AX105" s="13" t="s">
        <v>69</v>
      </c>
      <c r="AY105" s="244" t="s">
        <v>151</v>
      </c>
    </row>
    <row r="106" s="13" customFormat="1">
      <c r="A106" s="13"/>
      <c r="B106" s="233"/>
      <c r="C106" s="234"/>
      <c r="D106" s="235" t="s">
        <v>161</v>
      </c>
      <c r="E106" s="236" t="s">
        <v>19</v>
      </c>
      <c r="F106" s="237" t="s">
        <v>527</v>
      </c>
      <c r="G106" s="234"/>
      <c r="H106" s="238">
        <v>57.119999999999997</v>
      </c>
      <c r="I106" s="239"/>
      <c r="J106" s="234"/>
      <c r="K106" s="234"/>
      <c r="L106" s="240"/>
      <c r="M106" s="241"/>
      <c r="N106" s="242"/>
      <c r="O106" s="242"/>
      <c r="P106" s="242"/>
      <c r="Q106" s="242"/>
      <c r="R106" s="242"/>
      <c r="S106" s="242"/>
      <c r="T106" s="24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44" t="s">
        <v>161</v>
      </c>
      <c r="AU106" s="244" t="s">
        <v>79</v>
      </c>
      <c r="AV106" s="13" t="s">
        <v>79</v>
      </c>
      <c r="AW106" s="13" t="s">
        <v>31</v>
      </c>
      <c r="AX106" s="13" t="s">
        <v>69</v>
      </c>
      <c r="AY106" s="244" t="s">
        <v>151</v>
      </c>
    </row>
    <row r="107" s="14" customFormat="1">
      <c r="A107" s="14"/>
      <c r="B107" s="245"/>
      <c r="C107" s="246"/>
      <c r="D107" s="235" t="s">
        <v>161</v>
      </c>
      <c r="E107" s="247" t="s">
        <v>19</v>
      </c>
      <c r="F107" s="248" t="s">
        <v>202</v>
      </c>
      <c r="G107" s="246"/>
      <c r="H107" s="249">
        <v>66.640000000000001</v>
      </c>
      <c r="I107" s="250"/>
      <c r="J107" s="246"/>
      <c r="K107" s="246"/>
      <c r="L107" s="251"/>
      <c r="M107" s="252"/>
      <c r="N107" s="253"/>
      <c r="O107" s="253"/>
      <c r="P107" s="253"/>
      <c r="Q107" s="253"/>
      <c r="R107" s="253"/>
      <c r="S107" s="253"/>
      <c r="T107" s="25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55" t="s">
        <v>161</v>
      </c>
      <c r="AU107" s="255" t="s">
        <v>79</v>
      </c>
      <c r="AV107" s="14" t="s">
        <v>158</v>
      </c>
      <c r="AW107" s="14" t="s">
        <v>31</v>
      </c>
      <c r="AX107" s="14" t="s">
        <v>77</v>
      </c>
      <c r="AY107" s="255" t="s">
        <v>151</v>
      </c>
    </row>
    <row r="108" s="2" customFormat="1" ht="24.15" customHeight="1">
      <c r="A108" s="41"/>
      <c r="B108" s="42"/>
      <c r="C108" s="215" t="s">
        <v>188</v>
      </c>
      <c r="D108" s="215" t="s">
        <v>153</v>
      </c>
      <c r="E108" s="216" t="s">
        <v>204</v>
      </c>
      <c r="F108" s="217" t="s">
        <v>205</v>
      </c>
      <c r="G108" s="218" t="s">
        <v>197</v>
      </c>
      <c r="H108" s="219">
        <v>15</v>
      </c>
      <c r="I108" s="220"/>
      <c r="J108" s="221">
        <f>ROUND(I108*H108,2)</f>
        <v>0</v>
      </c>
      <c r="K108" s="217" t="s">
        <v>157</v>
      </c>
      <c r="L108" s="47"/>
      <c r="M108" s="222" t="s">
        <v>19</v>
      </c>
      <c r="N108" s="223" t="s">
        <v>40</v>
      </c>
      <c r="O108" s="87"/>
      <c r="P108" s="224">
        <f>O108*H108</f>
        <v>0</v>
      </c>
      <c r="Q108" s="224">
        <v>0</v>
      </c>
      <c r="R108" s="224">
        <f>Q108*H108</f>
        <v>0</v>
      </c>
      <c r="S108" s="224">
        <v>0</v>
      </c>
      <c r="T108" s="225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26" t="s">
        <v>158</v>
      </c>
      <c r="AT108" s="226" t="s">
        <v>153</v>
      </c>
      <c r="AU108" s="226" t="s">
        <v>79</v>
      </c>
      <c r="AY108" s="20" t="s">
        <v>151</v>
      </c>
      <c r="BE108" s="227">
        <f>IF(N108="základní",J108,0)</f>
        <v>0</v>
      </c>
      <c r="BF108" s="227">
        <f>IF(N108="snížená",J108,0)</f>
        <v>0</v>
      </c>
      <c r="BG108" s="227">
        <f>IF(N108="zákl. přenesená",J108,0)</f>
        <v>0</v>
      </c>
      <c r="BH108" s="227">
        <f>IF(N108="sníž. přenesená",J108,0)</f>
        <v>0</v>
      </c>
      <c r="BI108" s="227">
        <f>IF(N108="nulová",J108,0)</f>
        <v>0</v>
      </c>
      <c r="BJ108" s="20" t="s">
        <v>77</v>
      </c>
      <c r="BK108" s="227">
        <f>ROUND(I108*H108,2)</f>
        <v>0</v>
      </c>
      <c r="BL108" s="20" t="s">
        <v>158</v>
      </c>
      <c r="BM108" s="226" t="s">
        <v>192</v>
      </c>
    </row>
    <row r="109" s="2" customFormat="1">
      <c r="A109" s="41"/>
      <c r="B109" s="42"/>
      <c r="C109" s="43"/>
      <c r="D109" s="228" t="s">
        <v>159</v>
      </c>
      <c r="E109" s="43"/>
      <c r="F109" s="229" t="s">
        <v>207</v>
      </c>
      <c r="G109" s="43"/>
      <c r="H109" s="43"/>
      <c r="I109" s="230"/>
      <c r="J109" s="43"/>
      <c r="K109" s="43"/>
      <c r="L109" s="47"/>
      <c r="M109" s="231"/>
      <c r="N109" s="232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159</v>
      </c>
      <c r="AU109" s="20" t="s">
        <v>79</v>
      </c>
    </row>
    <row r="110" s="13" customFormat="1">
      <c r="A110" s="13"/>
      <c r="B110" s="233"/>
      <c r="C110" s="234"/>
      <c r="D110" s="235" t="s">
        <v>161</v>
      </c>
      <c r="E110" s="236" t="s">
        <v>19</v>
      </c>
      <c r="F110" s="237" t="s">
        <v>528</v>
      </c>
      <c r="G110" s="234"/>
      <c r="H110" s="238">
        <v>1.5</v>
      </c>
      <c r="I110" s="239"/>
      <c r="J110" s="234"/>
      <c r="K110" s="234"/>
      <c r="L110" s="240"/>
      <c r="M110" s="241"/>
      <c r="N110" s="242"/>
      <c r="O110" s="242"/>
      <c r="P110" s="242"/>
      <c r="Q110" s="242"/>
      <c r="R110" s="242"/>
      <c r="S110" s="242"/>
      <c r="T110" s="24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4" t="s">
        <v>161</v>
      </c>
      <c r="AU110" s="244" t="s">
        <v>79</v>
      </c>
      <c r="AV110" s="13" t="s">
        <v>79</v>
      </c>
      <c r="AW110" s="13" t="s">
        <v>31</v>
      </c>
      <c r="AX110" s="13" t="s">
        <v>69</v>
      </c>
      <c r="AY110" s="244" t="s">
        <v>151</v>
      </c>
    </row>
    <row r="111" s="13" customFormat="1">
      <c r="A111" s="13"/>
      <c r="B111" s="233"/>
      <c r="C111" s="234"/>
      <c r="D111" s="235" t="s">
        <v>161</v>
      </c>
      <c r="E111" s="236" t="s">
        <v>19</v>
      </c>
      <c r="F111" s="237" t="s">
        <v>529</v>
      </c>
      <c r="G111" s="234"/>
      <c r="H111" s="238">
        <v>4</v>
      </c>
      <c r="I111" s="239"/>
      <c r="J111" s="234"/>
      <c r="K111" s="234"/>
      <c r="L111" s="240"/>
      <c r="M111" s="241"/>
      <c r="N111" s="242"/>
      <c r="O111" s="242"/>
      <c r="P111" s="242"/>
      <c r="Q111" s="242"/>
      <c r="R111" s="242"/>
      <c r="S111" s="242"/>
      <c r="T111" s="24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4" t="s">
        <v>161</v>
      </c>
      <c r="AU111" s="244" t="s">
        <v>79</v>
      </c>
      <c r="AV111" s="13" t="s">
        <v>79</v>
      </c>
      <c r="AW111" s="13" t="s">
        <v>31</v>
      </c>
      <c r="AX111" s="13" t="s">
        <v>69</v>
      </c>
      <c r="AY111" s="244" t="s">
        <v>151</v>
      </c>
    </row>
    <row r="112" s="13" customFormat="1">
      <c r="A112" s="13"/>
      <c r="B112" s="233"/>
      <c r="C112" s="234"/>
      <c r="D112" s="235" t="s">
        <v>161</v>
      </c>
      <c r="E112" s="236" t="s">
        <v>19</v>
      </c>
      <c r="F112" s="237" t="s">
        <v>530</v>
      </c>
      <c r="G112" s="234"/>
      <c r="H112" s="238">
        <v>9.5</v>
      </c>
      <c r="I112" s="239"/>
      <c r="J112" s="234"/>
      <c r="K112" s="234"/>
      <c r="L112" s="240"/>
      <c r="M112" s="241"/>
      <c r="N112" s="242"/>
      <c r="O112" s="242"/>
      <c r="P112" s="242"/>
      <c r="Q112" s="242"/>
      <c r="R112" s="242"/>
      <c r="S112" s="242"/>
      <c r="T112" s="24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44" t="s">
        <v>161</v>
      </c>
      <c r="AU112" s="244" t="s">
        <v>79</v>
      </c>
      <c r="AV112" s="13" t="s">
        <v>79</v>
      </c>
      <c r="AW112" s="13" t="s">
        <v>31</v>
      </c>
      <c r="AX112" s="13" t="s">
        <v>69</v>
      </c>
      <c r="AY112" s="244" t="s">
        <v>151</v>
      </c>
    </row>
    <row r="113" s="14" customFormat="1">
      <c r="A113" s="14"/>
      <c r="B113" s="245"/>
      <c r="C113" s="246"/>
      <c r="D113" s="235" t="s">
        <v>161</v>
      </c>
      <c r="E113" s="247" t="s">
        <v>19</v>
      </c>
      <c r="F113" s="248" t="s">
        <v>202</v>
      </c>
      <c r="G113" s="246"/>
      <c r="H113" s="249">
        <v>15</v>
      </c>
      <c r="I113" s="250"/>
      <c r="J113" s="246"/>
      <c r="K113" s="246"/>
      <c r="L113" s="251"/>
      <c r="M113" s="252"/>
      <c r="N113" s="253"/>
      <c r="O113" s="253"/>
      <c r="P113" s="253"/>
      <c r="Q113" s="253"/>
      <c r="R113" s="253"/>
      <c r="S113" s="253"/>
      <c r="T113" s="25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55" t="s">
        <v>161</v>
      </c>
      <c r="AU113" s="255" t="s">
        <v>79</v>
      </c>
      <c r="AV113" s="14" t="s">
        <v>158</v>
      </c>
      <c r="AW113" s="14" t="s">
        <v>31</v>
      </c>
      <c r="AX113" s="14" t="s">
        <v>77</v>
      </c>
      <c r="AY113" s="255" t="s">
        <v>151</v>
      </c>
    </row>
    <row r="114" s="2" customFormat="1" ht="24.15" customHeight="1">
      <c r="A114" s="41"/>
      <c r="B114" s="42"/>
      <c r="C114" s="215" t="s">
        <v>175</v>
      </c>
      <c r="D114" s="215" t="s">
        <v>153</v>
      </c>
      <c r="E114" s="216" t="s">
        <v>531</v>
      </c>
      <c r="F114" s="217" t="s">
        <v>532</v>
      </c>
      <c r="G114" s="218" t="s">
        <v>197</v>
      </c>
      <c r="H114" s="219">
        <v>4.1100000000000003</v>
      </c>
      <c r="I114" s="220"/>
      <c r="J114" s="221">
        <f>ROUND(I114*H114,2)</f>
        <v>0</v>
      </c>
      <c r="K114" s="217" t="s">
        <v>157</v>
      </c>
      <c r="L114" s="47"/>
      <c r="M114" s="222" t="s">
        <v>19</v>
      </c>
      <c r="N114" s="223" t="s">
        <v>40</v>
      </c>
      <c r="O114" s="87"/>
      <c r="P114" s="224">
        <f>O114*H114</f>
        <v>0</v>
      </c>
      <c r="Q114" s="224">
        <v>0</v>
      </c>
      <c r="R114" s="224">
        <f>Q114*H114</f>
        <v>0</v>
      </c>
      <c r="S114" s="224">
        <v>0</v>
      </c>
      <c r="T114" s="225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26" t="s">
        <v>158</v>
      </c>
      <c r="AT114" s="226" t="s">
        <v>153</v>
      </c>
      <c r="AU114" s="226" t="s">
        <v>79</v>
      </c>
      <c r="AY114" s="20" t="s">
        <v>151</v>
      </c>
      <c r="BE114" s="227">
        <f>IF(N114="základní",J114,0)</f>
        <v>0</v>
      </c>
      <c r="BF114" s="227">
        <f>IF(N114="snížená",J114,0)</f>
        <v>0</v>
      </c>
      <c r="BG114" s="227">
        <f>IF(N114="zákl. přenesená",J114,0)</f>
        <v>0</v>
      </c>
      <c r="BH114" s="227">
        <f>IF(N114="sníž. přenesená",J114,0)</f>
        <v>0</v>
      </c>
      <c r="BI114" s="227">
        <f>IF(N114="nulová",J114,0)</f>
        <v>0</v>
      </c>
      <c r="BJ114" s="20" t="s">
        <v>77</v>
      </c>
      <c r="BK114" s="227">
        <f>ROUND(I114*H114,2)</f>
        <v>0</v>
      </c>
      <c r="BL114" s="20" t="s">
        <v>158</v>
      </c>
      <c r="BM114" s="226" t="s">
        <v>198</v>
      </c>
    </row>
    <row r="115" s="2" customFormat="1">
      <c r="A115" s="41"/>
      <c r="B115" s="42"/>
      <c r="C115" s="43"/>
      <c r="D115" s="228" t="s">
        <v>159</v>
      </c>
      <c r="E115" s="43"/>
      <c r="F115" s="229" t="s">
        <v>533</v>
      </c>
      <c r="G115" s="43"/>
      <c r="H115" s="43"/>
      <c r="I115" s="230"/>
      <c r="J115" s="43"/>
      <c r="K115" s="43"/>
      <c r="L115" s="47"/>
      <c r="M115" s="231"/>
      <c r="N115" s="232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0" t="s">
        <v>159</v>
      </c>
      <c r="AU115" s="20" t="s">
        <v>79</v>
      </c>
    </row>
    <row r="116" s="13" customFormat="1">
      <c r="A116" s="13"/>
      <c r="B116" s="233"/>
      <c r="C116" s="234"/>
      <c r="D116" s="235" t="s">
        <v>161</v>
      </c>
      <c r="E116" s="236" t="s">
        <v>19</v>
      </c>
      <c r="F116" s="237" t="s">
        <v>534</v>
      </c>
      <c r="G116" s="234"/>
      <c r="H116" s="238">
        <v>4.1100000000000003</v>
      </c>
      <c r="I116" s="239"/>
      <c r="J116" s="234"/>
      <c r="K116" s="234"/>
      <c r="L116" s="240"/>
      <c r="M116" s="241"/>
      <c r="N116" s="242"/>
      <c r="O116" s="242"/>
      <c r="P116" s="242"/>
      <c r="Q116" s="242"/>
      <c r="R116" s="242"/>
      <c r="S116" s="242"/>
      <c r="T116" s="24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4" t="s">
        <v>161</v>
      </c>
      <c r="AU116" s="244" t="s">
        <v>79</v>
      </c>
      <c r="AV116" s="13" t="s">
        <v>79</v>
      </c>
      <c r="AW116" s="13" t="s">
        <v>31</v>
      </c>
      <c r="AX116" s="13" t="s">
        <v>77</v>
      </c>
      <c r="AY116" s="244" t="s">
        <v>151</v>
      </c>
    </row>
    <row r="117" s="2" customFormat="1" ht="37.8" customHeight="1">
      <c r="A117" s="41"/>
      <c r="B117" s="42"/>
      <c r="C117" s="215" t="s">
        <v>203</v>
      </c>
      <c r="D117" s="215" t="s">
        <v>153</v>
      </c>
      <c r="E117" s="216" t="s">
        <v>218</v>
      </c>
      <c r="F117" s="217" t="s">
        <v>219</v>
      </c>
      <c r="G117" s="218" t="s">
        <v>197</v>
      </c>
      <c r="H117" s="219">
        <v>70.75</v>
      </c>
      <c r="I117" s="220"/>
      <c r="J117" s="221">
        <f>ROUND(I117*H117,2)</f>
        <v>0</v>
      </c>
      <c r="K117" s="217" t="s">
        <v>157</v>
      </c>
      <c r="L117" s="47"/>
      <c r="M117" s="222" t="s">
        <v>19</v>
      </c>
      <c r="N117" s="223" t="s">
        <v>40</v>
      </c>
      <c r="O117" s="87"/>
      <c r="P117" s="224">
        <f>O117*H117</f>
        <v>0</v>
      </c>
      <c r="Q117" s="224">
        <v>0</v>
      </c>
      <c r="R117" s="224">
        <f>Q117*H117</f>
        <v>0</v>
      </c>
      <c r="S117" s="224">
        <v>0</v>
      </c>
      <c r="T117" s="225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26" t="s">
        <v>158</v>
      </c>
      <c r="AT117" s="226" t="s">
        <v>153</v>
      </c>
      <c r="AU117" s="226" t="s">
        <v>79</v>
      </c>
      <c r="AY117" s="20" t="s">
        <v>151</v>
      </c>
      <c r="BE117" s="227">
        <f>IF(N117="základní",J117,0)</f>
        <v>0</v>
      </c>
      <c r="BF117" s="227">
        <f>IF(N117="snížená",J117,0)</f>
        <v>0</v>
      </c>
      <c r="BG117" s="227">
        <f>IF(N117="zákl. přenesená",J117,0)</f>
        <v>0</v>
      </c>
      <c r="BH117" s="227">
        <f>IF(N117="sníž. přenesená",J117,0)</f>
        <v>0</v>
      </c>
      <c r="BI117" s="227">
        <f>IF(N117="nulová",J117,0)</f>
        <v>0</v>
      </c>
      <c r="BJ117" s="20" t="s">
        <v>77</v>
      </c>
      <c r="BK117" s="227">
        <f>ROUND(I117*H117,2)</f>
        <v>0</v>
      </c>
      <c r="BL117" s="20" t="s">
        <v>158</v>
      </c>
      <c r="BM117" s="226" t="s">
        <v>535</v>
      </c>
    </row>
    <row r="118" s="2" customFormat="1">
      <c r="A118" s="41"/>
      <c r="B118" s="42"/>
      <c r="C118" s="43"/>
      <c r="D118" s="228" t="s">
        <v>159</v>
      </c>
      <c r="E118" s="43"/>
      <c r="F118" s="229" t="s">
        <v>221</v>
      </c>
      <c r="G118" s="43"/>
      <c r="H118" s="43"/>
      <c r="I118" s="230"/>
      <c r="J118" s="43"/>
      <c r="K118" s="43"/>
      <c r="L118" s="47"/>
      <c r="M118" s="231"/>
      <c r="N118" s="232"/>
      <c r="O118" s="87"/>
      <c r="P118" s="87"/>
      <c r="Q118" s="87"/>
      <c r="R118" s="87"/>
      <c r="S118" s="87"/>
      <c r="T118" s="88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20" t="s">
        <v>159</v>
      </c>
      <c r="AU118" s="20" t="s">
        <v>79</v>
      </c>
    </row>
    <row r="119" s="13" customFormat="1">
      <c r="A119" s="13"/>
      <c r="B119" s="233"/>
      <c r="C119" s="234"/>
      <c r="D119" s="235" t="s">
        <v>161</v>
      </c>
      <c r="E119" s="236" t="s">
        <v>19</v>
      </c>
      <c r="F119" s="237" t="s">
        <v>536</v>
      </c>
      <c r="G119" s="234"/>
      <c r="H119" s="238">
        <v>70.75</v>
      </c>
      <c r="I119" s="239"/>
      <c r="J119" s="234"/>
      <c r="K119" s="234"/>
      <c r="L119" s="240"/>
      <c r="M119" s="241"/>
      <c r="N119" s="242"/>
      <c r="O119" s="242"/>
      <c r="P119" s="242"/>
      <c r="Q119" s="242"/>
      <c r="R119" s="242"/>
      <c r="S119" s="242"/>
      <c r="T119" s="24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44" t="s">
        <v>161</v>
      </c>
      <c r="AU119" s="244" t="s">
        <v>79</v>
      </c>
      <c r="AV119" s="13" t="s">
        <v>79</v>
      </c>
      <c r="AW119" s="13" t="s">
        <v>31</v>
      </c>
      <c r="AX119" s="13" t="s">
        <v>77</v>
      </c>
      <c r="AY119" s="244" t="s">
        <v>151</v>
      </c>
    </row>
    <row r="120" s="2" customFormat="1" ht="24.15" customHeight="1">
      <c r="A120" s="41"/>
      <c r="B120" s="42"/>
      <c r="C120" s="215" t="s">
        <v>181</v>
      </c>
      <c r="D120" s="215" t="s">
        <v>153</v>
      </c>
      <c r="E120" s="216" t="s">
        <v>223</v>
      </c>
      <c r="F120" s="217" t="s">
        <v>224</v>
      </c>
      <c r="G120" s="218" t="s">
        <v>197</v>
      </c>
      <c r="H120" s="219">
        <v>70.75</v>
      </c>
      <c r="I120" s="220"/>
      <c r="J120" s="221">
        <f>ROUND(I120*H120,2)</f>
        <v>0</v>
      </c>
      <c r="K120" s="217" t="s">
        <v>157</v>
      </c>
      <c r="L120" s="47"/>
      <c r="M120" s="222" t="s">
        <v>19</v>
      </c>
      <c r="N120" s="223" t="s">
        <v>40</v>
      </c>
      <c r="O120" s="87"/>
      <c r="P120" s="224">
        <f>O120*H120</f>
        <v>0</v>
      </c>
      <c r="Q120" s="224">
        <v>0</v>
      </c>
      <c r="R120" s="224">
        <f>Q120*H120</f>
        <v>0</v>
      </c>
      <c r="S120" s="224">
        <v>0</v>
      </c>
      <c r="T120" s="225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26" t="s">
        <v>158</v>
      </c>
      <c r="AT120" s="226" t="s">
        <v>153</v>
      </c>
      <c r="AU120" s="226" t="s">
        <v>79</v>
      </c>
      <c r="AY120" s="20" t="s">
        <v>151</v>
      </c>
      <c r="BE120" s="227">
        <f>IF(N120="základní",J120,0)</f>
        <v>0</v>
      </c>
      <c r="BF120" s="227">
        <f>IF(N120="snížená",J120,0)</f>
        <v>0</v>
      </c>
      <c r="BG120" s="227">
        <f>IF(N120="zákl. přenesená",J120,0)</f>
        <v>0</v>
      </c>
      <c r="BH120" s="227">
        <f>IF(N120="sníž. přenesená",J120,0)</f>
        <v>0</v>
      </c>
      <c r="BI120" s="227">
        <f>IF(N120="nulová",J120,0)</f>
        <v>0</v>
      </c>
      <c r="BJ120" s="20" t="s">
        <v>77</v>
      </c>
      <c r="BK120" s="227">
        <f>ROUND(I120*H120,2)</f>
        <v>0</v>
      </c>
      <c r="BL120" s="20" t="s">
        <v>158</v>
      </c>
      <c r="BM120" s="226" t="s">
        <v>278</v>
      </c>
    </row>
    <row r="121" s="2" customFormat="1">
      <c r="A121" s="41"/>
      <c r="B121" s="42"/>
      <c r="C121" s="43"/>
      <c r="D121" s="228" t="s">
        <v>159</v>
      </c>
      <c r="E121" s="43"/>
      <c r="F121" s="229" t="s">
        <v>226</v>
      </c>
      <c r="G121" s="43"/>
      <c r="H121" s="43"/>
      <c r="I121" s="230"/>
      <c r="J121" s="43"/>
      <c r="K121" s="43"/>
      <c r="L121" s="47"/>
      <c r="M121" s="231"/>
      <c r="N121" s="232"/>
      <c r="O121" s="87"/>
      <c r="P121" s="87"/>
      <c r="Q121" s="87"/>
      <c r="R121" s="87"/>
      <c r="S121" s="87"/>
      <c r="T121" s="88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0" t="s">
        <v>159</v>
      </c>
      <c r="AU121" s="20" t="s">
        <v>79</v>
      </c>
    </row>
    <row r="122" s="2" customFormat="1" ht="24.15" customHeight="1">
      <c r="A122" s="41"/>
      <c r="B122" s="42"/>
      <c r="C122" s="215" t="s">
        <v>217</v>
      </c>
      <c r="D122" s="215" t="s">
        <v>153</v>
      </c>
      <c r="E122" s="216" t="s">
        <v>537</v>
      </c>
      <c r="F122" s="217" t="s">
        <v>538</v>
      </c>
      <c r="G122" s="218" t="s">
        <v>197</v>
      </c>
      <c r="H122" s="219">
        <v>70.75</v>
      </c>
      <c r="I122" s="220"/>
      <c r="J122" s="221">
        <f>ROUND(I122*H122,2)</f>
        <v>0</v>
      </c>
      <c r="K122" s="217" t="s">
        <v>157</v>
      </c>
      <c r="L122" s="47"/>
      <c r="M122" s="222" t="s">
        <v>19</v>
      </c>
      <c r="N122" s="223" t="s">
        <v>40</v>
      </c>
      <c r="O122" s="87"/>
      <c r="P122" s="224">
        <f>O122*H122</f>
        <v>0</v>
      </c>
      <c r="Q122" s="224">
        <v>0</v>
      </c>
      <c r="R122" s="224">
        <f>Q122*H122</f>
        <v>0</v>
      </c>
      <c r="S122" s="224">
        <v>0</v>
      </c>
      <c r="T122" s="225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26" t="s">
        <v>158</v>
      </c>
      <c r="AT122" s="226" t="s">
        <v>153</v>
      </c>
      <c r="AU122" s="226" t="s">
        <v>79</v>
      </c>
      <c r="AY122" s="20" t="s">
        <v>151</v>
      </c>
      <c r="BE122" s="227">
        <f>IF(N122="základní",J122,0)</f>
        <v>0</v>
      </c>
      <c r="BF122" s="227">
        <f>IF(N122="snížená",J122,0)</f>
        <v>0</v>
      </c>
      <c r="BG122" s="227">
        <f>IF(N122="zákl. přenesená",J122,0)</f>
        <v>0</v>
      </c>
      <c r="BH122" s="227">
        <f>IF(N122="sníž. přenesená",J122,0)</f>
        <v>0</v>
      </c>
      <c r="BI122" s="227">
        <f>IF(N122="nulová",J122,0)</f>
        <v>0</v>
      </c>
      <c r="BJ122" s="20" t="s">
        <v>77</v>
      </c>
      <c r="BK122" s="227">
        <f>ROUND(I122*H122,2)</f>
        <v>0</v>
      </c>
      <c r="BL122" s="20" t="s">
        <v>158</v>
      </c>
      <c r="BM122" s="226" t="s">
        <v>225</v>
      </c>
    </row>
    <row r="123" s="2" customFormat="1">
      <c r="A123" s="41"/>
      <c r="B123" s="42"/>
      <c r="C123" s="43"/>
      <c r="D123" s="228" t="s">
        <v>159</v>
      </c>
      <c r="E123" s="43"/>
      <c r="F123" s="229" t="s">
        <v>539</v>
      </c>
      <c r="G123" s="43"/>
      <c r="H123" s="43"/>
      <c r="I123" s="230"/>
      <c r="J123" s="43"/>
      <c r="K123" s="43"/>
      <c r="L123" s="47"/>
      <c r="M123" s="231"/>
      <c r="N123" s="232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20" t="s">
        <v>159</v>
      </c>
      <c r="AU123" s="20" t="s">
        <v>79</v>
      </c>
    </row>
    <row r="124" s="2" customFormat="1" ht="16.5" customHeight="1">
      <c r="A124" s="41"/>
      <c r="B124" s="42"/>
      <c r="C124" s="215" t="s">
        <v>8</v>
      </c>
      <c r="D124" s="215" t="s">
        <v>153</v>
      </c>
      <c r="E124" s="216" t="s">
        <v>234</v>
      </c>
      <c r="F124" s="217" t="s">
        <v>235</v>
      </c>
      <c r="G124" s="218" t="s">
        <v>156</v>
      </c>
      <c r="H124" s="219">
        <v>190.40000000000001</v>
      </c>
      <c r="I124" s="220"/>
      <c r="J124" s="221">
        <f>ROUND(I124*H124,2)</f>
        <v>0</v>
      </c>
      <c r="K124" s="217" t="s">
        <v>157</v>
      </c>
      <c r="L124" s="47"/>
      <c r="M124" s="222" t="s">
        <v>19</v>
      </c>
      <c r="N124" s="223" t="s">
        <v>40</v>
      </c>
      <c r="O124" s="87"/>
      <c r="P124" s="224">
        <f>O124*H124</f>
        <v>0</v>
      </c>
      <c r="Q124" s="224">
        <v>0</v>
      </c>
      <c r="R124" s="224">
        <f>Q124*H124</f>
        <v>0</v>
      </c>
      <c r="S124" s="224">
        <v>0</v>
      </c>
      <c r="T124" s="225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26" t="s">
        <v>158</v>
      </c>
      <c r="AT124" s="226" t="s">
        <v>153</v>
      </c>
      <c r="AU124" s="226" t="s">
        <v>79</v>
      </c>
      <c r="AY124" s="20" t="s">
        <v>151</v>
      </c>
      <c r="BE124" s="227">
        <f>IF(N124="základní",J124,0)</f>
        <v>0</v>
      </c>
      <c r="BF124" s="227">
        <f>IF(N124="snížená",J124,0)</f>
        <v>0</v>
      </c>
      <c r="BG124" s="227">
        <f>IF(N124="zákl. přenesená",J124,0)</f>
        <v>0</v>
      </c>
      <c r="BH124" s="227">
        <f>IF(N124="sníž. přenesená",J124,0)</f>
        <v>0</v>
      </c>
      <c r="BI124" s="227">
        <f>IF(N124="nulová",J124,0)</f>
        <v>0</v>
      </c>
      <c r="BJ124" s="20" t="s">
        <v>77</v>
      </c>
      <c r="BK124" s="227">
        <f>ROUND(I124*H124,2)</f>
        <v>0</v>
      </c>
      <c r="BL124" s="20" t="s">
        <v>158</v>
      </c>
      <c r="BM124" s="226" t="s">
        <v>320</v>
      </c>
    </row>
    <row r="125" s="2" customFormat="1">
      <c r="A125" s="41"/>
      <c r="B125" s="42"/>
      <c r="C125" s="43"/>
      <c r="D125" s="228" t="s">
        <v>159</v>
      </c>
      <c r="E125" s="43"/>
      <c r="F125" s="229" t="s">
        <v>237</v>
      </c>
      <c r="G125" s="43"/>
      <c r="H125" s="43"/>
      <c r="I125" s="230"/>
      <c r="J125" s="43"/>
      <c r="K125" s="43"/>
      <c r="L125" s="47"/>
      <c r="M125" s="231"/>
      <c r="N125" s="232"/>
      <c r="O125" s="87"/>
      <c r="P125" s="87"/>
      <c r="Q125" s="87"/>
      <c r="R125" s="87"/>
      <c r="S125" s="87"/>
      <c r="T125" s="88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20" t="s">
        <v>159</v>
      </c>
      <c r="AU125" s="20" t="s">
        <v>79</v>
      </c>
    </row>
    <row r="126" s="2" customFormat="1">
      <c r="A126" s="41"/>
      <c r="B126" s="42"/>
      <c r="C126" s="43"/>
      <c r="D126" s="235" t="s">
        <v>238</v>
      </c>
      <c r="E126" s="43"/>
      <c r="F126" s="256" t="s">
        <v>540</v>
      </c>
      <c r="G126" s="43"/>
      <c r="H126" s="43"/>
      <c r="I126" s="230"/>
      <c r="J126" s="43"/>
      <c r="K126" s="43"/>
      <c r="L126" s="47"/>
      <c r="M126" s="231"/>
      <c r="N126" s="232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20" t="s">
        <v>238</v>
      </c>
      <c r="AU126" s="20" t="s">
        <v>79</v>
      </c>
    </row>
    <row r="127" s="13" customFormat="1">
      <c r="A127" s="13"/>
      <c r="B127" s="233"/>
      <c r="C127" s="234"/>
      <c r="D127" s="235" t="s">
        <v>161</v>
      </c>
      <c r="E127" s="236" t="s">
        <v>19</v>
      </c>
      <c r="F127" s="237" t="s">
        <v>541</v>
      </c>
      <c r="G127" s="234"/>
      <c r="H127" s="238">
        <v>190.40000000000001</v>
      </c>
      <c r="I127" s="239"/>
      <c r="J127" s="234"/>
      <c r="K127" s="234"/>
      <c r="L127" s="240"/>
      <c r="M127" s="241"/>
      <c r="N127" s="242"/>
      <c r="O127" s="242"/>
      <c r="P127" s="242"/>
      <c r="Q127" s="242"/>
      <c r="R127" s="242"/>
      <c r="S127" s="242"/>
      <c r="T127" s="24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4" t="s">
        <v>161</v>
      </c>
      <c r="AU127" s="244" t="s">
        <v>79</v>
      </c>
      <c r="AV127" s="13" t="s">
        <v>79</v>
      </c>
      <c r="AW127" s="13" t="s">
        <v>31</v>
      </c>
      <c r="AX127" s="13" t="s">
        <v>77</v>
      </c>
      <c r="AY127" s="244" t="s">
        <v>151</v>
      </c>
    </row>
    <row r="128" s="12" customFormat="1" ht="22.8" customHeight="1">
      <c r="A128" s="12"/>
      <c r="B128" s="199"/>
      <c r="C128" s="200"/>
      <c r="D128" s="201" t="s">
        <v>68</v>
      </c>
      <c r="E128" s="213" t="s">
        <v>178</v>
      </c>
      <c r="F128" s="213" t="s">
        <v>260</v>
      </c>
      <c r="G128" s="200"/>
      <c r="H128" s="200"/>
      <c r="I128" s="203"/>
      <c r="J128" s="214">
        <f>BK128</f>
        <v>0</v>
      </c>
      <c r="K128" s="200"/>
      <c r="L128" s="205"/>
      <c r="M128" s="206"/>
      <c r="N128" s="207"/>
      <c r="O128" s="207"/>
      <c r="P128" s="208">
        <f>SUM(P129:P144)</f>
        <v>0</v>
      </c>
      <c r="Q128" s="207"/>
      <c r="R128" s="208">
        <f>SUM(R129:R144)</f>
        <v>459.60268000000002</v>
      </c>
      <c r="S128" s="207"/>
      <c r="T128" s="209">
        <f>SUM(T129:T144)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0" t="s">
        <v>77</v>
      </c>
      <c r="AT128" s="211" t="s">
        <v>68</v>
      </c>
      <c r="AU128" s="211" t="s">
        <v>77</v>
      </c>
      <c r="AY128" s="210" t="s">
        <v>151</v>
      </c>
      <c r="BK128" s="212">
        <f>SUM(BK129:BK144)</f>
        <v>0</v>
      </c>
    </row>
    <row r="129" s="2" customFormat="1" ht="33" customHeight="1">
      <c r="A129" s="41"/>
      <c r="B129" s="42"/>
      <c r="C129" s="215" t="s">
        <v>227</v>
      </c>
      <c r="D129" s="215" t="s">
        <v>153</v>
      </c>
      <c r="E129" s="216" t="s">
        <v>271</v>
      </c>
      <c r="F129" s="217" t="s">
        <v>272</v>
      </c>
      <c r="G129" s="218" t="s">
        <v>156</v>
      </c>
      <c r="H129" s="219">
        <v>190.40000000000001</v>
      </c>
      <c r="I129" s="220"/>
      <c r="J129" s="221">
        <f>ROUND(I129*H129,2)</f>
        <v>0</v>
      </c>
      <c r="K129" s="217" t="s">
        <v>157</v>
      </c>
      <c r="L129" s="47"/>
      <c r="M129" s="222" t="s">
        <v>19</v>
      </c>
      <c r="N129" s="223" t="s">
        <v>40</v>
      </c>
      <c r="O129" s="87"/>
      <c r="P129" s="224">
        <f>O129*H129</f>
        <v>0</v>
      </c>
      <c r="Q129" s="224">
        <v>0</v>
      </c>
      <c r="R129" s="224">
        <f>Q129*H129</f>
        <v>0</v>
      </c>
      <c r="S129" s="224">
        <v>0</v>
      </c>
      <c r="T129" s="225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26" t="s">
        <v>158</v>
      </c>
      <c r="AT129" s="226" t="s">
        <v>153</v>
      </c>
      <c r="AU129" s="226" t="s">
        <v>79</v>
      </c>
      <c r="AY129" s="20" t="s">
        <v>151</v>
      </c>
      <c r="BE129" s="227">
        <f>IF(N129="základní",J129,0)</f>
        <v>0</v>
      </c>
      <c r="BF129" s="227">
        <f>IF(N129="snížená",J129,0)</f>
        <v>0</v>
      </c>
      <c r="BG129" s="227">
        <f>IF(N129="zákl. přenesená",J129,0)</f>
        <v>0</v>
      </c>
      <c r="BH129" s="227">
        <f>IF(N129="sníž. přenesená",J129,0)</f>
        <v>0</v>
      </c>
      <c r="BI129" s="227">
        <f>IF(N129="nulová",J129,0)</f>
        <v>0</v>
      </c>
      <c r="BJ129" s="20" t="s">
        <v>77</v>
      </c>
      <c r="BK129" s="227">
        <f>ROUND(I129*H129,2)</f>
        <v>0</v>
      </c>
      <c r="BL129" s="20" t="s">
        <v>158</v>
      </c>
      <c r="BM129" s="226" t="s">
        <v>331</v>
      </c>
    </row>
    <row r="130" s="2" customFormat="1">
      <c r="A130" s="41"/>
      <c r="B130" s="42"/>
      <c r="C130" s="43"/>
      <c r="D130" s="228" t="s">
        <v>159</v>
      </c>
      <c r="E130" s="43"/>
      <c r="F130" s="229" t="s">
        <v>274</v>
      </c>
      <c r="G130" s="43"/>
      <c r="H130" s="43"/>
      <c r="I130" s="230"/>
      <c r="J130" s="43"/>
      <c r="K130" s="43"/>
      <c r="L130" s="47"/>
      <c r="M130" s="231"/>
      <c r="N130" s="232"/>
      <c r="O130" s="87"/>
      <c r="P130" s="87"/>
      <c r="Q130" s="87"/>
      <c r="R130" s="87"/>
      <c r="S130" s="87"/>
      <c r="T130" s="88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20" t="s">
        <v>159</v>
      </c>
      <c r="AU130" s="20" t="s">
        <v>79</v>
      </c>
    </row>
    <row r="131" s="2" customFormat="1">
      <c r="A131" s="41"/>
      <c r="B131" s="42"/>
      <c r="C131" s="43"/>
      <c r="D131" s="235" t="s">
        <v>238</v>
      </c>
      <c r="E131" s="43"/>
      <c r="F131" s="256" t="s">
        <v>542</v>
      </c>
      <c r="G131" s="43"/>
      <c r="H131" s="43"/>
      <c r="I131" s="230"/>
      <c r="J131" s="43"/>
      <c r="K131" s="43"/>
      <c r="L131" s="47"/>
      <c r="M131" s="231"/>
      <c r="N131" s="232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0" t="s">
        <v>238</v>
      </c>
      <c r="AU131" s="20" t="s">
        <v>79</v>
      </c>
    </row>
    <row r="132" s="13" customFormat="1">
      <c r="A132" s="13"/>
      <c r="B132" s="233"/>
      <c r="C132" s="234"/>
      <c r="D132" s="235" t="s">
        <v>161</v>
      </c>
      <c r="E132" s="236" t="s">
        <v>19</v>
      </c>
      <c r="F132" s="237" t="s">
        <v>543</v>
      </c>
      <c r="G132" s="234"/>
      <c r="H132" s="238">
        <v>190.40000000000001</v>
      </c>
      <c r="I132" s="239"/>
      <c r="J132" s="234"/>
      <c r="K132" s="234"/>
      <c r="L132" s="240"/>
      <c r="M132" s="241"/>
      <c r="N132" s="242"/>
      <c r="O132" s="242"/>
      <c r="P132" s="242"/>
      <c r="Q132" s="242"/>
      <c r="R132" s="242"/>
      <c r="S132" s="242"/>
      <c r="T132" s="24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4" t="s">
        <v>161</v>
      </c>
      <c r="AU132" s="244" t="s">
        <v>79</v>
      </c>
      <c r="AV132" s="13" t="s">
        <v>79</v>
      </c>
      <c r="AW132" s="13" t="s">
        <v>31</v>
      </c>
      <c r="AX132" s="13" t="s">
        <v>77</v>
      </c>
      <c r="AY132" s="244" t="s">
        <v>151</v>
      </c>
    </row>
    <row r="133" s="2" customFormat="1" ht="16.5" customHeight="1">
      <c r="A133" s="41"/>
      <c r="B133" s="42"/>
      <c r="C133" s="257" t="s">
        <v>192</v>
      </c>
      <c r="D133" s="257" t="s">
        <v>249</v>
      </c>
      <c r="E133" s="258" t="s">
        <v>544</v>
      </c>
      <c r="F133" s="259" t="s">
        <v>545</v>
      </c>
      <c r="G133" s="260" t="s">
        <v>230</v>
      </c>
      <c r="H133" s="261">
        <v>342.72000000000003</v>
      </c>
      <c r="I133" s="262"/>
      <c r="J133" s="263">
        <f>ROUND(I133*H133,2)</f>
        <v>0</v>
      </c>
      <c r="K133" s="259" t="s">
        <v>157</v>
      </c>
      <c r="L133" s="264"/>
      <c r="M133" s="265" t="s">
        <v>19</v>
      </c>
      <c r="N133" s="266" t="s">
        <v>40</v>
      </c>
      <c r="O133" s="87"/>
      <c r="P133" s="224">
        <f>O133*H133</f>
        <v>0</v>
      </c>
      <c r="Q133" s="224">
        <v>1</v>
      </c>
      <c r="R133" s="224">
        <f>Q133*H133</f>
        <v>342.72000000000003</v>
      </c>
      <c r="S133" s="224">
        <v>0</v>
      </c>
      <c r="T133" s="225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26" t="s">
        <v>175</v>
      </c>
      <c r="AT133" s="226" t="s">
        <v>249</v>
      </c>
      <c r="AU133" s="226" t="s">
        <v>79</v>
      </c>
      <c r="AY133" s="20" t="s">
        <v>151</v>
      </c>
      <c r="BE133" s="227">
        <f>IF(N133="základní",J133,0)</f>
        <v>0</v>
      </c>
      <c r="BF133" s="227">
        <f>IF(N133="snížená",J133,0)</f>
        <v>0</v>
      </c>
      <c r="BG133" s="227">
        <f>IF(N133="zákl. přenesená",J133,0)</f>
        <v>0</v>
      </c>
      <c r="BH133" s="227">
        <f>IF(N133="sníž. přenesená",J133,0)</f>
        <v>0</v>
      </c>
      <c r="BI133" s="227">
        <f>IF(N133="nulová",J133,0)</f>
        <v>0</v>
      </c>
      <c r="BJ133" s="20" t="s">
        <v>77</v>
      </c>
      <c r="BK133" s="227">
        <f>ROUND(I133*H133,2)</f>
        <v>0</v>
      </c>
      <c r="BL133" s="20" t="s">
        <v>158</v>
      </c>
      <c r="BM133" s="226" t="s">
        <v>236</v>
      </c>
    </row>
    <row r="134" s="13" customFormat="1">
      <c r="A134" s="13"/>
      <c r="B134" s="233"/>
      <c r="C134" s="234"/>
      <c r="D134" s="235" t="s">
        <v>161</v>
      </c>
      <c r="E134" s="234"/>
      <c r="F134" s="237" t="s">
        <v>546</v>
      </c>
      <c r="G134" s="234"/>
      <c r="H134" s="238">
        <v>342.72000000000003</v>
      </c>
      <c r="I134" s="239"/>
      <c r="J134" s="234"/>
      <c r="K134" s="234"/>
      <c r="L134" s="240"/>
      <c r="M134" s="241"/>
      <c r="N134" s="242"/>
      <c r="O134" s="242"/>
      <c r="P134" s="242"/>
      <c r="Q134" s="242"/>
      <c r="R134" s="242"/>
      <c r="S134" s="242"/>
      <c r="T134" s="24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4" t="s">
        <v>161</v>
      </c>
      <c r="AU134" s="244" t="s">
        <v>79</v>
      </c>
      <c r="AV134" s="13" t="s">
        <v>79</v>
      </c>
      <c r="AW134" s="13" t="s">
        <v>4</v>
      </c>
      <c r="AX134" s="13" t="s">
        <v>77</v>
      </c>
      <c r="AY134" s="244" t="s">
        <v>151</v>
      </c>
    </row>
    <row r="135" s="2" customFormat="1" ht="21.75" customHeight="1">
      <c r="A135" s="41"/>
      <c r="B135" s="42"/>
      <c r="C135" s="215" t="s">
        <v>243</v>
      </c>
      <c r="D135" s="215" t="s">
        <v>153</v>
      </c>
      <c r="E135" s="216" t="s">
        <v>300</v>
      </c>
      <c r="F135" s="217" t="s">
        <v>301</v>
      </c>
      <c r="G135" s="218" t="s">
        <v>156</v>
      </c>
      <c r="H135" s="219">
        <v>172.017</v>
      </c>
      <c r="I135" s="220"/>
      <c r="J135" s="221">
        <f>ROUND(I135*H135,2)</f>
        <v>0</v>
      </c>
      <c r="K135" s="217" t="s">
        <v>157</v>
      </c>
      <c r="L135" s="47"/>
      <c r="M135" s="222" t="s">
        <v>19</v>
      </c>
      <c r="N135" s="223" t="s">
        <v>40</v>
      </c>
      <c r="O135" s="87"/>
      <c r="P135" s="224">
        <f>O135*H135</f>
        <v>0</v>
      </c>
      <c r="Q135" s="224">
        <v>0.46000000000000002</v>
      </c>
      <c r="R135" s="224">
        <f>Q135*H135</f>
        <v>79.12782</v>
      </c>
      <c r="S135" s="224">
        <v>0</v>
      </c>
      <c r="T135" s="225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26" t="s">
        <v>158</v>
      </c>
      <c r="AT135" s="226" t="s">
        <v>153</v>
      </c>
      <c r="AU135" s="226" t="s">
        <v>79</v>
      </c>
      <c r="AY135" s="20" t="s">
        <v>151</v>
      </c>
      <c r="BE135" s="227">
        <f>IF(N135="základní",J135,0)</f>
        <v>0</v>
      </c>
      <c r="BF135" s="227">
        <f>IF(N135="snížená",J135,0)</f>
        <v>0</v>
      </c>
      <c r="BG135" s="227">
        <f>IF(N135="zákl. přenesená",J135,0)</f>
        <v>0</v>
      </c>
      <c r="BH135" s="227">
        <f>IF(N135="sníž. přenesená",J135,0)</f>
        <v>0</v>
      </c>
      <c r="BI135" s="227">
        <f>IF(N135="nulová",J135,0)</f>
        <v>0</v>
      </c>
      <c r="BJ135" s="20" t="s">
        <v>77</v>
      </c>
      <c r="BK135" s="227">
        <f>ROUND(I135*H135,2)</f>
        <v>0</v>
      </c>
      <c r="BL135" s="20" t="s">
        <v>158</v>
      </c>
      <c r="BM135" s="226" t="s">
        <v>246</v>
      </c>
    </row>
    <row r="136" s="2" customFormat="1">
      <c r="A136" s="41"/>
      <c r="B136" s="42"/>
      <c r="C136" s="43"/>
      <c r="D136" s="228" t="s">
        <v>159</v>
      </c>
      <c r="E136" s="43"/>
      <c r="F136" s="229" t="s">
        <v>303</v>
      </c>
      <c r="G136" s="43"/>
      <c r="H136" s="43"/>
      <c r="I136" s="230"/>
      <c r="J136" s="43"/>
      <c r="K136" s="43"/>
      <c r="L136" s="47"/>
      <c r="M136" s="231"/>
      <c r="N136" s="232"/>
      <c r="O136" s="87"/>
      <c r="P136" s="87"/>
      <c r="Q136" s="87"/>
      <c r="R136" s="87"/>
      <c r="S136" s="87"/>
      <c r="T136" s="88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T136" s="20" t="s">
        <v>159</v>
      </c>
      <c r="AU136" s="20" t="s">
        <v>79</v>
      </c>
    </row>
    <row r="137" s="2" customFormat="1">
      <c r="A137" s="41"/>
      <c r="B137" s="42"/>
      <c r="C137" s="43"/>
      <c r="D137" s="235" t="s">
        <v>238</v>
      </c>
      <c r="E137" s="43"/>
      <c r="F137" s="256" t="s">
        <v>304</v>
      </c>
      <c r="G137" s="43"/>
      <c r="H137" s="43"/>
      <c r="I137" s="230"/>
      <c r="J137" s="43"/>
      <c r="K137" s="43"/>
      <c r="L137" s="47"/>
      <c r="M137" s="231"/>
      <c r="N137" s="232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0" t="s">
        <v>238</v>
      </c>
      <c r="AU137" s="20" t="s">
        <v>79</v>
      </c>
    </row>
    <row r="138" s="13" customFormat="1">
      <c r="A138" s="13"/>
      <c r="B138" s="233"/>
      <c r="C138" s="234"/>
      <c r="D138" s="235" t="s">
        <v>161</v>
      </c>
      <c r="E138" s="236" t="s">
        <v>19</v>
      </c>
      <c r="F138" s="237" t="s">
        <v>547</v>
      </c>
      <c r="G138" s="234"/>
      <c r="H138" s="238">
        <v>172.017</v>
      </c>
      <c r="I138" s="239"/>
      <c r="J138" s="234"/>
      <c r="K138" s="234"/>
      <c r="L138" s="240"/>
      <c r="M138" s="241"/>
      <c r="N138" s="242"/>
      <c r="O138" s="242"/>
      <c r="P138" s="242"/>
      <c r="Q138" s="242"/>
      <c r="R138" s="242"/>
      <c r="S138" s="242"/>
      <c r="T138" s="24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4" t="s">
        <v>161</v>
      </c>
      <c r="AU138" s="244" t="s">
        <v>79</v>
      </c>
      <c r="AV138" s="13" t="s">
        <v>79</v>
      </c>
      <c r="AW138" s="13" t="s">
        <v>31</v>
      </c>
      <c r="AX138" s="13" t="s">
        <v>69</v>
      </c>
      <c r="AY138" s="244" t="s">
        <v>151</v>
      </c>
    </row>
    <row r="139" s="14" customFormat="1">
      <c r="A139" s="14"/>
      <c r="B139" s="245"/>
      <c r="C139" s="246"/>
      <c r="D139" s="235" t="s">
        <v>161</v>
      </c>
      <c r="E139" s="247" t="s">
        <v>19</v>
      </c>
      <c r="F139" s="248" t="s">
        <v>202</v>
      </c>
      <c r="G139" s="246"/>
      <c r="H139" s="249">
        <v>172.017</v>
      </c>
      <c r="I139" s="250"/>
      <c r="J139" s="246"/>
      <c r="K139" s="246"/>
      <c r="L139" s="251"/>
      <c r="M139" s="252"/>
      <c r="N139" s="253"/>
      <c r="O139" s="253"/>
      <c r="P139" s="253"/>
      <c r="Q139" s="253"/>
      <c r="R139" s="253"/>
      <c r="S139" s="253"/>
      <c r="T139" s="25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5" t="s">
        <v>161</v>
      </c>
      <c r="AU139" s="255" t="s">
        <v>79</v>
      </c>
      <c r="AV139" s="14" t="s">
        <v>158</v>
      </c>
      <c r="AW139" s="14" t="s">
        <v>31</v>
      </c>
      <c r="AX139" s="14" t="s">
        <v>77</v>
      </c>
      <c r="AY139" s="255" t="s">
        <v>151</v>
      </c>
    </row>
    <row r="140" s="2" customFormat="1" ht="44.25" customHeight="1">
      <c r="A140" s="41"/>
      <c r="B140" s="42"/>
      <c r="C140" s="215" t="s">
        <v>198</v>
      </c>
      <c r="D140" s="215" t="s">
        <v>153</v>
      </c>
      <c r="E140" s="216" t="s">
        <v>548</v>
      </c>
      <c r="F140" s="217" t="s">
        <v>549</v>
      </c>
      <c r="G140" s="218" t="s">
        <v>156</v>
      </c>
      <c r="H140" s="219">
        <v>143</v>
      </c>
      <c r="I140" s="220"/>
      <c r="J140" s="221">
        <f>ROUND(I140*H140,2)</f>
        <v>0</v>
      </c>
      <c r="K140" s="217" t="s">
        <v>157</v>
      </c>
      <c r="L140" s="47"/>
      <c r="M140" s="222" t="s">
        <v>19</v>
      </c>
      <c r="N140" s="223" t="s">
        <v>40</v>
      </c>
      <c r="O140" s="87"/>
      <c r="P140" s="224">
        <f>O140*H140</f>
        <v>0</v>
      </c>
      <c r="Q140" s="224">
        <v>0.090620000000000006</v>
      </c>
      <c r="R140" s="224">
        <f>Q140*H140</f>
        <v>12.95866</v>
      </c>
      <c r="S140" s="224">
        <v>0</v>
      </c>
      <c r="T140" s="225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26" t="s">
        <v>158</v>
      </c>
      <c r="AT140" s="226" t="s">
        <v>153</v>
      </c>
      <c r="AU140" s="226" t="s">
        <v>79</v>
      </c>
      <c r="AY140" s="20" t="s">
        <v>151</v>
      </c>
      <c r="BE140" s="227">
        <f>IF(N140="základní",J140,0)</f>
        <v>0</v>
      </c>
      <c r="BF140" s="227">
        <f>IF(N140="snížená",J140,0)</f>
        <v>0</v>
      </c>
      <c r="BG140" s="227">
        <f>IF(N140="zákl. přenesená",J140,0)</f>
        <v>0</v>
      </c>
      <c r="BH140" s="227">
        <f>IF(N140="sníž. přenesená",J140,0)</f>
        <v>0</v>
      </c>
      <c r="BI140" s="227">
        <f>IF(N140="nulová",J140,0)</f>
        <v>0</v>
      </c>
      <c r="BJ140" s="20" t="s">
        <v>77</v>
      </c>
      <c r="BK140" s="227">
        <f>ROUND(I140*H140,2)</f>
        <v>0</v>
      </c>
      <c r="BL140" s="20" t="s">
        <v>158</v>
      </c>
      <c r="BM140" s="226" t="s">
        <v>252</v>
      </c>
    </row>
    <row r="141" s="2" customFormat="1">
      <c r="A141" s="41"/>
      <c r="B141" s="42"/>
      <c r="C141" s="43"/>
      <c r="D141" s="228" t="s">
        <v>159</v>
      </c>
      <c r="E141" s="43"/>
      <c r="F141" s="229" t="s">
        <v>550</v>
      </c>
      <c r="G141" s="43"/>
      <c r="H141" s="43"/>
      <c r="I141" s="230"/>
      <c r="J141" s="43"/>
      <c r="K141" s="43"/>
      <c r="L141" s="47"/>
      <c r="M141" s="231"/>
      <c r="N141" s="232"/>
      <c r="O141" s="87"/>
      <c r="P141" s="87"/>
      <c r="Q141" s="87"/>
      <c r="R141" s="87"/>
      <c r="S141" s="87"/>
      <c r="T141" s="88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20" t="s">
        <v>159</v>
      </c>
      <c r="AU141" s="20" t="s">
        <v>79</v>
      </c>
    </row>
    <row r="142" s="13" customFormat="1">
      <c r="A142" s="13"/>
      <c r="B142" s="233"/>
      <c r="C142" s="234"/>
      <c r="D142" s="235" t="s">
        <v>161</v>
      </c>
      <c r="E142" s="236" t="s">
        <v>19</v>
      </c>
      <c r="F142" s="237" t="s">
        <v>551</v>
      </c>
      <c r="G142" s="234"/>
      <c r="H142" s="238">
        <v>143</v>
      </c>
      <c r="I142" s="239"/>
      <c r="J142" s="234"/>
      <c r="K142" s="234"/>
      <c r="L142" s="240"/>
      <c r="M142" s="241"/>
      <c r="N142" s="242"/>
      <c r="O142" s="242"/>
      <c r="P142" s="242"/>
      <c r="Q142" s="242"/>
      <c r="R142" s="242"/>
      <c r="S142" s="242"/>
      <c r="T142" s="24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4" t="s">
        <v>161</v>
      </c>
      <c r="AU142" s="244" t="s">
        <v>79</v>
      </c>
      <c r="AV142" s="13" t="s">
        <v>79</v>
      </c>
      <c r="AW142" s="13" t="s">
        <v>31</v>
      </c>
      <c r="AX142" s="13" t="s">
        <v>77</v>
      </c>
      <c r="AY142" s="244" t="s">
        <v>151</v>
      </c>
    </row>
    <row r="143" s="2" customFormat="1" ht="16.5" customHeight="1">
      <c r="A143" s="41"/>
      <c r="B143" s="42"/>
      <c r="C143" s="257" t="s">
        <v>254</v>
      </c>
      <c r="D143" s="257" t="s">
        <v>249</v>
      </c>
      <c r="E143" s="258" t="s">
        <v>552</v>
      </c>
      <c r="F143" s="259" t="s">
        <v>553</v>
      </c>
      <c r="G143" s="260" t="s">
        <v>156</v>
      </c>
      <c r="H143" s="261">
        <v>145.86000000000001</v>
      </c>
      <c r="I143" s="262"/>
      <c r="J143" s="263">
        <f>ROUND(I143*H143,2)</f>
        <v>0</v>
      </c>
      <c r="K143" s="259" t="s">
        <v>157</v>
      </c>
      <c r="L143" s="264"/>
      <c r="M143" s="265" t="s">
        <v>19</v>
      </c>
      <c r="N143" s="266" t="s">
        <v>40</v>
      </c>
      <c r="O143" s="87"/>
      <c r="P143" s="224">
        <f>O143*H143</f>
        <v>0</v>
      </c>
      <c r="Q143" s="224">
        <v>0.17000000000000001</v>
      </c>
      <c r="R143" s="224">
        <f>Q143*H143</f>
        <v>24.796200000000002</v>
      </c>
      <c r="S143" s="224">
        <v>0</v>
      </c>
      <c r="T143" s="225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26" t="s">
        <v>175</v>
      </c>
      <c r="AT143" s="226" t="s">
        <v>249</v>
      </c>
      <c r="AU143" s="226" t="s">
        <v>79</v>
      </c>
      <c r="AY143" s="20" t="s">
        <v>151</v>
      </c>
      <c r="BE143" s="227">
        <f>IF(N143="základní",J143,0)</f>
        <v>0</v>
      </c>
      <c r="BF143" s="227">
        <f>IF(N143="snížená",J143,0)</f>
        <v>0</v>
      </c>
      <c r="BG143" s="227">
        <f>IF(N143="zákl. přenesená",J143,0)</f>
        <v>0</v>
      </c>
      <c r="BH143" s="227">
        <f>IF(N143="sníž. přenesená",J143,0)</f>
        <v>0</v>
      </c>
      <c r="BI143" s="227">
        <f>IF(N143="nulová",J143,0)</f>
        <v>0</v>
      </c>
      <c r="BJ143" s="20" t="s">
        <v>77</v>
      </c>
      <c r="BK143" s="227">
        <f>ROUND(I143*H143,2)</f>
        <v>0</v>
      </c>
      <c r="BL143" s="20" t="s">
        <v>158</v>
      </c>
      <c r="BM143" s="226" t="s">
        <v>554</v>
      </c>
    </row>
    <row r="144" s="13" customFormat="1">
      <c r="A144" s="13"/>
      <c r="B144" s="233"/>
      <c r="C144" s="234"/>
      <c r="D144" s="235" t="s">
        <v>161</v>
      </c>
      <c r="E144" s="234"/>
      <c r="F144" s="237" t="s">
        <v>358</v>
      </c>
      <c r="G144" s="234"/>
      <c r="H144" s="238">
        <v>145.86000000000001</v>
      </c>
      <c r="I144" s="239"/>
      <c r="J144" s="234"/>
      <c r="K144" s="234"/>
      <c r="L144" s="240"/>
      <c r="M144" s="241"/>
      <c r="N144" s="242"/>
      <c r="O144" s="242"/>
      <c r="P144" s="242"/>
      <c r="Q144" s="242"/>
      <c r="R144" s="242"/>
      <c r="S144" s="242"/>
      <c r="T144" s="24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4" t="s">
        <v>161</v>
      </c>
      <c r="AU144" s="244" t="s">
        <v>79</v>
      </c>
      <c r="AV144" s="13" t="s">
        <v>79</v>
      </c>
      <c r="AW144" s="13" t="s">
        <v>4</v>
      </c>
      <c r="AX144" s="13" t="s">
        <v>77</v>
      </c>
      <c r="AY144" s="244" t="s">
        <v>151</v>
      </c>
    </row>
    <row r="145" s="12" customFormat="1" ht="22.8" customHeight="1">
      <c r="A145" s="12"/>
      <c r="B145" s="199"/>
      <c r="C145" s="200"/>
      <c r="D145" s="201" t="s">
        <v>68</v>
      </c>
      <c r="E145" s="213" t="s">
        <v>359</v>
      </c>
      <c r="F145" s="213" t="s">
        <v>360</v>
      </c>
      <c r="G145" s="200"/>
      <c r="H145" s="200"/>
      <c r="I145" s="203"/>
      <c r="J145" s="214">
        <f>BK145</f>
        <v>0</v>
      </c>
      <c r="K145" s="200"/>
      <c r="L145" s="205"/>
      <c r="M145" s="206"/>
      <c r="N145" s="207"/>
      <c r="O145" s="207"/>
      <c r="P145" s="208">
        <f>SUM(P146:P154)</f>
        <v>0</v>
      </c>
      <c r="Q145" s="207"/>
      <c r="R145" s="208">
        <f>SUM(R146:R154)</f>
        <v>26.293531939999998</v>
      </c>
      <c r="S145" s="207"/>
      <c r="T145" s="209">
        <f>SUM(T146:T154)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10" t="s">
        <v>77</v>
      </c>
      <c r="AT145" s="211" t="s">
        <v>68</v>
      </c>
      <c r="AU145" s="211" t="s">
        <v>77</v>
      </c>
      <c r="AY145" s="210" t="s">
        <v>151</v>
      </c>
      <c r="BK145" s="212">
        <f>SUM(BK146:BK154)</f>
        <v>0</v>
      </c>
    </row>
    <row r="146" s="2" customFormat="1" ht="24.15" customHeight="1">
      <c r="A146" s="41"/>
      <c r="B146" s="42"/>
      <c r="C146" s="215" t="s">
        <v>206</v>
      </c>
      <c r="D146" s="215" t="s">
        <v>153</v>
      </c>
      <c r="E146" s="216" t="s">
        <v>555</v>
      </c>
      <c r="F146" s="217" t="s">
        <v>556</v>
      </c>
      <c r="G146" s="218" t="s">
        <v>191</v>
      </c>
      <c r="H146" s="219">
        <v>157.65000000000001</v>
      </c>
      <c r="I146" s="220"/>
      <c r="J146" s="221">
        <f>ROUND(I146*H146,2)</f>
        <v>0</v>
      </c>
      <c r="K146" s="217" t="s">
        <v>157</v>
      </c>
      <c r="L146" s="47"/>
      <c r="M146" s="222" t="s">
        <v>19</v>
      </c>
      <c r="N146" s="223" t="s">
        <v>40</v>
      </c>
      <c r="O146" s="87"/>
      <c r="P146" s="224">
        <f>O146*H146</f>
        <v>0</v>
      </c>
      <c r="Q146" s="224">
        <v>0.12949959999999999</v>
      </c>
      <c r="R146" s="224">
        <f>Q146*H146</f>
        <v>20.415611939999998</v>
      </c>
      <c r="S146" s="224">
        <v>0</v>
      </c>
      <c r="T146" s="225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26" t="s">
        <v>158</v>
      </c>
      <c r="AT146" s="226" t="s">
        <v>153</v>
      </c>
      <c r="AU146" s="226" t="s">
        <v>79</v>
      </c>
      <c r="AY146" s="20" t="s">
        <v>151</v>
      </c>
      <c r="BE146" s="227">
        <f>IF(N146="základní",J146,0)</f>
        <v>0</v>
      </c>
      <c r="BF146" s="227">
        <f>IF(N146="snížená",J146,0)</f>
        <v>0</v>
      </c>
      <c r="BG146" s="227">
        <f>IF(N146="zákl. přenesená",J146,0)</f>
        <v>0</v>
      </c>
      <c r="BH146" s="227">
        <f>IF(N146="sníž. přenesená",J146,0)</f>
        <v>0</v>
      </c>
      <c r="BI146" s="227">
        <f>IF(N146="nulová",J146,0)</f>
        <v>0</v>
      </c>
      <c r="BJ146" s="20" t="s">
        <v>77</v>
      </c>
      <c r="BK146" s="227">
        <f>ROUND(I146*H146,2)</f>
        <v>0</v>
      </c>
      <c r="BL146" s="20" t="s">
        <v>158</v>
      </c>
      <c r="BM146" s="226" t="s">
        <v>381</v>
      </c>
    </row>
    <row r="147" s="2" customFormat="1">
      <c r="A147" s="41"/>
      <c r="B147" s="42"/>
      <c r="C147" s="43"/>
      <c r="D147" s="228" t="s">
        <v>159</v>
      </c>
      <c r="E147" s="43"/>
      <c r="F147" s="229" t="s">
        <v>557</v>
      </c>
      <c r="G147" s="43"/>
      <c r="H147" s="43"/>
      <c r="I147" s="230"/>
      <c r="J147" s="43"/>
      <c r="K147" s="43"/>
      <c r="L147" s="47"/>
      <c r="M147" s="231"/>
      <c r="N147" s="232"/>
      <c r="O147" s="87"/>
      <c r="P147" s="87"/>
      <c r="Q147" s="87"/>
      <c r="R147" s="87"/>
      <c r="S147" s="87"/>
      <c r="T147" s="88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20" t="s">
        <v>159</v>
      </c>
      <c r="AU147" s="20" t="s">
        <v>79</v>
      </c>
    </row>
    <row r="148" s="2" customFormat="1">
      <c r="A148" s="41"/>
      <c r="B148" s="42"/>
      <c r="C148" s="43"/>
      <c r="D148" s="235" t="s">
        <v>238</v>
      </c>
      <c r="E148" s="43"/>
      <c r="F148" s="256" t="s">
        <v>406</v>
      </c>
      <c r="G148" s="43"/>
      <c r="H148" s="43"/>
      <c r="I148" s="230"/>
      <c r="J148" s="43"/>
      <c r="K148" s="43"/>
      <c r="L148" s="47"/>
      <c r="M148" s="231"/>
      <c r="N148" s="232"/>
      <c r="O148" s="87"/>
      <c r="P148" s="87"/>
      <c r="Q148" s="87"/>
      <c r="R148" s="87"/>
      <c r="S148" s="87"/>
      <c r="T148" s="88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T148" s="20" t="s">
        <v>238</v>
      </c>
      <c r="AU148" s="20" t="s">
        <v>79</v>
      </c>
    </row>
    <row r="149" s="13" customFormat="1">
      <c r="A149" s="13"/>
      <c r="B149" s="233"/>
      <c r="C149" s="234"/>
      <c r="D149" s="235" t="s">
        <v>161</v>
      </c>
      <c r="E149" s="236" t="s">
        <v>19</v>
      </c>
      <c r="F149" s="237" t="s">
        <v>558</v>
      </c>
      <c r="G149" s="234"/>
      <c r="H149" s="238">
        <v>157.65000000000001</v>
      </c>
      <c r="I149" s="239"/>
      <c r="J149" s="234"/>
      <c r="K149" s="234"/>
      <c r="L149" s="240"/>
      <c r="M149" s="241"/>
      <c r="N149" s="242"/>
      <c r="O149" s="242"/>
      <c r="P149" s="242"/>
      <c r="Q149" s="242"/>
      <c r="R149" s="242"/>
      <c r="S149" s="242"/>
      <c r="T149" s="24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4" t="s">
        <v>161</v>
      </c>
      <c r="AU149" s="244" t="s">
        <v>79</v>
      </c>
      <c r="AV149" s="13" t="s">
        <v>79</v>
      </c>
      <c r="AW149" s="13" t="s">
        <v>31</v>
      </c>
      <c r="AX149" s="13" t="s">
        <v>77</v>
      </c>
      <c r="AY149" s="244" t="s">
        <v>151</v>
      </c>
    </row>
    <row r="150" s="2" customFormat="1" ht="16.5" customHeight="1">
      <c r="A150" s="41"/>
      <c r="B150" s="42"/>
      <c r="C150" s="257" t="s">
        <v>266</v>
      </c>
      <c r="D150" s="257" t="s">
        <v>249</v>
      </c>
      <c r="E150" s="258" t="s">
        <v>559</v>
      </c>
      <c r="F150" s="259" t="s">
        <v>560</v>
      </c>
      <c r="G150" s="260" t="s">
        <v>191</v>
      </c>
      <c r="H150" s="261">
        <v>160.803</v>
      </c>
      <c r="I150" s="262"/>
      <c r="J150" s="263">
        <f>ROUND(I150*H150,2)</f>
        <v>0</v>
      </c>
      <c r="K150" s="259" t="s">
        <v>157</v>
      </c>
      <c r="L150" s="264"/>
      <c r="M150" s="265" t="s">
        <v>19</v>
      </c>
      <c r="N150" s="266" t="s">
        <v>40</v>
      </c>
      <c r="O150" s="87"/>
      <c r="P150" s="224">
        <f>O150*H150</f>
        <v>0</v>
      </c>
      <c r="Q150" s="224">
        <v>0.035999999999999997</v>
      </c>
      <c r="R150" s="224">
        <f>Q150*H150</f>
        <v>5.7889079999999993</v>
      </c>
      <c r="S150" s="224">
        <v>0</v>
      </c>
      <c r="T150" s="225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26" t="s">
        <v>175</v>
      </c>
      <c r="AT150" s="226" t="s">
        <v>249</v>
      </c>
      <c r="AU150" s="226" t="s">
        <v>79</v>
      </c>
      <c r="AY150" s="20" t="s">
        <v>151</v>
      </c>
      <c r="BE150" s="227">
        <f>IF(N150="základní",J150,0)</f>
        <v>0</v>
      </c>
      <c r="BF150" s="227">
        <f>IF(N150="snížená",J150,0)</f>
        <v>0</v>
      </c>
      <c r="BG150" s="227">
        <f>IF(N150="zákl. přenesená",J150,0)</f>
        <v>0</v>
      </c>
      <c r="BH150" s="227">
        <f>IF(N150="sníž. přenesená",J150,0)</f>
        <v>0</v>
      </c>
      <c r="BI150" s="227">
        <f>IF(N150="nulová",J150,0)</f>
        <v>0</v>
      </c>
      <c r="BJ150" s="20" t="s">
        <v>77</v>
      </c>
      <c r="BK150" s="227">
        <f>ROUND(I150*H150,2)</f>
        <v>0</v>
      </c>
      <c r="BL150" s="20" t="s">
        <v>158</v>
      </c>
      <c r="BM150" s="226" t="s">
        <v>390</v>
      </c>
    </row>
    <row r="151" s="13" customFormat="1">
      <c r="A151" s="13"/>
      <c r="B151" s="233"/>
      <c r="C151" s="234"/>
      <c r="D151" s="235" t="s">
        <v>161</v>
      </c>
      <c r="E151" s="234"/>
      <c r="F151" s="237" t="s">
        <v>561</v>
      </c>
      <c r="G151" s="234"/>
      <c r="H151" s="238">
        <v>160.803</v>
      </c>
      <c r="I151" s="239"/>
      <c r="J151" s="234"/>
      <c r="K151" s="234"/>
      <c r="L151" s="240"/>
      <c r="M151" s="241"/>
      <c r="N151" s="242"/>
      <c r="O151" s="242"/>
      <c r="P151" s="242"/>
      <c r="Q151" s="242"/>
      <c r="R151" s="242"/>
      <c r="S151" s="242"/>
      <c r="T151" s="24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4" t="s">
        <v>161</v>
      </c>
      <c r="AU151" s="244" t="s">
        <v>79</v>
      </c>
      <c r="AV151" s="13" t="s">
        <v>79</v>
      </c>
      <c r="AW151" s="13" t="s">
        <v>4</v>
      </c>
      <c r="AX151" s="13" t="s">
        <v>77</v>
      </c>
      <c r="AY151" s="244" t="s">
        <v>151</v>
      </c>
    </row>
    <row r="152" s="2" customFormat="1" ht="16.5" customHeight="1">
      <c r="A152" s="41"/>
      <c r="B152" s="42"/>
      <c r="C152" s="215" t="s">
        <v>214</v>
      </c>
      <c r="D152" s="215" t="s">
        <v>153</v>
      </c>
      <c r="E152" s="216" t="s">
        <v>449</v>
      </c>
      <c r="F152" s="217" t="s">
        <v>450</v>
      </c>
      <c r="G152" s="218" t="s">
        <v>156</v>
      </c>
      <c r="H152" s="219">
        <v>190.40000000000001</v>
      </c>
      <c r="I152" s="220"/>
      <c r="J152" s="221">
        <f>ROUND(I152*H152,2)</f>
        <v>0</v>
      </c>
      <c r="K152" s="217" t="s">
        <v>157</v>
      </c>
      <c r="L152" s="47"/>
      <c r="M152" s="222" t="s">
        <v>19</v>
      </c>
      <c r="N152" s="223" t="s">
        <v>40</v>
      </c>
      <c r="O152" s="87"/>
      <c r="P152" s="224">
        <f>O152*H152</f>
        <v>0</v>
      </c>
      <c r="Q152" s="224">
        <v>0.00046749999999999998</v>
      </c>
      <c r="R152" s="224">
        <f>Q152*H152</f>
        <v>0.089011999999999994</v>
      </c>
      <c r="S152" s="224">
        <v>0</v>
      </c>
      <c r="T152" s="225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26" t="s">
        <v>158</v>
      </c>
      <c r="AT152" s="226" t="s">
        <v>153</v>
      </c>
      <c r="AU152" s="226" t="s">
        <v>79</v>
      </c>
      <c r="AY152" s="20" t="s">
        <v>151</v>
      </c>
      <c r="BE152" s="227">
        <f>IF(N152="základní",J152,0)</f>
        <v>0</v>
      </c>
      <c r="BF152" s="227">
        <f>IF(N152="snížená",J152,0)</f>
        <v>0</v>
      </c>
      <c r="BG152" s="227">
        <f>IF(N152="zákl. přenesená",J152,0)</f>
        <v>0</v>
      </c>
      <c r="BH152" s="227">
        <f>IF(N152="sníž. přenesená",J152,0)</f>
        <v>0</v>
      </c>
      <c r="BI152" s="227">
        <f>IF(N152="nulová",J152,0)</f>
        <v>0</v>
      </c>
      <c r="BJ152" s="20" t="s">
        <v>77</v>
      </c>
      <c r="BK152" s="227">
        <f>ROUND(I152*H152,2)</f>
        <v>0</v>
      </c>
      <c r="BL152" s="20" t="s">
        <v>158</v>
      </c>
      <c r="BM152" s="226" t="s">
        <v>401</v>
      </c>
    </row>
    <row r="153" s="2" customFormat="1">
      <c r="A153" s="41"/>
      <c r="B153" s="42"/>
      <c r="C153" s="43"/>
      <c r="D153" s="228" t="s">
        <v>159</v>
      </c>
      <c r="E153" s="43"/>
      <c r="F153" s="229" t="s">
        <v>452</v>
      </c>
      <c r="G153" s="43"/>
      <c r="H153" s="43"/>
      <c r="I153" s="230"/>
      <c r="J153" s="43"/>
      <c r="K153" s="43"/>
      <c r="L153" s="47"/>
      <c r="M153" s="231"/>
      <c r="N153" s="232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20" t="s">
        <v>159</v>
      </c>
      <c r="AU153" s="20" t="s">
        <v>79</v>
      </c>
    </row>
    <row r="154" s="13" customFormat="1">
      <c r="A154" s="13"/>
      <c r="B154" s="233"/>
      <c r="C154" s="234"/>
      <c r="D154" s="235" t="s">
        <v>161</v>
      </c>
      <c r="E154" s="236" t="s">
        <v>19</v>
      </c>
      <c r="F154" s="237" t="s">
        <v>562</v>
      </c>
      <c r="G154" s="234"/>
      <c r="H154" s="238">
        <v>190.40000000000001</v>
      </c>
      <c r="I154" s="239"/>
      <c r="J154" s="234"/>
      <c r="K154" s="234"/>
      <c r="L154" s="240"/>
      <c r="M154" s="241"/>
      <c r="N154" s="242"/>
      <c r="O154" s="242"/>
      <c r="P154" s="242"/>
      <c r="Q154" s="242"/>
      <c r="R154" s="242"/>
      <c r="S154" s="242"/>
      <c r="T154" s="24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4" t="s">
        <v>161</v>
      </c>
      <c r="AU154" s="244" t="s">
        <v>79</v>
      </c>
      <c r="AV154" s="13" t="s">
        <v>79</v>
      </c>
      <c r="AW154" s="13" t="s">
        <v>31</v>
      </c>
      <c r="AX154" s="13" t="s">
        <v>77</v>
      </c>
      <c r="AY154" s="244" t="s">
        <v>151</v>
      </c>
    </row>
    <row r="155" s="12" customFormat="1" ht="22.8" customHeight="1">
      <c r="A155" s="12"/>
      <c r="B155" s="199"/>
      <c r="C155" s="200"/>
      <c r="D155" s="201" t="s">
        <v>68</v>
      </c>
      <c r="E155" s="213" t="s">
        <v>454</v>
      </c>
      <c r="F155" s="213" t="s">
        <v>455</v>
      </c>
      <c r="G155" s="200"/>
      <c r="H155" s="200"/>
      <c r="I155" s="203"/>
      <c r="J155" s="214">
        <f>BK155</f>
        <v>0</v>
      </c>
      <c r="K155" s="200"/>
      <c r="L155" s="205"/>
      <c r="M155" s="206"/>
      <c r="N155" s="207"/>
      <c r="O155" s="207"/>
      <c r="P155" s="208">
        <f>SUM(P156:P173)</f>
        <v>0</v>
      </c>
      <c r="Q155" s="207"/>
      <c r="R155" s="208">
        <f>SUM(R156:R173)</f>
        <v>0</v>
      </c>
      <c r="S155" s="207"/>
      <c r="T155" s="209">
        <f>SUM(T156:T173)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10" t="s">
        <v>77</v>
      </c>
      <c r="AT155" s="211" t="s">
        <v>68</v>
      </c>
      <c r="AU155" s="211" t="s">
        <v>77</v>
      </c>
      <c r="AY155" s="210" t="s">
        <v>151</v>
      </c>
      <c r="BK155" s="212">
        <f>SUM(BK156:BK173)</f>
        <v>0</v>
      </c>
    </row>
    <row r="156" s="2" customFormat="1" ht="24.15" customHeight="1">
      <c r="A156" s="41"/>
      <c r="B156" s="42"/>
      <c r="C156" s="215" t="s">
        <v>7</v>
      </c>
      <c r="D156" s="215" t="s">
        <v>153</v>
      </c>
      <c r="E156" s="216" t="s">
        <v>457</v>
      </c>
      <c r="F156" s="217" t="s">
        <v>458</v>
      </c>
      <c r="G156" s="218" t="s">
        <v>230</v>
      </c>
      <c r="H156" s="219">
        <v>67.385999999999996</v>
      </c>
      <c r="I156" s="220"/>
      <c r="J156" s="221">
        <f>ROUND(I156*H156,2)</f>
        <v>0</v>
      </c>
      <c r="K156" s="217" t="s">
        <v>157</v>
      </c>
      <c r="L156" s="47"/>
      <c r="M156" s="222" t="s">
        <v>19</v>
      </c>
      <c r="N156" s="223" t="s">
        <v>40</v>
      </c>
      <c r="O156" s="87"/>
      <c r="P156" s="224">
        <f>O156*H156</f>
        <v>0</v>
      </c>
      <c r="Q156" s="224">
        <v>0</v>
      </c>
      <c r="R156" s="224">
        <f>Q156*H156</f>
        <v>0</v>
      </c>
      <c r="S156" s="224">
        <v>0</v>
      </c>
      <c r="T156" s="225">
        <f>S156*H156</f>
        <v>0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26" t="s">
        <v>158</v>
      </c>
      <c r="AT156" s="226" t="s">
        <v>153</v>
      </c>
      <c r="AU156" s="226" t="s">
        <v>79</v>
      </c>
      <c r="AY156" s="20" t="s">
        <v>151</v>
      </c>
      <c r="BE156" s="227">
        <f>IF(N156="základní",J156,0)</f>
        <v>0</v>
      </c>
      <c r="BF156" s="227">
        <f>IF(N156="snížená",J156,0)</f>
        <v>0</v>
      </c>
      <c r="BG156" s="227">
        <f>IF(N156="zákl. přenesená",J156,0)</f>
        <v>0</v>
      </c>
      <c r="BH156" s="227">
        <f>IF(N156="sníž. přenesená",J156,0)</f>
        <v>0</v>
      </c>
      <c r="BI156" s="227">
        <f>IF(N156="nulová",J156,0)</f>
        <v>0</v>
      </c>
      <c r="BJ156" s="20" t="s">
        <v>77</v>
      </c>
      <c r="BK156" s="227">
        <f>ROUND(I156*H156,2)</f>
        <v>0</v>
      </c>
      <c r="BL156" s="20" t="s">
        <v>158</v>
      </c>
      <c r="BM156" s="226" t="s">
        <v>416</v>
      </c>
    </row>
    <row r="157" s="2" customFormat="1">
      <c r="A157" s="41"/>
      <c r="B157" s="42"/>
      <c r="C157" s="43"/>
      <c r="D157" s="228" t="s">
        <v>159</v>
      </c>
      <c r="E157" s="43"/>
      <c r="F157" s="229" t="s">
        <v>460</v>
      </c>
      <c r="G157" s="43"/>
      <c r="H157" s="43"/>
      <c r="I157" s="230"/>
      <c r="J157" s="43"/>
      <c r="K157" s="43"/>
      <c r="L157" s="47"/>
      <c r="M157" s="231"/>
      <c r="N157" s="232"/>
      <c r="O157" s="87"/>
      <c r="P157" s="87"/>
      <c r="Q157" s="87"/>
      <c r="R157" s="87"/>
      <c r="S157" s="87"/>
      <c r="T157" s="88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T157" s="20" t="s">
        <v>159</v>
      </c>
      <c r="AU157" s="20" t="s">
        <v>79</v>
      </c>
    </row>
    <row r="158" s="13" customFormat="1">
      <c r="A158" s="13"/>
      <c r="B158" s="233"/>
      <c r="C158" s="234"/>
      <c r="D158" s="235" t="s">
        <v>161</v>
      </c>
      <c r="E158" s="236" t="s">
        <v>19</v>
      </c>
      <c r="F158" s="237" t="s">
        <v>563</v>
      </c>
      <c r="G158" s="234"/>
      <c r="H158" s="238">
        <v>67.385999999999996</v>
      </c>
      <c r="I158" s="239"/>
      <c r="J158" s="234"/>
      <c r="K158" s="234"/>
      <c r="L158" s="240"/>
      <c r="M158" s="241"/>
      <c r="N158" s="242"/>
      <c r="O158" s="242"/>
      <c r="P158" s="242"/>
      <c r="Q158" s="242"/>
      <c r="R158" s="242"/>
      <c r="S158" s="242"/>
      <c r="T158" s="24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4" t="s">
        <v>161</v>
      </c>
      <c r="AU158" s="244" t="s">
        <v>79</v>
      </c>
      <c r="AV158" s="13" t="s">
        <v>79</v>
      </c>
      <c r="AW158" s="13" t="s">
        <v>31</v>
      </c>
      <c r="AX158" s="13" t="s">
        <v>77</v>
      </c>
      <c r="AY158" s="244" t="s">
        <v>151</v>
      </c>
    </row>
    <row r="159" s="2" customFormat="1" ht="24.15" customHeight="1">
      <c r="A159" s="41"/>
      <c r="B159" s="42"/>
      <c r="C159" s="215" t="s">
        <v>278</v>
      </c>
      <c r="D159" s="215" t="s">
        <v>153</v>
      </c>
      <c r="E159" s="216" t="s">
        <v>465</v>
      </c>
      <c r="F159" s="217" t="s">
        <v>466</v>
      </c>
      <c r="G159" s="218" t="s">
        <v>230</v>
      </c>
      <c r="H159" s="219">
        <v>606.47400000000005</v>
      </c>
      <c r="I159" s="220"/>
      <c r="J159" s="221">
        <f>ROUND(I159*H159,2)</f>
        <v>0</v>
      </c>
      <c r="K159" s="217" t="s">
        <v>157</v>
      </c>
      <c r="L159" s="47"/>
      <c r="M159" s="222" t="s">
        <v>19</v>
      </c>
      <c r="N159" s="223" t="s">
        <v>40</v>
      </c>
      <c r="O159" s="87"/>
      <c r="P159" s="224">
        <f>O159*H159</f>
        <v>0</v>
      </c>
      <c r="Q159" s="224">
        <v>0</v>
      </c>
      <c r="R159" s="224">
        <f>Q159*H159</f>
        <v>0</v>
      </c>
      <c r="S159" s="224">
        <v>0</v>
      </c>
      <c r="T159" s="225">
        <f>S159*H159</f>
        <v>0</v>
      </c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R159" s="226" t="s">
        <v>158</v>
      </c>
      <c r="AT159" s="226" t="s">
        <v>153</v>
      </c>
      <c r="AU159" s="226" t="s">
        <v>79</v>
      </c>
      <c r="AY159" s="20" t="s">
        <v>151</v>
      </c>
      <c r="BE159" s="227">
        <f>IF(N159="základní",J159,0)</f>
        <v>0</v>
      </c>
      <c r="BF159" s="227">
        <f>IF(N159="snížená",J159,0)</f>
        <v>0</v>
      </c>
      <c r="BG159" s="227">
        <f>IF(N159="zákl. přenesená",J159,0)</f>
        <v>0</v>
      </c>
      <c r="BH159" s="227">
        <f>IF(N159="sníž. přenesená",J159,0)</f>
        <v>0</v>
      </c>
      <c r="BI159" s="227">
        <f>IF(N159="nulová",J159,0)</f>
        <v>0</v>
      </c>
      <c r="BJ159" s="20" t="s">
        <v>77</v>
      </c>
      <c r="BK159" s="227">
        <f>ROUND(I159*H159,2)</f>
        <v>0</v>
      </c>
      <c r="BL159" s="20" t="s">
        <v>158</v>
      </c>
      <c r="BM159" s="226" t="s">
        <v>287</v>
      </c>
    </row>
    <row r="160" s="2" customFormat="1">
      <c r="A160" s="41"/>
      <c r="B160" s="42"/>
      <c r="C160" s="43"/>
      <c r="D160" s="228" t="s">
        <v>159</v>
      </c>
      <c r="E160" s="43"/>
      <c r="F160" s="229" t="s">
        <v>468</v>
      </c>
      <c r="G160" s="43"/>
      <c r="H160" s="43"/>
      <c r="I160" s="230"/>
      <c r="J160" s="43"/>
      <c r="K160" s="43"/>
      <c r="L160" s="47"/>
      <c r="M160" s="231"/>
      <c r="N160" s="232"/>
      <c r="O160" s="87"/>
      <c r="P160" s="87"/>
      <c r="Q160" s="87"/>
      <c r="R160" s="87"/>
      <c r="S160" s="87"/>
      <c r="T160" s="88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T160" s="20" t="s">
        <v>159</v>
      </c>
      <c r="AU160" s="20" t="s">
        <v>79</v>
      </c>
    </row>
    <row r="161" s="2" customFormat="1">
      <c r="A161" s="41"/>
      <c r="B161" s="42"/>
      <c r="C161" s="43"/>
      <c r="D161" s="235" t="s">
        <v>238</v>
      </c>
      <c r="E161" s="43"/>
      <c r="F161" s="256" t="s">
        <v>469</v>
      </c>
      <c r="G161" s="43"/>
      <c r="H161" s="43"/>
      <c r="I161" s="230"/>
      <c r="J161" s="43"/>
      <c r="K161" s="43"/>
      <c r="L161" s="47"/>
      <c r="M161" s="231"/>
      <c r="N161" s="232"/>
      <c r="O161" s="87"/>
      <c r="P161" s="87"/>
      <c r="Q161" s="87"/>
      <c r="R161" s="87"/>
      <c r="S161" s="87"/>
      <c r="T161" s="88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T161" s="20" t="s">
        <v>238</v>
      </c>
      <c r="AU161" s="20" t="s">
        <v>79</v>
      </c>
    </row>
    <row r="162" s="13" customFormat="1">
      <c r="A162" s="13"/>
      <c r="B162" s="233"/>
      <c r="C162" s="234"/>
      <c r="D162" s="235" t="s">
        <v>161</v>
      </c>
      <c r="E162" s="234"/>
      <c r="F162" s="237" t="s">
        <v>564</v>
      </c>
      <c r="G162" s="234"/>
      <c r="H162" s="238">
        <v>606.47400000000005</v>
      </c>
      <c r="I162" s="239"/>
      <c r="J162" s="234"/>
      <c r="K162" s="234"/>
      <c r="L162" s="240"/>
      <c r="M162" s="241"/>
      <c r="N162" s="242"/>
      <c r="O162" s="242"/>
      <c r="P162" s="242"/>
      <c r="Q162" s="242"/>
      <c r="R162" s="242"/>
      <c r="S162" s="242"/>
      <c r="T162" s="24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4" t="s">
        <v>161</v>
      </c>
      <c r="AU162" s="244" t="s">
        <v>79</v>
      </c>
      <c r="AV162" s="13" t="s">
        <v>79</v>
      </c>
      <c r="AW162" s="13" t="s">
        <v>4</v>
      </c>
      <c r="AX162" s="13" t="s">
        <v>77</v>
      </c>
      <c r="AY162" s="244" t="s">
        <v>151</v>
      </c>
    </row>
    <row r="163" s="2" customFormat="1" ht="24.15" customHeight="1">
      <c r="A163" s="41"/>
      <c r="B163" s="42"/>
      <c r="C163" s="215" t="s">
        <v>284</v>
      </c>
      <c r="D163" s="215" t="s">
        <v>153</v>
      </c>
      <c r="E163" s="216" t="s">
        <v>483</v>
      </c>
      <c r="F163" s="217" t="s">
        <v>484</v>
      </c>
      <c r="G163" s="218" t="s">
        <v>230</v>
      </c>
      <c r="H163" s="219">
        <v>67.385999999999996</v>
      </c>
      <c r="I163" s="220"/>
      <c r="J163" s="221">
        <f>ROUND(I163*H163,2)</f>
        <v>0</v>
      </c>
      <c r="K163" s="217" t="s">
        <v>157</v>
      </c>
      <c r="L163" s="47"/>
      <c r="M163" s="222" t="s">
        <v>19</v>
      </c>
      <c r="N163" s="223" t="s">
        <v>40</v>
      </c>
      <c r="O163" s="87"/>
      <c r="P163" s="224">
        <f>O163*H163</f>
        <v>0</v>
      </c>
      <c r="Q163" s="224">
        <v>0</v>
      </c>
      <c r="R163" s="224">
        <f>Q163*H163</f>
        <v>0</v>
      </c>
      <c r="S163" s="224">
        <v>0</v>
      </c>
      <c r="T163" s="225">
        <f>S163*H163</f>
        <v>0</v>
      </c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R163" s="226" t="s">
        <v>158</v>
      </c>
      <c r="AT163" s="226" t="s">
        <v>153</v>
      </c>
      <c r="AU163" s="226" t="s">
        <v>79</v>
      </c>
      <c r="AY163" s="20" t="s">
        <v>151</v>
      </c>
      <c r="BE163" s="227">
        <f>IF(N163="základní",J163,0)</f>
        <v>0</v>
      </c>
      <c r="BF163" s="227">
        <f>IF(N163="snížená",J163,0)</f>
        <v>0</v>
      </c>
      <c r="BG163" s="227">
        <f>IF(N163="zákl. přenesená",J163,0)</f>
        <v>0</v>
      </c>
      <c r="BH163" s="227">
        <f>IF(N163="sníž. přenesená",J163,0)</f>
        <v>0</v>
      </c>
      <c r="BI163" s="227">
        <f>IF(N163="nulová",J163,0)</f>
        <v>0</v>
      </c>
      <c r="BJ163" s="20" t="s">
        <v>77</v>
      </c>
      <c r="BK163" s="227">
        <f>ROUND(I163*H163,2)</f>
        <v>0</v>
      </c>
      <c r="BL163" s="20" t="s">
        <v>158</v>
      </c>
      <c r="BM163" s="226" t="s">
        <v>477</v>
      </c>
    </row>
    <row r="164" s="2" customFormat="1">
      <c r="A164" s="41"/>
      <c r="B164" s="42"/>
      <c r="C164" s="43"/>
      <c r="D164" s="228" t="s">
        <v>159</v>
      </c>
      <c r="E164" s="43"/>
      <c r="F164" s="229" t="s">
        <v>486</v>
      </c>
      <c r="G164" s="43"/>
      <c r="H164" s="43"/>
      <c r="I164" s="230"/>
      <c r="J164" s="43"/>
      <c r="K164" s="43"/>
      <c r="L164" s="47"/>
      <c r="M164" s="231"/>
      <c r="N164" s="232"/>
      <c r="O164" s="87"/>
      <c r="P164" s="87"/>
      <c r="Q164" s="87"/>
      <c r="R164" s="87"/>
      <c r="S164" s="87"/>
      <c r="T164" s="88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T164" s="20" t="s">
        <v>159</v>
      </c>
      <c r="AU164" s="20" t="s">
        <v>79</v>
      </c>
    </row>
    <row r="165" s="2" customFormat="1" ht="24.15" customHeight="1">
      <c r="A165" s="41"/>
      <c r="B165" s="42"/>
      <c r="C165" s="215" t="s">
        <v>291</v>
      </c>
      <c r="D165" s="215" t="s">
        <v>153</v>
      </c>
      <c r="E165" s="216" t="s">
        <v>565</v>
      </c>
      <c r="F165" s="217" t="s">
        <v>566</v>
      </c>
      <c r="G165" s="218" t="s">
        <v>230</v>
      </c>
      <c r="H165" s="219">
        <v>96.364000000000004</v>
      </c>
      <c r="I165" s="220"/>
      <c r="J165" s="221">
        <f>ROUND(I165*H165,2)</f>
        <v>0</v>
      </c>
      <c r="K165" s="217" t="s">
        <v>157</v>
      </c>
      <c r="L165" s="47"/>
      <c r="M165" s="222" t="s">
        <v>19</v>
      </c>
      <c r="N165" s="223" t="s">
        <v>40</v>
      </c>
      <c r="O165" s="87"/>
      <c r="P165" s="224">
        <f>O165*H165</f>
        <v>0</v>
      </c>
      <c r="Q165" s="224">
        <v>0</v>
      </c>
      <c r="R165" s="224">
        <f>Q165*H165</f>
        <v>0</v>
      </c>
      <c r="S165" s="224">
        <v>0</v>
      </c>
      <c r="T165" s="225">
        <f>S165*H165</f>
        <v>0</v>
      </c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R165" s="226" t="s">
        <v>158</v>
      </c>
      <c r="AT165" s="226" t="s">
        <v>153</v>
      </c>
      <c r="AU165" s="226" t="s">
        <v>79</v>
      </c>
      <c r="AY165" s="20" t="s">
        <v>151</v>
      </c>
      <c r="BE165" s="227">
        <f>IF(N165="základní",J165,0)</f>
        <v>0</v>
      </c>
      <c r="BF165" s="227">
        <f>IF(N165="snížená",J165,0)</f>
        <v>0</v>
      </c>
      <c r="BG165" s="227">
        <f>IF(N165="zákl. přenesená",J165,0)</f>
        <v>0</v>
      </c>
      <c r="BH165" s="227">
        <f>IF(N165="sníž. přenesená",J165,0)</f>
        <v>0</v>
      </c>
      <c r="BI165" s="227">
        <f>IF(N165="nulová",J165,0)</f>
        <v>0</v>
      </c>
      <c r="BJ165" s="20" t="s">
        <v>77</v>
      </c>
      <c r="BK165" s="227">
        <f>ROUND(I165*H165,2)</f>
        <v>0</v>
      </c>
      <c r="BL165" s="20" t="s">
        <v>158</v>
      </c>
      <c r="BM165" s="226" t="s">
        <v>294</v>
      </c>
    </row>
    <row r="166" s="2" customFormat="1">
      <c r="A166" s="41"/>
      <c r="B166" s="42"/>
      <c r="C166" s="43"/>
      <c r="D166" s="228" t="s">
        <v>159</v>
      </c>
      <c r="E166" s="43"/>
      <c r="F166" s="229" t="s">
        <v>567</v>
      </c>
      <c r="G166" s="43"/>
      <c r="H166" s="43"/>
      <c r="I166" s="230"/>
      <c r="J166" s="43"/>
      <c r="K166" s="43"/>
      <c r="L166" s="47"/>
      <c r="M166" s="231"/>
      <c r="N166" s="232"/>
      <c r="O166" s="87"/>
      <c r="P166" s="87"/>
      <c r="Q166" s="87"/>
      <c r="R166" s="87"/>
      <c r="S166" s="87"/>
      <c r="T166" s="88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T166" s="20" t="s">
        <v>159</v>
      </c>
      <c r="AU166" s="20" t="s">
        <v>79</v>
      </c>
    </row>
    <row r="167" s="13" customFormat="1">
      <c r="A167" s="13"/>
      <c r="B167" s="233"/>
      <c r="C167" s="234"/>
      <c r="D167" s="235" t="s">
        <v>161</v>
      </c>
      <c r="E167" s="236" t="s">
        <v>19</v>
      </c>
      <c r="F167" s="237" t="s">
        <v>568</v>
      </c>
      <c r="G167" s="234"/>
      <c r="H167" s="238">
        <v>96.364000000000004</v>
      </c>
      <c r="I167" s="239"/>
      <c r="J167" s="234"/>
      <c r="K167" s="234"/>
      <c r="L167" s="240"/>
      <c r="M167" s="241"/>
      <c r="N167" s="242"/>
      <c r="O167" s="242"/>
      <c r="P167" s="242"/>
      <c r="Q167" s="242"/>
      <c r="R167" s="242"/>
      <c r="S167" s="242"/>
      <c r="T167" s="24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4" t="s">
        <v>161</v>
      </c>
      <c r="AU167" s="244" t="s">
        <v>79</v>
      </c>
      <c r="AV167" s="13" t="s">
        <v>79</v>
      </c>
      <c r="AW167" s="13" t="s">
        <v>31</v>
      </c>
      <c r="AX167" s="13" t="s">
        <v>77</v>
      </c>
      <c r="AY167" s="244" t="s">
        <v>151</v>
      </c>
    </row>
    <row r="168" s="2" customFormat="1" ht="24.15" customHeight="1">
      <c r="A168" s="41"/>
      <c r="B168" s="42"/>
      <c r="C168" s="215" t="s">
        <v>299</v>
      </c>
      <c r="D168" s="215" t="s">
        <v>153</v>
      </c>
      <c r="E168" s="216" t="s">
        <v>569</v>
      </c>
      <c r="F168" s="217" t="s">
        <v>466</v>
      </c>
      <c r="G168" s="218" t="s">
        <v>230</v>
      </c>
      <c r="H168" s="219">
        <v>867.27599999999995</v>
      </c>
      <c r="I168" s="220"/>
      <c r="J168" s="221">
        <f>ROUND(I168*H168,2)</f>
        <v>0</v>
      </c>
      <c r="K168" s="217" t="s">
        <v>157</v>
      </c>
      <c r="L168" s="47"/>
      <c r="M168" s="222" t="s">
        <v>19</v>
      </c>
      <c r="N168" s="223" t="s">
        <v>40</v>
      </c>
      <c r="O168" s="87"/>
      <c r="P168" s="224">
        <f>O168*H168</f>
        <v>0</v>
      </c>
      <c r="Q168" s="224">
        <v>0</v>
      </c>
      <c r="R168" s="224">
        <f>Q168*H168</f>
        <v>0</v>
      </c>
      <c r="S168" s="224">
        <v>0</v>
      </c>
      <c r="T168" s="225">
        <f>S168*H168</f>
        <v>0</v>
      </c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R168" s="226" t="s">
        <v>158</v>
      </c>
      <c r="AT168" s="226" t="s">
        <v>153</v>
      </c>
      <c r="AU168" s="226" t="s">
        <v>79</v>
      </c>
      <c r="AY168" s="20" t="s">
        <v>151</v>
      </c>
      <c r="BE168" s="227">
        <f>IF(N168="základní",J168,0)</f>
        <v>0</v>
      </c>
      <c r="BF168" s="227">
        <f>IF(N168="snížená",J168,0)</f>
        <v>0</v>
      </c>
      <c r="BG168" s="227">
        <f>IF(N168="zákl. přenesená",J168,0)</f>
        <v>0</v>
      </c>
      <c r="BH168" s="227">
        <f>IF(N168="sníž. přenesená",J168,0)</f>
        <v>0</v>
      </c>
      <c r="BI168" s="227">
        <f>IF(N168="nulová",J168,0)</f>
        <v>0</v>
      </c>
      <c r="BJ168" s="20" t="s">
        <v>77</v>
      </c>
      <c r="BK168" s="227">
        <f>ROUND(I168*H168,2)</f>
        <v>0</v>
      </c>
      <c r="BL168" s="20" t="s">
        <v>158</v>
      </c>
      <c r="BM168" s="226" t="s">
        <v>302</v>
      </c>
    </row>
    <row r="169" s="2" customFormat="1">
      <c r="A169" s="41"/>
      <c r="B169" s="42"/>
      <c r="C169" s="43"/>
      <c r="D169" s="228" t="s">
        <v>159</v>
      </c>
      <c r="E169" s="43"/>
      <c r="F169" s="229" t="s">
        <v>570</v>
      </c>
      <c r="G169" s="43"/>
      <c r="H169" s="43"/>
      <c r="I169" s="230"/>
      <c r="J169" s="43"/>
      <c r="K169" s="43"/>
      <c r="L169" s="47"/>
      <c r="M169" s="231"/>
      <c r="N169" s="232"/>
      <c r="O169" s="87"/>
      <c r="P169" s="87"/>
      <c r="Q169" s="87"/>
      <c r="R169" s="87"/>
      <c r="S169" s="87"/>
      <c r="T169" s="88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T169" s="20" t="s">
        <v>159</v>
      </c>
      <c r="AU169" s="20" t="s">
        <v>79</v>
      </c>
    </row>
    <row r="170" s="2" customFormat="1">
      <c r="A170" s="41"/>
      <c r="B170" s="42"/>
      <c r="C170" s="43"/>
      <c r="D170" s="235" t="s">
        <v>238</v>
      </c>
      <c r="E170" s="43"/>
      <c r="F170" s="256" t="s">
        <v>469</v>
      </c>
      <c r="G170" s="43"/>
      <c r="H170" s="43"/>
      <c r="I170" s="230"/>
      <c r="J170" s="43"/>
      <c r="K170" s="43"/>
      <c r="L170" s="47"/>
      <c r="M170" s="231"/>
      <c r="N170" s="232"/>
      <c r="O170" s="87"/>
      <c r="P170" s="87"/>
      <c r="Q170" s="87"/>
      <c r="R170" s="87"/>
      <c r="S170" s="87"/>
      <c r="T170" s="88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T170" s="20" t="s">
        <v>238</v>
      </c>
      <c r="AU170" s="20" t="s">
        <v>79</v>
      </c>
    </row>
    <row r="171" s="13" customFormat="1">
      <c r="A171" s="13"/>
      <c r="B171" s="233"/>
      <c r="C171" s="234"/>
      <c r="D171" s="235" t="s">
        <v>161</v>
      </c>
      <c r="E171" s="234"/>
      <c r="F171" s="237" t="s">
        <v>571</v>
      </c>
      <c r="G171" s="234"/>
      <c r="H171" s="238">
        <v>867.27599999999995</v>
      </c>
      <c r="I171" s="239"/>
      <c r="J171" s="234"/>
      <c r="K171" s="234"/>
      <c r="L171" s="240"/>
      <c r="M171" s="241"/>
      <c r="N171" s="242"/>
      <c r="O171" s="242"/>
      <c r="P171" s="242"/>
      <c r="Q171" s="242"/>
      <c r="R171" s="242"/>
      <c r="S171" s="242"/>
      <c r="T171" s="24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4" t="s">
        <v>161</v>
      </c>
      <c r="AU171" s="244" t="s">
        <v>79</v>
      </c>
      <c r="AV171" s="13" t="s">
        <v>79</v>
      </c>
      <c r="AW171" s="13" t="s">
        <v>4</v>
      </c>
      <c r="AX171" s="13" t="s">
        <v>77</v>
      </c>
      <c r="AY171" s="244" t="s">
        <v>151</v>
      </c>
    </row>
    <row r="172" s="2" customFormat="1" ht="24.15" customHeight="1">
      <c r="A172" s="41"/>
      <c r="B172" s="42"/>
      <c r="C172" s="215" t="s">
        <v>225</v>
      </c>
      <c r="D172" s="215" t="s">
        <v>153</v>
      </c>
      <c r="E172" s="216" t="s">
        <v>472</v>
      </c>
      <c r="F172" s="217" t="s">
        <v>473</v>
      </c>
      <c r="G172" s="218" t="s">
        <v>230</v>
      </c>
      <c r="H172" s="219">
        <v>96.364000000000004</v>
      </c>
      <c r="I172" s="220"/>
      <c r="J172" s="221">
        <f>ROUND(I172*H172,2)</f>
        <v>0</v>
      </c>
      <c r="K172" s="217" t="s">
        <v>157</v>
      </c>
      <c r="L172" s="47"/>
      <c r="M172" s="222" t="s">
        <v>19</v>
      </c>
      <c r="N172" s="223" t="s">
        <v>40</v>
      </c>
      <c r="O172" s="87"/>
      <c r="P172" s="224">
        <f>O172*H172</f>
        <v>0</v>
      </c>
      <c r="Q172" s="224">
        <v>0</v>
      </c>
      <c r="R172" s="224">
        <f>Q172*H172</f>
        <v>0</v>
      </c>
      <c r="S172" s="224">
        <v>0</v>
      </c>
      <c r="T172" s="225">
        <f>S172*H172</f>
        <v>0</v>
      </c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R172" s="226" t="s">
        <v>158</v>
      </c>
      <c r="AT172" s="226" t="s">
        <v>153</v>
      </c>
      <c r="AU172" s="226" t="s">
        <v>79</v>
      </c>
      <c r="AY172" s="20" t="s">
        <v>151</v>
      </c>
      <c r="BE172" s="227">
        <f>IF(N172="základní",J172,0)</f>
        <v>0</v>
      </c>
      <c r="BF172" s="227">
        <f>IF(N172="snížená",J172,0)</f>
        <v>0</v>
      </c>
      <c r="BG172" s="227">
        <f>IF(N172="zákl. přenesená",J172,0)</f>
        <v>0</v>
      </c>
      <c r="BH172" s="227">
        <f>IF(N172="sníž. přenesená",J172,0)</f>
        <v>0</v>
      </c>
      <c r="BI172" s="227">
        <f>IF(N172="nulová",J172,0)</f>
        <v>0</v>
      </c>
      <c r="BJ172" s="20" t="s">
        <v>77</v>
      </c>
      <c r="BK172" s="227">
        <f>ROUND(I172*H172,2)</f>
        <v>0</v>
      </c>
      <c r="BL172" s="20" t="s">
        <v>158</v>
      </c>
      <c r="BM172" s="226" t="s">
        <v>464</v>
      </c>
    </row>
    <row r="173" s="2" customFormat="1">
      <c r="A173" s="41"/>
      <c r="B173" s="42"/>
      <c r="C173" s="43"/>
      <c r="D173" s="228" t="s">
        <v>159</v>
      </c>
      <c r="E173" s="43"/>
      <c r="F173" s="229" t="s">
        <v>475</v>
      </c>
      <c r="G173" s="43"/>
      <c r="H173" s="43"/>
      <c r="I173" s="230"/>
      <c r="J173" s="43"/>
      <c r="K173" s="43"/>
      <c r="L173" s="47"/>
      <c r="M173" s="231"/>
      <c r="N173" s="232"/>
      <c r="O173" s="87"/>
      <c r="P173" s="87"/>
      <c r="Q173" s="87"/>
      <c r="R173" s="87"/>
      <c r="S173" s="87"/>
      <c r="T173" s="88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T173" s="20" t="s">
        <v>159</v>
      </c>
      <c r="AU173" s="20" t="s">
        <v>79</v>
      </c>
    </row>
    <row r="174" s="12" customFormat="1" ht="22.8" customHeight="1">
      <c r="A174" s="12"/>
      <c r="B174" s="199"/>
      <c r="C174" s="200"/>
      <c r="D174" s="201" t="s">
        <v>68</v>
      </c>
      <c r="E174" s="213" t="s">
        <v>488</v>
      </c>
      <c r="F174" s="213" t="s">
        <v>489</v>
      </c>
      <c r="G174" s="200"/>
      <c r="H174" s="200"/>
      <c r="I174" s="203"/>
      <c r="J174" s="214">
        <f>BK174</f>
        <v>0</v>
      </c>
      <c r="K174" s="200"/>
      <c r="L174" s="205"/>
      <c r="M174" s="206"/>
      <c r="N174" s="207"/>
      <c r="O174" s="207"/>
      <c r="P174" s="208">
        <f>SUM(P175:P176)</f>
        <v>0</v>
      </c>
      <c r="Q174" s="207"/>
      <c r="R174" s="208">
        <f>SUM(R175:R176)</f>
        <v>0</v>
      </c>
      <c r="S174" s="207"/>
      <c r="T174" s="209">
        <f>SUM(T175:T176)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10" t="s">
        <v>77</v>
      </c>
      <c r="AT174" s="211" t="s">
        <v>68</v>
      </c>
      <c r="AU174" s="211" t="s">
        <v>77</v>
      </c>
      <c r="AY174" s="210" t="s">
        <v>151</v>
      </c>
      <c r="BK174" s="212">
        <f>SUM(BK175:BK176)</f>
        <v>0</v>
      </c>
    </row>
    <row r="175" s="2" customFormat="1" ht="24.15" customHeight="1">
      <c r="A175" s="41"/>
      <c r="B175" s="42"/>
      <c r="C175" s="215" t="s">
        <v>313</v>
      </c>
      <c r="D175" s="215" t="s">
        <v>153</v>
      </c>
      <c r="E175" s="216" t="s">
        <v>490</v>
      </c>
      <c r="F175" s="217" t="s">
        <v>491</v>
      </c>
      <c r="G175" s="218" t="s">
        <v>230</v>
      </c>
      <c r="H175" s="219">
        <v>258.33600000000001</v>
      </c>
      <c r="I175" s="220"/>
      <c r="J175" s="221">
        <f>ROUND(I175*H175,2)</f>
        <v>0</v>
      </c>
      <c r="K175" s="217" t="s">
        <v>157</v>
      </c>
      <c r="L175" s="47"/>
      <c r="M175" s="222" t="s">
        <v>19</v>
      </c>
      <c r="N175" s="223" t="s">
        <v>40</v>
      </c>
      <c r="O175" s="87"/>
      <c r="P175" s="224">
        <f>O175*H175</f>
        <v>0</v>
      </c>
      <c r="Q175" s="224">
        <v>0</v>
      </c>
      <c r="R175" s="224">
        <f>Q175*H175</f>
        <v>0</v>
      </c>
      <c r="S175" s="224">
        <v>0</v>
      </c>
      <c r="T175" s="225">
        <f>S175*H175</f>
        <v>0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26" t="s">
        <v>158</v>
      </c>
      <c r="AT175" s="226" t="s">
        <v>153</v>
      </c>
      <c r="AU175" s="226" t="s">
        <v>79</v>
      </c>
      <c r="AY175" s="20" t="s">
        <v>151</v>
      </c>
      <c r="BE175" s="227">
        <f>IF(N175="základní",J175,0)</f>
        <v>0</v>
      </c>
      <c r="BF175" s="227">
        <f>IF(N175="snížená",J175,0)</f>
        <v>0</v>
      </c>
      <c r="BG175" s="227">
        <f>IF(N175="zákl. přenesená",J175,0)</f>
        <v>0</v>
      </c>
      <c r="BH175" s="227">
        <f>IF(N175="sníž. přenesená",J175,0)</f>
        <v>0</v>
      </c>
      <c r="BI175" s="227">
        <f>IF(N175="nulová",J175,0)</f>
        <v>0</v>
      </c>
      <c r="BJ175" s="20" t="s">
        <v>77</v>
      </c>
      <c r="BK175" s="227">
        <f>ROUND(I175*H175,2)</f>
        <v>0</v>
      </c>
      <c r="BL175" s="20" t="s">
        <v>158</v>
      </c>
      <c r="BM175" s="226" t="s">
        <v>310</v>
      </c>
    </row>
    <row r="176" s="2" customFormat="1">
      <c r="A176" s="41"/>
      <c r="B176" s="42"/>
      <c r="C176" s="43"/>
      <c r="D176" s="228" t="s">
        <v>159</v>
      </c>
      <c r="E176" s="43"/>
      <c r="F176" s="229" t="s">
        <v>493</v>
      </c>
      <c r="G176" s="43"/>
      <c r="H176" s="43"/>
      <c r="I176" s="230"/>
      <c r="J176" s="43"/>
      <c r="K176" s="43"/>
      <c r="L176" s="47"/>
      <c r="M176" s="270"/>
      <c r="N176" s="271"/>
      <c r="O176" s="272"/>
      <c r="P176" s="272"/>
      <c r="Q176" s="272"/>
      <c r="R176" s="272"/>
      <c r="S176" s="272"/>
      <c r="T176" s="273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T176" s="20" t="s">
        <v>159</v>
      </c>
      <c r="AU176" s="20" t="s">
        <v>79</v>
      </c>
    </row>
    <row r="177" s="2" customFormat="1" ht="6.96" customHeight="1">
      <c r="A177" s="41"/>
      <c r="B177" s="62"/>
      <c r="C177" s="63"/>
      <c r="D177" s="63"/>
      <c r="E177" s="63"/>
      <c r="F177" s="63"/>
      <c r="G177" s="63"/>
      <c r="H177" s="63"/>
      <c r="I177" s="63"/>
      <c r="J177" s="63"/>
      <c r="K177" s="63"/>
      <c r="L177" s="47"/>
      <c r="M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</row>
  </sheetData>
  <sheetProtection sheet="1" autoFilter="0" formatColumns="0" formatRows="0" objects="1" scenarios="1" spinCount="100000" saltValue="NxLfnF9hKDpZjFpo2AEtVIwXkhlLKNte9C+BRpIPqkwqI6LSFZ5IqDCDGRxTFqn5VMjPLVvDdUTDZT/X+2ZXpQ==" hashValue="omn4/d8yt4RamCm2lAwwCNkfXaw+8ipnAgqdI//GB+/NHQwqrhV1OHNc/D+JMadVEmey/tf338CbAJJwGtREAA==" algorithmName="SHA-512" password="88A1"/>
  <autoFilter ref="C84:K176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89" r:id="rId1" display="https://podminky.urs.cz/item/CS_URS_2024_01/113106187"/>
    <hyperlink ref="F92" r:id="rId2" display="https://podminky.urs.cz/item/CS_URS_2024_01/113107163"/>
    <hyperlink ref="F95" r:id="rId3" display="https://podminky.urs.cz/item/CS_URS_2024_01/113107172"/>
    <hyperlink ref="F98" r:id="rId4" display="https://podminky.urs.cz/item/CS_URS_2024_01/113201112"/>
    <hyperlink ref="F102" r:id="rId5" display="https://podminky.urs.cz/item/CS_URS_2024_01/119001422"/>
    <hyperlink ref="F104" r:id="rId6" display="https://podminky.urs.cz/item/CS_URS_2024_01/122251103"/>
    <hyperlink ref="F109" r:id="rId7" display="https://podminky.urs.cz/item/CS_URS_2024_01/129001101"/>
    <hyperlink ref="F115" r:id="rId8" display="https://podminky.urs.cz/item/CS_URS_2024_01/132251101"/>
    <hyperlink ref="F118" r:id="rId9" display="https://podminky.urs.cz/item/CS_URS_2024_01/162751117"/>
    <hyperlink ref="F121" r:id="rId10" display="https://podminky.urs.cz/item/CS_URS_2024_01/167151101"/>
    <hyperlink ref="F123" r:id="rId11" display="https://podminky.urs.cz/item/CS_URS_2024_01/171251201"/>
    <hyperlink ref="F125" r:id="rId12" display="https://podminky.urs.cz/item/CS_URS_2024_01/181152302"/>
    <hyperlink ref="F130" r:id="rId13" display="https://podminky.urs.cz/item/CS_URS_2024_01/561121114"/>
    <hyperlink ref="F136" r:id="rId14" display="https://podminky.urs.cz/item/CS_URS_2024_01/564861111"/>
    <hyperlink ref="F141" r:id="rId15" display="https://podminky.urs.cz/item/CS_URS_2024_01/596211222"/>
    <hyperlink ref="F147" r:id="rId16" display="https://podminky.urs.cz/item/CS_URS_2024_01/916231213"/>
    <hyperlink ref="F153" r:id="rId17" display="https://podminky.urs.cz/item/CS_URS_2024_01/919726122"/>
    <hyperlink ref="F157" r:id="rId18" display="https://podminky.urs.cz/item/CS_URS_2024_01/997221551"/>
    <hyperlink ref="F160" r:id="rId19" display="https://podminky.urs.cz/item/CS_URS_2024_01/997221559"/>
    <hyperlink ref="F164" r:id="rId20" display="https://podminky.urs.cz/item/CS_URS_2024_01/997221655"/>
    <hyperlink ref="F166" r:id="rId21" display="https://podminky.urs.cz/item/CS_URS_2024_01/997221561"/>
    <hyperlink ref="F169" r:id="rId22" display="https://podminky.urs.cz/item/CS_URS_2024_01/997221569"/>
    <hyperlink ref="F173" r:id="rId23" display="https://podminky.urs.cz/item/CS_URS_2024_01/997221615"/>
    <hyperlink ref="F176" r:id="rId24" display="https://podminky.urs.cz/item/CS_URS_2024_01/9982230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5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85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79</v>
      </c>
    </row>
    <row r="4" s="1" customFormat="1" ht="24.96" customHeight="1">
      <c r="B4" s="23"/>
      <c r="D4" s="143" t="s">
        <v>120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19-2023-1 - Revitalizace veřejného prostranství v Líbeznicích u bytových domů, k.ú. Líbeznice - I.etapa</v>
      </c>
      <c r="F7" s="145"/>
      <c r="G7" s="145"/>
      <c r="H7" s="145"/>
      <c r="L7" s="23"/>
    </row>
    <row r="8" s="2" customFormat="1" ht="12" customHeight="1">
      <c r="A8" s="41"/>
      <c r="B8" s="47"/>
      <c r="C8" s="41"/>
      <c r="D8" s="145" t="s">
        <v>121</v>
      </c>
      <c r="E8" s="41"/>
      <c r="F8" s="41"/>
      <c r="G8" s="41"/>
      <c r="H8" s="41"/>
      <c r="I8" s="41"/>
      <c r="J8" s="41"/>
      <c r="K8" s="41"/>
      <c r="L8" s="14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48" t="s">
        <v>572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45" t="s">
        <v>18</v>
      </c>
      <c r="E11" s="41"/>
      <c r="F11" s="136" t="s">
        <v>19</v>
      </c>
      <c r="G11" s="41"/>
      <c r="H11" s="41"/>
      <c r="I11" s="145" t="s">
        <v>20</v>
      </c>
      <c r="J11" s="136" t="s">
        <v>19</v>
      </c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45" t="s">
        <v>21</v>
      </c>
      <c r="E12" s="41"/>
      <c r="F12" s="136" t="s">
        <v>22</v>
      </c>
      <c r="G12" s="41"/>
      <c r="H12" s="41"/>
      <c r="I12" s="145" t="s">
        <v>23</v>
      </c>
      <c r="J12" s="149" t="str">
        <f>'Rekapitulace stavby'!AN8</f>
        <v>29. 1. 2024</v>
      </c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25</v>
      </c>
      <c r="E14" s="41"/>
      <c r="F14" s="41"/>
      <c r="G14" s="41"/>
      <c r="H14" s="41"/>
      <c r="I14" s="145" t="s">
        <v>26</v>
      </c>
      <c r="J14" s="136" t="str">
        <f>IF('Rekapitulace stavby'!AN10="","",'Rekapitulace stavby'!AN10)</f>
        <v/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6" t="str">
        <f>IF('Rekapitulace stavby'!E11="","",'Rekapitulace stavby'!E11)</f>
        <v xml:space="preserve"> </v>
      </c>
      <c r="F15" s="41"/>
      <c r="G15" s="41"/>
      <c r="H15" s="41"/>
      <c r="I15" s="145" t="s">
        <v>27</v>
      </c>
      <c r="J15" s="136" t="str">
        <f>IF('Rekapitulace stavby'!AN11="","",'Rekapitulace stavby'!AN11)</f>
        <v/>
      </c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45" t="s">
        <v>28</v>
      </c>
      <c r="E17" s="41"/>
      <c r="F17" s="41"/>
      <c r="G17" s="41"/>
      <c r="H17" s="41"/>
      <c r="I17" s="145" t="s">
        <v>26</v>
      </c>
      <c r="J17" s="36" t="str">
        <f>'Rekapitulace stavby'!AN13</f>
        <v>Vyplň údaj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6"/>
      <c r="G18" s="136"/>
      <c r="H18" s="136"/>
      <c r="I18" s="145" t="s">
        <v>27</v>
      </c>
      <c r="J18" s="36" t="str">
        <f>'Rekapitulace stavby'!AN14</f>
        <v>Vyplň údaj</v>
      </c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45" t="s">
        <v>30</v>
      </c>
      <c r="E20" s="41"/>
      <c r="F20" s="41"/>
      <c r="G20" s="41"/>
      <c r="H20" s="41"/>
      <c r="I20" s="145" t="s">
        <v>26</v>
      </c>
      <c r="J20" s="136" t="str">
        <f>IF('Rekapitulace stavby'!AN16="","",'Rekapitulace stavby'!AN16)</f>
        <v/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6" t="str">
        <f>IF('Rekapitulace stavby'!E17="","",'Rekapitulace stavby'!E17)</f>
        <v xml:space="preserve"> </v>
      </c>
      <c r="F21" s="41"/>
      <c r="G21" s="41"/>
      <c r="H21" s="41"/>
      <c r="I21" s="145" t="s">
        <v>27</v>
      </c>
      <c r="J21" s="136" t="str">
        <f>IF('Rekapitulace stavby'!AN17="","",'Rekapitulace stavby'!AN17)</f>
        <v/>
      </c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45" t="s">
        <v>32</v>
      </c>
      <c r="E23" s="41"/>
      <c r="F23" s="41"/>
      <c r="G23" s="41"/>
      <c r="H23" s="41"/>
      <c r="I23" s="145" t="s">
        <v>26</v>
      </c>
      <c r="J23" s="136" t="str">
        <f>IF('Rekapitulace stavby'!AN19="","",'Rekapitulace stavby'!AN19)</f>
        <v/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6" t="str">
        <f>IF('Rekapitulace stavby'!E20="","",'Rekapitulace stavby'!E20)</f>
        <v xml:space="preserve"> </v>
      </c>
      <c r="F24" s="41"/>
      <c r="G24" s="41"/>
      <c r="H24" s="41"/>
      <c r="I24" s="145" t="s">
        <v>27</v>
      </c>
      <c r="J24" s="136" t="str">
        <f>IF('Rekapitulace stavby'!AN20="","",'Rekapitulace stavby'!AN20)</f>
        <v/>
      </c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45" t="s">
        <v>33</v>
      </c>
      <c r="E26" s="41"/>
      <c r="F26" s="41"/>
      <c r="G26" s="41"/>
      <c r="H26" s="41"/>
      <c r="I26" s="41"/>
      <c r="J26" s="41"/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50"/>
      <c r="B27" s="151"/>
      <c r="C27" s="150"/>
      <c r="D27" s="150"/>
      <c r="E27" s="152" t="s">
        <v>19</v>
      </c>
      <c r="F27" s="152"/>
      <c r="G27" s="152"/>
      <c r="H27" s="152"/>
      <c r="I27" s="150"/>
      <c r="J27" s="150"/>
      <c r="K27" s="150"/>
      <c r="L27" s="153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54"/>
      <c r="E29" s="154"/>
      <c r="F29" s="154"/>
      <c r="G29" s="154"/>
      <c r="H29" s="154"/>
      <c r="I29" s="154"/>
      <c r="J29" s="154"/>
      <c r="K29" s="154"/>
      <c r="L29" s="14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55" t="s">
        <v>35</v>
      </c>
      <c r="E30" s="41"/>
      <c r="F30" s="41"/>
      <c r="G30" s="41"/>
      <c r="H30" s="41"/>
      <c r="I30" s="41"/>
      <c r="J30" s="156">
        <f>ROUND(J88, 2)</f>
        <v>0</v>
      </c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57" t="s">
        <v>37</v>
      </c>
      <c r="G32" s="41"/>
      <c r="H32" s="41"/>
      <c r="I32" s="157" t="s">
        <v>36</v>
      </c>
      <c r="J32" s="157" t="s">
        <v>38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8" t="s">
        <v>39</v>
      </c>
      <c r="E33" s="145" t="s">
        <v>40</v>
      </c>
      <c r="F33" s="159">
        <f>ROUND((SUM(BE88:BE237)),  2)</f>
        <v>0</v>
      </c>
      <c r="G33" s="41"/>
      <c r="H33" s="41"/>
      <c r="I33" s="160">
        <v>0.20999999999999999</v>
      </c>
      <c r="J33" s="159">
        <f>ROUND(((SUM(BE88:BE237))*I33),  2)</f>
        <v>0</v>
      </c>
      <c r="K33" s="41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45" t="s">
        <v>41</v>
      </c>
      <c r="F34" s="159">
        <f>ROUND((SUM(BF88:BF237)),  2)</f>
        <v>0</v>
      </c>
      <c r="G34" s="41"/>
      <c r="H34" s="41"/>
      <c r="I34" s="160">
        <v>0.12</v>
      </c>
      <c r="J34" s="159">
        <f>ROUND(((SUM(BF88:BF237))*I34),  2)</f>
        <v>0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45" t="s">
        <v>42</v>
      </c>
      <c r="F35" s="159">
        <f>ROUND((SUM(BG88:BG237)),  2)</f>
        <v>0</v>
      </c>
      <c r="G35" s="41"/>
      <c r="H35" s="41"/>
      <c r="I35" s="160">
        <v>0.20999999999999999</v>
      </c>
      <c r="J35" s="159">
        <f>0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45" t="s">
        <v>43</v>
      </c>
      <c r="F36" s="159">
        <f>ROUND((SUM(BH88:BH237)),  2)</f>
        <v>0</v>
      </c>
      <c r="G36" s="41"/>
      <c r="H36" s="41"/>
      <c r="I36" s="160">
        <v>0.12</v>
      </c>
      <c r="J36" s="159">
        <f>0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44</v>
      </c>
      <c r="F37" s="159">
        <f>ROUND((SUM(BI88:BI237)),  2)</f>
        <v>0</v>
      </c>
      <c r="G37" s="41"/>
      <c r="H37" s="41"/>
      <c r="I37" s="160">
        <v>0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61"/>
      <c r="D39" s="162" t="s">
        <v>45</v>
      </c>
      <c r="E39" s="163"/>
      <c r="F39" s="163"/>
      <c r="G39" s="164" t="s">
        <v>46</v>
      </c>
      <c r="H39" s="165" t="s">
        <v>47</v>
      </c>
      <c r="I39" s="163"/>
      <c r="J39" s="166">
        <f>SUM(J30:J37)</f>
        <v>0</v>
      </c>
      <c r="K39" s="167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8"/>
      <c r="C40" s="169"/>
      <c r="D40" s="169"/>
      <c r="E40" s="169"/>
      <c r="F40" s="169"/>
      <c r="G40" s="169"/>
      <c r="H40" s="169"/>
      <c r="I40" s="169"/>
      <c r="J40" s="169"/>
      <c r="K40" s="169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70"/>
      <c r="C44" s="171"/>
      <c r="D44" s="171"/>
      <c r="E44" s="171"/>
      <c r="F44" s="171"/>
      <c r="G44" s="171"/>
      <c r="H44" s="171"/>
      <c r="I44" s="171"/>
      <c r="J44" s="171"/>
      <c r="K44" s="171"/>
      <c r="L44" s="14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123</v>
      </c>
      <c r="D45" s="43"/>
      <c r="E45" s="43"/>
      <c r="F45" s="43"/>
      <c r="G45" s="43"/>
      <c r="H45" s="43"/>
      <c r="I45" s="43"/>
      <c r="J45" s="43"/>
      <c r="K45" s="43"/>
      <c r="L45" s="14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72" t="str">
        <f>E7</f>
        <v>19-2023-1 - Revitalizace veřejného prostranství v Líbeznicích u bytových domů, k.ú. Líbeznice - I.etapa</v>
      </c>
      <c r="F48" s="35"/>
      <c r="G48" s="35"/>
      <c r="H48" s="35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121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 103 - Novostavba sjezd...</v>
      </c>
      <c r="F50" s="43"/>
      <c r="G50" s="43"/>
      <c r="H50" s="43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4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 xml:space="preserve"> </v>
      </c>
      <c r="G52" s="43"/>
      <c r="H52" s="43"/>
      <c r="I52" s="35" t="s">
        <v>23</v>
      </c>
      <c r="J52" s="75" t="str">
        <f>IF(J12="","",J12)</f>
        <v>29. 1. 2024</v>
      </c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 xml:space="preserve"> </v>
      </c>
      <c r="G54" s="43"/>
      <c r="H54" s="43"/>
      <c r="I54" s="35" t="s">
        <v>30</v>
      </c>
      <c r="J54" s="39" t="str">
        <f>E21</f>
        <v xml:space="preserve"> </v>
      </c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28</v>
      </c>
      <c r="D55" s="43"/>
      <c r="E55" s="43"/>
      <c r="F55" s="30" t="str">
        <f>IF(E18="","",E18)</f>
        <v>Vyplň údaj</v>
      </c>
      <c r="G55" s="43"/>
      <c r="H55" s="43"/>
      <c r="I55" s="35" t="s">
        <v>32</v>
      </c>
      <c r="J55" s="39" t="str">
        <f>E24</f>
        <v xml:space="preserve"> </v>
      </c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73" t="s">
        <v>124</v>
      </c>
      <c r="D57" s="174"/>
      <c r="E57" s="174"/>
      <c r="F57" s="174"/>
      <c r="G57" s="174"/>
      <c r="H57" s="174"/>
      <c r="I57" s="174"/>
      <c r="J57" s="175" t="s">
        <v>125</v>
      </c>
      <c r="K57" s="174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76" t="s">
        <v>67</v>
      </c>
      <c r="D59" s="43"/>
      <c r="E59" s="43"/>
      <c r="F59" s="43"/>
      <c r="G59" s="43"/>
      <c r="H59" s="43"/>
      <c r="I59" s="43"/>
      <c r="J59" s="105">
        <f>J88</f>
        <v>0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126</v>
      </c>
    </row>
    <row r="60" s="9" customFormat="1" ht="24.96" customHeight="1">
      <c r="A60" s="9"/>
      <c r="B60" s="177"/>
      <c r="C60" s="178"/>
      <c r="D60" s="179" t="s">
        <v>127</v>
      </c>
      <c r="E60" s="180"/>
      <c r="F60" s="180"/>
      <c r="G60" s="180"/>
      <c r="H60" s="180"/>
      <c r="I60" s="180"/>
      <c r="J60" s="181">
        <f>J89</f>
        <v>0</v>
      </c>
      <c r="K60" s="178"/>
      <c r="L60" s="18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3"/>
      <c r="C61" s="128"/>
      <c r="D61" s="184" t="s">
        <v>128</v>
      </c>
      <c r="E61" s="185"/>
      <c r="F61" s="185"/>
      <c r="G61" s="185"/>
      <c r="H61" s="185"/>
      <c r="I61" s="185"/>
      <c r="J61" s="186">
        <f>J90</f>
        <v>0</v>
      </c>
      <c r="K61" s="128"/>
      <c r="L61" s="18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3"/>
      <c r="C62" s="128"/>
      <c r="D62" s="184" t="s">
        <v>130</v>
      </c>
      <c r="E62" s="185"/>
      <c r="F62" s="185"/>
      <c r="G62" s="185"/>
      <c r="H62" s="185"/>
      <c r="I62" s="185"/>
      <c r="J62" s="186">
        <f>J129</f>
        <v>0</v>
      </c>
      <c r="K62" s="128"/>
      <c r="L62" s="18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3"/>
      <c r="C63" s="128"/>
      <c r="D63" s="184" t="s">
        <v>573</v>
      </c>
      <c r="E63" s="185"/>
      <c r="F63" s="185"/>
      <c r="G63" s="185"/>
      <c r="H63" s="185"/>
      <c r="I63" s="185"/>
      <c r="J63" s="186">
        <f>J153</f>
        <v>0</v>
      </c>
      <c r="K63" s="128"/>
      <c r="L63" s="18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3"/>
      <c r="C64" s="128"/>
      <c r="D64" s="184" t="s">
        <v>132</v>
      </c>
      <c r="E64" s="185"/>
      <c r="F64" s="185"/>
      <c r="G64" s="185"/>
      <c r="H64" s="185"/>
      <c r="I64" s="185"/>
      <c r="J64" s="186">
        <f>J184</f>
        <v>0</v>
      </c>
      <c r="K64" s="128"/>
      <c r="L64" s="18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3"/>
      <c r="C65" s="128"/>
      <c r="D65" s="184" t="s">
        <v>133</v>
      </c>
      <c r="E65" s="185"/>
      <c r="F65" s="185"/>
      <c r="G65" s="185"/>
      <c r="H65" s="185"/>
      <c r="I65" s="185"/>
      <c r="J65" s="186">
        <f>J222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77"/>
      <c r="C66" s="178"/>
      <c r="D66" s="179" t="s">
        <v>134</v>
      </c>
      <c r="E66" s="180"/>
      <c r="F66" s="180"/>
      <c r="G66" s="180"/>
      <c r="H66" s="180"/>
      <c r="I66" s="180"/>
      <c r="J66" s="181">
        <f>J225</f>
        <v>0</v>
      </c>
      <c r="K66" s="178"/>
      <c r="L66" s="182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83"/>
      <c r="C67" s="128"/>
      <c r="D67" s="184" t="s">
        <v>574</v>
      </c>
      <c r="E67" s="185"/>
      <c r="F67" s="185"/>
      <c r="G67" s="185"/>
      <c r="H67" s="185"/>
      <c r="I67" s="185"/>
      <c r="J67" s="186">
        <f>J226</f>
        <v>0</v>
      </c>
      <c r="K67" s="128"/>
      <c r="L67" s="18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3"/>
      <c r="C68" s="128"/>
      <c r="D68" s="184" t="s">
        <v>135</v>
      </c>
      <c r="E68" s="185"/>
      <c r="F68" s="185"/>
      <c r="G68" s="185"/>
      <c r="H68" s="185"/>
      <c r="I68" s="185"/>
      <c r="J68" s="186">
        <f>J230</f>
        <v>0</v>
      </c>
      <c r="K68" s="128"/>
      <c r="L68" s="18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41"/>
      <c r="B69" s="42"/>
      <c r="C69" s="43"/>
      <c r="D69" s="43"/>
      <c r="E69" s="43"/>
      <c r="F69" s="43"/>
      <c r="G69" s="43"/>
      <c r="H69" s="43"/>
      <c r="I69" s="43"/>
      <c r="J69" s="43"/>
      <c r="K69" s="43"/>
      <c r="L69" s="14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6.96" customHeight="1">
      <c r="A70" s="41"/>
      <c r="B70" s="62"/>
      <c r="C70" s="63"/>
      <c r="D70" s="63"/>
      <c r="E70" s="63"/>
      <c r="F70" s="63"/>
      <c r="G70" s="63"/>
      <c r="H70" s="63"/>
      <c r="I70" s="63"/>
      <c r="J70" s="63"/>
      <c r="K70" s="63"/>
      <c r="L70" s="14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4" s="2" customFormat="1" ht="6.96" customHeight="1">
      <c r="A74" s="41"/>
      <c r="B74" s="64"/>
      <c r="C74" s="65"/>
      <c r="D74" s="65"/>
      <c r="E74" s="65"/>
      <c r="F74" s="65"/>
      <c r="G74" s="65"/>
      <c r="H74" s="65"/>
      <c r="I74" s="65"/>
      <c r="J74" s="65"/>
      <c r="K74" s="65"/>
      <c r="L74" s="14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24.96" customHeight="1">
      <c r="A75" s="41"/>
      <c r="B75" s="42"/>
      <c r="C75" s="26" t="s">
        <v>136</v>
      </c>
      <c r="D75" s="43"/>
      <c r="E75" s="43"/>
      <c r="F75" s="43"/>
      <c r="G75" s="43"/>
      <c r="H75" s="43"/>
      <c r="I75" s="43"/>
      <c r="J75" s="43"/>
      <c r="K75" s="43"/>
      <c r="L75" s="14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6.96" customHeight="1">
      <c r="A76" s="41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14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2" customHeight="1">
      <c r="A77" s="41"/>
      <c r="B77" s="42"/>
      <c r="C77" s="35" t="s">
        <v>16</v>
      </c>
      <c r="D77" s="43"/>
      <c r="E77" s="43"/>
      <c r="F77" s="43"/>
      <c r="G77" s="43"/>
      <c r="H77" s="43"/>
      <c r="I77" s="43"/>
      <c r="J77" s="43"/>
      <c r="K77" s="43"/>
      <c r="L77" s="14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6.5" customHeight="1">
      <c r="A78" s="41"/>
      <c r="B78" s="42"/>
      <c r="C78" s="43"/>
      <c r="D78" s="43"/>
      <c r="E78" s="172" t="str">
        <f>E7</f>
        <v>19-2023-1 - Revitalizace veřejného prostranství v Líbeznicích u bytových domů, k.ú. Líbeznice - I.etapa</v>
      </c>
      <c r="F78" s="35"/>
      <c r="G78" s="35"/>
      <c r="H78" s="35"/>
      <c r="I78" s="43"/>
      <c r="J78" s="43"/>
      <c r="K78" s="43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5" t="s">
        <v>121</v>
      </c>
      <c r="D79" s="43"/>
      <c r="E79" s="43"/>
      <c r="F79" s="43"/>
      <c r="G79" s="43"/>
      <c r="H79" s="43"/>
      <c r="I79" s="43"/>
      <c r="J79" s="43"/>
      <c r="K79" s="43"/>
      <c r="L79" s="14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6.5" customHeight="1">
      <c r="A80" s="41"/>
      <c r="B80" s="42"/>
      <c r="C80" s="43"/>
      <c r="D80" s="43"/>
      <c r="E80" s="72" t="str">
        <f>E9</f>
        <v>SO 103 - Novostavba sjezd...</v>
      </c>
      <c r="F80" s="43"/>
      <c r="G80" s="43"/>
      <c r="H80" s="43"/>
      <c r="I80" s="43"/>
      <c r="J80" s="43"/>
      <c r="K80" s="43"/>
      <c r="L80" s="14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6.96" customHeight="1">
      <c r="A81" s="41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2" customHeight="1">
      <c r="A82" s="41"/>
      <c r="B82" s="42"/>
      <c r="C82" s="35" t="s">
        <v>21</v>
      </c>
      <c r="D82" s="43"/>
      <c r="E82" s="43"/>
      <c r="F82" s="30" t="str">
        <f>F12</f>
        <v xml:space="preserve"> </v>
      </c>
      <c r="G82" s="43"/>
      <c r="H82" s="43"/>
      <c r="I82" s="35" t="s">
        <v>23</v>
      </c>
      <c r="J82" s="75" t="str">
        <f>IF(J12="","",J12)</f>
        <v>29. 1. 2024</v>
      </c>
      <c r="K82" s="4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5.15" customHeight="1">
      <c r="A84" s="41"/>
      <c r="B84" s="42"/>
      <c r="C84" s="35" t="s">
        <v>25</v>
      </c>
      <c r="D84" s="43"/>
      <c r="E84" s="43"/>
      <c r="F84" s="30" t="str">
        <f>E15</f>
        <v xml:space="preserve"> </v>
      </c>
      <c r="G84" s="43"/>
      <c r="H84" s="43"/>
      <c r="I84" s="35" t="s">
        <v>30</v>
      </c>
      <c r="J84" s="39" t="str">
        <f>E21</f>
        <v xml:space="preserve"> </v>
      </c>
      <c r="K84" s="43"/>
      <c r="L84" s="14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5.15" customHeight="1">
      <c r="A85" s="41"/>
      <c r="B85" s="42"/>
      <c r="C85" s="35" t="s">
        <v>28</v>
      </c>
      <c r="D85" s="43"/>
      <c r="E85" s="43"/>
      <c r="F85" s="30" t="str">
        <f>IF(E18="","",E18)</f>
        <v>Vyplň údaj</v>
      </c>
      <c r="G85" s="43"/>
      <c r="H85" s="43"/>
      <c r="I85" s="35" t="s">
        <v>32</v>
      </c>
      <c r="J85" s="39" t="str">
        <f>E24</f>
        <v xml:space="preserve"> </v>
      </c>
      <c r="K85" s="43"/>
      <c r="L85" s="14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0.32" customHeight="1">
      <c r="A86" s="41"/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14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11" customFormat="1" ht="29.28" customHeight="1">
      <c r="A87" s="188"/>
      <c r="B87" s="189"/>
      <c r="C87" s="190" t="s">
        <v>137</v>
      </c>
      <c r="D87" s="191" t="s">
        <v>54</v>
      </c>
      <c r="E87" s="191" t="s">
        <v>50</v>
      </c>
      <c r="F87" s="191" t="s">
        <v>51</v>
      </c>
      <c r="G87" s="191" t="s">
        <v>138</v>
      </c>
      <c r="H87" s="191" t="s">
        <v>139</v>
      </c>
      <c r="I87" s="191" t="s">
        <v>140</v>
      </c>
      <c r="J87" s="191" t="s">
        <v>125</v>
      </c>
      <c r="K87" s="192" t="s">
        <v>141</v>
      </c>
      <c r="L87" s="193"/>
      <c r="M87" s="95" t="s">
        <v>19</v>
      </c>
      <c r="N87" s="96" t="s">
        <v>39</v>
      </c>
      <c r="O87" s="96" t="s">
        <v>142</v>
      </c>
      <c r="P87" s="96" t="s">
        <v>143</v>
      </c>
      <c r="Q87" s="96" t="s">
        <v>144</v>
      </c>
      <c r="R87" s="96" t="s">
        <v>145</v>
      </c>
      <c r="S87" s="96" t="s">
        <v>146</v>
      </c>
      <c r="T87" s="97" t="s">
        <v>147</v>
      </c>
      <c r="U87" s="188"/>
      <c r="V87" s="188"/>
      <c r="W87" s="188"/>
      <c r="X87" s="188"/>
      <c r="Y87" s="188"/>
      <c r="Z87" s="188"/>
      <c r="AA87" s="188"/>
      <c r="AB87" s="188"/>
      <c r="AC87" s="188"/>
      <c r="AD87" s="188"/>
      <c r="AE87" s="188"/>
    </row>
    <row r="88" s="2" customFormat="1" ht="22.8" customHeight="1">
      <c r="A88" s="41"/>
      <c r="B88" s="42"/>
      <c r="C88" s="102" t="s">
        <v>148</v>
      </c>
      <c r="D88" s="43"/>
      <c r="E88" s="43"/>
      <c r="F88" s="43"/>
      <c r="G88" s="43"/>
      <c r="H88" s="43"/>
      <c r="I88" s="43"/>
      <c r="J88" s="194">
        <f>BK88</f>
        <v>0</v>
      </c>
      <c r="K88" s="43"/>
      <c r="L88" s="47"/>
      <c r="M88" s="98"/>
      <c r="N88" s="195"/>
      <c r="O88" s="99"/>
      <c r="P88" s="196">
        <f>P89+P225</f>
        <v>0</v>
      </c>
      <c r="Q88" s="99"/>
      <c r="R88" s="196">
        <f>R89+R225</f>
        <v>185.89567934420001</v>
      </c>
      <c r="S88" s="99"/>
      <c r="T88" s="197">
        <f>T89+T225</f>
        <v>48.151160000000004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T88" s="20" t="s">
        <v>68</v>
      </c>
      <c r="AU88" s="20" t="s">
        <v>126</v>
      </c>
      <c r="BK88" s="198">
        <f>BK89+BK225</f>
        <v>0</v>
      </c>
    </row>
    <row r="89" s="12" customFormat="1" ht="25.92" customHeight="1">
      <c r="A89" s="12"/>
      <c r="B89" s="199"/>
      <c r="C89" s="200"/>
      <c r="D89" s="201" t="s">
        <v>68</v>
      </c>
      <c r="E89" s="202" t="s">
        <v>149</v>
      </c>
      <c r="F89" s="202" t="s">
        <v>150</v>
      </c>
      <c r="G89" s="200"/>
      <c r="H89" s="200"/>
      <c r="I89" s="203"/>
      <c r="J89" s="204">
        <f>BK89</f>
        <v>0</v>
      </c>
      <c r="K89" s="200"/>
      <c r="L89" s="205"/>
      <c r="M89" s="206"/>
      <c r="N89" s="207"/>
      <c r="O89" s="207"/>
      <c r="P89" s="208">
        <f>P90+P129+P153+P184+P222</f>
        <v>0</v>
      </c>
      <c r="Q89" s="207"/>
      <c r="R89" s="208">
        <f>R90+R129+R153+R184+R222</f>
        <v>185.8695973442</v>
      </c>
      <c r="S89" s="207"/>
      <c r="T89" s="209">
        <f>T90+T129+T153+T184+T222</f>
        <v>48.151160000000004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10" t="s">
        <v>77</v>
      </c>
      <c r="AT89" s="211" t="s">
        <v>68</v>
      </c>
      <c r="AU89" s="211" t="s">
        <v>69</v>
      </c>
      <c r="AY89" s="210" t="s">
        <v>151</v>
      </c>
      <c r="BK89" s="212">
        <f>BK90+BK129+BK153+BK184+BK222</f>
        <v>0</v>
      </c>
    </row>
    <row r="90" s="12" customFormat="1" ht="22.8" customHeight="1">
      <c r="A90" s="12"/>
      <c r="B90" s="199"/>
      <c r="C90" s="200"/>
      <c r="D90" s="201" t="s">
        <v>68</v>
      </c>
      <c r="E90" s="213" t="s">
        <v>77</v>
      </c>
      <c r="F90" s="213" t="s">
        <v>152</v>
      </c>
      <c r="G90" s="200"/>
      <c r="H90" s="200"/>
      <c r="I90" s="203"/>
      <c r="J90" s="214">
        <f>BK90</f>
        <v>0</v>
      </c>
      <c r="K90" s="200"/>
      <c r="L90" s="205"/>
      <c r="M90" s="206"/>
      <c r="N90" s="207"/>
      <c r="O90" s="207"/>
      <c r="P90" s="208">
        <f>SUM(P91:P128)</f>
        <v>0</v>
      </c>
      <c r="Q90" s="207"/>
      <c r="R90" s="208">
        <f>SUM(R91:R128)</f>
        <v>0.000399713</v>
      </c>
      <c r="S90" s="207"/>
      <c r="T90" s="209">
        <f>SUM(T91:T128)</f>
        <v>42.342100000000002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10" t="s">
        <v>77</v>
      </c>
      <c r="AT90" s="211" t="s">
        <v>68</v>
      </c>
      <c r="AU90" s="211" t="s">
        <v>77</v>
      </c>
      <c r="AY90" s="210" t="s">
        <v>151</v>
      </c>
      <c r="BK90" s="212">
        <f>SUM(BK91:BK128)</f>
        <v>0</v>
      </c>
    </row>
    <row r="91" s="2" customFormat="1" ht="37.8" customHeight="1">
      <c r="A91" s="41"/>
      <c r="B91" s="42"/>
      <c r="C91" s="215" t="s">
        <v>77</v>
      </c>
      <c r="D91" s="215" t="s">
        <v>153</v>
      </c>
      <c r="E91" s="216" t="s">
        <v>575</v>
      </c>
      <c r="F91" s="217" t="s">
        <v>576</v>
      </c>
      <c r="G91" s="218" t="s">
        <v>156</v>
      </c>
      <c r="H91" s="219">
        <v>24.18</v>
      </c>
      <c r="I91" s="220"/>
      <c r="J91" s="221">
        <f>ROUND(I91*H91,2)</f>
        <v>0</v>
      </c>
      <c r="K91" s="217" t="s">
        <v>157</v>
      </c>
      <c r="L91" s="47"/>
      <c r="M91" s="222" t="s">
        <v>19</v>
      </c>
      <c r="N91" s="223" t="s">
        <v>40</v>
      </c>
      <c r="O91" s="87"/>
      <c r="P91" s="224">
        <f>O91*H91</f>
        <v>0</v>
      </c>
      <c r="Q91" s="224">
        <v>0</v>
      </c>
      <c r="R91" s="224">
        <f>Q91*H91</f>
        <v>0</v>
      </c>
      <c r="S91" s="224">
        <v>0.28999999999999998</v>
      </c>
      <c r="T91" s="225">
        <f>S91*H91</f>
        <v>7.0121999999999991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26" t="s">
        <v>158</v>
      </c>
      <c r="AT91" s="226" t="s">
        <v>153</v>
      </c>
      <c r="AU91" s="226" t="s">
        <v>79</v>
      </c>
      <c r="AY91" s="20" t="s">
        <v>151</v>
      </c>
      <c r="BE91" s="227">
        <f>IF(N91="základní",J91,0)</f>
        <v>0</v>
      </c>
      <c r="BF91" s="227">
        <f>IF(N91="snížená",J91,0)</f>
        <v>0</v>
      </c>
      <c r="BG91" s="227">
        <f>IF(N91="zákl. přenesená",J91,0)</f>
        <v>0</v>
      </c>
      <c r="BH91" s="227">
        <f>IF(N91="sníž. přenesená",J91,0)</f>
        <v>0</v>
      </c>
      <c r="BI91" s="227">
        <f>IF(N91="nulová",J91,0)</f>
        <v>0</v>
      </c>
      <c r="BJ91" s="20" t="s">
        <v>77</v>
      </c>
      <c r="BK91" s="227">
        <f>ROUND(I91*H91,2)</f>
        <v>0</v>
      </c>
      <c r="BL91" s="20" t="s">
        <v>158</v>
      </c>
      <c r="BM91" s="226" t="s">
        <v>79</v>
      </c>
    </row>
    <row r="92" s="2" customFormat="1">
      <c r="A92" s="41"/>
      <c r="B92" s="42"/>
      <c r="C92" s="43"/>
      <c r="D92" s="228" t="s">
        <v>159</v>
      </c>
      <c r="E92" s="43"/>
      <c r="F92" s="229" t="s">
        <v>577</v>
      </c>
      <c r="G92" s="43"/>
      <c r="H92" s="43"/>
      <c r="I92" s="230"/>
      <c r="J92" s="43"/>
      <c r="K92" s="43"/>
      <c r="L92" s="47"/>
      <c r="M92" s="231"/>
      <c r="N92" s="232"/>
      <c r="O92" s="87"/>
      <c r="P92" s="87"/>
      <c r="Q92" s="87"/>
      <c r="R92" s="87"/>
      <c r="S92" s="87"/>
      <c r="T92" s="88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0" t="s">
        <v>159</v>
      </c>
      <c r="AU92" s="20" t="s">
        <v>79</v>
      </c>
    </row>
    <row r="93" s="13" customFormat="1">
      <c r="A93" s="13"/>
      <c r="B93" s="233"/>
      <c r="C93" s="234"/>
      <c r="D93" s="235" t="s">
        <v>161</v>
      </c>
      <c r="E93" s="236" t="s">
        <v>19</v>
      </c>
      <c r="F93" s="237" t="s">
        <v>578</v>
      </c>
      <c r="G93" s="234"/>
      <c r="H93" s="238">
        <v>24.18</v>
      </c>
      <c r="I93" s="239"/>
      <c r="J93" s="234"/>
      <c r="K93" s="234"/>
      <c r="L93" s="240"/>
      <c r="M93" s="241"/>
      <c r="N93" s="242"/>
      <c r="O93" s="242"/>
      <c r="P93" s="242"/>
      <c r="Q93" s="242"/>
      <c r="R93" s="242"/>
      <c r="S93" s="242"/>
      <c r="T93" s="24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44" t="s">
        <v>161</v>
      </c>
      <c r="AU93" s="244" t="s">
        <v>79</v>
      </c>
      <c r="AV93" s="13" t="s">
        <v>79</v>
      </c>
      <c r="AW93" s="13" t="s">
        <v>31</v>
      </c>
      <c r="AX93" s="13" t="s">
        <v>77</v>
      </c>
      <c r="AY93" s="244" t="s">
        <v>151</v>
      </c>
    </row>
    <row r="94" s="2" customFormat="1" ht="37.8" customHeight="1">
      <c r="A94" s="41"/>
      <c r="B94" s="42"/>
      <c r="C94" s="215" t="s">
        <v>79</v>
      </c>
      <c r="D94" s="215" t="s">
        <v>153</v>
      </c>
      <c r="E94" s="216" t="s">
        <v>579</v>
      </c>
      <c r="F94" s="217" t="s">
        <v>580</v>
      </c>
      <c r="G94" s="218" t="s">
        <v>156</v>
      </c>
      <c r="H94" s="219">
        <v>32.109999999999999</v>
      </c>
      <c r="I94" s="220"/>
      <c r="J94" s="221">
        <f>ROUND(I94*H94,2)</f>
        <v>0</v>
      </c>
      <c r="K94" s="217" t="s">
        <v>157</v>
      </c>
      <c r="L94" s="47"/>
      <c r="M94" s="222" t="s">
        <v>19</v>
      </c>
      <c r="N94" s="223" t="s">
        <v>40</v>
      </c>
      <c r="O94" s="87"/>
      <c r="P94" s="224">
        <f>O94*H94</f>
        <v>0</v>
      </c>
      <c r="Q94" s="224">
        <v>0</v>
      </c>
      <c r="R94" s="224">
        <f>Q94*H94</f>
        <v>0</v>
      </c>
      <c r="S94" s="224">
        <v>0.44</v>
      </c>
      <c r="T94" s="225">
        <f>S94*H94</f>
        <v>14.128399999999999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26" t="s">
        <v>158</v>
      </c>
      <c r="AT94" s="226" t="s">
        <v>153</v>
      </c>
      <c r="AU94" s="226" t="s">
        <v>79</v>
      </c>
      <c r="AY94" s="20" t="s">
        <v>151</v>
      </c>
      <c r="BE94" s="227">
        <f>IF(N94="základní",J94,0)</f>
        <v>0</v>
      </c>
      <c r="BF94" s="227">
        <f>IF(N94="snížená",J94,0)</f>
        <v>0</v>
      </c>
      <c r="BG94" s="227">
        <f>IF(N94="zákl. přenesená",J94,0)</f>
        <v>0</v>
      </c>
      <c r="BH94" s="227">
        <f>IF(N94="sníž. přenesená",J94,0)</f>
        <v>0</v>
      </c>
      <c r="BI94" s="227">
        <f>IF(N94="nulová",J94,0)</f>
        <v>0</v>
      </c>
      <c r="BJ94" s="20" t="s">
        <v>77</v>
      </c>
      <c r="BK94" s="227">
        <f>ROUND(I94*H94,2)</f>
        <v>0</v>
      </c>
      <c r="BL94" s="20" t="s">
        <v>158</v>
      </c>
      <c r="BM94" s="226" t="s">
        <v>158</v>
      </c>
    </row>
    <row r="95" s="2" customFormat="1">
      <c r="A95" s="41"/>
      <c r="B95" s="42"/>
      <c r="C95" s="43"/>
      <c r="D95" s="228" t="s">
        <v>159</v>
      </c>
      <c r="E95" s="43"/>
      <c r="F95" s="229" t="s">
        <v>581</v>
      </c>
      <c r="G95" s="43"/>
      <c r="H95" s="43"/>
      <c r="I95" s="230"/>
      <c r="J95" s="43"/>
      <c r="K95" s="43"/>
      <c r="L95" s="47"/>
      <c r="M95" s="231"/>
      <c r="N95" s="232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159</v>
      </c>
      <c r="AU95" s="20" t="s">
        <v>79</v>
      </c>
    </row>
    <row r="96" s="13" customFormat="1">
      <c r="A96" s="13"/>
      <c r="B96" s="233"/>
      <c r="C96" s="234"/>
      <c r="D96" s="235" t="s">
        <v>161</v>
      </c>
      <c r="E96" s="236" t="s">
        <v>19</v>
      </c>
      <c r="F96" s="237" t="s">
        <v>582</v>
      </c>
      <c r="G96" s="234"/>
      <c r="H96" s="238">
        <v>32.109999999999999</v>
      </c>
      <c r="I96" s="239"/>
      <c r="J96" s="234"/>
      <c r="K96" s="234"/>
      <c r="L96" s="240"/>
      <c r="M96" s="241"/>
      <c r="N96" s="242"/>
      <c r="O96" s="242"/>
      <c r="P96" s="242"/>
      <c r="Q96" s="242"/>
      <c r="R96" s="242"/>
      <c r="S96" s="242"/>
      <c r="T96" s="24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44" t="s">
        <v>161</v>
      </c>
      <c r="AU96" s="244" t="s">
        <v>79</v>
      </c>
      <c r="AV96" s="13" t="s">
        <v>79</v>
      </c>
      <c r="AW96" s="13" t="s">
        <v>31</v>
      </c>
      <c r="AX96" s="13" t="s">
        <v>77</v>
      </c>
      <c r="AY96" s="244" t="s">
        <v>151</v>
      </c>
    </row>
    <row r="97" s="2" customFormat="1" ht="33" customHeight="1">
      <c r="A97" s="41"/>
      <c r="B97" s="42"/>
      <c r="C97" s="215" t="s">
        <v>167</v>
      </c>
      <c r="D97" s="215" t="s">
        <v>153</v>
      </c>
      <c r="E97" s="216" t="s">
        <v>583</v>
      </c>
      <c r="F97" s="217" t="s">
        <v>584</v>
      </c>
      <c r="G97" s="218" t="s">
        <v>156</v>
      </c>
      <c r="H97" s="219">
        <v>32.109999999999999</v>
      </c>
      <c r="I97" s="220"/>
      <c r="J97" s="221">
        <f>ROUND(I97*H97,2)</f>
        <v>0</v>
      </c>
      <c r="K97" s="217" t="s">
        <v>157</v>
      </c>
      <c r="L97" s="47"/>
      <c r="M97" s="222" t="s">
        <v>19</v>
      </c>
      <c r="N97" s="223" t="s">
        <v>40</v>
      </c>
      <c r="O97" s="87"/>
      <c r="P97" s="224">
        <f>O97*H97</f>
        <v>0</v>
      </c>
      <c r="Q97" s="224">
        <v>0</v>
      </c>
      <c r="R97" s="224">
        <f>Q97*H97</f>
        <v>0</v>
      </c>
      <c r="S97" s="224">
        <v>0.625</v>
      </c>
      <c r="T97" s="225">
        <f>S97*H97</f>
        <v>20.068750000000001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26" t="s">
        <v>158</v>
      </c>
      <c r="AT97" s="226" t="s">
        <v>153</v>
      </c>
      <c r="AU97" s="226" t="s">
        <v>79</v>
      </c>
      <c r="AY97" s="20" t="s">
        <v>151</v>
      </c>
      <c r="BE97" s="227">
        <f>IF(N97="základní",J97,0)</f>
        <v>0</v>
      </c>
      <c r="BF97" s="227">
        <f>IF(N97="snížená",J97,0)</f>
        <v>0</v>
      </c>
      <c r="BG97" s="227">
        <f>IF(N97="zákl. přenesená",J97,0)</f>
        <v>0</v>
      </c>
      <c r="BH97" s="227">
        <f>IF(N97="sníž. přenesená",J97,0)</f>
        <v>0</v>
      </c>
      <c r="BI97" s="227">
        <f>IF(N97="nulová",J97,0)</f>
        <v>0</v>
      </c>
      <c r="BJ97" s="20" t="s">
        <v>77</v>
      </c>
      <c r="BK97" s="227">
        <f>ROUND(I97*H97,2)</f>
        <v>0</v>
      </c>
      <c r="BL97" s="20" t="s">
        <v>158</v>
      </c>
      <c r="BM97" s="226" t="s">
        <v>170</v>
      </c>
    </row>
    <row r="98" s="2" customFormat="1">
      <c r="A98" s="41"/>
      <c r="B98" s="42"/>
      <c r="C98" s="43"/>
      <c r="D98" s="228" t="s">
        <v>159</v>
      </c>
      <c r="E98" s="43"/>
      <c r="F98" s="229" t="s">
        <v>585</v>
      </c>
      <c r="G98" s="43"/>
      <c r="H98" s="43"/>
      <c r="I98" s="230"/>
      <c r="J98" s="43"/>
      <c r="K98" s="43"/>
      <c r="L98" s="47"/>
      <c r="M98" s="231"/>
      <c r="N98" s="232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159</v>
      </c>
      <c r="AU98" s="20" t="s">
        <v>79</v>
      </c>
    </row>
    <row r="99" s="13" customFormat="1">
      <c r="A99" s="13"/>
      <c r="B99" s="233"/>
      <c r="C99" s="234"/>
      <c r="D99" s="235" t="s">
        <v>161</v>
      </c>
      <c r="E99" s="236" t="s">
        <v>19</v>
      </c>
      <c r="F99" s="237" t="s">
        <v>582</v>
      </c>
      <c r="G99" s="234"/>
      <c r="H99" s="238">
        <v>32.109999999999999</v>
      </c>
      <c r="I99" s="239"/>
      <c r="J99" s="234"/>
      <c r="K99" s="234"/>
      <c r="L99" s="240"/>
      <c r="M99" s="241"/>
      <c r="N99" s="242"/>
      <c r="O99" s="242"/>
      <c r="P99" s="242"/>
      <c r="Q99" s="242"/>
      <c r="R99" s="242"/>
      <c r="S99" s="242"/>
      <c r="T99" s="24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44" t="s">
        <v>161</v>
      </c>
      <c r="AU99" s="244" t="s">
        <v>79</v>
      </c>
      <c r="AV99" s="13" t="s">
        <v>79</v>
      </c>
      <c r="AW99" s="13" t="s">
        <v>31</v>
      </c>
      <c r="AX99" s="13" t="s">
        <v>77</v>
      </c>
      <c r="AY99" s="244" t="s">
        <v>151</v>
      </c>
    </row>
    <row r="100" s="2" customFormat="1" ht="24.15" customHeight="1">
      <c r="A100" s="41"/>
      <c r="B100" s="42"/>
      <c r="C100" s="215" t="s">
        <v>158</v>
      </c>
      <c r="D100" s="215" t="s">
        <v>153</v>
      </c>
      <c r="E100" s="216" t="s">
        <v>586</v>
      </c>
      <c r="F100" s="217" t="s">
        <v>587</v>
      </c>
      <c r="G100" s="218" t="s">
        <v>156</v>
      </c>
      <c r="H100" s="219">
        <v>9.8499999999999996</v>
      </c>
      <c r="I100" s="220"/>
      <c r="J100" s="221">
        <f>ROUND(I100*H100,2)</f>
        <v>0</v>
      </c>
      <c r="K100" s="217" t="s">
        <v>157</v>
      </c>
      <c r="L100" s="47"/>
      <c r="M100" s="222" t="s">
        <v>19</v>
      </c>
      <c r="N100" s="223" t="s">
        <v>40</v>
      </c>
      <c r="O100" s="87"/>
      <c r="P100" s="224">
        <f>O100*H100</f>
        <v>0</v>
      </c>
      <c r="Q100" s="224">
        <v>4.0580000000000001E-05</v>
      </c>
      <c r="R100" s="224">
        <f>Q100*H100</f>
        <v>0.000399713</v>
      </c>
      <c r="S100" s="224">
        <v>0.11500000000000001</v>
      </c>
      <c r="T100" s="225">
        <f>S100*H100</f>
        <v>1.1327499999999999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26" t="s">
        <v>158</v>
      </c>
      <c r="AT100" s="226" t="s">
        <v>153</v>
      </c>
      <c r="AU100" s="226" t="s">
        <v>79</v>
      </c>
      <c r="AY100" s="20" t="s">
        <v>151</v>
      </c>
      <c r="BE100" s="227">
        <f>IF(N100="základní",J100,0)</f>
        <v>0</v>
      </c>
      <c r="BF100" s="227">
        <f>IF(N100="snížená",J100,0)</f>
        <v>0</v>
      </c>
      <c r="BG100" s="227">
        <f>IF(N100="zákl. přenesená",J100,0)</f>
        <v>0</v>
      </c>
      <c r="BH100" s="227">
        <f>IF(N100="sníž. přenesená",J100,0)</f>
        <v>0</v>
      </c>
      <c r="BI100" s="227">
        <f>IF(N100="nulová",J100,0)</f>
        <v>0</v>
      </c>
      <c r="BJ100" s="20" t="s">
        <v>77</v>
      </c>
      <c r="BK100" s="227">
        <f>ROUND(I100*H100,2)</f>
        <v>0</v>
      </c>
      <c r="BL100" s="20" t="s">
        <v>158</v>
      </c>
      <c r="BM100" s="226" t="s">
        <v>175</v>
      </c>
    </row>
    <row r="101" s="2" customFormat="1">
      <c r="A101" s="41"/>
      <c r="B101" s="42"/>
      <c r="C101" s="43"/>
      <c r="D101" s="228" t="s">
        <v>159</v>
      </c>
      <c r="E101" s="43"/>
      <c r="F101" s="229" t="s">
        <v>588</v>
      </c>
      <c r="G101" s="43"/>
      <c r="H101" s="43"/>
      <c r="I101" s="230"/>
      <c r="J101" s="43"/>
      <c r="K101" s="43"/>
      <c r="L101" s="47"/>
      <c r="M101" s="231"/>
      <c r="N101" s="232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159</v>
      </c>
      <c r="AU101" s="20" t="s">
        <v>79</v>
      </c>
    </row>
    <row r="102" s="13" customFormat="1">
      <c r="A102" s="13"/>
      <c r="B102" s="233"/>
      <c r="C102" s="234"/>
      <c r="D102" s="235" t="s">
        <v>161</v>
      </c>
      <c r="E102" s="236" t="s">
        <v>19</v>
      </c>
      <c r="F102" s="237" t="s">
        <v>589</v>
      </c>
      <c r="G102" s="234"/>
      <c r="H102" s="238">
        <v>9.8499999999999996</v>
      </c>
      <c r="I102" s="239"/>
      <c r="J102" s="234"/>
      <c r="K102" s="234"/>
      <c r="L102" s="240"/>
      <c r="M102" s="241"/>
      <c r="N102" s="242"/>
      <c r="O102" s="242"/>
      <c r="P102" s="242"/>
      <c r="Q102" s="242"/>
      <c r="R102" s="242"/>
      <c r="S102" s="242"/>
      <c r="T102" s="24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44" t="s">
        <v>161</v>
      </c>
      <c r="AU102" s="244" t="s">
        <v>79</v>
      </c>
      <c r="AV102" s="13" t="s">
        <v>79</v>
      </c>
      <c r="AW102" s="13" t="s">
        <v>31</v>
      </c>
      <c r="AX102" s="13" t="s">
        <v>77</v>
      </c>
      <c r="AY102" s="244" t="s">
        <v>151</v>
      </c>
    </row>
    <row r="103" s="2" customFormat="1" ht="21.75" customHeight="1">
      <c r="A103" s="41"/>
      <c r="B103" s="42"/>
      <c r="C103" s="215" t="s">
        <v>178</v>
      </c>
      <c r="D103" s="215" t="s">
        <v>153</v>
      </c>
      <c r="E103" s="216" t="s">
        <v>590</v>
      </c>
      <c r="F103" s="217" t="s">
        <v>591</v>
      </c>
      <c r="G103" s="218" t="s">
        <v>197</v>
      </c>
      <c r="H103" s="219">
        <v>106.16</v>
      </c>
      <c r="I103" s="220"/>
      <c r="J103" s="221">
        <f>ROUND(I103*H103,2)</f>
        <v>0</v>
      </c>
      <c r="K103" s="217" t="s">
        <v>157</v>
      </c>
      <c r="L103" s="47"/>
      <c r="M103" s="222" t="s">
        <v>19</v>
      </c>
      <c r="N103" s="223" t="s">
        <v>40</v>
      </c>
      <c r="O103" s="87"/>
      <c r="P103" s="224">
        <f>O103*H103</f>
        <v>0</v>
      </c>
      <c r="Q103" s="224">
        <v>0</v>
      </c>
      <c r="R103" s="224">
        <f>Q103*H103</f>
        <v>0</v>
      </c>
      <c r="S103" s="224">
        <v>0</v>
      </c>
      <c r="T103" s="225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26" t="s">
        <v>158</v>
      </c>
      <c r="AT103" s="226" t="s">
        <v>153</v>
      </c>
      <c r="AU103" s="226" t="s">
        <v>79</v>
      </c>
      <c r="AY103" s="20" t="s">
        <v>151</v>
      </c>
      <c r="BE103" s="227">
        <f>IF(N103="základní",J103,0)</f>
        <v>0</v>
      </c>
      <c r="BF103" s="227">
        <f>IF(N103="snížená",J103,0)</f>
        <v>0</v>
      </c>
      <c r="BG103" s="227">
        <f>IF(N103="zákl. přenesená",J103,0)</f>
        <v>0</v>
      </c>
      <c r="BH103" s="227">
        <f>IF(N103="sníž. přenesená",J103,0)</f>
        <v>0</v>
      </c>
      <c r="BI103" s="227">
        <f>IF(N103="nulová",J103,0)</f>
        <v>0</v>
      </c>
      <c r="BJ103" s="20" t="s">
        <v>77</v>
      </c>
      <c r="BK103" s="227">
        <f>ROUND(I103*H103,2)</f>
        <v>0</v>
      </c>
      <c r="BL103" s="20" t="s">
        <v>158</v>
      </c>
      <c r="BM103" s="226" t="s">
        <v>181</v>
      </c>
    </row>
    <row r="104" s="2" customFormat="1">
      <c r="A104" s="41"/>
      <c r="B104" s="42"/>
      <c r="C104" s="43"/>
      <c r="D104" s="228" t="s">
        <v>159</v>
      </c>
      <c r="E104" s="43"/>
      <c r="F104" s="229" t="s">
        <v>592</v>
      </c>
      <c r="G104" s="43"/>
      <c r="H104" s="43"/>
      <c r="I104" s="230"/>
      <c r="J104" s="43"/>
      <c r="K104" s="43"/>
      <c r="L104" s="47"/>
      <c r="M104" s="231"/>
      <c r="N104" s="232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159</v>
      </c>
      <c r="AU104" s="20" t="s">
        <v>79</v>
      </c>
    </row>
    <row r="105" s="13" customFormat="1">
      <c r="A105" s="13"/>
      <c r="B105" s="233"/>
      <c r="C105" s="234"/>
      <c r="D105" s="235" t="s">
        <v>161</v>
      </c>
      <c r="E105" s="236" t="s">
        <v>19</v>
      </c>
      <c r="F105" s="237" t="s">
        <v>593</v>
      </c>
      <c r="G105" s="234"/>
      <c r="H105" s="238">
        <v>53.079999999999998</v>
      </c>
      <c r="I105" s="239"/>
      <c r="J105" s="234"/>
      <c r="K105" s="234"/>
      <c r="L105" s="240"/>
      <c r="M105" s="241"/>
      <c r="N105" s="242"/>
      <c r="O105" s="242"/>
      <c r="P105" s="242"/>
      <c r="Q105" s="242"/>
      <c r="R105" s="242"/>
      <c r="S105" s="242"/>
      <c r="T105" s="24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4" t="s">
        <v>161</v>
      </c>
      <c r="AU105" s="244" t="s">
        <v>79</v>
      </c>
      <c r="AV105" s="13" t="s">
        <v>79</v>
      </c>
      <c r="AW105" s="13" t="s">
        <v>31</v>
      </c>
      <c r="AX105" s="13" t="s">
        <v>69</v>
      </c>
      <c r="AY105" s="244" t="s">
        <v>151</v>
      </c>
    </row>
    <row r="106" s="13" customFormat="1">
      <c r="A106" s="13"/>
      <c r="B106" s="233"/>
      <c r="C106" s="234"/>
      <c r="D106" s="235" t="s">
        <v>161</v>
      </c>
      <c r="E106" s="236" t="s">
        <v>19</v>
      </c>
      <c r="F106" s="237" t="s">
        <v>594</v>
      </c>
      <c r="G106" s="234"/>
      <c r="H106" s="238">
        <v>53.079999999999998</v>
      </c>
      <c r="I106" s="239"/>
      <c r="J106" s="234"/>
      <c r="K106" s="234"/>
      <c r="L106" s="240"/>
      <c r="M106" s="241"/>
      <c r="N106" s="242"/>
      <c r="O106" s="242"/>
      <c r="P106" s="242"/>
      <c r="Q106" s="242"/>
      <c r="R106" s="242"/>
      <c r="S106" s="242"/>
      <c r="T106" s="24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44" t="s">
        <v>161</v>
      </c>
      <c r="AU106" s="244" t="s">
        <v>79</v>
      </c>
      <c r="AV106" s="13" t="s">
        <v>79</v>
      </c>
      <c r="AW106" s="13" t="s">
        <v>31</v>
      </c>
      <c r="AX106" s="13" t="s">
        <v>69</v>
      </c>
      <c r="AY106" s="244" t="s">
        <v>151</v>
      </c>
    </row>
    <row r="107" s="14" customFormat="1">
      <c r="A107" s="14"/>
      <c r="B107" s="245"/>
      <c r="C107" s="246"/>
      <c r="D107" s="235" t="s">
        <v>161</v>
      </c>
      <c r="E107" s="247" t="s">
        <v>19</v>
      </c>
      <c r="F107" s="248" t="s">
        <v>202</v>
      </c>
      <c r="G107" s="246"/>
      <c r="H107" s="249">
        <v>106.16</v>
      </c>
      <c r="I107" s="250"/>
      <c r="J107" s="246"/>
      <c r="K107" s="246"/>
      <c r="L107" s="251"/>
      <c r="M107" s="252"/>
      <c r="N107" s="253"/>
      <c r="O107" s="253"/>
      <c r="P107" s="253"/>
      <c r="Q107" s="253"/>
      <c r="R107" s="253"/>
      <c r="S107" s="253"/>
      <c r="T107" s="25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55" t="s">
        <v>161</v>
      </c>
      <c r="AU107" s="255" t="s">
        <v>79</v>
      </c>
      <c r="AV107" s="14" t="s">
        <v>158</v>
      </c>
      <c r="AW107" s="14" t="s">
        <v>31</v>
      </c>
      <c r="AX107" s="14" t="s">
        <v>77</v>
      </c>
      <c r="AY107" s="255" t="s">
        <v>151</v>
      </c>
    </row>
    <row r="108" s="2" customFormat="1" ht="24.15" customHeight="1">
      <c r="A108" s="41"/>
      <c r="B108" s="42"/>
      <c r="C108" s="215" t="s">
        <v>170</v>
      </c>
      <c r="D108" s="215" t="s">
        <v>153</v>
      </c>
      <c r="E108" s="216" t="s">
        <v>204</v>
      </c>
      <c r="F108" s="217" t="s">
        <v>205</v>
      </c>
      <c r="G108" s="218" t="s">
        <v>197</v>
      </c>
      <c r="H108" s="219">
        <v>18</v>
      </c>
      <c r="I108" s="220"/>
      <c r="J108" s="221">
        <f>ROUND(I108*H108,2)</f>
        <v>0</v>
      </c>
      <c r="K108" s="217" t="s">
        <v>157</v>
      </c>
      <c r="L108" s="47"/>
      <c r="M108" s="222" t="s">
        <v>19</v>
      </c>
      <c r="N108" s="223" t="s">
        <v>40</v>
      </c>
      <c r="O108" s="87"/>
      <c r="P108" s="224">
        <f>O108*H108</f>
        <v>0</v>
      </c>
      <c r="Q108" s="224">
        <v>0</v>
      </c>
      <c r="R108" s="224">
        <f>Q108*H108</f>
        <v>0</v>
      </c>
      <c r="S108" s="224">
        <v>0</v>
      </c>
      <c r="T108" s="225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26" t="s">
        <v>158</v>
      </c>
      <c r="AT108" s="226" t="s">
        <v>153</v>
      </c>
      <c r="AU108" s="226" t="s">
        <v>79</v>
      </c>
      <c r="AY108" s="20" t="s">
        <v>151</v>
      </c>
      <c r="BE108" s="227">
        <f>IF(N108="základní",J108,0)</f>
        <v>0</v>
      </c>
      <c r="BF108" s="227">
        <f>IF(N108="snížená",J108,0)</f>
        <v>0</v>
      </c>
      <c r="BG108" s="227">
        <f>IF(N108="zákl. přenesená",J108,0)</f>
        <v>0</v>
      </c>
      <c r="BH108" s="227">
        <f>IF(N108="sníž. přenesená",J108,0)</f>
        <v>0</v>
      </c>
      <c r="BI108" s="227">
        <f>IF(N108="nulová",J108,0)</f>
        <v>0</v>
      </c>
      <c r="BJ108" s="20" t="s">
        <v>77</v>
      </c>
      <c r="BK108" s="227">
        <f>ROUND(I108*H108,2)</f>
        <v>0</v>
      </c>
      <c r="BL108" s="20" t="s">
        <v>158</v>
      </c>
      <c r="BM108" s="226" t="s">
        <v>8</v>
      </c>
    </row>
    <row r="109" s="2" customFormat="1">
      <c r="A109" s="41"/>
      <c r="B109" s="42"/>
      <c r="C109" s="43"/>
      <c r="D109" s="228" t="s">
        <v>159</v>
      </c>
      <c r="E109" s="43"/>
      <c r="F109" s="229" t="s">
        <v>207</v>
      </c>
      <c r="G109" s="43"/>
      <c r="H109" s="43"/>
      <c r="I109" s="230"/>
      <c r="J109" s="43"/>
      <c r="K109" s="43"/>
      <c r="L109" s="47"/>
      <c r="M109" s="231"/>
      <c r="N109" s="232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159</v>
      </c>
      <c r="AU109" s="20" t="s">
        <v>79</v>
      </c>
    </row>
    <row r="110" s="13" customFormat="1">
      <c r="A110" s="13"/>
      <c r="B110" s="233"/>
      <c r="C110" s="234"/>
      <c r="D110" s="235" t="s">
        <v>161</v>
      </c>
      <c r="E110" s="236" t="s">
        <v>19</v>
      </c>
      <c r="F110" s="237" t="s">
        <v>595</v>
      </c>
      <c r="G110" s="234"/>
      <c r="H110" s="238">
        <v>9</v>
      </c>
      <c r="I110" s="239"/>
      <c r="J110" s="234"/>
      <c r="K110" s="234"/>
      <c r="L110" s="240"/>
      <c r="M110" s="241"/>
      <c r="N110" s="242"/>
      <c r="O110" s="242"/>
      <c r="P110" s="242"/>
      <c r="Q110" s="242"/>
      <c r="R110" s="242"/>
      <c r="S110" s="242"/>
      <c r="T110" s="24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4" t="s">
        <v>161</v>
      </c>
      <c r="AU110" s="244" t="s">
        <v>79</v>
      </c>
      <c r="AV110" s="13" t="s">
        <v>79</v>
      </c>
      <c r="AW110" s="13" t="s">
        <v>31</v>
      </c>
      <c r="AX110" s="13" t="s">
        <v>69</v>
      </c>
      <c r="AY110" s="244" t="s">
        <v>151</v>
      </c>
    </row>
    <row r="111" s="13" customFormat="1">
      <c r="A111" s="13"/>
      <c r="B111" s="233"/>
      <c r="C111" s="234"/>
      <c r="D111" s="235" t="s">
        <v>161</v>
      </c>
      <c r="E111" s="236" t="s">
        <v>19</v>
      </c>
      <c r="F111" s="237" t="s">
        <v>596</v>
      </c>
      <c r="G111" s="234"/>
      <c r="H111" s="238">
        <v>9</v>
      </c>
      <c r="I111" s="239"/>
      <c r="J111" s="234"/>
      <c r="K111" s="234"/>
      <c r="L111" s="240"/>
      <c r="M111" s="241"/>
      <c r="N111" s="242"/>
      <c r="O111" s="242"/>
      <c r="P111" s="242"/>
      <c r="Q111" s="242"/>
      <c r="R111" s="242"/>
      <c r="S111" s="242"/>
      <c r="T111" s="24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4" t="s">
        <v>161</v>
      </c>
      <c r="AU111" s="244" t="s">
        <v>79</v>
      </c>
      <c r="AV111" s="13" t="s">
        <v>79</v>
      </c>
      <c r="AW111" s="13" t="s">
        <v>31</v>
      </c>
      <c r="AX111" s="13" t="s">
        <v>69</v>
      </c>
      <c r="AY111" s="244" t="s">
        <v>151</v>
      </c>
    </row>
    <row r="112" s="14" customFormat="1">
      <c r="A112" s="14"/>
      <c r="B112" s="245"/>
      <c r="C112" s="246"/>
      <c r="D112" s="235" t="s">
        <v>161</v>
      </c>
      <c r="E112" s="247" t="s">
        <v>19</v>
      </c>
      <c r="F112" s="248" t="s">
        <v>202</v>
      </c>
      <c r="G112" s="246"/>
      <c r="H112" s="249">
        <v>18</v>
      </c>
      <c r="I112" s="250"/>
      <c r="J112" s="246"/>
      <c r="K112" s="246"/>
      <c r="L112" s="251"/>
      <c r="M112" s="252"/>
      <c r="N112" s="253"/>
      <c r="O112" s="253"/>
      <c r="P112" s="253"/>
      <c r="Q112" s="253"/>
      <c r="R112" s="253"/>
      <c r="S112" s="253"/>
      <c r="T112" s="25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55" t="s">
        <v>161</v>
      </c>
      <c r="AU112" s="255" t="s">
        <v>79</v>
      </c>
      <c r="AV112" s="14" t="s">
        <v>158</v>
      </c>
      <c r="AW112" s="14" t="s">
        <v>31</v>
      </c>
      <c r="AX112" s="14" t="s">
        <v>77</v>
      </c>
      <c r="AY112" s="255" t="s">
        <v>151</v>
      </c>
    </row>
    <row r="113" s="2" customFormat="1" ht="24.15" customHeight="1">
      <c r="A113" s="41"/>
      <c r="B113" s="42"/>
      <c r="C113" s="215" t="s">
        <v>188</v>
      </c>
      <c r="D113" s="215" t="s">
        <v>153</v>
      </c>
      <c r="E113" s="216" t="s">
        <v>531</v>
      </c>
      <c r="F113" s="217" t="s">
        <v>532</v>
      </c>
      <c r="G113" s="218" t="s">
        <v>197</v>
      </c>
      <c r="H113" s="219">
        <v>2.6099999999999999</v>
      </c>
      <c r="I113" s="220"/>
      <c r="J113" s="221">
        <f>ROUND(I113*H113,2)</f>
        <v>0</v>
      </c>
      <c r="K113" s="217" t="s">
        <v>157</v>
      </c>
      <c r="L113" s="47"/>
      <c r="M113" s="222" t="s">
        <v>19</v>
      </c>
      <c r="N113" s="223" t="s">
        <v>40</v>
      </c>
      <c r="O113" s="87"/>
      <c r="P113" s="224">
        <f>O113*H113</f>
        <v>0</v>
      </c>
      <c r="Q113" s="224">
        <v>0</v>
      </c>
      <c r="R113" s="224">
        <f>Q113*H113</f>
        <v>0</v>
      </c>
      <c r="S113" s="224">
        <v>0</v>
      </c>
      <c r="T113" s="225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26" t="s">
        <v>158</v>
      </c>
      <c r="AT113" s="226" t="s">
        <v>153</v>
      </c>
      <c r="AU113" s="226" t="s">
        <v>79</v>
      </c>
      <c r="AY113" s="20" t="s">
        <v>151</v>
      </c>
      <c r="BE113" s="227">
        <f>IF(N113="základní",J113,0)</f>
        <v>0</v>
      </c>
      <c r="BF113" s="227">
        <f>IF(N113="snížená",J113,0)</f>
        <v>0</v>
      </c>
      <c r="BG113" s="227">
        <f>IF(N113="zákl. přenesená",J113,0)</f>
        <v>0</v>
      </c>
      <c r="BH113" s="227">
        <f>IF(N113="sníž. přenesená",J113,0)</f>
        <v>0</v>
      </c>
      <c r="BI113" s="227">
        <f>IF(N113="nulová",J113,0)</f>
        <v>0</v>
      </c>
      <c r="BJ113" s="20" t="s">
        <v>77</v>
      </c>
      <c r="BK113" s="227">
        <f>ROUND(I113*H113,2)</f>
        <v>0</v>
      </c>
      <c r="BL113" s="20" t="s">
        <v>158</v>
      </c>
      <c r="BM113" s="226" t="s">
        <v>192</v>
      </c>
    </row>
    <row r="114" s="2" customFormat="1">
      <c r="A114" s="41"/>
      <c r="B114" s="42"/>
      <c r="C114" s="43"/>
      <c r="D114" s="228" t="s">
        <v>159</v>
      </c>
      <c r="E114" s="43"/>
      <c r="F114" s="229" t="s">
        <v>533</v>
      </c>
      <c r="G114" s="43"/>
      <c r="H114" s="43"/>
      <c r="I114" s="230"/>
      <c r="J114" s="43"/>
      <c r="K114" s="43"/>
      <c r="L114" s="47"/>
      <c r="M114" s="231"/>
      <c r="N114" s="232"/>
      <c r="O114" s="87"/>
      <c r="P114" s="87"/>
      <c r="Q114" s="87"/>
      <c r="R114" s="87"/>
      <c r="S114" s="87"/>
      <c r="T114" s="88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T114" s="20" t="s">
        <v>159</v>
      </c>
      <c r="AU114" s="20" t="s">
        <v>79</v>
      </c>
    </row>
    <row r="115" s="13" customFormat="1">
      <c r="A115" s="13"/>
      <c r="B115" s="233"/>
      <c r="C115" s="234"/>
      <c r="D115" s="235" t="s">
        <v>161</v>
      </c>
      <c r="E115" s="236" t="s">
        <v>19</v>
      </c>
      <c r="F115" s="237" t="s">
        <v>597</v>
      </c>
      <c r="G115" s="234"/>
      <c r="H115" s="238">
        <v>2.6099999999999999</v>
      </c>
      <c r="I115" s="239"/>
      <c r="J115" s="234"/>
      <c r="K115" s="234"/>
      <c r="L115" s="240"/>
      <c r="M115" s="241"/>
      <c r="N115" s="242"/>
      <c r="O115" s="242"/>
      <c r="P115" s="242"/>
      <c r="Q115" s="242"/>
      <c r="R115" s="242"/>
      <c r="S115" s="242"/>
      <c r="T115" s="24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44" t="s">
        <v>161</v>
      </c>
      <c r="AU115" s="244" t="s">
        <v>79</v>
      </c>
      <c r="AV115" s="13" t="s">
        <v>79</v>
      </c>
      <c r="AW115" s="13" t="s">
        <v>31</v>
      </c>
      <c r="AX115" s="13" t="s">
        <v>77</v>
      </c>
      <c r="AY115" s="244" t="s">
        <v>151</v>
      </c>
    </row>
    <row r="116" s="2" customFormat="1" ht="37.8" customHeight="1">
      <c r="A116" s="41"/>
      <c r="B116" s="42"/>
      <c r="C116" s="215" t="s">
        <v>175</v>
      </c>
      <c r="D116" s="215" t="s">
        <v>153</v>
      </c>
      <c r="E116" s="216" t="s">
        <v>218</v>
      </c>
      <c r="F116" s="217" t="s">
        <v>219</v>
      </c>
      <c r="G116" s="218" t="s">
        <v>197</v>
      </c>
      <c r="H116" s="219">
        <v>108.77</v>
      </c>
      <c r="I116" s="220"/>
      <c r="J116" s="221">
        <f>ROUND(I116*H116,2)</f>
        <v>0</v>
      </c>
      <c r="K116" s="217" t="s">
        <v>157</v>
      </c>
      <c r="L116" s="47"/>
      <c r="M116" s="222" t="s">
        <v>19</v>
      </c>
      <c r="N116" s="223" t="s">
        <v>40</v>
      </c>
      <c r="O116" s="87"/>
      <c r="P116" s="224">
        <f>O116*H116</f>
        <v>0</v>
      </c>
      <c r="Q116" s="224">
        <v>0</v>
      </c>
      <c r="R116" s="224">
        <f>Q116*H116</f>
        <v>0</v>
      </c>
      <c r="S116" s="224">
        <v>0</v>
      </c>
      <c r="T116" s="225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26" t="s">
        <v>158</v>
      </c>
      <c r="AT116" s="226" t="s">
        <v>153</v>
      </c>
      <c r="AU116" s="226" t="s">
        <v>79</v>
      </c>
      <c r="AY116" s="20" t="s">
        <v>151</v>
      </c>
      <c r="BE116" s="227">
        <f>IF(N116="základní",J116,0)</f>
        <v>0</v>
      </c>
      <c r="BF116" s="227">
        <f>IF(N116="snížená",J116,0)</f>
        <v>0</v>
      </c>
      <c r="BG116" s="227">
        <f>IF(N116="zákl. přenesená",J116,0)</f>
        <v>0</v>
      </c>
      <c r="BH116" s="227">
        <f>IF(N116="sníž. přenesená",J116,0)</f>
        <v>0</v>
      </c>
      <c r="BI116" s="227">
        <f>IF(N116="nulová",J116,0)</f>
        <v>0</v>
      </c>
      <c r="BJ116" s="20" t="s">
        <v>77</v>
      </c>
      <c r="BK116" s="227">
        <f>ROUND(I116*H116,2)</f>
        <v>0</v>
      </c>
      <c r="BL116" s="20" t="s">
        <v>158</v>
      </c>
      <c r="BM116" s="226" t="s">
        <v>206</v>
      </c>
    </row>
    <row r="117" s="2" customFormat="1">
      <c r="A117" s="41"/>
      <c r="B117" s="42"/>
      <c r="C117" s="43"/>
      <c r="D117" s="228" t="s">
        <v>159</v>
      </c>
      <c r="E117" s="43"/>
      <c r="F117" s="229" t="s">
        <v>221</v>
      </c>
      <c r="G117" s="43"/>
      <c r="H117" s="43"/>
      <c r="I117" s="230"/>
      <c r="J117" s="43"/>
      <c r="K117" s="43"/>
      <c r="L117" s="47"/>
      <c r="M117" s="231"/>
      <c r="N117" s="232"/>
      <c r="O117" s="87"/>
      <c r="P117" s="87"/>
      <c r="Q117" s="87"/>
      <c r="R117" s="87"/>
      <c r="S117" s="87"/>
      <c r="T117" s="88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T117" s="20" t="s">
        <v>159</v>
      </c>
      <c r="AU117" s="20" t="s">
        <v>79</v>
      </c>
    </row>
    <row r="118" s="2" customFormat="1">
      <c r="A118" s="41"/>
      <c r="B118" s="42"/>
      <c r="C118" s="43"/>
      <c r="D118" s="235" t="s">
        <v>238</v>
      </c>
      <c r="E118" s="43"/>
      <c r="F118" s="256" t="s">
        <v>469</v>
      </c>
      <c r="G118" s="43"/>
      <c r="H118" s="43"/>
      <c r="I118" s="230"/>
      <c r="J118" s="43"/>
      <c r="K118" s="43"/>
      <c r="L118" s="47"/>
      <c r="M118" s="231"/>
      <c r="N118" s="232"/>
      <c r="O118" s="87"/>
      <c r="P118" s="87"/>
      <c r="Q118" s="87"/>
      <c r="R118" s="87"/>
      <c r="S118" s="87"/>
      <c r="T118" s="88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20" t="s">
        <v>238</v>
      </c>
      <c r="AU118" s="20" t="s">
        <v>79</v>
      </c>
    </row>
    <row r="119" s="13" customFormat="1">
      <c r="A119" s="13"/>
      <c r="B119" s="233"/>
      <c r="C119" s="234"/>
      <c r="D119" s="235" t="s">
        <v>161</v>
      </c>
      <c r="E119" s="236" t="s">
        <v>19</v>
      </c>
      <c r="F119" s="237" t="s">
        <v>598</v>
      </c>
      <c r="G119" s="234"/>
      <c r="H119" s="238">
        <v>108.77</v>
      </c>
      <c r="I119" s="239"/>
      <c r="J119" s="234"/>
      <c r="K119" s="234"/>
      <c r="L119" s="240"/>
      <c r="M119" s="241"/>
      <c r="N119" s="242"/>
      <c r="O119" s="242"/>
      <c r="P119" s="242"/>
      <c r="Q119" s="242"/>
      <c r="R119" s="242"/>
      <c r="S119" s="242"/>
      <c r="T119" s="24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44" t="s">
        <v>161</v>
      </c>
      <c r="AU119" s="244" t="s">
        <v>79</v>
      </c>
      <c r="AV119" s="13" t="s">
        <v>79</v>
      </c>
      <c r="AW119" s="13" t="s">
        <v>31</v>
      </c>
      <c r="AX119" s="13" t="s">
        <v>77</v>
      </c>
      <c r="AY119" s="244" t="s">
        <v>151</v>
      </c>
    </row>
    <row r="120" s="2" customFormat="1" ht="24.15" customHeight="1">
      <c r="A120" s="41"/>
      <c r="B120" s="42"/>
      <c r="C120" s="215" t="s">
        <v>203</v>
      </c>
      <c r="D120" s="215" t="s">
        <v>153</v>
      </c>
      <c r="E120" s="216" t="s">
        <v>223</v>
      </c>
      <c r="F120" s="217" t="s">
        <v>224</v>
      </c>
      <c r="G120" s="218" t="s">
        <v>197</v>
      </c>
      <c r="H120" s="219">
        <v>108.77</v>
      </c>
      <c r="I120" s="220"/>
      <c r="J120" s="221">
        <f>ROUND(I120*H120,2)</f>
        <v>0</v>
      </c>
      <c r="K120" s="217" t="s">
        <v>157</v>
      </c>
      <c r="L120" s="47"/>
      <c r="M120" s="222" t="s">
        <v>19</v>
      </c>
      <c r="N120" s="223" t="s">
        <v>40</v>
      </c>
      <c r="O120" s="87"/>
      <c r="P120" s="224">
        <f>O120*H120</f>
        <v>0</v>
      </c>
      <c r="Q120" s="224">
        <v>0</v>
      </c>
      <c r="R120" s="224">
        <f>Q120*H120</f>
        <v>0</v>
      </c>
      <c r="S120" s="224">
        <v>0</v>
      </c>
      <c r="T120" s="225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26" t="s">
        <v>158</v>
      </c>
      <c r="AT120" s="226" t="s">
        <v>153</v>
      </c>
      <c r="AU120" s="226" t="s">
        <v>79</v>
      </c>
      <c r="AY120" s="20" t="s">
        <v>151</v>
      </c>
      <c r="BE120" s="227">
        <f>IF(N120="základní",J120,0)</f>
        <v>0</v>
      </c>
      <c r="BF120" s="227">
        <f>IF(N120="snížená",J120,0)</f>
        <v>0</v>
      </c>
      <c r="BG120" s="227">
        <f>IF(N120="zákl. přenesená",J120,0)</f>
        <v>0</v>
      </c>
      <c r="BH120" s="227">
        <f>IF(N120="sníž. přenesená",J120,0)</f>
        <v>0</v>
      </c>
      <c r="BI120" s="227">
        <f>IF(N120="nulová",J120,0)</f>
        <v>0</v>
      </c>
      <c r="BJ120" s="20" t="s">
        <v>77</v>
      </c>
      <c r="BK120" s="227">
        <f>ROUND(I120*H120,2)</f>
        <v>0</v>
      </c>
      <c r="BL120" s="20" t="s">
        <v>158</v>
      </c>
      <c r="BM120" s="226" t="s">
        <v>214</v>
      </c>
    </row>
    <row r="121" s="2" customFormat="1">
      <c r="A121" s="41"/>
      <c r="B121" s="42"/>
      <c r="C121" s="43"/>
      <c r="D121" s="228" t="s">
        <v>159</v>
      </c>
      <c r="E121" s="43"/>
      <c r="F121" s="229" t="s">
        <v>226</v>
      </c>
      <c r="G121" s="43"/>
      <c r="H121" s="43"/>
      <c r="I121" s="230"/>
      <c r="J121" s="43"/>
      <c r="K121" s="43"/>
      <c r="L121" s="47"/>
      <c r="M121" s="231"/>
      <c r="N121" s="232"/>
      <c r="O121" s="87"/>
      <c r="P121" s="87"/>
      <c r="Q121" s="87"/>
      <c r="R121" s="87"/>
      <c r="S121" s="87"/>
      <c r="T121" s="88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0" t="s">
        <v>159</v>
      </c>
      <c r="AU121" s="20" t="s">
        <v>79</v>
      </c>
    </row>
    <row r="122" s="2" customFormat="1" ht="24.15" customHeight="1">
      <c r="A122" s="41"/>
      <c r="B122" s="42"/>
      <c r="C122" s="215" t="s">
        <v>181</v>
      </c>
      <c r="D122" s="215" t="s">
        <v>153</v>
      </c>
      <c r="E122" s="216" t="s">
        <v>599</v>
      </c>
      <c r="F122" s="217" t="s">
        <v>484</v>
      </c>
      <c r="G122" s="218" t="s">
        <v>230</v>
      </c>
      <c r="H122" s="219">
        <v>174.03200000000001</v>
      </c>
      <c r="I122" s="220"/>
      <c r="J122" s="221">
        <f>ROUND(I122*H122,2)</f>
        <v>0</v>
      </c>
      <c r="K122" s="217" t="s">
        <v>157</v>
      </c>
      <c r="L122" s="47"/>
      <c r="M122" s="222" t="s">
        <v>19</v>
      </c>
      <c r="N122" s="223" t="s">
        <v>40</v>
      </c>
      <c r="O122" s="87"/>
      <c r="P122" s="224">
        <f>O122*H122</f>
        <v>0</v>
      </c>
      <c r="Q122" s="224">
        <v>0</v>
      </c>
      <c r="R122" s="224">
        <f>Q122*H122</f>
        <v>0</v>
      </c>
      <c r="S122" s="224">
        <v>0</v>
      </c>
      <c r="T122" s="225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26" t="s">
        <v>158</v>
      </c>
      <c r="AT122" s="226" t="s">
        <v>153</v>
      </c>
      <c r="AU122" s="226" t="s">
        <v>79</v>
      </c>
      <c r="AY122" s="20" t="s">
        <v>151</v>
      </c>
      <c r="BE122" s="227">
        <f>IF(N122="základní",J122,0)</f>
        <v>0</v>
      </c>
      <c r="BF122" s="227">
        <f>IF(N122="snížená",J122,0)</f>
        <v>0</v>
      </c>
      <c r="BG122" s="227">
        <f>IF(N122="zákl. přenesená",J122,0)</f>
        <v>0</v>
      </c>
      <c r="BH122" s="227">
        <f>IF(N122="sníž. přenesená",J122,0)</f>
        <v>0</v>
      </c>
      <c r="BI122" s="227">
        <f>IF(N122="nulová",J122,0)</f>
        <v>0</v>
      </c>
      <c r="BJ122" s="20" t="s">
        <v>77</v>
      </c>
      <c r="BK122" s="227">
        <f>ROUND(I122*H122,2)</f>
        <v>0</v>
      </c>
      <c r="BL122" s="20" t="s">
        <v>158</v>
      </c>
      <c r="BM122" s="226" t="s">
        <v>278</v>
      </c>
    </row>
    <row r="123" s="2" customFormat="1">
      <c r="A123" s="41"/>
      <c r="B123" s="42"/>
      <c r="C123" s="43"/>
      <c r="D123" s="228" t="s">
        <v>159</v>
      </c>
      <c r="E123" s="43"/>
      <c r="F123" s="229" t="s">
        <v>600</v>
      </c>
      <c r="G123" s="43"/>
      <c r="H123" s="43"/>
      <c r="I123" s="230"/>
      <c r="J123" s="43"/>
      <c r="K123" s="43"/>
      <c r="L123" s="47"/>
      <c r="M123" s="231"/>
      <c r="N123" s="232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20" t="s">
        <v>159</v>
      </c>
      <c r="AU123" s="20" t="s">
        <v>79</v>
      </c>
    </row>
    <row r="124" s="13" customFormat="1">
      <c r="A124" s="13"/>
      <c r="B124" s="233"/>
      <c r="C124" s="234"/>
      <c r="D124" s="235" t="s">
        <v>161</v>
      </c>
      <c r="E124" s="234"/>
      <c r="F124" s="237" t="s">
        <v>601</v>
      </c>
      <c r="G124" s="234"/>
      <c r="H124" s="238">
        <v>174.03200000000001</v>
      </c>
      <c r="I124" s="239"/>
      <c r="J124" s="234"/>
      <c r="K124" s="234"/>
      <c r="L124" s="240"/>
      <c r="M124" s="241"/>
      <c r="N124" s="242"/>
      <c r="O124" s="242"/>
      <c r="P124" s="242"/>
      <c r="Q124" s="242"/>
      <c r="R124" s="242"/>
      <c r="S124" s="242"/>
      <c r="T124" s="24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4" t="s">
        <v>161</v>
      </c>
      <c r="AU124" s="244" t="s">
        <v>79</v>
      </c>
      <c r="AV124" s="13" t="s">
        <v>79</v>
      </c>
      <c r="AW124" s="13" t="s">
        <v>4</v>
      </c>
      <c r="AX124" s="13" t="s">
        <v>77</v>
      </c>
      <c r="AY124" s="244" t="s">
        <v>151</v>
      </c>
    </row>
    <row r="125" s="2" customFormat="1" ht="16.5" customHeight="1">
      <c r="A125" s="41"/>
      <c r="B125" s="42"/>
      <c r="C125" s="215" t="s">
        <v>217</v>
      </c>
      <c r="D125" s="215" t="s">
        <v>153</v>
      </c>
      <c r="E125" s="216" t="s">
        <v>234</v>
      </c>
      <c r="F125" s="217" t="s">
        <v>235</v>
      </c>
      <c r="G125" s="218" t="s">
        <v>156</v>
      </c>
      <c r="H125" s="219">
        <v>106.16</v>
      </c>
      <c r="I125" s="220"/>
      <c r="J125" s="221">
        <f>ROUND(I125*H125,2)</f>
        <v>0</v>
      </c>
      <c r="K125" s="217" t="s">
        <v>157</v>
      </c>
      <c r="L125" s="47"/>
      <c r="M125" s="222" t="s">
        <v>19</v>
      </c>
      <c r="N125" s="223" t="s">
        <v>40</v>
      </c>
      <c r="O125" s="87"/>
      <c r="P125" s="224">
        <f>O125*H125</f>
        <v>0</v>
      </c>
      <c r="Q125" s="224">
        <v>0</v>
      </c>
      <c r="R125" s="224">
        <f>Q125*H125</f>
        <v>0</v>
      </c>
      <c r="S125" s="224">
        <v>0</v>
      </c>
      <c r="T125" s="225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26" t="s">
        <v>158</v>
      </c>
      <c r="AT125" s="226" t="s">
        <v>153</v>
      </c>
      <c r="AU125" s="226" t="s">
        <v>79</v>
      </c>
      <c r="AY125" s="20" t="s">
        <v>151</v>
      </c>
      <c r="BE125" s="227">
        <f>IF(N125="základní",J125,0)</f>
        <v>0</v>
      </c>
      <c r="BF125" s="227">
        <f>IF(N125="snížená",J125,0)</f>
        <v>0</v>
      </c>
      <c r="BG125" s="227">
        <f>IF(N125="zákl. přenesená",J125,0)</f>
        <v>0</v>
      </c>
      <c r="BH125" s="227">
        <f>IF(N125="sníž. přenesená",J125,0)</f>
        <v>0</v>
      </c>
      <c r="BI125" s="227">
        <f>IF(N125="nulová",J125,0)</f>
        <v>0</v>
      </c>
      <c r="BJ125" s="20" t="s">
        <v>77</v>
      </c>
      <c r="BK125" s="227">
        <f>ROUND(I125*H125,2)</f>
        <v>0</v>
      </c>
      <c r="BL125" s="20" t="s">
        <v>158</v>
      </c>
      <c r="BM125" s="226" t="s">
        <v>225</v>
      </c>
    </row>
    <row r="126" s="2" customFormat="1">
      <c r="A126" s="41"/>
      <c r="B126" s="42"/>
      <c r="C126" s="43"/>
      <c r="D126" s="228" t="s">
        <v>159</v>
      </c>
      <c r="E126" s="43"/>
      <c r="F126" s="229" t="s">
        <v>237</v>
      </c>
      <c r="G126" s="43"/>
      <c r="H126" s="43"/>
      <c r="I126" s="230"/>
      <c r="J126" s="43"/>
      <c r="K126" s="43"/>
      <c r="L126" s="47"/>
      <c r="M126" s="231"/>
      <c r="N126" s="232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20" t="s">
        <v>159</v>
      </c>
      <c r="AU126" s="20" t="s">
        <v>79</v>
      </c>
    </row>
    <row r="127" s="2" customFormat="1">
      <c r="A127" s="41"/>
      <c r="B127" s="42"/>
      <c r="C127" s="43"/>
      <c r="D127" s="235" t="s">
        <v>238</v>
      </c>
      <c r="E127" s="43"/>
      <c r="F127" s="256" t="s">
        <v>602</v>
      </c>
      <c r="G127" s="43"/>
      <c r="H127" s="43"/>
      <c r="I127" s="230"/>
      <c r="J127" s="43"/>
      <c r="K127" s="43"/>
      <c r="L127" s="47"/>
      <c r="M127" s="231"/>
      <c r="N127" s="232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238</v>
      </c>
      <c r="AU127" s="20" t="s">
        <v>79</v>
      </c>
    </row>
    <row r="128" s="13" customFormat="1">
      <c r="A128" s="13"/>
      <c r="B128" s="233"/>
      <c r="C128" s="234"/>
      <c r="D128" s="235" t="s">
        <v>161</v>
      </c>
      <c r="E128" s="236" t="s">
        <v>19</v>
      </c>
      <c r="F128" s="237" t="s">
        <v>603</v>
      </c>
      <c r="G128" s="234"/>
      <c r="H128" s="238">
        <v>106.16</v>
      </c>
      <c r="I128" s="239"/>
      <c r="J128" s="234"/>
      <c r="K128" s="234"/>
      <c r="L128" s="240"/>
      <c r="M128" s="241"/>
      <c r="N128" s="242"/>
      <c r="O128" s="242"/>
      <c r="P128" s="242"/>
      <c r="Q128" s="242"/>
      <c r="R128" s="242"/>
      <c r="S128" s="242"/>
      <c r="T128" s="24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4" t="s">
        <v>161</v>
      </c>
      <c r="AU128" s="244" t="s">
        <v>79</v>
      </c>
      <c r="AV128" s="13" t="s">
        <v>79</v>
      </c>
      <c r="AW128" s="13" t="s">
        <v>31</v>
      </c>
      <c r="AX128" s="13" t="s">
        <v>77</v>
      </c>
      <c r="AY128" s="244" t="s">
        <v>151</v>
      </c>
    </row>
    <row r="129" s="12" customFormat="1" ht="22.8" customHeight="1">
      <c r="A129" s="12"/>
      <c r="B129" s="199"/>
      <c r="C129" s="200"/>
      <c r="D129" s="201" t="s">
        <v>68</v>
      </c>
      <c r="E129" s="213" t="s">
        <v>178</v>
      </c>
      <c r="F129" s="213" t="s">
        <v>260</v>
      </c>
      <c r="G129" s="200"/>
      <c r="H129" s="200"/>
      <c r="I129" s="203"/>
      <c r="J129" s="214">
        <f>BK129</f>
        <v>0</v>
      </c>
      <c r="K129" s="200"/>
      <c r="L129" s="205"/>
      <c r="M129" s="206"/>
      <c r="N129" s="207"/>
      <c r="O129" s="207"/>
      <c r="P129" s="208">
        <f>SUM(P130:P152)</f>
        <v>0</v>
      </c>
      <c r="Q129" s="207"/>
      <c r="R129" s="208">
        <f>SUM(R130:R152)</f>
        <v>179.36470850000001</v>
      </c>
      <c r="S129" s="207"/>
      <c r="T129" s="209">
        <f>SUM(T130:T152)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0" t="s">
        <v>77</v>
      </c>
      <c r="AT129" s="211" t="s">
        <v>68</v>
      </c>
      <c r="AU129" s="211" t="s">
        <v>77</v>
      </c>
      <c r="AY129" s="210" t="s">
        <v>151</v>
      </c>
      <c r="BK129" s="212">
        <f>SUM(BK130:BK152)</f>
        <v>0</v>
      </c>
    </row>
    <row r="130" s="2" customFormat="1" ht="33" customHeight="1">
      <c r="A130" s="41"/>
      <c r="B130" s="42"/>
      <c r="C130" s="215" t="s">
        <v>8</v>
      </c>
      <c r="D130" s="215" t="s">
        <v>153</v>
      </c>
      <c r="E130" s="216" t="s">
        <v>261</v>
      </c>
      <c r="F130" s="217" t="s">
        <v>262</v>
      </c>
      <c r="G130" s="218" t="s">
        <v>156</v>
      </c>
      <c r="H130" s="219">
        <v>202</v>
      </c>
      <c r="I130" s="220"/>
      <c r="J130" s="221">
        <f>ROUND(I130*H130,2)</f>
        <v>0</v>
      </c>
      <c r="K130" s="217" t="s">
        <v>157</v>
      </c>
      <c r="L130" s="47"/>
      <c r="M130" s="222" t="s">
        <v>19</v>
      </c>
      <c r="N130" s="223" t="s">
        <v>40</v>
      </c>
      <c r="O130" s="87"/>
      <c r="P130" s="224">
        <f>O130*H130</f>
        <v>0</v>
      </c>
      <c r="Q130" s="224">
        <v>0</v>
      </c>
      <c r="R130" s="224">
        <f>Q130*H130</f>
        <v>0</v>
      </c>
      <c r="S130" s="224">
        <v>0</v>
      </c>
      <c r="T130" s="225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26" t="s">
        <v>158</v>
      </c>
      <c r="AT130" s="226" t="s">
        <v>153</v>
      </c>
      <c r="AU130" s="226" t="s">
        <v>79</v>
      </c>
      <c r="AY130" s="20" t="s">
        <v>151</v>
      </c>
      <c r="BE130" s="227">
        <f>IF(N130="základní",J130,0)</f>
        <v>0</v>
      </c>
      <c r="BF130" s="227">
        <f>IF(N130="snížená",J130,0)</f>
        <v>0</v>
      </c>
      <c r="BG130" s="227">
        <f>IF(N130="zákl. přenesená",J130,0)</f>
        <v>0</v>
      </c>
      <c r="BH130" s="227">
        <f>IF(N130="sníž. přenesená",J130,0)</f>
        <v>0</v>
      </c>
      <c r="BI130" s="227">
        <f>IF(N130="nulová",J130,0)</f>
        <v>0</v>
      </c>
      <c r="BJ130" s="20" t="s">
        <v>77</v>
      </c>
      <c r="BK130" s="227">
        <f>ROUND(I130*H130,2)</f>
        <v>0</v>
      </c>
      <c r="BL130" s="20" t="s">
        <v>158</v>
      </c>
      <c r="BM130" s="226" t="s">
        <v>320</v>
      </c>
    </row>
    <row r="131" s="2" customFormat="1">
      <c r="A131" s="41"/>
      <c r="B131" s="42"/>
      <c r="C131" s="43"/>
      <c r="D131" s="228" t="s">
        <v>159</v>
      </c>
      <c r="E131" s="43"/>
      <c r="F131" s="229" t="s">
        <v>264</v>
      </c>
      <c r="G131" s="43"/>
      <c r="H131" s="43"/>
      <c r="I131" s="230"/>
      <c r="J131" s="43"/>
      <c r="K131" s="43"/>
      <c r="L131" s="47"/>
      <c r="M131" s="231"/>
      <c r="N131" s="232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0" t="s">
        <v>159</v>
      </c>
      <c r="AU131" s="20" t="s">
        <v>79</v>
      </c>
    </row>
    <row r="132" s="2" customFormat="1">
      <c r="A132" s="41"/>
      <c r="B132" s="42"/>
      <c r="C132" s="43"/>
      <c r="D132" s="235" t="s">
        <v>238</v>
      </c>
      <c r="E132" s="43"/>
      <c r="F132" s="256" t="s">
        <v>604</v>
      </c>
      <c r="G132" s="43"/>
      <c r="H132" s="43"/>
      <c r="I132" s="230"/>
      <c r="J132" s="43"/>
      <c r="K132" s="43"/>
      <c r="L132" s="47"/>
      <c r="M132" s="231"/>
      <c r="N132" s="232"/>
      <c r="O132" s="87"/>
      <c r="P132" s="87"/>
      <c r="Q132" s="87"/>
      <c r="R132" s="87"/>
      <c r="S132" s="87"/>
      <c r="T132" s="88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20" t="s">
        <v>238</v>
      </c>
      <c r="AU132" s="20" t="s">
        <v>79</v>
      </c>
    </row>
    <row r="133" s="13" customFormat="1">
      <c r="A133" s="13"/>
      <c r="B133" s="233"/>
      <c r="C133" s="234"/>
      <c r="D133" s="235" t="s">
        <v>161</v>
      </c>
      <c r="E133" s="236" t="s">
        <v>19</v>
      </c>
      <c r="F133" s="237" t="s">
        <v>605</v>
      </c>
      <c r="G133" s="234"/>
      <c r="H133" s="238">
        <v>202</v>
      </c>
      <c r="I133" s="239"/>
      <c r="J133" s="234"/>
      <c r="K133" s="234"/>
      <c r="L133" s="240"/>
      <c r="M133" s="241"/>
      <c r="N133" s="242"/>
      <c r="O133" s="242"/>
      <c r="P133" s="242"/>
      <c r="Q133" s="242"/>
      <c r="R133" s="242"/>
      <c r="S133" s="242"/>
      <c r="T133" s="24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4" t="s">
        <v>161</v>
      </c>
      <c r="AU133" s="244" t="s">
        <v>79</v>
      </c>
      <c r="AV133" s="13" t="s">
        <v>79</v>
      </c>
      <c r="AW133" s="13" t="s">
        <v>31</v>
      </c>
      <c r="AX133" s="13" t="s">
        <v>77</v>
      </c>
      <c r="AY133" s="244" t="s">
        <v>151</v>
      </c>
    </row>
    <row r="134" s="2" customFormat="1" ht="16.5" customHeight="1">
      <c r="A134" s="41"/>
      <c r="B134" s="42"/>
      <c r="C134" s="257" t="s">
        <v>227</v>
      </c>
      <c r="D134" s="257" t="s">
        <v>249</v>
      </c>
      <c r="E134" s="258" t="s">
        <v>544</v>
      </c>
      <c r="F134" s="259" t="s">
        <v>545</v>
      </c>
      <c r="G134" s="260" t="s">
        <v>230</v>
      </c>
      <c r="H134" s="261">
        <v>90.900000000000006</v>
      </c>
      <c r="I134" s="262"/>
      <c r="J134" s="263">
        <f>ROUND(I134*H134,2)</f>
        <v>0</v>
      </c>
      <c r="K134" s="259" t="s">
        <v>157</v>
      </c>
      <c r="L134" s="264"/>
      <c r="M134" s="265" t="s">
        <v>19</v>
      </c>
      <c r="N134" s="266" t="s">
        <v>40</v>
      </c>
      <c r="O134" s="87"/>
      <c r="P134" s="224">
        <f>O134*H134</f>
        <v>0</v>
      </c>
      <c r="Q134" s="224">
        <v>1</v>
      </c>
      <c r="R134" s="224">
        <f>Q134*H134</f>
        <v>90.900000000000006</v>
      </c>
      <c r="S134" s="224">
        <v>0</v>
      </c>
      <c r="T134" s="225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26" t="s">
        <v>175</v>
      </c>
      <c r="AT134" s="226" t="s">
        <v>249</v>
      </c>
      <c r="AU134" s="226" t="s">
        <v>79</v>
      </c>
      <c r="AY134" s="20" t="s">
        <v>151</v>
      </c>
      <c r="BE134" s="227">
        <f>IF(N134="základní",J134,0)</f>
        <v>0</v>
      </c>
      <c r="BF134" s="227">
        <f>IF(N134="snížená",J134,0)</f>
        <v>0</v>
      </c>
      <c r="BG134" s="227">
        <f>IF(N134="zákl. přenesená",J134,0)</f>
        <v>0</v>
      </c>
      <c r="BH134" s="227">
        <f>IF(N134="sníž. přenesená",J134,0)</f>
        <v>0</v>
      </c>
      <c r="BI134" s="227">
        <f>IF(N134="nulová",J134,0)</f>
        <v>0</v>
      </c>
      <c r="BJ134" s="20" t="s">
        <v>77</v>
      </c>
      <c r="BK134" s="227">
        <f>ROUND(I134*H134,2)</f>
        <v>0</v>
      </c>
      <c r="BL134" s="20" t="s">
        <v>158</v>
      </c>
      <c r="BM134" s="226" t="s">
        <v>331</v>
      </c>
    </row>
    <row r="135" s="13" customFormat="1">
      <c r="A135" s="13"/>
      <c r="B135" s="233"/>
      <c r="C135" s="234"/>
      <c r="D135" s="235" t="s">
        <v>161</v>
      </c>
      <c r="E135" s="234"/>
      <c r="F135" s="237" t="s">
        <v>606</v>
      </c>
      <c r="G135" s="234"/>
      <c r="H135" s="238">
        <v>90.900000000000006</v>
      </c>
      <c r="I135" s="239"/>
      <c r="J135" s="234"/>
      <c r="K135" s="234"/>
      <c r="L135" s="240"/>
      <c r="M135" s="241"/>
      <c r="N135" s="242"/>
      <c r="O135" s="242"/>
      <c r="P135" s="242"/>
      <c r="Q135" s="242"/>
      <c r="R135" s="242"/>
      <c r="S135" s="242"/>
      <c r="T135" s="24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4" t="s">
        <v>161</v>
      </c>
      <c r="AU135" s="244" t="s">
        <v>79</v>
      </c>
      <c r="AV135" s="13" t="s">
        <v>79</v>
      </c>
      <c r="AW135" s="13" t="s">
        <v>4</v>
      </c>
      <c r="AX135" s="13" t="s">
        <v>77</v>
      </c>
      <c r="AY135" s="244" t="s">
        <v>151</v>
      </c>
    </row>
    <row r="136" s="2" customFormat="1" ht="21.75" customHeight="1">
      <c r="A136" s="41"/>
      <c r="B136" s="42"/>
      <c r="C136" s="215" t="s">
        <v>192</v>
      </c>
      <c r="D136" s="215" t="s">
        <v>153</v>
      </c>
      <c r="E136" s="216" t="s">
        <v>607</v>
      </c>
      <c r="F136" s="217" t="s">
        <v>608</v>
      </c>
      <c r="G136" s="218" t="s">
        <v>156</v>
      </c>
      <c r="H136" s="219">
        <v>101</v>
      </c>
      <c r="I136" s="220"/>
      <c r="J136" s="221">
        <f>ROUND(I136*H136,2)</f>
        <v>0</v>
      </c>
      <c r="K136" s="217" t="s">
        <v>157</v>
      </c>
      <c r="L136" s="47"/>
      <c r="M136" s="222" t="s">
        <v>19</v>
      </c>
      <c r="N136" s="223" t="s">
        <v>40</v>
      </c>
      <c r="O136" s="87"/>
      <c r="P136" s="224">
        <f>O136*H136</f>
        <v>0</v>
      </c>
      <c r="Q136" s="224">
        <v>0.57499999999999996</v>
      </c>
      <c r="R136" s="224">
        <f>Q136*H136</f>
        <v>58.074999999999996</v>
      </c>
      <c r="S136" s="224">
        <v>0</v>
      </c>
      <c r="T136" s="225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26" t="s">
        <v>158</v>
      </c>
      <c r="AT136" s="226" t="s">
        <v>153</v>
      </c>
      <c r="AU136" s="226" t="s">
        <v>79</v>
      </c>
      <c r="AY136" s="20" t="s">
        <v>151</v>
      </c>
      <c r="BE136" s="227">
        <f>IF(N136="základní",J136,0)</f>
        <v>0</v>
      </c>
      <c r="BF136" s="227">
        <f>IF(N136="snížená",J136,0)</f>
        <v>0</v>
      </c>
      <c r="BG136" s="227">
        <f>IF(N136="zákl. přenesená",J136,0)</f>
        <v>0</v>
      </c>
      <c r="BH136" s="227">
        <f>IF(N136="sníž. přenesená",J136,0)</f>
        <v>0</v>
      </c>
      <c r="BI136" s="227">
        <f>IF(N136="nulová",J136,0)</f>
        <v>0</v>
      </c>
      <c r="BJ136" s="20" t="s">
        <v>77</v>
      </c>
      <c r="BK136" s="227">
        <f>ROUND(I136*H136,2)</f>
        <v>0</v>
      </c>
      <c r="BL136" s="20" t="s">
        <v>158</v>
      </c>
      <c r="BM136" s="226" t="s">
        <v>236</v>
      </c>
    </row>
    <row r="137" s="2" customFormat="1">
      <c r="A137" s="41"/>
      <c r="B137" s="42"/>
      <c r="C137" s="43"/>
      <c r="D137" s="228" t="s">
        <v>159</v>
      </c>
      <c r="E137" s="43"/>
      <c r="F137" s="229" t="s">
        <v>609</v>
      </c>
      <c r="G137" s="43"/>
      <c r="H137" s="43"/>
      <c r="I137" s="230"/>
      <c r="J137" s="43"/>
      <c r="K137" s="43"/>
      <c r="L137" s="47"/>
      <c r="M137" s="231"/>
      <c r="N137" s="232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0" t="s">
        <v>159</v>
      </c>
      <c r="AU137" s="20" t="s">
        <v>79</v>
      </c>
    </row>
    <row r="138" s="2" customFormat="1">
      <c r="A138" s="41"/>
      <c r="B138" s="42"/>
      <c r="C138" s="43"/>
      <c r="D138" s="235" t="s">
        <v>238</v>
      </c>
      <c r="E138" s="43"/>
      <c r="F138" s="256" t="s">
        <v>610</v>
      </c>
      <c r="G138" s="43"/>
      <c r="H138" s="43"/>
      <c r="I138" s="230"/>
      <c r="J138" s="43"/>
      <c r="K138" s="43"/>
      <c r="L138" s="47"/>
      <c r="M138" s="231"/>
      <c r="N138" s="232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20" t="s">
        <v>238</v>
      </c>
      <c r="AU138" s="20" t="s">
        <v>79</v>
      </c>
    </row>
    <row r="139" s="13" customFormat="1">
      <c r="A139" s="13"/>
      <c r="B139" s="233"/>
      <c r="C139" s="234"/>
      <c r="D139" s="235" t="s">
        <v>161</v>
      </c>
      <c r="E139" s="236" t="s">
        <v>19</v>
      </c>
      <c r="F139" s="237" t="s">
        <v>611</v>
      </c>
      <c r="G139" s="234"/>
      <c r="H139" s="238">
        <v>94</v>
      </c>
      <c r="I139" s="239"/>
      <c r="J139" s="234"/>
      <c r="K139" s="234"/>
      <c r="L139" s="240"/>
      <c r="M139" s="241"/>
      <c r="N139" s="242"/>
      <c r="O139" s="242"/>
      <c r="P139" s="242"/>
      <c r="Q139" s="242"/>
      <c r="R139" s="242"/>
      <c r="S139" s="242"/>
      <c r="T139" s="24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4" t="s">
        <v>161</v>
      </c>
      <c r="AU139" s="244" t="s">
        <v>79</v>
      </c>
      <c r="AV139" s="13" t="s">
        <v>79</v>
      </c>
      <c r="AW139" s="13" t="s">
        <v>31</v>
      </c>
      <c r="AX139" s="13" t="s">
        <v>69</v>
      </c>
      <c r="AY139" s="244" t="s">
        <v>151</v>
      </c>
    </row>
    <row r="140" s="13" customFormat="1">
      <c r="A140" s="13"/>
      <c r="B140" s="233"/>
      <c r="C140" s="234"/>
      <c r="D140" s="235" t="s">
        <v>161</v>
      </c>
      <c r="E140" s="236" t="s">
        <v>19</v>
      </c>
      <c r="F140" s="237" t="s">
        <v>612</v>
      </c>
      <c r="G140" s="234"/>
      <c r="H140" s="238">
        <v>7</v>
      </c>
      <c r="I140" s="239"/>
      <c r="J140" s="234"/>
      <c r="K140" s="234"/>
      <c r="L140" s="240"/>
      <c r="M140" s="241"/>
      <c r="N140" s="242"/>
      <c r="O140" s="242"/>
      <c r="P140" s="242"/>
      <c r="Q140" s="242"/>
      <c r="R140" s="242"/>
      <c r="S140" s="242"/>
      <c r="T140" s="24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4" t="s">
        <v>161</v>
      </c>
      <c r="AU140" s="244" t="s">
        <v>79</v>
      </c>
      <c r="AV140" s="13" t="s">
        <v>79</v>
      </c>
      <c r="AW140" s="13" t="s">
        <v>31</v>
      </c>
      <c r="AX140" s="13" t="s">
        <v>69</v>
      </c>
      <c r="AY140" s="244" t="s">
        <v>151</v>
      </c>
    </row>
    <row r="141" s="14" customFormat="1">
      <c r="A141" s="14"/>
      <c r="B141" s="245"/>
      <c r="C141" s="246"/>
      <c r="D141" s="235" t="s">
        <v>161</v>
      </c>
      <c r="E141" s="247" t="s">
        <v>19</v>
      </c>
      <c r="F141" s="248" t="s">
        <v>202</v>
      </c>
      <c r="G141" s="246"/>
      <c r="H141" s="249">
        <v>101</v>
      </c>
      <c r="I141" s="250"/>
      <c r="J141" s="246"/>
      <c r="K141" s="246"/>
      <c r="L141" s="251"/>
      <c r="M141" s="252"/>
      <c r="N141" s="253"/>
      <c r="O141" s="253"/>
      <c r="P141" s="253"/>
      <c r="Q141" s="253"/>
      <c r="R141" s="253"/>
      <c r="S141" s="253"/>
      <c r="T141" s="25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5" t="s">
        <v>161</v>
      </c>
      <c r="AU141" s="255" t="s">
        <v>79</v>
      </c>
      <c r="AV141" s="14" t="s">
        <v>158</v>
      </c>
      <c r="AW141" s="14" t="s">
        <v>31</v>
      </c>
      <c r="AX141" s="14" t="s">
        <v>77</v>
      </c>
      <c r="AY141" s="255" t="s">
        <v>151</v>
      </c>
    </row>
    <row r="142" s="2" customFormat="1" ht="24.15" customHeight="1">
      <c r="A142" s="41"/>
      <c r="B142" s="42"/>
      <c r="C142" s="215" t="s">
        <v>243</v>
      </c>
      <c r="D142" s="215" t="s">
        <v>153</v>
      </c>
      <c r="E142" s="216" t="s">
        <v>613</v>
      </c>
      <c r="F142" s="217" t="s">
        <v>614</v>
      </c>
      <c r="G142" s="218" t="s">
        <v>156</v>
      </c>
      <c r="H142" s="219">
        <v>10.15</v>
      </c>
      <c r="I142" s="220"/>
      <c r="J142" s="221">
        <f>ROUND(I142*H142,2)</f>
        <v>0</v>
      </c>
      <c r="K142" s="217" t="s">
        <v>157</v>
      </c>
      <c r="L142" s="47"/>
      <c r="M142" s="222" t="s">
        <v>19</v>
      </c>
      <c r="N142" s="223" t="s">
        <v>40</v>
      </c>
      <c r="O142" s="87"/>
      <c r="P142" s="224">
        <f>O142*H142</f>
        <v>0</v>
      </c>
      <c r="Q142" s="224">
        <v>0.15559000000000001</v>
      </c>
      <c r="R142" s="224">
        <f>Q142*H142</f>
        <v>1.5792385000000002</v>
      </c>
      <c r="S142" s="224">
        <v>0</v>
      </c>
      <c r="T142" s="225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26" t="s">
        <v>158</v>
      </c>
      <c r="AT142" s="226" t="s">
        <v>153</v>
      </c>
      <c r="AU142" s="226" t="s">
        <v>79</v>
      </c>
      <c r="AY142" s="20" t="s">
        <v>151</v>
      </c>
      <c r="BE142" s="227">
        <f>IF(N142="základní",J142,0)</f>
        <v>0</v>
      </c>
      <c r="BF142" s="227">
        <f>IF(N142="snížená",J142,0)</f>
        <v>0</v>
      </c>
      <c r="BG142" s="227">
        <f>IF(N142="zákl. přenesená",J142,0)</f>
        <v>0</v>
      </c>
      <c r="BH142" s="227">
        <f>IF(N142="sníž. přenesená",J142,0)</f>
        <v>0</v>
      </c>
      <c r="BI142" s="227">
        <f>IF(N142="nulová",J142,0)</f>
        <v>0</v>
      </c>
      <c r="BJ142" s="20" t="s">
        <v>77</v>
      </c>
      <c r="BK142" s="227">
        <f>ROUND(I142*H142,2)</f>
        <v>0</v>
      </c>
      <c r="BL142" s="20" t="s">
        <v>158</v>
      </c>
      <c r="BM142" s="226" t="s">
        <v>246</v>
      </c>
    </row>
    <row r="143" s="2" customFormat="1">
      <c r="A143" s="41"/>
      <c r="B143" s="42"/>
      <c r="C143" s="43"/>
      <c r="D143" s="228" t="s">
        <v>159</v>
      </c>
      <c r="E143" s="43"/>
      <c r="F143" s="229" t="s">
        <v>615</v>
      </c>
      <c r="G143" s="43"/>
      <c r="H143" s="43"/>
      <c r="I143" s="230"/>
      <c r="J143" s="43"/>
      <c r="K143" s="43"/>
      <c r="L143" s="47"/>
      <c r="M143" s="231"/>
      <c r="N143" s="232"/>
      <c r="O143" s="87"/>
      <c r="P143" s="87"/>
      <c r="Q143" s="87"/>
      <c r="R143" s="87"/>
      <c r="S143" s="87"/>
      <c r="T143" s="88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T143" s="20" t="s">
        <v>159</v>
      </c>
      <c r="AU143" s="20" t="s">
        <v>79</v>
      </c>
    </row>
    <row r="144" s="13" customFormat="1">
      <c r="A144" s="13"/>
      <c r="B144" s="233"/>
      <c r="C144" s="234"/>
      <c r="D144" s="235" t="s">
        <v>161</v>
      </c>
      <c r="E144" s="236" t="s">
        <v>19</v>
      </c>
      <c r="F144" s="237" t="s">
        <v>616</v>
      </c>
      <c r="G144" s="234"/>
      <c r="H144" s="238">
        <v>10.15</v>
      </c>
      <c r="I144" s="239"/>
      <c r="J144" s="234"/>
      <c r="K144" s="234"/>
      <c r="L144" s="240"/>
      <c r="M144" s="241"/>
      <c r="N144" s="242"/>
      <c r="O144" s="242"/>
      <c r="P144" s="242"/>
      <c r="Q144" s="242"/>
      <c r="R144" s="242"/>
      <c r="S144" s="242"/>
      <c r="T144" s="24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4" t="s">
        <v>161</v>
      </c>
      <c r="AU144" s="244" t="s">
        <v>79</v>
      </c>
      <c r="AV144" s="13" t="s">
        <v>79</v>
      </c>
      <c r="AW144" s="13" t="s">
        <v>31</v>
      </c>
      <c r="AX144" s="13" t="s">
        <v>77</v>
      </c>
      <c r="AY144" s="244" t="s">
        <v>151</v>
      </c>
    </row>
    <row r="145" s="2" customFormat="1" ht="37.8" customHeight="1">
      <c r="A145" s="41"/>
      <c r="B145" s="42"/>
      <c r="C145" s="215" t="s">
        <v>198</v>
      </c>
      <c r="D145" s="215" t="s">
        <v>153</v>
      </c>
      <c r="E145" s="216" t="s">
        <v>321</v>
      </c>
      <c r="F145" s="217" t="s">
        <v>322</v>
      </c>
      <c r="G145" s="218" t="s">
        <v>156</v>
      </c>
      <c r="H145" s="219">
        <v>94</v>
      </c>
      <c r="I145" s="220"/>
      <c r="J145" s="221">
        <f>ROUND(I145*H145,2)</f>
        <v>0</v>
      </c>
      <c r="K145" s="217" t="s">
        <v>19</v>
      </c>
      <c r="L145" s="47"/>
      <c r="M145" s="222" t="s">
        <v>19</v>
      </c>
      <c r="N145" s="223" t="s">
        <v>40</v>
      </c>
      <c r="O145" s="87"/>
      <c r="P145" s="224">
        <f>O145*H145</f>
        <v>0</v>
      </c>
      <c r="Q145" s="224">
        <v>0.11162</v>
      </c>
      <c r="R145" s="224">
        <f>Q145*H145</f>
        <v>10.492279999999999</v>
      </c>
      <c r="S145" s="224">
        <v>0</v>
      </c>
      <c r="T145" s="225">
        <f>S145*H145</f>
        <v>0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26" t="s">
        <v>158</v>
      </c>
      <c r="AT145" s="226" t="s">
        <v>153</v>
      </c>
      <c r="AU145" s="226" t="s">
        <v>79</v>
      </c>
      <c r="AY145" s="20" t="s">
        <v>151</v>
      </c>
      <c r="BE145" s="227">
        <f>IF(N145="základní",J145,0)</f>
        <v>0</v>
      </c>
      <c r="BF145" s="227">
        <f>IF(N145="snížená",J145,0)</f>
        <v>0</v>
      </c>
      <c r="BG145" s="227">
        <f>IF(N145="zákl. přenesená",J145,0)</f>
        <v>0</v>
      </c>
      <c r="BH145" s="227">
        <f>IF(N145="sníž. přenesená",J145,0)</f>
        <v>0</v>
      </c>
      <c r="BI145" s="227">
        <f>IF(N145="nulová",J145,0)</f>
        <v>0</v>
      </c>
      <c r="BJ145" s="20" t="s">
        <v>77</v>
      </c>
      <c r="BK145" s="227">
        <f>ROUND(I145*H145,2)</f>
        <v>0</v>
      </c>
      <c r="BL145" s="20" t="s">
        <v>158</v>
      </c>
      <c r="BM145" s="226" t="s">
        <v>617</v>
      </c>
    </row>
    <row r="146" s="13" customFormat="1">
      <c r="A146" s="13"/>
      <c r="B146" s="233"/>
      <c r="C146" s="234"/>
      <c r="D146" s="235" t="s">
        <v>161</v>
      </c>
      <c r="E146" s="236" t="s">
        <v>19</v>
      </c>
      <c r="F146" s="237" t="s">
        <v>611</v>
      </c>
      <c r="G146" s="234"/>
      <c r="H146" s="238">
        <v>94</v>
      </c>
      <c r="I146" s="239"/>
      <c r="J146" s="234"/>
      <c r="K146" s="234"/>
      <c r="L146" s="240"/>
      <c r="M146" s="241"/>
      <c r="N146" s="242"/>
      <c r="O146" s="242"/>
      <c r="P146" s="242"/>
      <c r="Q146" s="242"/>
      <c r="R146" s="242"/>
      <c r="S146" s="242"/>
      <c r="T146" s="24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4" t="s">
        <v>161</v>
      </c>
      <c r="AU146" s="244" t="s">
        <v>79</v>
      </c>
      <c r="AV146" s="13" t="s">
        <v>79</v>
      </c>
      <c r="AW146" s="13" t="s">
        <v>31</v>
      </c>
      <c r="AX146" s="13" t="s">
        <v>77</v>
      </c>
      <c r="AY146" s="244" t="s">
        <v>151</v>
      </c>
    </row>
    <row r="147" s="2" customFormat="1" ht="16.5" customHeight="1">
      <c r="A147" s="41"/>
      <c r="B147" s="42"/>
      <c r="C147" s="257" t="s">
        <v>254</v>
      </c>
      <c r="D147" s="257" t="s">
        <v>249</v>
      </c>
      <c r="E147" s="258" t="s">
        <v>327</v>
      </c>
      <c r="F147" s="259" t="s">
        <v>328</v>
      </c>
      <c r="G147" s="260" t="s">
        <v>156</v>
      </c>
      <c r="H147" s="261">
        <v>95.879999999999995</v>
      </c>
      <c r="I147" s="262"/>
      <c r="J147" s="263">
        <f>ROUND(I147*H147,2)</f>
        <v>0</v>
      </c>
      <c r="K147" s="259" t="s">
        <v>157</v>
      </c>
      <c r="L147" s="264"/>
      <c r="M147" s="265" t="s">
        <v>19</v>
      </c>
      <c r="N147" s="266" t="s">
        <v>40</v>
      </c>
      <c r="O147" s="87"/>
      <c r="P147" s="224">
        <f>O147*H147</f>
        <v>0</v>
      </c>
      <c r="Q147" s="224">
        <v>0.17000000000000001</v>
      </c>
      <c r="R147" s="224">
        <f>Q147*H147</f>
        <v>16.299600000000002</v>
      </c>
      <c r="S147" s="224">
        <v>0</v>
      </c>
      <c r="T147" s="225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26" t="s">
        <v>175</v>
      </c>
      <c r="AT147" s="226" t="s">
        <v>249</v>
      </c>
      <c r="AU147" s="226" t="s">
        <v>79</v>
      </c>
      <c r="AY147" s="20" t="s">
        <v>151</v>
      </c>
      <c r="BE147" s="227">
        <f>IF(N147="základní",J147,0)</f>
        <v>0</v>
      </c>
      <c r="BF147" s="227">
        <f>IF(N147="snížená",J147,0)</f>
        <v>0</v>
      </c>
      <c r="BG147" s="227">
        <f>IF(N147="zákl. přenesená",J147,0)</f>
        <v>0</v>
      </c>
      <c r="BH147" s="227">
        <f>IF(N147="sníž. přenesená",J147,0)</f>
        <v>0</v>
      </c>
      <c r="BI147" s="227">
        <f>IF(N147="nulová",J147,0)</f>
        <v>0</v>
      </c>
      <c r="BJ147" s="20" t="s">
        <v>77</v>
      </c>
      <c r="BK147" s="227">
        <f>ROUND(I147*H147,2)</f>
        <v>0</v>
      </c>
      <c r="BL147" s="20" t="s">
        <v>158</v>
      </c>
      <c r="BM147" s="226" t="s">
        <v>618</v>
      </c>
    </row>
    <row r="148" s="13" customFormat="1">
      <c r="A148" s="13"/>
      <c r="B148" s="233"/>
      <c r="C148" s="234"/>
      <c r="D148" s="235" t="s">
        <v>161</v>
      </c>
      <c r="E148" s="234"/>
      <c r="F148" s="237" t="s">
        <v>619</v>
      </c>
      <c r="G148" s="234"/>
      <c r="H148" s="238">
        <v>95.879999999999995</v>
      </c>
      <c r="I148" s="239"/>
      <c r="J148" s="234"/>
      <c r="K148" s="234"/>
      <c r="L148" s="240"/>
      <c r="M148" s="241"/>
      <c r="N148" s="242"/>
      <c r="O148" s="242"/>
      <c r="P148" s="242"/>
      <c r="Q148" s="242"/>
      <c r="R148" s="242"/>
      <c r="S148" s="242"/>
      <c r="T148" s="24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4" t="s">
        <v>161</v>
      </c>
      <c r="AU148" s="244" t="s">
        <v>79</v>
      </c>
      <c r="AV148" s="13" t="s">
        <v>79</v>
      </c>
      <c r="AW148" s="13" t="s">
        <v>4</v>
      </c>
      <c r="AX148" s="13" t="s">
        <v>77</v>
      </c>
      <c r="AY148" s="244" t="s">
        <v>151</v>
      </c>
    </row>
    <row r="149" s="2" customFormat="1" ht="37.8" customHeight="1">
      <c r="A149" s="41"/>
      <c r="B149" s="42"/>
      <c r="C149" s="215" t="s">
        <v>206</v>
      </c>
      <c r="D149" s="215" t="s">
        <v>153</v>
      </c>
      <c r="E149" s="216" t="s">
        <v>620</v>
      </c>
      <c r="F149" s="217" t="s">
        <v>322</v>
      </c>
      <c r="G149" s="218" t="s">
        <v>156</v>
      </c>
      <c r="H149" s="219">
        <v>7</v>
      </c>
      <c r="I149" s="220"/>
      <c r="J149" s="221">
        <f>ROUND(I149*H149,2)</f>
        <v>0</v>
      </c>
      <c r="K149" s="217" t="s">
        <v>19</v>
      </c>
      <c r="L149" s="47"/>
      <c r="M149" s="222" t="s">
        <v>19</v>
      </c>
      <c r="N149" s="223" t="s">
        <v>40</v>
      </c>
      <c r="O149" s="87"/>
      <c r="P149" s="224">
        <f>O149*H149</f>
        <v>0</v>
      </c>
      <c r="Q149" s="224">
        <v>0.11162</v>
      </c>
      <c r="R149" s="224">
        <f>Q149*H149</f>
        <v>0.78133999999999992</v>
      </c>
      <c r="S149" s="224">
        <v>0</v>
      </c>
      <c r="T149" s="225">
        <f>S149*H149</f>
        <v>0</v>
      </c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R149" s="226" t="s">
        <v>158</v>
      </c>
      <c r="AT149" s="226" t="s">
        <v>153</v>
      </c>
      <c r="AU149" s="226" t="s">
        <v>79</v>
      </c>
      <c r="AY149" s="20" t="s">
        <v>151</v>
      </c>
      <c r="BE149" s="227">
        <f>IF(N149="základní",J149,0)</f>
        <v>0</v>
      </c>
      <c r="BF149" s="227">
        <f>IF(N149="snížená",J149,0)</f>
        <v>0</v>
      </c>
      <c r="BG149" s="227">
        <f>IF(N149="zákl. přenesená",J149,0)</f>
        <v>0</v>
      </c>
      <c r="BH149" s="227">
        <f>IF(N149="sníž. přenesená",J149,0)</f>
        <v>0</v>
      </c>
      <c r="BI149" s="227">
        <f>IF(N149="nulová",J149,0)</f>
        <v>0</v>
      </c>
      <c r="BJ149" s="20" t="s">
        <v>77</v>
      </c>
      <c r="BK149" s="227">
        <f>ROUND(I149*H149,2)</f>
        <v>0</v>
      </c>
      <c r="BL149" s="20" t="s">
        <v>158</v>
      </c>
      <c r="BM149" s="226" t="s">
        <v>621</v>
      </c>
    </row>
    <row r="150" s="13" customFormat="1">
      <c r="A150" s="13"/>
      <c r="B150" s="233"/>
      <c r="C150" s="234"/>
      <c r="D150" s="235" t="s">
        <v>161</v>
      </c>
      <c r="E150" s="236" t="s">
        <v>19</v>
      </c>
      <c r="F150" s="237" t="s">
        <v>612</v>
      </c>
      <c r="G150" s="234"/>
      <c r="H150" s="238">
        <v>7</v>
      </c>
      <c r="I150" s="239"/>
      <c r="J150" s="234"/>
      <c r="K150" s="234"/>
      <c r="L150" s="240"/>
      <c r="M150" s="241"/>
      <c r="N150" s="242"/>
      <c r="O150" s="242"/>
      <c r="P150" s="242"/>
      <c r="Q150" s="242"/>
      <c r="R150" s="242"/>
      <c r="S150" s="242"/>
      <c r="T150" s="24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4" t="s">
        <v>161</v>
      </c>
      <c r="AU150" s="244" t="s">
        <v>79</v>
      </c>
      <c r="AV150" s="13" t="s">
        <v>79</v>
      </c>
      <c r="AW150" s="13" t="s">
        <v>31</v>
      </c>
      <c r="AX150" s="13" t="s">
        <v>77</v>
      </c>
      <c r="AY150" s="244" t="s">
        <v>151</v>
      </c>
    </row>
    <row r="151" s="2" customFormat="1" ht="16.5" customHeight="1">
      <c r="A151" s="41"/>
      <c r="B151" s="42"/>
      <c r="C151" s="257" t="s">
        <v>266</v>
      </c>
      <c r="D151" s="257" t="s">
        <v>249</v>
      </c>
      <c r="E151" s="258" t="s">
        <v>622</v>
      </c>
      <c r="F151" s="259" t="s">
        <v>623</v>
      </c>
      <c r="G151" s="260" t="s">
        <v>156</v>
      </c>
      <c r="H151" s="261">
        <v>7.0700000000000003</v>
      </c>
      <c r="I151" s="262"/>
      <c r="J151" s="263">
        <f>ROUND(I151*H151,2)</f>
        <v>0</v>
      </c>
      <c r="K151" s="259" t="s">
        <v>157</v>
      </c>
      <c r="L151" s="264"/>
      <c r="M151" s="265" t="s">
        <v>19</v>
      </c>
      <c r="N151" s="266" t="s">
        <v>40</v>
      </c>
      <c r="O151" s="87"/>
      <c r="P151" s="224">
        <f>O151*H151</f>
        <v>0</v>
      </c>
      <c r="Q151" s="224">
        <v>0.17499999999999999</v>
      </c>
      <c r="R151" s="224">
        <f>Q151*H151</f>
        <v>1.23725</v>
      </c>
      <c r="S151" s="224">
        <v>0</v>
      </c>
      <c r="T151" s="225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26" t="s">
        <v>175</v>
      </c>
      <c r="AT151" s="226" t="s">
        <v>249</v>
      </c>
      <c r="AU151" s="226" t="s">
        <v>79</v>
      </c>
      <c r="AY151" s="20" t="s">
        <v>151</v>
      </c>
      <c r="BE151" s="227">
        <f>IF(N151="základní",J151,0)</f>
        <v>0</v>
      </c>
      <c r="BF151" s="227">
        <f>IF(N151="snížená",J151,0)</f>
        <v>0</v>
      </c>
      <c r="BG151" s="227">
        <f>IF(N151="zákl. přenesená",J151,0)</f>
        <v>0</v>
      </c>
      <c r="BH151" s="227">
        <f>IF(N151="sníž. přenesená",J151,0)</f>
        <v>0</v>
      </c>
      <c r="BI151" s="227">
        <f>IF(N151="nulová",J151,0)</f>
        <v>0</v>
      </c>
      <c r="BJ151" s="20" t="s">
        <v>77</v>
      </c>
      <c r="BK151" s="227">
        <f>ROUND(I151*H151,2)</f>
        <v>0</v>
      </c>
      <c r="BL151" s="20" t="s">
        <v>158</v>
      </c>
      <c r="BM151" s="226" t="s">
        <v>624</v>
      </c>
    </row>
    <row r="152" s="13" customFormat="1">
      <c r="A152" s="13"/>
      <c r="B152" s="233"/>
      <c r="C152" s="234"/>
      <c r="D152" s="235" t="s">
        <v>161</v>
      </c>
      <c r="E152" s="234"/>
      <c r="F152" s="237" t="s">
        <v>625</v>
      </c>
      <c r="G152" s="234"/>
      <c r="H152" s="238">
        <v>7.0700000000000003</v>
      </c>
      <c r="I152" s="239"/>
      <c r="J152" s="234"/>
      <c r="K152" s="234"/>
      <c r="L152" s="240"/>
      <c r="M152" s="241"/>
      <c r="N152" s="242"/>
      <c r="O152" s="242"/>
      <c r="P152" s="242"/>
      <c r="Q152" s="242"/>
      <c r="R152" s="242"/>
      <c r="S152" s="242"/>
      <c r="T152" s="24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4" t="s">
        <v>161</v>
      </c>
      <c r="AU152" s="244" t="s">
        <v>79</v>
      </c>
      <c r="AV152" s="13" t="s">
        <v>79</v>
      </c>
      <c r="AW152" s="13" t="s">
        <v>4</v>
      </c>
      <c r="AX152" s="13" t="s">
        <v>77</v>
      </c>
      <c r="AY152" s="244" t="s">
        <v>151</v>
      </c>
    </row>
    <row r="153" s="12" customFormat="1" ht="22.8" customHeight="1">
      <c r="A153" s="12"/>
      <c r="B153" s="199"/>
      <c r="C153" s="200"/>
      <c r="D153" s="201" t="s">
        <v>68</v>
      </c>
      <c r="E153" s="213" t="s">
        <v>203</v>
      </c>
      <c r="F153" s="213" t="s">
        <v>626</v>
      </c>
      <c r="G153" s="200"/>
      <c r="H153" s="200"/>
      <c r="I153" s="203"/>
      <c r="J153" s="214">
        <f>BK153</f>
        <v>0</v>
      </c>
      <c r="K153" s="200"/>
      <c r="L153" s="205"/>
      <c r="M153" s="206"/>
      <c r="N153" s="207"/>
      <c r="O153" s="207"/>
      <c r="P153" s="208">
        <f>SUM(P154:P183)</f>
        <v>0</v>
      </c>
      <c r="Q153" s="207"/>
      <c r="R153" s="208">
        <f>SUM(R154:R183)</f>
        <v>6.5044891311999997</v>
      </c>
      <c r="S153" s="207"/>
      <c r="T153" s="209">
        <f>SUM(T154:T183)</f>
        <v>5.8090599999999997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10" t="s">
        <v>77</v>
      </c>
      <c r="AT153" s="211" t="s">
        <v>68</v>
      </c>
      <c r="AU153" s="211" t="s">
        <v>77</v>
      </c>
      <c r="AY153" s="210" t="s">
        <v>151</v>
      </c>
      <c r="BK153" s="212">
        <f>SUM(BK154:BK183)</f>
        <v>0</v>
      </c>
    </row>
    <row r="154" s="2" customFormat="1" ht="16.5" customHeight="1">
      <c r="A154" s="41"/>
      <c r="B154" s="42"/>
      <c r="C154" s="215" t="s">
        <v>214</v>
      </c>
      <c r="D154" s="215" t="s">
        <v>153</v>
      </c>
      <c r="E154" s="216" t="s">
        <v>361</v>
      </c>
      <c r="F154" s="217" t="s">
        <v>362</v>
      </c>
      <c r="G154" s="218" t="s">
        <v>363</v>
      </c>
      <c r="H154" s="219">
        <v>2</v>
      </c>
      <c r="I154" s="220"/>
      <c r="J154" s="221">
        <f>ROUND(I154*H154,2)</f>
        <v>0</v>
      </c>
      <c r="K154" s="217" t="s">
        <v>157</v>
      </c>
      <c r="L154" s="47"/>
      <c r="M154" s="222" t="s">
        <v>19</v>
      </c>
      <c r="N154" s="223" t="s">
        <v>40</v>
      </c>
      <c r="O154" s="87"/>
      <c r="P154" s="224">
        <f>O154*H154</f>
        <v>0</v>
      </c>
      <c r="Q154" s="224">
        <v>0.00069999999999999999</v>
      </c>
      <c r="R154" s="224">
        <f>Q154*H154</f>
        <v>0.0014</v>
      </c>
      <c r="S154" s="224">
        <v>0</v>
      </c>
      <c r="T154" s="225">
        <f>S154*H154</f>
        <v>0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26" t="s">
        <v>158</v>
      </c>
      <c r="AT154" s="226" t="s">
        <v>153</v>
      </c>
      <c r="AU154" s="226" t="s">
        <v>79</v>
      </c>
      <c r="AY154" s="20" t="s">
        <v>151</v>
      </c>
      <c r="BE154" s="227">
        <f>IF(N154="základní",J154,0)</f>
        <v>0</v>
      </c>
      <c r="BF154" s="227">
        <f>IF(N154="snížená",J154,0)</f>
        <v>0</v>
      </c>
      <c r="BG154" s="227">
        <f>IF(N154="zákl. přenesená",J154,0)</f>
        <v>0</v>
      </c>
      <c r="BH154" s="227">
        <f>IF(N154="sníž. přenesená",J154,0)</f>
        <v>0</v>
      </c>
      <c r="BI154" s="227">
        <f>IF(N154="nulová",J154,0)</f>
        <v>0</v>
      </c>
      <c r="BJ154" s="20" t="s">
        <v>77</v>
      </c>
      <c r="BK154" s="227">
        <f>ROUND(I154*H154,2)</f>
        <v>0</v>
      </c>
      <c r="BL154" s="20" t="s">
        <v>158</v>
      </c>
      <c r="BM154" s="226" t="s">
        <v>401</v>
      </c>
    </row>
    <row r="155" s="2" customFormat="1">
      <c r="A155" s="41"/>
      <c r="B155" s="42"/>
      <c r="C155" s="43"/>
      <c r="D155" s="228" t="s">
        <v>159</v>
      </c>
      <c r="E155" s="43"/>
      <c r="F155" s="229" t="s">
        <v>365</v>
      </c>
      <c r="G155" s="43"/>
      <c r="H155" s="43"/>
      <c r="I155" s="230"/>
      <c r="J155" s="43"/>
      <c r="K155" s="43"/>
      <c r="L155" s="47"/>
      <c r="M155" s="231"/>
      <c r="N155" s="232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20" t="s">
        <v>159</v>
      </c>
      <c r="AU155" s="20" t="s">
        <v>79</v>
      </c>
    </row>
    <row r="156" s="2" customFormat="1" ht="16.5" customHeight="1">
      <c r="A156" s="41"/>
      <c r="B156" s="42"/>
      <c r="C156" s="257" t="s">
        <v>7</v>
      </c>
      <c r="D156" s="257" t="s">
        <v>249</v>
      </c>
      <c r="E156" s="258" t="s">
        <v>372</v>
      </c>
      <c r="F156" s="259" t="s">
        <v>373</v>
      </c>
      <c r="G156" s="260" t="s">
        <v>363</v>
      </c>
      <c r="H156" s="261">
        <v>1</v>
      </c>
      <c r="I156" s="262"/>
      <c r="J156" s="263">
        <f>ROUND(I156*H156,2)</f>
        <v>0</v>
      </c>
      <c r="K156" s="259" t="s">
        <v>157</v>
      </c>
      <c r="L156" s="264"/>
      <c r="M156" s="265" t="s">
        <v>19</v>
      </c>
      <c r="N156" s="266" t="s">
        <v>40</v>
      </c>
      <c r="O156" s="87"/>
      <c r="P156" s="224">
        <f>O156*H156</f>
        <v>0</v>
      </c>
      <c r="Q156" s="224">
        <v>0.0040000000000000001</v>
      </c>
      <c r="R156" s="224">
        <f>Q156*H156</f>
        <v>0.0040000000000000001</v>
      </c>
      <c r="S156" s="224">
        <v>0</v>
      </c>
      <c r="T156" s="225">
        <f>S156*H156</f>
        <v>0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26" t="s">
        <v>175</v>
      </c>
      <c r="AT156" s="226" t="s">
        <v>249</v>
      </c>
      <c r="AU156" s="226" t="s">
        <v>79</v>
      </c>
      <c r="AY156" s="20" t="s">
        <v>151</v>
      </c>
      <c r="BE156" s="227">
        <f>IF(N156="základní",J156,0)</f>
        <v>0</v>
      </c>
      <c r="BF156" s="227">
        <f>IF(N156="snížená",J156,0)</f>
        <v>0</v>
      </c>
      <c r="BG156" s="227">
        <f>IF(N156="zákl. přenesená",J156,0)</f>
        <v>0</v>
      </c>
      <c r="BH156" s="227">
        <f>IF(N156="sníž. přenesená",J156,0)</f>
        <v>0</v>
      </c>
      <c r="BI156" s="227">
        <f>IF(N156="nulová",J156,0)</f>
        <v>0</v>
      </c>
      <c r="BJ156" s="20" t="s">
        <v>77</v>
      </c>
      <c r="BK156" s="227">
        <f>ROUND(I156*H156,2)</f>
        <v>0</v>
      </c>
      <c r="BL156" s="20" t="s">
        <v>158</v>
      </c>
      <c r="BM156" s="226" t="s">
        <v>416</v>
      </c>
    </row>
    <row r="157" s="13" customFormat="1">
      <c r="A157" s="13"/>
      <c r="B157" s="233"/>
      <c r="C157" s="234"/>
      <c r="D157" s="235" t="s">
        <v>161</v>
      </c>
      <c r="E157" s="236" t="s">
        <v>19</v>
      </c>
      <c r="F157" s="237" t="s">
        <v>627</v>
      </c>
      <c r="G157" s="234"/>
      <c r="H157" s="238">
        <v>1</v>
      </c>
      <c r="I157" s="239"/>
      <c r="J157" s="234"/>
      <c r="K157" s="234"/>
      <c r="L157" s="240"/>
      <c r="M157" s="241"/>
      <c r="N157" s="242"/>
      <c r="O157" s="242"/>
      <c r="P157" s="242"/>
      <c r="Q157" s="242"/>
      <c r="R157" s="242"/>
      <c r="S157" s="242"/>
      <c r="T157" s="24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4" t="s">
        <v>161</v>
      </c>
      <c r="AU157" s="244" t="s">
        <v>79</v>
      </c>
      <c r="AV157" s="13" t="s">
        <v>79</v>
      </c>
      <c r="AW157" s="13" t="s">
        <v>31</v>
      </c>
      <c r="AX157" s="13" t="s">
        <v>69</v>
      </c>
      <c r="AY157" s="244" t="s">
        <v>151</v>
      </c>
    </row>
    <row r="158" s="14" customFormat="1">
      <c r="A158" s="14"/>
      <c r="B158" s="245"/>
      <c r="C158" s="246"/>
      <c r="D158" s="235" t="s">
        <v>161</v>
      </c>
      <c r="E158" s="247" t="s">
        <v>19</v>
      </c>
      <c r="F158" s="248" t="s">
        <v>202</v>
      </c>
      <c r="G158" s="246"/>
      <c r="H158" s="249">
        <v>1</v>
      </c>
      <c r="I158" s="250"/>
      <c r="J158" s="246"/>
      <c r="K158" s="246"/>
      <c r="L158" s="251"/>
      <c r="M158" s="252"/>
      <c r="N158" s="253"/>
      <c r="O158" s="253"/>
      <c r="P158" s="253"/>
      <c r="Q158" s="253"/>
      <c r="R158" s="253"/>
      <c r="S158" s="253"/>
      <c r="T158" s="25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5" t="s">
        <v>161</v>
      </c>
      <c r="AU158" s="255" t="s">
        <v>79</v>
      </c>
      <c r="AV158" s="14" t="s">
        <v>158</v>
      </c>
      <c r="AW158" s="14" t="s">
        <v>31</v>
      </c>
      <c r="AX158" s="14" t="s">
        <v>77</v>
      </c>
      <c r="AY158" s="255" t="s">
        <v>151</v>
      </c>
    </row>
    <row r="159" s="2" customFormat="1" ht="16.5" customHeight="1">
      <c r="A159" s="41"/>
      <c r="B159" s="42"/>
      <c r="C159" s="257" t="s">
        <v>278</v>
      </c>
      <c r="D159" s="257" t="s">
        <v>249</v>
      </c>
      <c r="E159" s="258" t="s">
        <v>628</v>
      </c>
      <c r="F159" s="259" t="s">
        <v>629</v>
      </c>
      <c r="G159" s="260" t="s">
        <v>363</v>
      </c>
      <c r="H159" s="261">
        <v>1</v>
      </c>
      <c r="I159" s="262"/>
      <c r="J159" s="263">
        <f>ROUND(I159*H159,2)</f>
        <v>0</v>
      </c>
      <c r="K159" s="259" t="s">
        <v>157</v>
      </c>
      <c r="L159" s="264"/>
      <c r="M159" s="265" t="s">
        <v>19</v>
      </c>
      <c r="N159" s="266" t="s">
        <v>40</v>
      </c>
      <c r="O159" s="87"/>
      <c r="P159" s="224">
        <f>O159*H159</f>
        <v>0</v>
      </c>
      <c r="Q159" s="224">
        <v>0.0077000000000000002</v>
      </c>
      <c r="R159" s="224">
        <f>Q159*H159</f>
        <v>0.0077000000000000002</v>
      </c>
      <c r="S159" s="224">
        <v>0</v>
      </c>
      <c r="T159" s="225">
        <f>S159*H159</f>
        <v>0</v>
      </c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R159" s="226" t="s">
        <v>175</v>
      </c>
      <c r="AT159" s="226" t="s">
        <v>249</v>
      </c>
      <c r="AU159" s="226" t="s">
        <v>79</v>
      </c>
      <c r="AY159" s="20" t="s">
        <v>151</v>
      </c>
      <c r="BE159" s="227">
        <f>IF(N159="základní",J159,0)</f>
        <v>0</v>
      </c>
      <c r="BF159" s="227">
        <f>IF(N159="snížená",J159,0)</f>
        <v>0</v>
      </c>
      <c r="BG159" s="227">
        <f>IF(N159="zákl. přenesená",J159,0)</f>
        <v>0</v>
      </c>
      <c r="BH159" s="227">
        <f>IF(N159="sníž. přenesená",J159,0)</f>
        <v>0</v>
      </c>
      <c r="BI159" s="227">
        <f>IF(N159="nulová",J159,0)</f>
        <v>0</v>
      </c>
      <c r="BJ159" s="20" t="s">
        <v>77</v>
      </c>
      <c r="BK159" s="227">
        <f>ROUND(I159*H159,2)</f>
        <v>0</v>
      </c>
      <c r="BL159" s="20" t="s">
        <v>158</v>
      </c>
      <c r="BM159" s="226" t="s">
        <v>287</v>
      </c>
    </row>
    <row r="160" s="13" customFormat="1">
      <c r="A160" s="13"/>
      <c r="B160" s="233"/>
      <c r="C160" s="234"/>
      <c r="D160" s="235" t="s">
        <v>161</v>
      </c>
      <c r="E160" s="236" t="s">
        <v>19</v>
      </c>
      <c r="F160" s="237" t="s">
        <v>630</v>
      </c>
      <c r="G160" s="234"/>
      <c r="H160" s="238">
        <v>1</v>
      </c>
      <c r="I160" s="239"/>
      <c r="J160" s="234"/>
      <c r="K160" s="234"/>
      <c r="L160" s="240"/>
      <c r="M160" s="241"/>
      <c r="N160" s="242"/>
      <c r="O160" s="242"/>
      <c r="P160" s="242"/>
      <c r="Q160" s="242"/>
      <c r="R160" s="242"/>
      <c r="S160" s="242"/>
      <c r="T160" s="24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4" t="s">
        <v>161</v>
      </c>
      <c r="AU160" s="244" t="s">
        <v>79</v>
      </c>
      <c r="AV160" s="13" t="s">
        <v>79</v>
      </c>
      <c r="AW160" s="13" t="s">
        <v>31</v>
      </c>
      <c r="AX160" s="13" t="s">
        <v>77</v>
      </c>
      <c r="AY160" s="244" t="s">
        <v>151</v>
      </c>
    </row>
    <row r="161" s="2" customFormat="1" ht="16.5" customHeight="1">
      <c r="A161" s="41"/>
      <c r="B161" s="42"/>
      <c r="C161" s="215" t="s">
        <v>284</v>
      </c>
      <c r="D161" s="215" t="s">
        <v>153</v>
      </c>
      <c r="E161" s="216" t="s">
        <v>382</v>
      </c>
      <c r="F161" s="217" t="s">
        <v>383</v>
      </c>
      <c r="G161" s="218" t="s">
        <v>363</v>
      </c>
      <c r="H161" s="219">
        <v>2</v>
      </c>
      <c r="I161" s="220"/>
      <c r="J161" s="221">
        <f>ROUND(I161*H161,2)</f>
        <v>0</v>
      </c>
      <c r="K161" s="217" t="s">
        <v>157</v>
      </c>
      <c r="L161" s="47"/>
      <c r="M161" s="222" t="s">
        <v>19</v>
      </c>
      <c r="N161" s="223" t="s">
        <v>40</v>
      </c>
      <c r="O161" s="87"/>
      <c r="P161" s="224">
        <f>O161*H161</f>
        <v>0</v>
      </c>
      <c r="Q161" s="224">
        <v>0.11275499999999999</v>
      </c>
      <c r="R161" s="224">
        <f>Q161*H161</f>
        <v>0.22550999999999999</v>
      </c>
      <c r="S161" s="224">
        <v>0</v>
      </c>
      <c r="T161" s="225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26" t="s">
        <v>158</v>
      </c>
      <c r="AT161" s="226" t="s">
        <v>153</v>
      </c>
      <c r="AU161" s="226" t="s">
        <v>79</v>
      </c>
      <c r="AY161" s="20" t="s">
        <v>151</v>
      </c>
      <c r="BE161" s="227">
        <f>IF(N161="základní",J161,0)</f>
        <v>0</v>
      </c>
      <c r="BF161" s="227">
        <f>IF(N161="snížená",J161,0)</f>
        <v>0</v>
      </c>
      <c r="BG161" s="227">
        <f>IF(N161="zákl. přenesená",J161,0)</f>
        <v>0</v>
      </c>
      <c r="BH161" s="227">
        <f>IF(N161="sníž. přenesená",J161,0)</f>
        <v>0</v>
      </c>
      <c r="BI161" s="227">
        <f>IF(N161="nulová",J161,0)</f>
        <v>0</v>
      </c>
      <c r="BJ161" s="20" t="s">
        <v>77</v>
      </c>
      <c r="BK161" s="227">
        <f>ROUND(I161*H161,2)</f>
        <v>0</v>
      </c>
      <c r="BL161" s="20" t="s">
        <v>158</v>
      </c>
      <c r="BM161" s="226" t="s">
        <v>294</v>
      </c>
    </row>
    <row r="162" s="2" customFormat="1">
      <c r="A162" s="41"/>
      <c r="B162" s="42"/>
      <c r="C162" s="43"/>
      <c r="D162" s="228" t="s">
        <v>159</v>
      </c>
      <c r="E162" s="43"/>
      <c r="F162" s="229" t="s">
        <v>385</v>
      </c>
      <c r="G162" s="43"/>
      <c r="H162" s="43"/>
      <c r="I162" s="230"/>
      <c r="J162" s="43"/>
      <c r="K162" s="43"/>
      <c r="L162" s="47"/>
      <c r="M162" s="231"/>
      <c r="N162" s="232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20" t="s">
        <v>159</v>
      </c>
      <c r="AU162" s="20" t="s">
        <v>79</v>
      </c>
    </row>
    <row r="163" s="2" customFormat="1" ht="16.5" customHeight="1">
      <c r="A163" s="41"/>
      <c r="B163" s="42"/>
      <c r="C163" s="257" t="s">
        <v>291</v>
      </c>
      <c r="D163" s="257" t="s">
        <v>249</v>
      </c>
      <c r="E163" s="258" t="s">
        <v>387</v>
      </c>
      <c r="F163" s="259" t="s">
        <v>388</v>
      </c>
      <c r="G163" s="260" t="s">
        <v>363</v>
      </c>
      <c r="H163" s="261">
        <v>2</v>
      </c>
      <c r="I163" s="262"/>
      <c r="J163" s="263">
        <f>ROUND(I163*H163,2)</f>
        <v>0</v>
      </c>
      <c r="K163" s="259" t="s">
        <v>157</v>
      </c>
      <c r="L163" s="264"/>
      <c r="M163" s="265" t="s">
        <v>19</v>
      </c>
      <c r="N163" s="266" t="s">
        <v>40</v>
      </c>
      <c r="O163" s="87"/>
      <c r="P163" s="224">
        <f>O163*H163</f>
        <v>0</v>
      </c>
      <c r="Q163" s="224">
        <v>0.0064999999999999997</v>
      </c>
      <c r="R163" s="224">
        <f>Q163*H163</f>
        <v>0.012999999999999999</v>
      </c>
      <c r="S163" s="224">
        <v>0</v>
      </c>
      <c r="T163" s="225">
        <f>S163*H163</f>
        <v>0</v>
      </c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R163" s="226" t="s">
        <v>175</v>
      </c>
      <c r="AT163" s="226" t="s">
        <v>249</v>
      </c>
      <c r="AU163" s="226" t="s">
        <v>79</v>
      </c>
      <c r="AY163" s="20" t="s">
        <v>151</v>
      </c>
      <c r="BE163" s="227">
        <f>IF(N163="základní",J163,0)</f>
        <v>0</v>
      </c>
      <c r="BF163" s="227">
        <f>IF(N163="snížená",J163,0)</f>
        <v>0</v>
      </c>
      <c r="BG163" s="227">
        <f>IF(N163="zákl. přenesená",J163,0)</f>
        <v>0</v>
      </c>
      <c r="BH163" s="227">
        <f>IF(N163="sníž. přenesená",J163,0)</f>
        <v>0</v>
      </c>
      <c r="BI163" s="227">
        <f>IF(N163="nulová",J163,0)</f>
        <v>0</v>
      </c>
      <c r="BJ163" s="20" t="s">
        <v>77</v>
      </c>
      <c r="BK163" s="227">
        <f>ROUND(I163*H163,2)</f>
        <v>0</v>
      </c>
      <c r="BL163" s="20" t="s">
        <v>158</v>
      </c>
      <c r="BM163" s="226" t="s">
        <v>302</v>
      </c>
    </row>
    <row r="164" s="2" customFormat="1" ht="24.15" customHeight="1">
      <c r="A164" s="41"/>
      <c r="B164" s="42"/>
      <c r="C164" s="215" t="s">
        <v>299</v>
      </c>
      <c r="D164" s="215" t="s">
        <v>153</v>
      </c>
      <c r="E164" s="216" t="s">
        <v>402</v>
      </c>
      <c r="F164" s="217" t="s">
        <v>403</v>
      </c>
      <c r="G164" s="218" t="s">
        <v>191</v>
      </c>
      <c r="H164" s="219">
        <v>29.309999999999999</v>
      </c>
      <c r="I164" s="220"/>
      <c r="J164" s="221">
        <f>ROUND(I164*H164,2)</f>
        <v>0</v>
      </c>
      <c r="K164" s="217" t="s">
        <v>157</v>
      </c>
      <c r="L164" s="47"/>
      <c r="M164" s="222" t="s">
        <v>19</v>
      </c>
      <c r="N164" s="223" t="s">
        <v>40</v>
      </c>
      <c r="O164" s="87"/>
      <c r="P164" s="224">
        <f>O164*H164</f>
        <v>0</v>
      </c>
      <c r="Q164" s="224">
        <v>0.15539952000000001</v>
      </c>
      <c r="R164" s="224">
        <f>Q164*H164</f>
        <v>4.5547599312000004</v>
      </c>
      <c r="S164" s="224">
        <v>0</v>
      </c>
      <c r="T164" s="225">
        <f>S164*H164</f>
        <v>0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26" t="s">
        <v>158</v>
      </c>
      <c r="AT164" s="226" t="s">
        <v>153</v>
      </c>
      <c r="AU164" s="226" t="s">
        <v>79</v>
      </c>
      <c r="AY164" s="20" t="s">
        <v>151</v>
      </c>
      <c r="BE164" s="227">
        <f>IF(N164="základní",J164,0)</f>
        <v>0</v>
      </c>
      <c r="BF164" s="227">
        <f>IF(N164="snížená",J164,0)</f>
        <v>0</v>
      </c>
      <c r="BG164" s="227">
        <f>IF(N164="zákl. přenesená",J164,0)</f>
        <v>0</v>
      </c>
      <c r="BH164" s="227">
        <f>IF(N164="sníž. přenesená",J164,0)</f>
        <v>0</v>
      </c>
      <c r="BI164" s="227">
        <f>IF(N164="nulová",J164,0)</f>
        <v>0</v>
      </c>
      <c r="BJ164" s="20" t="s">
        <v>77</v>
      </c>
      <c r="BK164" s="227">
        <f>ROUND(I164*H164,2)</f>
        <v>0</v>
      </c>
      <c r="BL164" s="20" t="s">
        <v>158</v>
      </c>
      <c r="BM164" s="226" t="s">
        <v>464</v>
      </c>
    </row>
    <row r="165" s="2" customFormat="1">
      <c r="A165" s="41"/>
      <c r="B165" s="42"/>
      <c r="C165" s="43"/>
      <c r="D165" s="228" t="s">
        <v>159</v>
      </c>
      <c r="E165" s="43"/>
      <c r="F165" s="229" t="s">
        <v>405</v>
      </c>
      <c r="G165" s="43"/>
      <c r="H165" s="43"/>
      <c r="I165" s="230"/>
      <c r="J165" s="43"/>
      <c r="K165" s="43"/>
      <c r="L165" s="47"/>
      <c r="M165" s="231"/>
      <c r="N165" s="232"/>
      <c r="O165" s="87"/>
      <c r="P165" s="87"/>
      <c r="Q165" s="87"/>
      <c r="R165" s="87"/>
      <c r="S165" s="87"/>
      <c r="T165" s="88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T165" s="20" t="s">
        <v>159</v>
      </c>
      <c r="AU165" s="20" t="s">
        <v>79</v>
      </c>
    </row>
    <row r="166" s="2" customFormat="1">
      <c r="A166" s="41"/>
      <c r="B166" s="42"/>
      <c r="C166" s="43"/>
      <c r="D166" s="235" t="s">
        <v>238</v>
      </c>
      <c r="E166" s="43"/>
      <c r="F166" s="256" t="s">
        <v>406</v>
      </c>
      <c r="G166" s="43"/>
      <c r="H166" s="43"/>
      <c r="I166" s="230"/>
      <c r="J166" s="43"/>
      <c r="K166" s="43"/>
      <c r="L166" s="47"/>
      <c r="M166" s="231"/>
      <c r="N166" s="232"/>
      <c r="O166" s="87"/>
      <c r="P166" s="87"/>
      <c r="Q166" s="87"/>
      <c r="R166" s="87"/>
      <c r="S166" s="87"/>
      <c r="T166" s="88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T166" s="20" t="s">
        <v>238</v>
      </c>
      <c r="AU166" s="20" t="s">
        <v>79</v>
      </c>
    </row>
    <row r="167" s="13" customFormat="1">
      <c r="A167" s="13"/>
      <c r="B167" s="233"/>
      <c r="C167" s="234"/>
      <c r="D167" s="235" t="s">
        <v>161</v>
      </c>
      <c r="E167" s="236" t="s">
        <v>19</v>
      </c>
      <c r="F167" s="237" t="s">
        <v>631</v>
      </c>
      <c r="G167" s="234"/>
      <c r="H167" s="238">
        <v>29.309999999999999</v>
      </c>
      <c r="I167" s="239"/>
      <c r="J167" s="234"/>
      <c r="K167" s="234"/>
      <c r="L167" s="240"/>
      <c r="M167" s="241"/>
      <c r="N167" s="242"/>
      <c r="O167" s="242"/>
      <c r="P167" s="242"/>
      <c r="Q167" s="242"/>
      <c r="R167" s="242"/>
      <c r="S167" s="242"/>
      <c r="T167" s="24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4" t="s">
        <v>161</v>
      </c>
      <c r="AU167" s="244" t="s">
        <v>79</v>
      </c>
      <c r="AV167" s="13" t="s">
        <v>79</v>
      </c>
      <c r="AW167" s="13" t="s">
        <v>31</v>
      </c>
      <c r="AX167" s="13" t="s">
        <v>77</v>
      </c>
      <c r="AY167" s="244" t="s">
        <v>151</v>
      </c>
    </row>
    <row r="168" s="2" customFormat="1" ht="16.5" customHeight="1">
      <c r="A168" s="41"/>
      <c r="B168" s="42"/>
      <c r="C168" s="257" t="s">
        <v>225</v>
      </c>
      <c r="D168" s="257" t="s">
        <v>249</v>
      </c>
      <c r="E168" s="258" t="s">
        <v>417</v>
      </c>
      <c r="F168" s="259" t="s">
        <v>418</v>
      </c>
      <c r="G168" s="260" t="s">
        <v>191</v>
      </c>
      <c r="H168" s="261">
        <v>4.3550000000000004</v>
      </c>
      <c r="I168" s="262"/>
      <c r="J168" s="263">
        <f>ROUND(I168*H168,2)</f>
        <v>0</v>
      </c>
      <c r="K168" s="259" t="s">
        <v>157</v>
      </c>
      <c r="L168" s="264"/>
      <c r="M168" s="265" t="s">
        <v>19</v>
      </c>
      <c r="N168" s="266" t="s">
        <v>40</v>
      </c>
      <c r="O168" s="87"/>
      <c r="P168" s="224">
        <f>O168*H168</f>
        <v>0</v>
      </c>
      <c r="Q168" s="224">
        <v>0.080000000000000002</v>
      </c>
      <c r="R168" s="224">
        <f>Q168*H168</f>
        <v>0.34840000000000004</v>
      </c>
      <c r="S168" s="224">
        <v>0</v>
      </c>
      <c r="T168" s="225">
        <f>S168*H168</f>
        <v>0</v>
      </c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R168" s="226" t="s">
        <v>175</v>
      </c>
      <c r="AT168" s="226" t="s">
        <v>249</v>
      </c>
      <c r="AU168" s="226" t="s">
        <v>79</v>
      </c>
      <c r="AY168" s="20" t="s">
        <v>151</v>
      </c>
      <c r="BE168" s="227">
        <f>IF(N168="základní",J168,0)</f>
        <v>0</v>
      </c>
      <c r="BF168" s="227">
        <f>IF(N168="snížená",J168,0)</f>
        <v>0</v>
      </c>
      <c r="BG168" s="227">
        <f>IF(N168="zákl. přenesená",J168,0)</f>
        <v>0</v>
      </c>
      <c r="BH168" s="227">
        <f>IF(N168="sníž. přenesená",J168,0)</f>
        <v>0</v>
      </c>
      <c r="BI168" s="227">
        <f>IF(N168="nulová",J168,0)</f>
        <v>0</v>
      </c>
      <c r="BJ168" s="20" t="s">
        <v>77</v>
      </c>
      <c r="BK168" s="227">
        <f>ROUND(I168*H168,2)</f>
        <v>0</v>
      </c>
      <c r="BL168" s="20" t="s">
        <v>158</v>
      </c>
      <c r="BM168" s="226" t="s">
        <v>477</v>
      </c>
    </row>
    <row r="169" s="2" customFormat="1" ht="16.5" customHeight="1">
      <c r="A169" s="41"/>
      <c r="B169" s="42"/>
      <c r="C169" s="257" t="s">
        <v>313</v>
      </c>
      <c r="D169" s="257" t="s">
        <v>249</v>
      </c>
      <c r="E169" s="258" t="s">
        <v>425</v>
      </c>
      <c r="F169" s="259" t="s">
        <v>426</v>
      </c>
      <c r="G169" s="260" t="s">
        <v>191</v>
      </c>
      <c r="H169" s="261">
        <v>20.308</v>
      </c>
      <c r="I169" s="262"/>
      <c r="J169" s="263">
        <f>ROUND(I169*H169,2)</f>
        <v>0</v>
      </c>
      <c r="K169" s="259" t="s">
        <v>157</v>
      </c>
      <c r="L169" s="264"/>
      <c r="M169" s="265" t="s">
        <v>19</v>
      </c>
      <c r="N169" s="266" t="s">
        <v>40</v>
      </c>
      <c r="O169" s="87"/>
      <c r="P169" s="224">
        <f>O169*H169</f>
        <v>0</v>
      </c>
      <c r="Q169" s="224">
        <v>0.048300000000000003</v>
      </c>
      <c r="R169" s="224">
        <f>Q169*H169</f>
        <v>0.98087640000000009</v>
      </c>
      <c r="S169" s="224">
        <v>0</v>
      </c>
      <c r="T169" s="225">
        <f>S169*H169</f>
        <v>0</v>
      </c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R169" s="226" t="s">
        <v>175</v>
      </c>
      <c r="AT169" s="226" t="s">
        <v>249</v>
      </c>
      <c r="AU169" s="226" t="s">
        <v>79</v>
      </c>
      <c r="AY169" s="20" t="s">
        <v>151</v>
      </c>
      <c r="BE169" s="227">
        <f>IF(N169="základní",J169,0)</f>
        <v>0</v>
      </c>
      <c r="BF169" s="227">
        <f>IF(N169="snížená",J169,0)</f>
        <v>0</v>
      </c>
      <c r="BG169" s="227">
        <f>IF(N169="zákl. přenesená",J169,0)</f>
        <v>0</v>
      </c>
      <c r="BH169" s="227">
        <f>IF(N169="sníž. přenesená",J169,0)</f>
        <v>0</v>
      </c>
      <c r="BI169" s="227">
        <f>IF(N169="nulová",J169,0)</f>
        <v>0</v>
      </c>
      <c r="BJ169" s="20" t="s">
        <v>77</v>
      </c>
      <c r="BK169" s="227">
        <f>ROUND(I169*H169,2)</f>
        <v>0</v>
      </c>
      <c r="BL169" s="20" t="s">
        <v>158</v>
      </c>
      <c r="BM169" s="226" t="s">
        <v>310</v>
      </c>
    </row>
    <row r="170" s="2" customFormat="1" ht="16.5" customHeight="1">
      <c r="A170" s="41"/>
      <c r="B170" s="42"/>
      <c r="C170" s="257" t="s">
        <v>320</v>
      </c>
      <c r="D170" s="257" t="s">
        <v>249</v>
      </c>
      <c r="E170" s="258" t="s">
        <v>632</v>
      </c>
      <c r="F170" s="259" t="s">
        <v>633</v>
      </c>
      <c r="G170" s="260" t="s">
        <v>191</v>
      </c>
      <c r="H170" s="261">
        <v>5.2329999999999997</v>
      </c>
      <c r="I170" s="262"/>
      <c r="J170" s="263">
        <f>ROUND(I170*H170,2)</f>
        <v>0</v>
      </c>
      <c r="K170" s="259" t="s">
        <v>157</v>
      </c>
      <c r="L170" s="264"/>
      <c r="M170" s="265" t="s">
        <v>19</v>
      </c>
      <c r="N170" s="266" t="s">
        <v>40</v>
      </c>
      <c r="O170" s="87"/>
      <c r="P170" s="224">
        <f>O170*H170</f>
        <v>0</v>
      </c>
      <c r="Q170" s="224">
        <v>0.060999999999999999</v>
      </c>
      <c r="R170" s="224">
        <f>Q170*H170</f>
        <v>0.31921299999999997</v>
      </c>
      <c r="S170" s="224">
        <v>0</v>
      </c>
      <c r="T170" s="225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26" t="s">
        <v>175</v>
      </c>
      <c r="AT170" s="226" t="s">
        <v>249</v>
      </c>
      <c r="AU170" s="226" t="s">
        <v>79</v>
      </c>
      <c r="AY170" s="20" t="s">
        <v>151</v>
      </c>
      <c r="BE170" s="227">
        <f>IF(N170="základní",J170,0)</f>
        <v>0</v>
      </c>
      <c r="BF170" s="227">
        <f>IF(N170="snížená",J170,0)</f>
        <v>0</v>
      </c>
      <c r="BG170" s="227">
        <f>IF(N170="zákl. přenesená",J170,0)</f>
        <v>0</v>
      </c>
      <c r="BH170" s="227">
        <f>IF(N170="sníž. přenesená",J170,0)</f>
        <v>0</v>
      </c>
      <c r="BI170" s="227">
        <f>IF(N170="nulová",J170,0)</f>
        <v>0</v>
      </c>
      <c r="BJ170" s="20" t="s">
        <v>77</v>
      </c>
      <c r="BK170" s="227">
        <f>ROUND(I170*H170,2)</f>
        <v>0</v>
      </c>
      <c r="BL170" s="20" t="s">
        <v>158</v>
      </c>
      <c r="BM170" s="226" t="s">
        <v>316</v>
      </c>
    </row>
    <row r="171" s="2" customFormat="1" ht="16.5" customHeight="1">
      <c r="A171" s="41"/>
      <c r="B171" s="42"/>
      <c r="C171" s="215" t="s">
        <v>326</v>
      </c>
      <c r="D171" s="215" t="s">
        <v>153</v>
      </c>
      <c r="E171" s="216" t="s">
        <v>449</v>
      </c>
      <c r="F171" s="217" t="s">
        <v>450</v>
      </c>
      <c r="G171" s="218" t="s">
        <v>156</v>
      </c>
      <c r="H171" s="219">
        <v>106.16</v>
      </c>
      <c r="I171" s="220"/>
      <c r="J171" s="221">
        <f>ROUND(I171*H171,2)</f>
        <v>0</v>
      </c>
      <c r="K171" s="217" t="s">
        <v>157</v>
      </c>
      <c r="L171" s="47"/>
      <c r="M171" s="222" t="s">
        <v>19</v>
      </c>
      <c r="N171" s="223" t="s">
        <v>40</v>
      </c>
      <c r="O171" s="87"/>
      <c r="P171" s="224">
        <f>O171*H171</f>
        <v>0</v>
      </c>
      <c r="Q171" s="224">
        <v>0.00046749999999999998</v>
      </c>
      <c r="R171" s="224">
        <f>Q171*H171</f>
        <v>0.049629799999999995</v>
      </c>
      <c r="S171" s="224">
        <v>0</v>
      </c>
      <c r="T171" s="225">
        <f>S171*H171</f>
        <v>0</v>
      </c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R171" s="226" t="s">
        <v>158</v>
      </c>
      <c r="AT171" s="226" t="s">
        <v>153</v>
      </c>
      <c r="AU171" s="226" t="s">
        <v>79</v>
      </c>
      <c r="AY171" s="20" t="s">
        <v>151</v>
      </c>
      <c r="BE171" s="227">
        <f>IF(N171="základní",J171,0)</f>
        <v>0</v>
      </c>
      <c r="BF171" s="227">
        <f>IF(N171="snížená",J171,0)</f>
        <v>0</v>
      </c>
      <c r="BG171" s="227">
        <f>IF(N171="zákl. přenesená",J171,0)</f>
        <v>0</v>
      </c>
      <c r="BH171" s="227">
        <f>IF(N171="sníž. přenesená",J171,0)</f>
        <v>0</v>
      </c>
      <c r="BI171" s="227">
        <f>IF(N171="nulová",J171,0)</f>
        <v>0</v>
      </c>
      <c r="BJ171" s="20" t="s">
        <v>77</v>
      </c>
      <c r="BK171" s="227">
        <f>ROUND(I171*H171,2)</f>
        <v>0</v>
      </c>
      <c r="BL171" s="20" t="s">
        <v>158</v>
      </c>
      <c r="BM171" s="226" t="s">
        <v>634</v>
      </c>
    </row>
    <row r="172" s="2" customFormat="1">
      <c r="A172" s="41"/>
      <c r="B172" s="42"/>
      <c r="C172" s="43"/>
      <c r="D172" s="228" t="s">
        <v>159</v>
      </c>
      <c r="E172" s="43"/>
      <c r="F172" s="229" t="s">
        <v>452</v>
      </c>
      <c r="G172" s="43"/>
      <c r="H172" s="43"/>
      <c r="I172" s="230"/>
      <c r="J172" s="43"/>
      <c r="K172" s="43"/>
      <c r="L172" s="47"/>
      <c r="M172" s="231"/>
      <c r="N172" s="232"/>
      <c r="O172" s="87"/>
      <c r="P172" s="87"/>
      <c r="Q172" s="87"/>
      <c r="R172" s="87"/>
      <c r="S172" s="87"/>
      <c r="T172" s="88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T172" s="20" t="s">
        <v>159</v>
      </c>
      <c r="AU172" s="20" t="s">
        <v>79</v>
      </c>
    </row>
    <row r="173" s="13" customFormat="1">
      <c r="A173" s="13"/>
      <c r="B173" s="233"/>
      <c r="C173" s="234"/>
      <c r="D173" s="235" t="s">
        <v>161</v>
      </c>
      <c r="E173" s="236" t="s">
        <v>19</v>
      </c>
      <c r="F173" s="237" t="s">
        <v>635</v>
      </c>
      <c r="G173" s="234"/>
      <c r="H173" s="238">
        <v>106.16</v>
      </c>
      <c r="I173" s="239"/>
      <c r="J173" s="234"/>
      <c r="K173" s="234"/>
      <c r="L173" s="240"/>
      <c r="M173" s="241"/>
      <c r="N173" s="242"/>
      <c r="O173" s="242"/>
      <c r="P173" s="242"/>
      <c r="Q173" s="242"/>
      <c r="R173" s="242"/>
      <c r="S173" s="242"/>
      <c r="T173" s="24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4" t="s">
        <v>161</v>
      </c>
      <c r="AU173" s="244" t="s">
        <v>79</v>
      </c>
      <c r="AV173" s="13" t="s">
        <v>79</v>
      </c>
      <c r="AW173" s="13" t="s">
        <v>31</v>
      </c>
      <c r="AX173" s="13" t="s">
        <v>77</v>
      </c>
      <c r="AY173" s="244" t="s">
        <v>151</v>
      </c>
    </row>
    <row r="174" s="2" customFormat="1" ht="16.5" customHeight="1">
      <c r="A174" s="41"/>
      <c r="B174" s="42"/>
      <c r="C174" s="215" t="s">
        <v>331</v>
      </c>
      <c r="D174" s="215" t="s">
        <v>153</v>
      </c>
      <c r="E174" s="216" t="s">
        <v>636</v>
      </c>
      <c r="F174" s="217" t="s">
        <v>637</v>
      </c>
      <c r="G174" s="218" t="s">
        <v>197</v>
      </c>
      <c r="H174" s="219">
        <v>1.2</v>
      </c>
      <c r="I174" s="220"/>
      <c r="J174" s="221">
        <f>ROUND(I174*H174,2)</f>
        <v>0</v>
      </c>
      <c r="K174" s="217" t="s">
        <v>157</v>
      </c>
      <c r="L174" s="47"/>
      <c r="M174" s="222" t="s">
        <v>19</v>
      </c>
      <c r="N174" s="223" t="s">
        <v>40</v>
      </c>
      <c r="O174" s="87"/>
      <c r="P174" s="224">
        <f>O174*H174</f>
        <v>0</v>
      </c>
      <c r="Q174" s="224">
        <v>0</v>
      </c>
      <c r="R174" s="224">
        <f>Q174*H174</f>
        <v>0</v>
      </c>
      <c r="S174" s="224">
        <v>2</v>
      </c>
      <c r="T174" s="225">
        <f>S174*H174</f>
        <v>2.3999999999999999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226" t="s">
        <v>158</v>
      </c>
      <c r="AT174" s="226" t="s">
        <v>153</v>
      </c>
      <c r="AU174" s="226" t="s">
        <v>79</v>
      </c>
      <c r="AY174" s="20" t="s">
        <v>151</v>
      </c>
      <c r="BE174" s="227">
        <f>IF(N174="základní",J174,0)</f>
        <v>0</v>
      </c>
      <c r="BF174" s="227">
        <f>IF(N174="snížená",J174,0)</f>
        <v>0</v>
      </c>
      <c r="BG174" s="227">
        <f>IF(N174="zákl. přenesená",J174,0)</f>
        <v>0</v>
      </c>
      <c r="BH174" s="227">
        <f>IF(N174="sníž. přenesená",J174,0)</f>
        <v>0</v>
      </c>
      <c r="BI174" s="227">
        <f>IF(N174="nulová",J174,0)</f>
        <v>0</v>
      </c>
      <c r="BJ174" s="20" t="s">
        <v>77</v>
      </c>
      <c r="BK174" s="227">
        <f>ROUND(I174*H174,2)</f>
        <v>0</v>
      </c>
      <c r="BL174" s="20" t="s">
        <v>158</v>
      </c>
      <c r="BM174" s="226" t="s">
        <v>500</v>
      </c>
    </row>
    <row r="175" s="2" customFormat="1">
      <c r="A175" s="41"/>
      <c r="B175" s="42"/>
      <c r="C175" s="43"/>
      <c r="D175" s="228" t="s">
        <v>159</v>
      </c>
      <c r="E175" s="43"/>
      <c r="F175" s="229" t="s">
        <v>638</v>
      </c>
      <c r="G175" s="43"/>
      <c r="H175" s="43"/>
      <c r="I175" s="230"/>
      <c r="J175" s="43"/>
      <c r="K175" s="43"/>
      <c r="L175" s="47"/>
      <c r="M175" s="231"/>
      <c r="N175" s="232"/>
      <c r="O175" s="87"/>
      <c r="P175" s="87"/>
      <c r="Q175" s="87"/>
      <c r="R175" s="87"/>
      <c r="S175" s="87"/>
      <c r="T175" s="88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T175" s="20" t="s">
        <v>159</v>
      </c>
      <c r="AU175" s="20" t="s">
        <v>79</v>
      </c>
    </row>
    <row r="176" s="13" customFormat="1">
      <c r="A176" s="13"/>
      <c r="B176" s="233"/>
      <c r="C176" s="234"/>
      <c r="D176" s="235" t="s">
        <v>161</v>
      </c>
      <c r="E176" s="236" t="s">
        <v>19</v>
      </c>
      <c r="F176" s="237" t="s">
        <v>639</v>
      </c>
      <c r="G176" s="234"/>
      <c r="H176" s="238">
        <v>1.2</v>
      </c>
      <c r="I176" s="239"/>
      <c r="J176" s="234"/>
      <c r="K176" s="234"/>
      <c r="L176" s="240"/>
      <c r="M176" s="241"/>
      <c r="N176" s="242"/>
      <c r="O176" s="242"/>
      <c r="P176" s="242"/>
      <c r="Q176" s="242"/>
      <c r="R176" s="242"/>
      <c r="S176" s="242"/>
      <c r="T176" s="24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4" t="s">
        <v>161</v>
      </c>
      <c r="AU176" s="244" t="s">
        <v>79</v>
      </c>
      <c r="AV176" s="13" t="s">
        <v>79</v>
      </c>
      <c r="AW176" s="13" t="s">
        <v>31</v>
      </c>
      <c r="AX176" s="13" t="s">
        <v>77</v>
      </c>
      <c r="AY176" s="244" t="s">
        <v>151</v>
      </c>
    </row>
    <row r="177" s="2" customFormat="1" ht="16.5" customHeight="1">
      <c r="A177" s="41"/>
      <c r="B177" s="42"/>
      <c r="C177" s="215" t="s">
        <v>333</v>
      </c>
      <c r="D177" s="215" t="s">
        <v>153</v>
      </c>
      <c r="E177" s="216" t="s">
        <v>640</v>
      </c>
      <c r="F177" s="217" t="s">
        <v>641</v>
      </c>
      <c r="G177" s="218" t="s">
        <v>156</v>
      </c>
      <c r="H177" s="219">
        <v>7.5999999999999996</v>
      </c>
      <c r="I177" s="220"/>
      <c r="J177" s="221">
        <f>ROUND(I177*H177,2)</f>
        <v>0</v>
      </c>
      <c r="K177" s="217" t="s">
        <v>642</v>
      </c>
      <c r="L177" s="47"/>
      <c r="M177" s="222" t="s">
        <v>19</v>
      </c>
      <c r="N177" s="223" t="s">
        <v>40</v>
      </c>
      <c r="O177" s="87"/>
      <c r="P177" s="224">
        <f>O177*H177</f>
        <v>0</v>
      </c>
      <c r="Q177" s="224">
        <v>0</v>
      </c>
      <c r="R177" s="224">
        <f>Q177*H177</f>
        <v>0</v>
      </c>
      <c r="S177" s="224">
        <v>0.18099999999999999</v>
      </c>
      <c r="T177" s="225">
        <f>S177*H177</f>
        <v>1.3755999999999999</v>
      </c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R177" s="226" t="s">
        <v>158</v>
      </c>
      <c r="AT177" s="226" t="s">
        <v>153</v>
      </c>
      <c r="AU177" s="226" t="s">
        <v>79</v>
      </c>
      <c r="AY177" s="20" t="s">
        <v>151</v>
      </c>
      <c r="BE177" s="227">
        <f>IF(N177="základní",J177,0)</f>
        <v>0</v>
      </c>
      <c r="BF177" s="227">
        <f>IF(N177="snížená",J177,0)</f>
        <v>0</v>
      </c>
      <c r="BG177" s="227">
        <f>IF(N177="zákl. přenesená",J177,0)</f>
        <v>0</v>
      </c>
      <c r="BH177" s="227">
        <f>IF(N177="sníž. přenesená",J177,0)</f>
        <v>0</v>
      </c>
      <c r="BI177" s="227">
        <f>IF(N177="nulová",J177,0)</f>
        <v>0</v>
      </c>
      <c r="BJ177" s="20" t="s">
        <v>77</v>
      </c>
      <c r="BK177" s="227">
        <f>ROUND(I177*H177,2)</f>
        <v>0</v>
      </c>
      <c r="BL177" s="20" t="s">
        <v>158</v>
      </c>
      <c r="BM177" s="226" t="s">
        <v>323</v>
      </c>
    </row>
    <row r="178" s="2" customFormat="1">
      <c r="A178" s="41"/>
      <c r="B178" s="42"/>
      <c r="C178" s="43"/>
      <c r="D178" s="228" t="s">
        <v>159</v>
      </c>
      <c r="E178" s="43"/>
      <c r="F178" s="229" t="s">
        <v>643</v>
      </c>
      <c r="G178" s="43"/>
      <c r="H178" s="43"/>
      <c r="I178" s="230"/>
      <c r="J178" s="43"/>
      <c r="K178" s="43"/>
      <c r="L178" s="47"/>
      <c r="M178" s="231"/>
      <c r="N178" s="232"/>
      <c r="O178" s="87"/>
      <c r="P178" s="87"/>
      <c r="Q178" s="87"/>
      <c r="R178" s="87"/>
      <c r="S178" s="87"/>
      <c r="T178" s="88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T178" s="20" t="s">
        <v>159</v>
      </c>
      <c r="AU178" s="20" t="s">
        <v>79</v>
      </c>
    </row>
    <row r="179" s="13" customFormat="1">
      <c r="A179" s="13"/>
      <c r="B179" s="233"/>
      <c r="C179" s="234"/>
      <c r="D179" s="235" t="s">
        <v>161</v>
      </c>
      <c r="E179" s="236" t="s">
        <v>19</v>
      </c>
      <c r="F179" s="237" t="s">
        <v>644</v>
      </c>
      <c r="G179" s="234"/>
      <c r="H179" s="238">
        <v>7.5999999999999996</v>
      </c>
      <c r="I179" s="239"/>
      <c r="J179" s="234"/>
      <c r="K179" s="234"/>
      <c r="L179" s="240"/>
      <c r="M179" s="241"/>
      <c r="N179" s="242"/>
      <c r="O179" s="242"/>
      <c r="P179" s="242"/>
      <c r="Q179" s="242"/>
      <c r="R179" s="242"/>
      <c r="S179" s="242"/>
      <c r="T179" s="24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4" t="s">
        <v>161</v>
      </c>
      <c r="AU179" s="244" t="s">
        <v>79</v>
      </c>
      <c r="AV179" s="13" t="s">
        <v>79</v>
      </c>
      <c r="AW179" s="13" t="s">
        <v>31</v>
      </c>
      <c r="AX179" s="13" t="s">
        <v>77</v>
      </c>
      <c r="AY179" s="244" t="s">
        <v>151</v>
      </c>
    </row>
    <row r="180" s="2" customFormat="1" ht="21.75" customHeight="1">
      <c r="A180" s="41"/>
      <c r="B180" s="42"/>
      <c r="C180" s="215" t="s">
        <v>236</v>
      </c>
      <c r="D180" s="215" t="s">
        <v>153</v>
      </c>
      <c r="E180" s="216" t="s">
        <v>645</v>
      </c>
      <c r="F180" s="217" t="s">
        <v>646</v>
      </c>
      <c r="G180" s="218" t="s">
        <v>363</v>
      </c>
      <c r="H180" s="219">
        <v>12</v>
      </c>
      <c r="I180" s="220"/>
      <c r="J180" s="221">
        <f>ROUND(I180*H180,2)</f>
        <v>0</v>
      </c>
      <c r="K180" s="217" t="s">
        <v>157</v>
      </c>
      <c r="L180" s="47"/>
      <c r="M180" s="222" t="s">
        <v>19</v>
      </c>
      <c r="N180" s="223" t="s">
        <v>40</v>
      </c>
      <c r="O180" s="87"/>
      <c r="P180" s="224">
        <f>O180*H180</f>
        <v>0</v>
      </c>
      <c r="Q180" s="224">
        <v>0</v>
      </c>
      <c r="R180" s="224">
        <f>Q180*H180</f>
        <v>0</v>
      </c>
      <c r="S180" s="224">
        <v>0.16500000000000001</v>
      </c>
      <c r="T180" s="225">
        <f>S180*H180</f>
        <v>1.98</v>
      </c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R180" s="226" t="s">
        <v>158</v>
      </c>
      <c r="AT180" s="226" t="s">
        <v>153</v>
      </c>
      <c r="AU180" s="226" t="s">
        <v>79</v>
      </c>
      <c r="AY180" s="20" t="s">
        <v>151</v>
      </c>
      <c r="BE180" s="227">
        <f>IF(N180="základní",J180,0)</f>
        <v>0</v>
      </c>
      <c r="BF180" s="227">
        <f>IF(N180="snížená",J180,0)</f>
        <v>0</v>
      </c>
      <c r="BG180" s="227">
        <f>IF(N180="zákl. přenesená",J180,0)</f>
        <v>0</v>
      </c>
      <c r="BH180" s="227">
        <f>IF(N180="sníž. přenesená",J180,0)</f>
        <v>0</v>
      </c>
      <c r="BI180" s="227">
        <f>IF(N180="nulová",J180,0)</f>
        <v>0</v>
      </c>
      <c r="BJ180" s="20" t="s">
        <v>77</v>
      </c>
      <c r="BK180" s="227">
        <f>ROUND(I180*H180,2)</f>
        <v>0</v>
      </c>
      <c r="BL180" s="20" t="s">
        <v>158</v>
      </c>
      <c r="BM180" s="226" t="s">
        <v>647</v>
      </c>
    </row>
    <row r="181" s="2" customFormat="1">
      <c r="A181" s="41"/>
      <c r="B181" s="42"/>
      <c r="C181" s="43"/>
      <c r="D181" s="228" t="s">
        <v>159</v>
      </c>
      <c r="E181" s="43"/>
      <c r="F181" s="229" t="s">
        <v>648</v>
      </c>
      <c r="G181" s="43"/>
      <c r="H181" s="43"/>
      <c r="I181" s="230"/>
      <c r="J181" s="43"/>
      <c r="K181" s="43"/>
      <c r="L181" s="47"/>
      <c r="M181" s="231"/>
      <c r="N181" s="232"/>
      <c r="O181" s="87"/>
      <c r="P181" s="87"/>
      <c r="Q181" s="87"/>
      <c r="R181" s="87"/>
      <c r="S181" s="87"/>
      <c r="T181" s="88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T181" s="20" t="s">
        <v>159</v>
      </c>
      <c r="AU181" s="20" t="s">
        <v>79</v>
      </c>
    </row>
    <row r="182" s="2" customFormat="1" ht="16.5" customHeight="1">
      <c r="A182" s="41"/>
      <c r="B182" s="42"/>
      <c r="C182" s="215" t="s">
        <v>344</v>
      </c>
      <c r="D182" s="215" t="s">
        <v>153</v>
      </c>
      <c r="E182" s="216" t="s">
        <v>649</v>
      </c>
      <c r="F182" s="217" t="s">
        <v>650</v>
      </c>
      <c r="G182" s="218" t="s">
        <v>191</v>
      </c>
      <c r="H182" s="219">
        <v>27</v>
      </c>
      <c r="I182" s="220"/>
      <c r="J182" s="221">
        <f>ROUND(I182*H182,2)</f>
        <v>0</v>
      </c>
      <c r="K182" s="217" t="s">
        <v>157</v>
      </c>
      <c r="L182" s="47"/>
      <c r="M182" s="222" t="s">
        <v>19</v>
      </c>
      <c r="N182" s="223" t="s">
        <v>40</v>
      </c>
      <c r="O182" s="87"/>
      <c r="P182" s="224">
        <f>O182*H182</f>
        <v>0</v>
      </c>
      <c r="Q182" s="224">
        <v>0</v>
      </c>
      <c r="R182" s="224">
        <f>Q182*H182</f>
        <v>0</v>
      </c>
      <c r="S182" s="224">
        <v>0.00198</v>
      </c>
      <c r="T182" s="225">
        <f>S182*H182</f>
        <v>0.053460000000000001</v>
      </c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R182" s="226" t="s">
        <v>158</v>
      </c>
      <c r="AT182" s="226" t="s">
        <v>153</v>
      </c>
      <c r="AU182" s="226" t="s">
        <v>79</v>
      </c>
      <c r="AY182" s="20" t="s">
        <v>151</v>
      </c>
      <c r="BE182" s="227">
        <f>IF(N182="základní",J182,0)</f>
        <v>0</v>
      </c>
      <c r="BF182" s="227">
        <f>IF(N182="snížená",J182,0)</f>
        <v>0</v>
      </c>
      <c r="BG182" s="227">
        <f>IF(N182="zákl. přenesená",J182,0)</f>
        <v>0</v>
      </c>
      <c r="BH182" s="227">
        <f>IF(N182="sníž. přenesená",J182,0)</f>
        <v>0</v>
      </c>
      <c r="BI182" s="227">
        <f>IF(N182="nulová",J182,0)</f>
        <v>0</v>
      </c>
      <c r="BJ182" s="20" t="s">
        <v>77</v>
      </c>
      <c r="BK182" s="227">
        <f>ROUND(I182*H182,2)</f>
        <v>0</v>
      </c>
      <c r="BL182" s="20" t="s">
        <v>158</v>
      </c>
      <c r="BM182" s="226" t="s">
        <v>340</v>
      </c>
    </row>
    <row r="183" s="2" customFormat="1">
      <c r="A183" s="41"/>
      <c r="B183" s="42"/>
      <c r="C183" s="43"/>
      <c r="D183" s="228" t="s">
        <v>159</v>
      </c>
      <c r="E183" s="43"/>
      <c r="F183" s="229" t="s">
        <v>651</v>
      </c>
      <c r="G183" s="43"/>
      <c r="H183" s="43"/>
      <c r="I183" s="230"/>
      <c r="J183" s="43"/>
      <c r="K183" s="43"/>
      <c r="L183" s="47"/>
      <c r="M183" s="231"/>
      <c r="N183" s="232"/>
      <c r="O183" s="87"/>
      <c r="P183" s="87"/>
      <c r="Q183" s="87"/>
      <c r="R183" s="87"/>
      <c r="S183" s="87"/>
      <c r="T183" s="88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T183" s="20" t="s">
        <v>159</v>
      </c>
      <c r="AU183" s="20" t="s">
        <v>79</v>
      </c>
    </row>
    <row r="184" s="12" customFormat="1" ht="22.8" customHeight="1">
      <c r="A184" s="12"/>
      <c r="B184" s="199"/>
      <c r="C184" s="200"/>
      <c r="D184" s="201" t="s">
        <v>68</v>
      </c>
      <c r="E184" s="213" t="s">
        <v>454</v>
      </c>
      <c r="F184" s="213" t="s">
        <v>455</v>
      </c>
      <c r="G184" s="200"/>
      <c r="H184" s="200"/>
      <c r="I184" s="203"/>
      <c r="J184" s="214">
        <f>BK184</f>
        <v>0</v>
      </c>
      <c r="K184" s="200"/>
      <c r="L184" s="205"/>
      <c r="M184" s="206"/>
      <c r="N184" s="207"/>
      <c r="O184" s="207"/>
      <c r="P184" s="208">
        <f>SUM(P185:P221)</f>
        <v>0</v>
      </c>
      <c r="Q184" s="207"/>
      <c r="R184" s="208">
        <f>SUM(R185:R221)</f>
        <v>0</v>
      </c>
      <c r="S184" s="207"/>
      <c r="T184" s="209">
        <f>SUM(T185:T221)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10" t="s">
        <v>77</v>
      </c>
      <c r="AT184" s="211" t="s">
        <v>68</v>
      </c>
      <c r="AU184" s="211" t="s">
        <v>77</v>
      </c>
      <c r="AY184" s="210" t="s">
        <v>151</v>
      </c>
      <c r="BK184" s="212">
        <f>SUM(BK185:BK221)</f>
        <v>0</v>
      </c>
    </row>
    <row r="185" s="2" customFormat="1" ht="24.15" customHeight="1">
      <c r="A185" s="41"/>
      <c r="B185" s="42"/>
      <c r="C185" s="215" t="s">
        <v>246</v>
      </c>
      <c r="D185" s="215" t="s">
        <v>153</v>
      </c>
      <c r="E185" s="216" t="s">
        <v>652</v>
      </c>
      <c r="F185" s="217" t="s">
        <v>653</v>
      </c>
      <c r="G185" s="218" t="s">
        <v>230</v>
      </c>
      <c r="H185" s="219">
        <v>1.3759999999999999</v>
      </c>
      <c r="I185" s="220"/>
      <c r="J185" s="221">
        <f>ROUND(I185*H185,2)</f>
        <v>0</v>
      </c>
      <c r="K185" s="217" t="s">
        <v>157</v>
      </c>
      <c r="L185" s="47"/>
      <c r="M185" s="222" t="s">
        <v>19</v>
      </c>
      <c r="N185" s="223" t="s">
        <v>40</v>
      </c>
      <c r="O185" s="87"/>
      <c r="P185" s="224">
        <f>O185*H185</f>
        <v>0</v>
      </c>
      <c r="Q185" s="224">
        <v>0</v>
      </c>
      <c r="R185" s="224">
        <f>Q185*H185</f>
        <v>0</v>
      </c>
      <c r="S185" s="224">
        <v>0</v>
      </c>
      <c r="T185" s="225">
        <f>S185*H185</f>
        <v>0</v>
      </c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R185" s="226" t="s">
        <v>158</v>
      </c>
      <c r="AT185" s="226" t="s">
        <v>153</v>
      </c>
      <c r="AU185" s="226" t="s">
        <v>79</v>
      </c>
      <c r="AY185" s="20" t="s">
        <v>151</v>
      </c>
      <c r="BE185" s="227">
        <f>IF(N185="základní",J185,0)</f>
        <v>0</v>
      </c>
      <c r="BF185" s="227">
        <f>IF(N185="snížená",J185,0)</f>
        <v>0</v>
      </c>
      <c r="BG185" s="227">
        <f>IF(N185="zákl. přenesená",J185,0)</f>
        <v>0</v>
      </c>
      <c r="BH185" s="227">
        <f>IF(N185="sníž. přenesená",J185,0)</f>
        <v>0</v>
      </c>
      <c r="BI185" s="227">
        <f>IF(N185="nulová",J185,0)</f>
        <v>0</v>
      </c>
      <c r="BJ185" s="20" t="s">
        <v>77</v>
      </c>
      <c r="BK185" s="227">
        <f>ROUND(I185*H185,2)</f>
        <v>0</v>
      </c>
      <c r="BL185" s="20" t="s">
        <v>158</v>
      </c>
      <c r="BM185" s="226" t="s">
        <v>654</v>
      </c>
    </row>
    <row r="186" s="2" customFormat="1">
      <c r="A186" s="41"/>
      <c r="B186" s="42"/>
      <c r="C186" s="43"/>
      <c r="D186" s="228" t="s">
        <v>159</v>
      </c>
      <c r="E186" s="43"/>
      <c r="F186" s="229" t="s">
        <v>655</v>
      </c>
      <c r="G186" s="43"/>
      <c r="H186" s="43"/>
      <c r="I186" s="230"/>
      <c r="J186" s="43"/>
      <c r="K186" s="43"/>
      <c r="L186" s="47"/>
      <c r="M186" s="231"/>
      <c r="N186" s="232"/>
      <c r="O186" s="87"/>
      <c r="P186" s="87"/>
      <c r="Q186" s="87"/>
      <c r="R186" s="87"/>
      <c r="S186" s="87"/>
      <c r="T186" s="88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T186" s="20" t="s">
        <v>159</v>
      </c>
      <c r="AU186" s="20" t="s">
        <v>79</v>
      </c>
    </row>
    <row r="187" s="13" customFormat="1">
      <c r="A187" s="13"/>
      <c r="B187" s="233"/>
      <c r="C187" s="234"/>
      <c r="D187" s="235" t="s">
        <v>161</v>
      </c>
      <c r="E187" s="236" t="s">
        <v>19</v>
      </c>
      <c r="F187" s="237" t="s">
        <v>656</v>
      </c>
      <c r="G187" s="234"/>
      <c r="H187" s="238">
        <v>1.3759999999999999</v>
      </c>
      <c r="I187" s="239"/>
      <c r="J187" s="234"/>
      <c r="K187" s="234"/>
      <c r="L187" s="240"/>
      <c r="M187" s="241"/>
      <c r="N187" s="242"/>
      <c r="O187" s="242"/>
      <c r="P187" s="242"/>
      <c r="Q187" s="242"/>
      <c r="R187" s="242"/>
      <c r="S187" s="242"/>
      <c r="T187" s="24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4" t="s">
        <v>161</v>
      </c>
      <c r="AU187" s="244" t="s">
        <v>79</v>
      </c>
      <c r="AV187" s="13" t="s">
        <v>79</v>
      </c>
      <c r="AW187" s="13" t="s">
        <v>31</v>
      </c>
      <c r="AX187" s="13" t="s">
        <v>77</v>
      </c>
      <c r="AY187" s="244" t="s">
        <v>151</v>
      </c>
    </row>
    <row r="188" s="2" customFormat="1" ht="24.15" customHeight="1">
      <c r="A188" s="41"/>
      <c r="B188" s="42"/>
      <c r="C188" s="215" t="s">
        <v>354</v>
      </c>
      <c r="D188" s="215" t="s">
        <v>153</v>
      </c>
      <c r="E188" s="216" t="s">
        <v>457</v>
      </c>
      <c r="F188" s="217" t="s">
        <v>458</v>
      </c>
      <c r="G188" s="218" t="s">
        <v>230</v>
      </c>
      <c r="H188" s="219">
        <v>22.271999999999998</v>
      </c>
      <c r="I188" s="220"/>
      <c r="J188" s="221">
        <f>ROUND(I188*H188,2)</f>
        <v>0</v>
      </c>
      <c r="K188" s="217" t="s">
        <v>157</v>
      </c>
      <c r="L188" s="47"/>
      <c r="M188" s="222" t="s">
        <v>19</v>
      </c>
      <c r="N188" s="223" t="s">
        <v>40</v>
      </c>
      <c r="O188" s="87"/>
      <c r="P188" s="224">
        <f>O188*H188</f>
        <v>0</v>
      </c>
      <c r="Q188" s="224">
        <v>0</v>
      </c>
      <c r="R188" s="224">
        <f>Q188*H188</f>
        <v>0</v>
      </c>
      <c r="S188" s="224">
        <v>0</v>
      </c>
      <c r="T188" s="225">
        <f>S188*H188</f>
        <v>0</v>
      </c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R188" s="226" t="s">
        <v>158</v>
      </c>
      <c r="AT188" s="226" t="s">
        <v>153</v>
      </c>
      <c r="AU188" s="226" t="s">
        <v>79</v>
      </c>
      <c r="AY188" s="20" t="s">
        <v>151</v>
      </c>
      <c r="BE188" s="227">
        <f>IF(N188="základní",J188,0)</f>
        <v>0</v>
      </c>
      <c r="BF188" s="227">
        <f>IF(N188="snížená",J188,0)</f>
        <v>0</v>
      </c>
      <c r="BG188" s="227">
        <f>IF(N188="zákl. přenesená",J188,0)</f>
        <v>0</v>
      </c>
      <c r="BH188" s="227">
        <f>IF(N188="sníž. přenesená",J188,0)</f>
        <v>0</v>
      </c>
      <c r="BI188" s="227">
        <f>IF(N188="nulová",J188,0)</f>
        <v>0</v>
      </c>
      <c r="BJ188" s="20" t="s">
        <v>77</v>
      </c>
      <c r="BK188" s="227">
        <f>ROUND(I188*H188,2)</f>
        <v>0</v>
      </c>
      <c r="BL188" s="20" t="s">
        <v>158</v>
      </c>
      <c r="BM188" s="226" t="s">
        <v>347</v>
      </c>
    </row>
    <row r="189" s="2" customFormat="1">
      <c r="A189" s="41"/>
      <c r="B189" s="42"/>
      <c r="C189" s="43"/>
      <c r="D189" s="228" t="s">
        <v>159</v>
      </c>
      <c r="E189" s="43"/>
      <c r="F189" s="229" t="s">
        <v>460</v>
      </c>
      <c r="G189" s="43"/>
      <c r="H189" s="43"/>
      <c r="I189" s="230"/>
      <c r="J189" s="43"/>
      <c r="K189" s="43"/>
      <c r="L189" s="47"/>
      <c r="M189" s="231"/>
      <c r="N189" s="232"/>
      <c r="O189" s="87"/>
      <c r="P189" s="87"/>
      <c r="Q189" s="87"/>
      <c r="R189" s="87"/>
      <c r="S189" s="87"/>
      <c r="T189" s="88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T189" s="20" t="s">
        <v>159</v>
      </c>
      <c r="AU189" s="20" t="s">
        <v>79</v>
      </c>
    </row>
    <row r="190" s="13" customFormat="1">
      <c r="A190" s="13"/>
      <c r="B190" s="233"/>
      <c r="C190" s="234"/>
      <c r="D190" s="235" t="s">
        <v>161</v>
      </c>
      <c r="E190" s="236" t="s">
        <v>19</v>
      </c>
      <c r="F190" s="237" t="s">
        <v>657</v>
      </c>
      <c r="G190" s="234"/>
      <c r="H190" s="238">
        <v>21.141999999999999</v>
      </c>
      <c r="I190" s="239"/>
      <c r="J190" s="234"/>
      <c r="K190" s="234"/>
      <c r="L190" s="240"/>
      <c r="M190" s="241"/>
      <c r="N190" s="242"/>
      <c r="O190" s="242"/>
      <c r="P190" s="242"/>
      <c r="Q190" s="242"/>
      <c r="R190" s="242"/>
      <c r="S190" s="242"/>
      <c r="T190" s="24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4" t="s">
        <v>161</v>
      </c>
      <c r="AU190" s="244" t="s">
        <v>79</v>
      </c>
      <c r="AV190" s="13" t="s">
        <v>79</v>
      </c>
      <c r="AW190" s="13" t="s">
        <v>31</v>
      </c>
      <c r="AX190" s="13" t="s">
        <v>69</v>
      </c>
      <c r="AY190" s="244" t="s">
        <v>151</v>
      </c>
    </row>
    <row r="191" s="13" customFormat="1">
      <c r="A191" s="13"/>
      <c r="B191" s="233"/>
      <c r="C191" s="234"/>
      <c r="D191" s="235" t="s">
        <v>161</v>
      </c>
      <c r="E191" s="236" t="s">
        <v>19</v>
      </c>
      <c r="F191" s="237" t="s">
        <v>658</v>
      </c>
      <c r="G191" s="234"/>
      <c r="H191" s="238">
        <v>1.1299999999999999</v>
      </c>
      <c r="I191" s="239"/>
      <c r="J191" s="234"/>
      <c r="K191" s="234"/>
      <c r="L191" s="240"/>
      <c r="M191" s="241"/>
      <c r="N191" s="242"/>
      <c r="O191" s="242"/>
      <c r="P191" s="242"/>
      <c r="Q191" s="242"/>
      <c r="R191" s="242"/>
      <c r="S191" s="242"/>
      <c r="T191" s="24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4" t="s">
        <v>161</v>
      </c>
      <c r="AU191" s="244" t="s">
        <v>79</v>
      </c>
      <c r="AV191" s="13" t="s">
        <v>79</v>
      </c>
      <c r="AW191" s="13" t="s">
        <v>31</v>
      </c>
      <c r="AX191" s="13" t="s">
        <v>69</v>
      </c>
      <c r="AY191" s="244" t="s">
        <v>151</v>
      </c>
    </row>
    <row r="192" s="14" customFormat="1">
      <c r="A192" s="14"/>
      <c r="B192" s="245"/>
      <c r="C192" s="246"/>
      <c r="D192" s="235" t="s">
        <v>161</v>
      </c>
      <c r="E192" s="247" t="s">
        <v>19</v>
      </c>
      <c r="F192" s="248" t="s">
        <v>202</v>
      </c>
      <c r="G192" s="246"/>
      <c r="H192" s="249">
        <v>22.271999999999998</v>
      </c>
      <c r="I192" s="250"/>
      <c r="J192" s="246"/>
      <c r="K192" s="246"/>
      <c r="L192" s="251"/>
      <c r="M192" s="252"/>
      <c r="N192" s="253"/>
      <c r="O192" s="253"/>
      <c r="P192" s="253"/>
      <c r="Q192" s="253"/>
      <c r="R192" s="253"/>
      <c r="S192" s="253"/>
      <c r="T192" s="25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5" t="s">
        <v>161</v>
      </c>
      <c r="AU192" s="255" t="s">
        <v>79</v>
      </c>
      <c r="AV192" s="14" t="s">
        <v>158</v>
      </c>
      <c r="AW192" s="14" t="s">
        <v>31</v>
      </c>
      <c r="AX192" s="14" t="s">
        <v>77</v>
      </c>
      <c r="AY192" s="255" t="s">
        <v>151</v>
      </c>
    </row>
    <row r="193" s="2" customFormat="1" ht="24.15" customHeight="1">
      <c r="A193" s="41"/>
      <c r="B193" s="42"/>
      <c r="C193" s="215" t="s">
        <v>252</v>
      </c>
      <c r="D193" s="215" t="s">
        <v>153</v>
      </c>
      <c r="E193" s="216" t="s">
        <v>465</v>
      </c>
      <c r="F193" s="217" t="s">
        <v>466</v>
      </c>
      <c r="G193" s="218" t="s">
        <v>230</v>
      </c>
      <c r="H193" s="219">
        <v>200.44800000000001</v>
      </c>
      <c r="I193" s="220"/>
      <c r="J193" s="221">
        <f>ROUND(I193*H193,2)</f>
        <v>0</v>
      </c>
      <c r="K193" s="217" t="s">
        <v>157</v>
      </c>
      <c r="L193" s="47"/>
      <c r="M193" s="222" t="s">
        <v>19</v>
      </c>
      <c r="N193" s="223" t="s">
        <v>40</v>
      </c>
      <c r="O193" s="87"/>
      <c r="P193" s="224">
        <f>O193*H193</f>
        <v>0</v>
      </c>
      <c r="Q193" s="224">
        <v>0</v>
      </c>
      <c r="R193" s="224">
        <f>Q193*H193</f>
        <v>0</v>
      </c>
      <c r="S193" s="224">
        <v>0</v>
      </c>
      <c r="T193" s="225">
        <f>S193*H193</f>
        <v>0</v>
      </c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R193" s="226" t="s">
        <v>158</v>
      </c>
      <c r="AT193" s="226" t="s">
        <v>153</v>
      </c>
      <c r="AU193" s="226" t="s">
        <v>79</v>
      </c>
      <c r="AY193" s="20" t="s">
        <v>151</v>
      </c>
      <c r="BE193" s="227">
        <f>IF(N193="základní",J193,0)</f>
        <v>0</v>
      </c>
      <c r="BF193" s="227">
        <f>IF(N193="snížená",J193,0)</f>
        <v>0</v>
      </c>
      <c r="BG193" s="227">
        <f>IF(N193="zákl. přenesená",J193,0)</f>
        <v>0</v>
      </c>
      <c r="BH193" s="227">
        <f>IF(N193="sníž. přenesená",J193,0)</f>
        <v>0</v>
      </c>
      <c r="BI193" s="227">
        <f>IF(N193="nulová",J193,0)</f>
        <v>0</v>
      </c>
      <c r="BJ193" s="20" t="s">
        <v>77</v>
      </c>
      <c r="BK193" s="227">
        <f>ROUND(I193*H193,2)</f>
        <v>0</v>
      </c>
      <c r="BL193" s="20" t="s">
        <v>158</v>
      </c>
      <c r="BM193" s="226" t="s">
        <v>351</v>
      </c>
    </row>
    <row r="194" s="2" customFormat="1">
      <c r="A194" s="41"/>
      <c r="B194" s="42"/>
      <c r="C194" s="43"/>
      <c r="D194" s="228" t="s">
        <v>159</v>
      </c>
      <c r="E194" s="43"/>
      <c r="F194" s="229" t="s">
        <v>468</v>
      </c>
      <c r="G194" s="43"/>
      <c r="H194" s="43"/>
      <c r="I194" s="230"/>
      <c r="J194" s="43"/>
      <c r="K194" s="43"/>
      <c r="L194" s="47"/>
      <c r="M194" s="231"/>
      <c r="N194" s="232"/>
      <c r="O194" s="87"/>
      <c r="P194" s="87"/>
      <c r="Q194" s="87"/>
      <c r="R194" s="87"/>
      <c r="S194" s="87"/>
      <c r="T194" s="88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T194" s="20" t="s">
        <v>159</v>
      </c>
      <c r="AU194" s="20" t="s">
        <v>79</v>
      </c>
    </row>
    <row r="195" s="2" customFormat="1">
      <c r="A195" s="41"/>
      <c r="B195" s="42"/>
      <c r="C195" s="43"/>
      <c r="D195" s="235" t="s">
        <v>238</v>
      </c>
      <c r="E195" s="43"/>
      <c r="F195" s="256" t="s">
        <v>469</v>
      </c>
      <c r="G195" s="43"/>
      <c r="H195" s="43"/>
      <c r="I195" s="230"/>
      <c r="J195" s="43"/>
      <c r="K195" s="43"/>
      <c r="L195" s="47"/>
      <c r="M195" s="231"/>
      <c r="N195" s="232"/>
      <c r="O195" s="87"/>
      <c r="P195" s="87"/>
      <c r="Q195" s="87"/>
      <c r="R195" s="87"/>
      <c r="S195" s="87"/>
      <c r="T195" s="88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T195" s="20" t="s">
        <v>238</v>
      </c>
      <c r="AU195" s="20" t="s">
        <v>79</v>
      </c>
    </row>
    <row r="196" s="13" customFormat="1">
      <c r="A196" s="13"/>
      <c r="B196" s="233"/>
      <c r="C196" s="234"/>
      <c r="D196" s="235" t="s">
        <v>161</v>
      </c>
      <c r="E196" s="234"/>
      <c r="F196" s="237" t="s">
        <v>659</v>
      </c>
      <c r="G196" s="234"/>
      <c r="H196" s="238">
        <v>200.44800000000001</v>
      </c>
      <c r="I196" s="239"/>
      <c r="J196" s="234"/>
      <c r="K196" s="234"/>
      <c r="L196" s="240"/>
      <c r="M196" s="241"/>
      <c r="N196" s="242"/>
      <c r="O196" s="242"/>
      <c r="P196" s="242"/>
      <c r="Q196" s="242"/>
      <c r="R196" s="242"/>
      <c r="S196" s="242"/>
      <c r="T196" s="24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4" t="s">
        <v>161</v>
      </c>
      <c r="AU196" s="244" t="s">
        <v>79</v>
      </c>
      <c r="AV196" s="13" t="s">
        <v>79</v>
      </c>
      <c r="AW196" s="13" t="s">
        <v>4</v>
      </c>
      <c r="AX196" s="13" t="s">
        <v>77</v>
      </c>
      <c r="AY196" s="244" t="s">
        <v>151</v>
      </c>
    </row>
    <row r="197" s="2" customFormat="1" ht="24.15" customHeight="1">
      <c r="A197" s="41"/>
      <c r="B197" s="42"/>
      <c r="C197" s="215" t="s">
        <v>366</v>
      </c>
      <c r="D197" s="215" t="s">
        <v>153</v>
      </c>
      <c r="E197" s="216" t="s">
        <v>565</v>
      </c>
      <c r="F197" s="217" t="s">
        <v>566</v>
      </c>
      <c r="G197" s="218" t="s">
        <v>230</v>
      </c>
      <c r="H197" s="219">
        <v>3.4089999999999998</v>
      </c>
      <c r="I197" s="220"/>
      <c r="J197" s="221">
        <f>ROUND(I197*H197,2)</f>
        <v>0</v>
      </c>
      <c r="K197" s="217" t="s">
        <v>157</v>
      </c>
      <c r="L197" s="47"/>
      <c r="M197" s="222" t="s">
        <v>19</v>
      </c>
      <c r="N197" s="223" t="s">
        <v>40</v>
      </c>
      <c r="O197" s="87"/>
      <c r="P197" s="224">
        <f>O197*H197</f>
        <v>0</v>
      </c>
      <c r="Q197" s="224">
        <v>0</v>
      </c>
      <c r="R197" s="224">
        <f>Q197*H197</f>
        <v>0</v>
      </c>
      <c r="S197" s="224">
        <v>0</v>
      </c>
      <c r="T197" s="225">
        <f>S197*H197</f>
        <v>0</v>
      </c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R197" s="226" t="s">
        <v>158</v>
      </c>
      <c r="AT197" s="226" t="s">
        <v>153</v>
      </c>
      <c r="AU197" s="226" t="s">
        <v>79</v>
      </c>
      <c r="AY197" s="20" t="s">
        <v>151</v>
      </c>
      <c r="BE197" s="227">
        <f>IF(N197="základní",J197,0)</f>
        <v>0</v>
      </c>
      <c r="BF197" s="227">
        <f>IF(N197="snížená",J197,0)</f>
        <v>0</v>
      </c>
      <c r="BG197" s="227">
        <f>IF(N197="zákl. přenesená",J197,0)</f>
        <v>0</v>
      </c>
      <c r="BH197" s="227">
        <f>IF(N197="sníž. přenesená",J197,0)</f>
        <v>0</v>
      </c>
      <c r="BI197" s="227">
        <f>IF(N197="nulová",J197,0)</f>
        <v>0</v>
      </c>
      <c r="BJ197" s="20" t="s">
        <v>77</v>
      </c>
      <c r="BK197" s="227">
        <f>ROUND(I197*H197,2)</f>
        <v>0</v>
      </c>
      <c r="BL197" s="20" t="s">
        <v>158</v>
      </c>
      <c r="BM197" s="226" t="s">
        <v>660</v>
      </c>
    </row>
    <row r="198" s="2" customFormat="1">
      <c r="A198" s="41"/>
      <c r="B198" s="42"/>
      <c r="C198" s="43"/>
      <c r="D198" s="228" t="s">
        <v>159</v>
      </c>
      <c r="E198" s="43"/>
      <c r="F198" s="229" t="s">
        <v>567</v>
      </c>
      <c r="G198" s="43"/>
      <c r="H198" s="43"/>
      <c r="I198" s="230"/>
      <c r="J198" s="43"/>
      <c r="K198" s="43"/>
      <c r="L198" s="47"/>
      <c r="M198" s="231"/>
      <c r="N198" s="232"/>
      <c r="O198" s="87"/>
      <c r="P198" s="87"/>
      <c r="Q198" s="87"/>
      <c r="R198" s="87"/>
      <c r="S198" s="87"/>
      <c r="T198" s="88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T198" s="20" t="s">
        <v>159</v>
      </c>
      <c r="AU198" s="20" t="s">
        <v>79</v>
      </c>
    </row>
    <row r="199" s="15" customFormat="1">
      <c r="A199" s="15"/>
      <c r="B199" s="274"/>
      <c r="C199" s="275"/>
      <c r="D199" s="235" t="s">
        <v>161</v>
      </c>
      <c r="E199" s="276" t="s">
        <v>19</v>
      </c>
      <c r="F199" s="277" t="s">
        <v>661</v>
      </c>
      <c r="G199" s="275"/>
      <c r="H199" s="276" t="s">
        <v>19</v>
      </c>
      <c r="I199" s="278"/>
      <c r="J199" s="275"/>
      <c r="K199" s="275"/>
      <c r="L199" s="279"/>
      <c r="M199" s="280"/>
      <c r="N199" s="281"/>
      <c r="O199" s="281"/>
      <c r="P199" s="281"/>
      <c r="Q199" s="281"/>
      <c r="R199" s="281"/>
      <c r="S199" s="281"/>
      <c r="T199" s="282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83" t="s">
        <v>161</v>
      </c>
      <c r="AU199" s="283" t="s">
        <v>79</v>
      </c>
      <c r="AV199" s="15" t="s">
        <v>77</v>
      </c>
      <c r="AW199" s="15" t="s">
        <v>31</v>
      </c>
      <c r="AX199" s="15" t="s">
        <v>69</v>
      </c>
      <c r="AY199" s="283" t="s">
        <v>151</v>
      </c>
    </row>
    <row r="200" s="13" customFormat="1">
      <c r="A200" s="13"/>
      <c r="B200" s="233"/>
      <c r="C200" s="234"/>
      <c r="D200" s="235" t="s">
        <v>161</v>
      </c>
      <c r="E200" s="236" t="s">
        <v>19</v>
      </c>
      <c r="F200" s="237" t="s">
        <v>662</v>
      </c>
      <c r="G200" s="234"/>
      <c r="H200" s="238">
        <v>1.3759999999999999</v>
      </c>
      <c r="I200" s="239"/>
      <c r="J200" s="234"/>
      <c r="K200" s="234"/>
      <c r="L200" s="240"/>
      <c r="M200" s="241"/>
      <c r="N200" s="242"/>
      <c r="O200" s="242"/>
      <c r="P200" s="242"/>
      <c r="Q200" s="242"/>
      <c r="R200" s="242"/>
      <c r="S200" s="242"/>
      <c r="T200" s="24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4" t="s">
        <v>161</v>
      </c>
      <c r="AU200" s="244" t="s">
        <v>79</v>
      </c>
      <c r="AV200" s="13" t="s">
        <v>79</v>
      </c>
      <c r="AW200" s="13" t="s">
        <v>31</v>
      </c>
      <c r="AX200" s="13" t="s">
        <v>69</v>
      </c>
      <c r="AY200" s="244" t="s">
        <v>151</v>
      </c>
    </row>
    <row r="201" s="13" customFormat="1">
      <c r="A201" s="13"/>
      <c r="B201" s="233"/>
      <c r="C201" s="234"/>
      <c r="D201" s="235" t="s">
        <v>161</v>
      </c>
      <c r="E201" s="236" t="s">
        <v>19</v>
      </c>
      <c r="F201" s="237" t="s">
        <v>663</v>
      </c>
      <c r="G201" s="234"/>
      <c r="H201" s="238">
        <v>2.0329999999999999</v>
      </c>
      <c r="I201" s="239"/>
      <c r="J201" s="234"/>
      <c r="K201" s="234"/>
      <c r="L201" s="240"/>
      <c r="M201" s="241"/>
      <c r="N201" s="242"/>
      <c r="O201" s="242"/>
      <c r="P201" s="242"/>
      <c r="Q201" s="242"/>
      <c r="R201" s="242"/>
      <c r="S201" s="242"/>
      <c r="T201" s="24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4" t="s">
        <v>161</v>
      </c>
      <c r="AU201" s="244" t="s">
        <v>79</v>
      </c>
      <c r="AV201" s="13" t="s">
        <v>79</v>
      </c>
      <c r="AW201" s="13" t="s">
        <v>31</v>
      </c>
      <c r="AX201" s="13" t="s">
        <v>69</v>
      </c>
      <c r="AY201" s="244" t="s">
        <v>151</v>
      </c>
    </row>
    <row r="202" s="14" customFormat="1">
      <c r="A202" s="14"/>
      <c r="B202" s="245"/>
      <c r="C202" s="246"/>
      <c r="D202" s="235" t="s">
        <v>161</v>
      </c>
      <c r="E202" s="247" t="s">
        <v>19</v>
      </c>
      <c r="F202" s="248" t="s">
        <v>202</v>
      </c>
      <c r="G202" s="246"/>
      <c r="H202" s="249">
        <v>3.4089999999999998</v>
      </c>
      <c r="I202" s="250"/>
      <c r="J202" s="246"/>
      <c r="K202" s="246"/>
      <c r="L202" s="251"/>
      <c r="M202" s="252"/>
      <c r="N202" s="253"/>
      <c r="O202" s="253"/>
      <c r="P202" s="253"/>
      <c r="Q202" s="253"/>
      <c r="R202" s="253"/>
      <c r="S202" s="253"/>
      <c r="T202" s="25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5" t="s">
        <v>161</v>
      </c>
      <c r="AU202" s="255" t="s">
        <v>79</v>
      </c>
      <c r="AV202" s="14" t="s">
        <v>158</v>
      </c>
      <c r="AW202" s="14" t="s">
        <v>31</v>
      </c>
      <c r="AX202" s="14" t="s">
        <v>77</v>
      </c>
      <c r="AY202" s="255" t="s">
        <v>151</v>
      </c>
    </row>
    <row r="203" s="2" customFormat="1" ht="24.15" customHeight="1">
      <c r="A203" s="41"/>
      <c r="B203" s="42"/>
      <c r="C203" s="215" t="s">
        <v>257</v>
      </c>
      <c r="D203" s="215" t="s">
        <v>153</v>
      </c>
      <c r="E203" s="216" t="s">
        <v>569</v>
      </c>
      <c r="F203" s="217" t="s">
        <v>466</v>
      </c>
      <c r="G203" s="218" t="s">
        <v>230</v>
      </c>
      <c r="H203" s="219">
        <v>30.681000000000001</v>
      </c>
      <c r="I203" s="220"/>
      <c r="J203" s="221">
        <f>ROUND(I203*H203,2)</f>
        <v>0</v>
      </c>
      <c r="K203" s="217" t="s">
        <v>157</v>
      </c>
      <c r="L203" s="47"/>
      <c r="M203" s="222" t="s">
        <v>19</v>
      </c>
      <c r="N203" s="223" t="s">
        <v>40</v>
      </c>
      <c r="O203" s="87"/>
      <c r="P203" s="224">
        <f>O203*H203</f>
        <v>0</v>
      </c>
      <c r="Q203" s="224">
        <v>0</v>
      </c>
      <c r="R203" s="224">
        <f>Q203*H203</f>
        <v>0</v>
      </c>
      <c r="S203" s="224">
        <v>0</v>
      </c>
      <c r="T203" s="225">
        <f>S203*H203</f>
        <v>0</v>
      </c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R203" s="226" t="s">
        <v>158</v>
      </c>
      <c r="AT203" s="226" t="s">
        <v>153</v>
      </c>
      <c r="AU203" s="226" t="s">
        <v>79</v>
      </c>
      <c r="AY203" s="20" t="s">
        <v>151</v>
      </c>
      <c r="BE203" s="227">
        <f>IF(N203="základní",J203,0)</f>
        <v>0</v>
      </c>
      <c r="BF203" s="227">
        <f>IF(N203="snížená",J203,0)</f>
        <v>0</v>
      </c>
      <c r="BG203" s="227">
        <f>IF(N203="zákl. přenesená",J203,0)</f>
        <v>0</v>
      </c>
      <c r="BH203" s="227">
        <f>IF(N203="sníž. přenesená",J203,0)</f>
        <v>0</v>
      </c>
      <c r="BI203" s="227">
        <f>IF(N203="nulová",J203,0)</f>
        <v>0</v>
      </c>
      <c r="BJ203" s="20" t="s">
        <v>77</v>
      </c>
      <c r="BK203" s="227">
        <f>ROUND(I203*H203,2)</f>
        <v>0</v>
      </c>
      <c r="BL203" s="20" t="s">
        <v>158</v>
      </c>
      <c r="BM203" s="226" t="s">
        <v>364</v>
      </c>
    </row>
    <row r="204" s="2" customFormat="1">
      <c r="A204" s="41"/>
      <c r="B204" s="42"/>
      <c r="C204" s="43"/>
      <c r="D204" s="228" t="s">
        <v>159</v>
      </c>
      <c r="E204" s="43"/>
      <c r="F204" s="229" t="s">
        <v>570</v>
      </c>
      <c r="G204" s="43"/>
      <c r="H204" s="43"/>
      <c r="I204" s="230"/>
      <c r="J204" s="43"/>
      <c r="K204" s="43"/>
      <c r="L204" s="47"/>
      <c r="M204" s="231"/>
      <c r="N204" s="232"/>
      <c r="O204" s="87"/>
      <c r="P204" s="87"/>
      <c r="Q204" s="87"/>
      <c r="R204" s="87"/>
      <c r="S204" s="87"/>
      <c r="T204" s="88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T204" s="20" t="s">
        <v>159</v>
      </c>
      <c r="AU204" s="20" t="s">
        <v>79</v>
      </c>
    </row>
    <row r="205" s="2" customFormat="1">
      <c r="A205" s="41"/>
      <c r="B205" s="42"/>
      <c r="C205" s="43"/>
      <c r="D205" s="235" t="s">
        <v>238</v>
      </c>
      <c r="E205" s="43"/>
      <c r="F205" s="256" t="s">
        <v>469</v>
      </c>
      <c r="G205" s="43"/>
      <c r="H205" s="43"/>
      <c r="I205" s="230"/>
      <c r="J205" s="43"/>
      <c r="K205" s="43"/>
      <c r="L205" s="47"/>
      <c r="M205" s="231"/>
      <c r="N205" s="232"/>
      <c r="O205" s="87"/>
      <c r="P205" s="87"/>
      <c r="Q205" s="87"/>
      <c r="R205" s="87"/>
      <c r="S205" s="87"/>
      <c r="T205" s="88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T205" s="20" t="s">
        <v>238</v>
      </c>
      <c r="AU205" s="20" t="s">
        <v>79</v>
      </c>
    </row>
    <row r="206" s="13" customFormat="1">
      <c r="A206" s="13"/>
      <c r="B206" s="233"/>
      <c r="C206" s="234"/>
      <c r="D206" s="235" t="s">
        <v>161</v>
      </c>
      <c r="E206" s="234"/>
      <c r="F206" s="237" t="s">
        <v>664</v>
      </c>
      <c r="G206" s="234"/>
      <c r="H206" s="238">
        <v>30.681000000000001</v>
      </c>
      <c r="I206" s="239"/>
      <c r="J206" s="234"/>
      <c r="K206" s="234"/>
      <c r="L206" s="240"/>
      <c r="M206" s="241"/>
      <c r="N206" s="242"/>
      <c r="O206" s="242"/>
      <c r="P206" s="242"/>
      <c r="Q206" s="242"/>
      <c r="R206" s="242"/>
      <c r="S206" s="242"/>
      <c r="T206" s="24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4" t="s">
        <v>161</v>
      </c>
      <c r="AU206" s="244" t="s">
        <v>79</v>
      </c>
      <c r="AV206" s="13" t="s">
        <v>79</v>
      </c>
      <c r="AW206" s="13" t="s">
        <v>4</v>
      </c>
      <c r="AX206" s="13" t="s">
        <v>77</v>
      </c>
      <c r="AY206" s="244" t="s">
        <v>151</v>
      </c>
    </row>
    <row r="207" s="2" customFormat="1" ht="24.15" customHeight="1">
      <c r="A207" s="41"/>
      <c r="B207" s="42"/>
      <c r="C207" s="215" t="s">
        <v>376</v>
      </c>
      <c r="D207" s="215" t="s">
        <v>153</v>
      </c>
      <c r="E207" s="216" t="s">
        <v>472</v>
      </c>
      <c r="F207" s="217" t="s">
        <v>473</v>
      </c>
      <c r="G207" s="218" t="s">
        <v>230</v>
      </c>
      <c r="H207" s="219">
        <v>2.3999999999999999</v>
      </c>
      <c r="I207" s="220"/>
      <c r="J207" s="221">
        <f>ROUND(I207*H207,2)</f>
        <v>0</v>
      </c>
      <c r="K207" s="217" t="s">
        <v>157</v>
      </c>
      <c r="L207" s="47"/>
      <c r="M207" s="222" t="s">
        <v>19</v>
      </c>
      <c r="N207" s="223" t="s">
        <v>40</v>
      </c>
      <c r="O207" s="87"/>
      <c r="P207" s="224">
        <f>O207*H207</f>
        <v>0</v>
      </c>
      <c r="Q207" s="224">
        <v>0</v>
      </c>
      <c r="R207" s="224">
        <f>Q207*H207</f>
        <v>0</v>
      </c>
      <c r="S207" s="224">
        <v>0</v>
      </c>
      <c r="T207" s="225">
        <f>S207*H207</f>
        <v>0</v>
      </c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R207" s="226" t="s">
        <v>158</v>
      </c>
      <c r="AT207" s="226" t="s">
        <v>153</v>
      </c>
      <c r="AU207" s="226" t="s">
        <v>79</v>
      </c>
      <c r="AY207" s="20" t="s">
        <v>151</v>
      </c>
      <c r="BE207" s="227">
        <f>IF(N207="základní",J207,0)</f>
        <v>0</v>
      </c>
      <c r="BF207" s="227">
        <f>IF(N207="snížená",J207,0)</f>
        <v>0</v>
      </c>
      <c r="BG207" s="227">
        <f>IF(N207="zákl. přenesená",J207,0)</f>
        <v>0</v>
      </c>
      <c r="BH207" s="227">
        <f>IF(N207="sníž. přenesená",J207,0)</f>
        <v>0</v>
      </c>
      <c r="BI207" s="227">
        <f>IF(N207="nulová",J207,0)</f>
        <v>0</v>
      </c>
      <c r="BJ207" s="20" t="s">
        <v>77</v>
      </c>
      <c r="BK207" s="227">
        <f>ROUND(I207*H207,2)</f>
        <v>0</v>
      </c>
      <c r="BL207" s="20" t="s">
        <v>158</v>
      </c>
      <c r="BM207" s="226" t="s">
        <v>369</v>
      </c>
    </row>
    <row r="208" s="2" customFormat="1">
      <c r="A208" s="41"/>
      <c r="B208" s="42"/>
      <c r="C208" s="43"/>
      <c r="D208" s="228" t="s">
        <v>159</v>
      </c>
      <c r="E208" s="43"/>
      <c r="F208" s="229" t="s">
        <v>475</v>
      </c>
      <c r="G208" s="43"/>
      <c r="H208" s="43"/>
      <c r="I208" s="230"/>
      <c r="J208" s="43"/>
      <c r="K208" s="43"/>
      <c r="L208" s="47"/>
      <c r="M208" s="231"/>
      <c r="N208" s="232"/>
      <c r="O208" s="87"/>
      <c r="P208" s="87"/>
      <c r="Q208" s="87"/>
      <c r="R208" s="87"/>
      <c r="S208" s="87"/>
      <c r="T208" s="88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T208" s="20" t="s">
        <v>159</v>
      </c>
      <c r="AU208" s="20" t="s">
        <v>79</v>
      </c>
    </row>
    <row r="209" s="13" customFormat="1">
      <c r="A209" s="13"/>
      <c r="B209" s="233"/>
      <c r="C209" s="234"/>
      <c r="D209" s="235" t="s">
        <v>161</v>
      </c>
      <c r="E209" s="236" t="s">
        <v>19</v>
      </c>
      <c r="F209" s="237" t="s">
        <v>665</v>
      </c>
      <c r="G209" s="234"/>
      <c r="H209" s="238">
        <v>20.068999999999999</v>
      </c>
      <c r="I209" s="239"/>
      <c r="J209" s="234"/>
      <c r="K209" s="234"/>
      <c r="L209" s="240"/>
      <c r="M209" s="241"/>
      <c r="N209" s="242"/>
      <c r="O209" s="242"/>
      <c r="P209" s="242"/>
      <c r="Q209" s="242"/>
      <c r="R209" s="242"/>
      <c r="S209" s="242"/>
      <c r="T209" s="24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4" t="s">
        <v>161</v>
      </c>
      <c r="AU209" s="244" t="s">
        <v>79</v>
      </c>
      <c r="AV209" s="13" t="s">
        <v>79</v>
      </c>
      <c r="AW209" s="13" t="s">
        <v>31</v>
      </c>
      <c r="AX209" s="13" t="s">
        <v>69</v>
      </c>
      <c r="AY209" s="244" t="s">
        <v>151</v>
      </c>
    </row>
    <row r="210" s="13" customFormat="1">
      <c r="A210" s="13"/>
      <c r="B210" s="233"/>
      <c r="C210" s="234"/>
      <c r="D210" s="235" t="s">
        <v>161</v>
      </c>
      <c r="E210" s="236" t="s">
        <v>19</v>
      </c>
      <c r="F210" s="237" t="s">
        <v>666</v>
      </c>
      <c r="G210" s="234"/>
      <c r="H210" s="238">
        <v>2.3999999999999999</v>
      </c>
      <c r="I210" s="239"/>
      <c r="J210" s="234"/>
      <c r="K210" s="234"/>
      <c r="L210" s="240"/>
      <c r="M210" s="241"/>
      <c r="N210" s="242"/>
      <c r="O210" s="242"/>
      <c r="P210" s="242"/>
      <c r="Q210" s="242"/>
      <c r="R210" s="242"/>
      <c r="S210" s="242"/>
      <c r="T210" s="24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4" t="s">
        <v>161</v>
      </c>
      <c r="AU210" s="244" t="s">
        <v>79</v>
      </c>
      <c r="AV210" s="13" t="s">
        <v>79</v>
      </c>
      <c r="AW210" s="13" t="s">
        <v>31</v>
      </c>
      <c r="AX210" s="13" t="s">
        <v>77</v>
      </c>
      <c r="AY210" s="244" t="s">
        <v>151</v>
      </c>
    </row>
    <row r="211" s="2" customFormat="1" ht="24.15" customHeight="1">
      <c r="A211" s="41"/>
      <c r="B211" s="42"/>
      <c r="C211" s="215" t="s">
        <v>381</v>
      </c>
      <c r="D211" s="215" t="s">
        <v>153</v>
      </c>
      <c r="E211" s="216" t="s">
        <v>478</v>
      </c>
      <c r="F211" s="217" t="s">
        <v>479</v>
      </c>
      <c r="G211" s="218" t="s">
        <v>230</v>
      </c>
      <c r="H211" s="219">
        <v>1.1299999999999999</v>
      </c>
      <c r="I211" s="220"/>
      <c r="J211" s="221">
        <f>ROUND(I211*H211,2)</f>
        <v>0</v>
      </c>
      <c r="K211" s="217" t="s">
        <v>157</v>
      </c>
      <c r="L211" s="47"/>
      <c r="M211" s="222" t="s">
        <v>19</v>
      </c>
      <c r="N211" s="223" t="s">
        <v>40</v>
      </c>
      <c r="O211" s="87"/>
      <c r="P211" s="224">
        <f>O211*H211</f>
        <v>0</v>
      </c>
      <c r="Q211" s="224">
        <v>0</v>
      </c>
      <c r="R211" s="224">
        <f>Q211*H211</f>
        <v>0</v>
      </c>
      <c r="S211" s="224">
        <v>0</v>
      </c>
      <c r="T211" s="225">
        <f>S211*H211</f>
        <v>0</v>
      </c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R211" s="226" t="s">
        <v>158</v>
      </c>
      <c r="AT211" s="226" t="s">
        <v>153</v>
      </c>
      <c r="AU211" s="226" t="s">
        <v>79</v>
      </c>
      <c r="AY211" s="20" t="s">
        <v>151</v>
      </c>
      <c r="BE211" s="227">
        <f>IF(N211="základní",J211,0)</f>
        <v>0</v>
      </c>
      <c r="BF211" s="227">
        <f>IF(N211="snížená",J211,0)</f>
        <v>0</v>
      </c>
      <c r="BG211" s="227">
        <f>IF(N211="zákl. přenesená",J211,0)</f>
        <v>0</v>
      </c>
      <c r="BH211" s="227">
        <f>IF(N211="sníž. přenesená",J211,0)</f>
        <v>0</v>
      </c>
      <c r="BI211" s="227">
        <f>IF(N211="nulová",J211,0)</f>
        <v>0</v>
      </c>
      <c r="BJ211" s="20" t="s">
        <v>77</v>
      </c>
      <c r="BK211" s="227">
        <f>ROUND(I211*H211,2)</f>
        <v>0</v>
      </c>
      <c r="BL211" s="20" t="s">
        <v>158</v>
      </c>
      <c r="BM211" s="226" t="s">
        <v>374</v>
      </c>
    </row>
    <row r="212" s="2" customFormat="1">
      <c r="A212" s="41"/>
      <c r="B212" s="42"/>
      <c r="C212" s="43"/>
      <c r="D212" s="228" t="s">
        <v>159</v>
      </c>
      <c r="E212" s="43"/>
      <c r="F212" s="229" t="s">
        <v>481</v>
      </c>
      <c r="G212" s="43"/>
      <c r="H212" s="43"/>
      <c r="I212" s="230"/>
      <c r="J212" s="43"/>
      <c r="K212" s="43"/>
      <c r="L212" s="47"/>
      <c r="M212" s="231"/>
      <c r="N212" s="232"/>
      <c r="O212" s="87"/>
      <c r="P212" s="87"/>
      <c r="Q212" s="87"/>
      <c r="R212" s="87"/>
      <c r="S212" s="87"/>
      <c r="T212" s="88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T212" s="20" t="s">
        <v>159</v>
      </c>
      <c r="AU212" s="20" t="s">
        <v>79</v>
      </c>
    </row>
    <row r="213" s="13" customFormat="1">
      <c r="A213" s="13"/>
      <c r="B213" s="233"/>
      <c r="C213" s="234"/>
      <c r="D213" s="235" t="s">
        <v>161</v>
      </c>
      <c r="E213" s="236" t="s">
        <v>19</v>
      </c>
      <c r="F213" s="237" t="s">
        <v>667</v>
      </c>
      <c r="G213" s="234"/>
      <c r="H213" s="238">
        <v>1.1299999999999999</v>
      </c>
      <c r="I213" s="239"/>
      <c r="J213" s="234"/>
      <c r="K213" s="234"/>
      <c r="L213" s="240"/>
      <c r="M213" s="241"/>
      <c r="N213" s="242"/>
      <c r="O213" s="242"/>
      <c r="P213" s="242"/>
      <c r="Q213" s="242"/>
      <c r="R213" s="242"/>
      <c r="S213" s="242"/>
      <c r="T213" s="24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4" t="s">
        <v>161</v>
      </c>
      <c r="AU213" s="244" t="s">
        <v>79</v>
      </c>
      <c r="AV213" s="13" t="s">
        <v>79</v>
      </c>
      <c r="AW213" s="13" t="s">
        <v>31</v>
      </c>
      <c r="AX213" s="13" t="s">
        <v>77</v>
      </c>
      <c r="AY213" s="244" t="s">
        <v>151</v>
      </c>
    </row>
    <row r="214" s="2" customFormat="1" ht="24.15" customHeight="1">
      <c r="A214" s="41"/>
      <c r="B214" s="42"/>
      <c r="C214" s="215" t="s">
        <v>386</v>
      </c>
      <c r="D214" s="215" t="s">
        <v>153</v>
      </c>
      <c r="E214" s="216" t="s">
        <v>483</v>
      </c>
      <c r="F214" s="217" t="s">
        <v>484</v>
      </c>
      <c r="G214" s="218" t="s">
        <v>230</v>
      </c>
      <c r="H214" s="219">
        <v>21.140000000000001</v>
      </c>
      <c r="I214" s="220"/>
      <c r="J214" s="221">
        <f>ROUND(I214*H214,2)</f>
        <v>0</v>
      </c>
      <c r="K214" s="217" t="s">
        <v>157</v>
      </c>
      <c r="L214" s="47"/>
      <c r="M214" s="222" t="s">
        <v>19</v>
      </c>
      <c r="N214" s="223" t="s">
        <v>40</v>
      </c>
      <c r="O214" s="87"/>
      <c r="P214" s="224">
        <f>O214*H214</f>
        <v>0</v>
      </c>
      <c r="Q214" s="224">
        <v>0</v>
      </c>
      <c r="R214" s="224">
        <f>Q214*H214</f>
        <v>0</v>
      </c>
      <c r="S214" s="224">
        <v>0</v>
      </c>
      <c r="T214" s="225">
        <f>S214*H214</f>
        <v>0</v>
      </c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R214" s="226" t="s">
        <v>158</v>
      </c>
      <c r="AT214" s="226" t="s">
        <v>153</v>
      </c>
      <c r="AU214" s="226" t="s">
        <v>79</v>
      </c>
      <c r="AY214" s="20" t="s">
        <v>151</v>
      </c>
      <c r="BE214" s="227">
        <f>IF(N214="základní",J214,0)</f>
        <v>0</v>
      </c>
      <c r="BF214" s="227">
        <f>IF(N214="snížená",J214,0)</f>
        <v>0</v>
      </c>
      <c r="BG214" s="227">
        <f>IF(N214="zákl. přenesená",J214,0)</f>
        <v>0</v>
      </c>
      <c r="BH214" s="227">
        <f>IF(N214="sníž. přenesená",J214,0)</f>
        <v>0</v>
      </c>
      <c r="BI214" s="227">
        <f>IF(N214="nulová",J214,0)</f>
        <v>0</v>
      </c>
      <c r="BJ214" s="20" t="s">
        <v>77</v>
      </c>
      <c r="BK214" s="227">
        <f>ROUND(I214*H214,2)</f>
        <v>0</v>
      </c>
      <c r="BL214" s="20" t="s">
        <v>158</v>
      </c>
      <c r="BM214" s="226" t="s">
        <v>379</v>
      </c>
    </row>
    <row r="215" s="2" customFormat="1">
      <c r="A215" s="41"/>
      <c r="B215" s="42"/>
      <c r="C215" s="43"/>
      <c r="D215" s="228" t="s">
        <v>159</v>
      </c>
      <c r="E215" s="43"/>
      <c r="F215" s="229" t="s">
        <v>486</v>
      </c>
      <c r="G215" s="43"/>
      <c r="H215" s="43"/>
      <c r="I215" s="230"/>
      <c r="J215" s="43"/>
      <c r="K215" s="43"/>
      <c r="L215" s="47"/>
      <c r="M215" s="231"/>
      <c r="N215" s="232"/>
      <c r="O215" s="87"/>
      <c r="P215" s="87"/>
      <c r="Q215" s="87"/>
      <c r="R215" s="87"/>
      <c r="S215" s="87"/>
      <c r="T215" s="88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T215" s="20" t="s">
        <v>159</v>
      </c>
      <c r="AU215" s="20" t="s">
        <v>79</v>
      </c>
    </row>
    <row r="216" s="13" customFormat="1">
      <c r="A216" s="13"/>
      <c r="B216" s="233"/>
      <c r="C216" s="234"/>
      <c r="D216" s="235" t="s">
        <v>161</v>
      </c>
      <c r="E216" s="236" t="s">
        <v>19</v>
      </c>
      <c r="F216" s="237" t="s">
        <v>668</v>
      </c>
      <c r="G216" s="234"/>
      <c r="H216" s="238">
        <v>7.0119999999999996</v>
      </c>
      <c r="I216" s="239"/>
      <c r="J216" s="234"/>
      <c r="K216" s="234"/>
      <c r="L216" s="240"/>
      <c r="M216" s="241"/>
      <c r="N216" s="242"/>
      <c r="O216" s="242"/>
      <c r="P216" s="242"/>
      <c r="Q216" s="242"/>
      <c r="R216" s="242"/>
      <c r="S216" s="242"/>
      <c r="T216" s="24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4" t="s">
        <v>161</v>
      </c>
      <c r="AU216" s="244" t="s">
        <v>79</v>
      </c>
      <c r="AV216" s="13" t="s">
        <v>79</v>
      </c>
      <c r="AW216" s="13" t="s">
        <v>31</v>
      </c>
      <c r="AX216" s="13" t="s">
        <v>69</v>
      </c>
      <c r="AY216" s="244" t="s">
        <v>151</v>
      </c>
    </row>
    <row r="217" s="13" customFormat="1">
      <c r="A217" s="13"/>
      <c r="B217" s="233"/>
      <c r="C217" s="234"/>
      <c r="D217" s="235" t="s">
        <v>161</v>
      </c>
      <c r="E217" s="236" t="s">
        <v>19</v>
      </c>
      <c r="F217" s="237" t="s">
        <v>669</v>
      </c>
      <c r="G217" s="234"/>
      <c r="H217" s="238">
        <v>14.128</v>
      </c>
      <c r="I217" s="239"/>
      <c r="J217" s="234"/>
      <c r="K217" s="234"/>
      <c r="L217" s="240"/>
      <c r="M217" s="241"/>
      <c r="N217" s="242"/>
      <c r="O217" s="242"/>
      <c r="P217" s="242"/>
      <c r="Q217" s="242"/>
      <c r="R217" s="242"/>
      <c r="S217" s="242"/>
      <c r="T217" s="24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4" t="s">
        <v>161</v>
      </c>
      <c r="AU217" s="244" t="s">
        <v>79</v>
      </c>
      <c r="AV217" s="13" t="s">
        <v>79</v>
      </c>
      <c r="AW217" s="13" t="s">
        <v>31</v>
      </c>
      <c r="AX217" s="13" t="s">
        <v>69</v>
      </c>
      <c r="AY217" s="244" t="s">
        <v>151</v>
      </c>
    </row>
    <row r="218" s="14" customFormat="1">
      <c r="A218" s="14"/>
      <c r="B218" s="245"/>
      <c r="C218" s="246"/>
      <c r="D218" s="235" t="s">
        <v>161</v>
      </c>
      <c r="E218" s="247" t="s">
        <v>19</v>
      </c>
      <c r="F218" s="248" t="s">
        <v>202</v>
      </c>
      <c r="G218" s="246"/>
      <c r="H218" s="249">
        <v>21.140000000000001</v>
      </c>
      <c r="I218" s="250"/>
      <c r="J218" s="246"/>
      <c r="K218" s="246"/>
      <c r="L218" s="251"/>
      <c r="M218" s="252"/>
      <c r="N218" s="253"/>
      <c r="O218" s="253"/>
      <c r="P218" s="253"/>
      <c r="Q218" s="253"/>
      <c r="R218" s="253"/>
      <c r="S218" s="253"/>
      <c r="T218" s="25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5" t="s">
        <v>161</v>
      </c>
      <c r="AU218" s="255" t="s">
        <v>79</v>
      </c>
      <c r="AV218" s="14" t="s">
        <v>158</v>
      </c>
      <c r="AW218" s="14" t="s">
        <v>31</v>
      </c>
      <c r="AX218" s="14" t="s">
        <v>77</v>
      </c>
      <c r="AY218" s="255" t="s">
        <v>151</v>
      </c>
    </row>
    <row r="219" s="2" customFormat="1" ht="24.15" customHeight="1">
      <c r="A219" s="41"/>
      <c r="B219" s="42"/>
      <c r="C219" s="215" t="s">
        <v>390</v>
      </c>
      <c r="D219" s="215" t="s">
        <v>153</v>
      </c>
      <c r="E219" s="216" t="s">
        <v>670</v>
      </c>
      <c r="F219" s="217" t="s">
        <v>671</v>
      </c>
      <c r="G219" s="218" t="s">
        <v>230</v>
      </c>
      <c r="H219" s="219">
        <v>2.0329999999999999</v>
      </c>
      <c r="I219" s="220"/>
      <c r="J219" s="221">
        <f>ROUND(I219*H219,2)</f>
        <v>0</v>
      </c>
      <c r="K219" s="217" t="s">
        <v>157</v>
      </c>
      <c r="L219" s="47"/>
      <c r="M219" s="222" t="s">
        <v>19</v>
      </c>
      <c r="N219" s="223" t="s">
        <v>40</v>
      </c>
      <c r="O219" s="87"/>
      <c r="P219" s="224">
        <f>O219*H219</f>
        <v>0</v>
      </c>
      <c r="Q219" s="224">
        <v>0</v>
      </c>
      <c r="R219" s="224">
        <f>Q219*H219</f>
        <v>0</v>
      </c>
      <c r="S219" s="224">
        <v>0</v>
      </c>
      <c r="T219" s="225">
        <f>S219*H219</f>
        <v>0</v>
      </c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R219" s="226" t="s">
        <v>158</v>
      </c>
      <c r="AT219" s="226" t="s">
        <v>153</v>
      </c>
      <c r="AU219" s="226" t="s">
        <v>79</v>
      </c>
      <c r="AY219" s="20" t="s">
        <v>151</v>
      </c>
      <c r="BE219" s="227">
        <f>IF(N219="základní",J219,0)</f>
        <v>0</v>
      </c>
      <c r="BF219" s="227">
        <f>IF(N219="snížená",J219,0)</f>
        <v>0</v>
      </c>
      <c r="BG219" s="227">
        <f>IF(N219="zákl. přenesená",J219,0)</f>
        <v>0</v>
      </c>
      <c r="BH219" s="227">
        <f>IF(N219="sníž. přenesená",J219,0)</f>
        <v>0</v>
      </c>
      <c r="BI219" s="227">
        <f>IF(N219="nulová",J219,0)</f>
        <v>0</v>
      </c>
      <c r="BJ219" s="20" t="s">
        <v>77</v>
      </c>
      <c r="BK219" s="227">
        <f>ROUND(I219*H219,2)</f>
        <v>0</v>
      </c>
      <c r="BL219" s="20" t="s">
        <v>158</v>
      </c>
      <c r="BM219" s="226" t="s">
        <v>384</v>
      </c>
    </row>
    <row r="220" s="2" customFormat="1">
      <c r="A220" s="41"/>
      <c r="B220" s="42"/>
      <c r="C220" s="43"/>
      <c r="D220" s="228" t="s">
        <v>159</v>
      </c>
      <c r="E220" s="43"/>
      <c r="F220" s="229" t="s">
        <v>672</v>
      </c>
      <c r="G220" s="43"/>
      <c r="H220" s="43"/>
      <c r="I220" s="230"/>
      <c r="J220" s="43"/>
      <c r="K220" s="43"/>
      <c r="L220" s="47"/>
      <c r="M220" s="231"/>
      <c r="N220" s="232"/>
      <c r="O220" s="87"/>
      <c r="P220" s="87"/>
      <c r="Q220" s="87"/>
      <c r="R220" s="87"/>
      <c r="S220" s="87"/>
      <c r="T220" s="88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T220" s="20" t="s">
        <v>159</v>
      </c>
      <c r="AU220" s="20" t="s">
        <v>79</v>
      </c>
    </row>
    <row r="221" s="13" customFormat="1">
      <c r="A221" s="13"/>
      <c r="B221" s="233"/>
      <c r="C221" s="234"/>
      <c r="D221" s="235" t="s">
        <v>161</v>
      </c>
      <c r="E221" s="236" t="s">
        <v>19</v>
      </c>
      <c r="F221" s="237" t="s">
        <v>673</v>
      </c>
      <c r="G221" s="234"/>
      <c r="H221" s="238">
        <v>2.0329999999999999</v>
      </c>
      <c r="I221" s="239"/>
      <c r="J221" s="234"/>
      <c r="K221" s="234"/>
      <c r="L221" s="240"/>
      <c r="M221" s="241"/>
      <c r="N221" s="242"/>
      <c r="O221" s="242"/>
      <c r="P221" s="242"/>
      <c r="Q221" s="242"/>
      <c r="R221" s="242"/>
      <c r="S221" s="242"/>
      <c r="T221" s="24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4" t="s">
        <v>161</v>
      </c>
      <c r="AU221" s="244" t="s">
        <v>79</v>
      </c>
      <c r="AV221" s="13" t="s">
        <v>79</v>
      </c>
      <c r="AW221" s="13" t="s">
        <v>31</v>
      </c>
      <c r="AX221" s="13" t="s">
        <v>77</v>
      </c>
      <c r="AY221" s="244" t="s">
        <v>151</v>
      </c>
    </row>
    <row r="222" s="12" customFormat="1" ht="22.8" customHeight="1">
      <c r="A222" s="12"/>
      <c r="B222" s="199"/>
      <c r="C222" s="200"/>
      <c r="D222" s="201" t="s">
        <v>68</v>
      </c>
      <c r="E222" s="213" t="s">
        <v>488</v>
      </c>
      <c r="F222" s="213" t="s">
        <v>489</v>
      </c>
      <c r="G222" s="200"/>
      <c r="H222" s="200"/>
      <c r="I222" s="203"/>
      <c r="J222" s="214">
        <f>BK222</f>
        <v>0</v>
      </c>
      <c r="K222" s="200"/>
      <c r="L222" s="205"/>
      <c r="M222" s="206"/>
      <c r="N222" s="207"/>
      <c r="O222" s="207"/>
      <c r="P222" s="208">
        <f>SUM(P223:P224)</f>
        <v>0</v>
      </c>
      <c r="Q222" s="207"/>
      <c r="R222" s="208">
        <f>SUM(R223:R224)</f>
        <v>0</v>
      </c>
      <c r="S222" s="207"/>
      <c r="T222" s="209">
        <f>SUM(T223:T224)</f>
        <v>0</v>
      </c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R222" s="210" t="s">
        <v>77</v>
      </c>
      <c r="AT222" s="211" t="s">
        <v>68</v>
      </c>
      <c r="AU222" s="211" t="s">
        <v>77</v>
      </c>
      <c r="AY222" s="210" t="s">
        <v>151</v>
      </c>
      <c r="BK222" s="212">
        <f>SUM(BK223:BK224)</f>
        <v>0</v>
      </c>
    </row>
    <row r="223" s="2" customFormat="1" ht="24.15" customHeight="1">
      <c r="A223" s="41"/>
      <c r="B223" s="42"/>
      <c r="C223" s="215" t="s">
        <v>396</v>
      </c>
      <c r="D223" s="215" t="s">
        <v>153</v>
      </c>
      <c r="E223" s="216" t="s">
        <v>490</v>
      </c>
      <c r="F223" s="217" t="s">
        <v>491</v>
      </c>
      <c r="G223" s="218" t="s">
        <v>230</v>
      </c>
      <c r="H223" s="219">
        <v>256.81099999999998</v>
      </c>
      <c r="I223" s="220"/>
      <c r="J223" s="221">
        <f>ROUND(I223*H223,2)</f>
        <v>0</v>
      </c>
      <c r="K223" s="217" t="s">
        <v>157</v>
      </c>
      <c r="L223" s="47"/>
      <c r="M223" s="222" t="s">
        <v>19</v>
      </c>
      <c r="N223" s="223" t="s">
        <v>40</v>
      </c>
      <c r="O223" s="87"/>
      <c r="P223" s="224">
        <f>O223*H223</f>
        <v>0</v>
      </c>
      <c r="Q223" s="224">
        <v>0</v>
      </c>
      <c r="R223" s="224">
        <f>Q223*H223</f>
        <v>0</v>
      </c>
      <c r="S223" s="224">
        <v>0</v>
      </c>
      <c r="T223" s="225">
        <f>S223*H223</f>
        <v>0</v>
      </c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R223" s="226" t="s">
        <v>158</v>
      </c>
      <c r="AT223" s="226" t="s">
        <v>153</v>
      </c>
      <c r="AU223" s="226" t="s">
        <v>79</v>
      </c>
      <c r="AY223" s="20" t="s">
        <v>151</v>
      </c>
      <c r="BE223" s="227">
        <f>IF(N223="základní",J223,0)</f>
        <v>0</v>
      </c>
      <c r="BF223" s="227">
        <f>IF(N223="snížená",J223,0)</f>
        <v>0</v>
      </c>
      <c r="BG223" s="227">
        <f>IF(N223="zákl. přenesená",J223,0)</f>
        <v>0</v>
      </c>
      <c r="BH223" s="227">
        <f>IF(N223="sníž. přenesená",J223,0)</f>
        <v>0</v>
      </c>
      <c r="BI223" s="227">
        <f>IF(N223="nulová",J223,0)</f>
        <v>0</v>
      </c>
      <c r="BJ223" s="20" t="s">
        <v>77</v>
      </c>
      <c r="BK223" s="227">
        <f>ROUND(I223*H223,2)</f>
        <v>0</v>
      </c>
      <c r="BL223" s="20" t="s">
        <v>158</v>
      </c>
      <c r="BM223" s="226" t="s">
        <v>389</v>
      </c>
    </row>
    <row r="224" s="2" customFormat="1">
      <c r="A224" s="41"/>
      <c r="B224" s="42"/>
      <c r="C224" s="43"/>
      <c r="D224" s="228" t="s">
        <v>159</v>
      </c>
      <c r="E224" s="43"/>
      <c r="F224" s="229" t="s">
        <v>493</v>
      </c>
      <c r="G224" s="43"/>
      <c r="H224" s="43"/>
      <c r="I224" s="230"/>
      <c r="J224" s="43"/>
      <c r="K224" s="43"/>
      <c r="L224" s="47"/>
      <c r="M224" s="231"/>
      <c r="N224" s="232"/>
      <c r="O224" s="87"/>
      <c r="P224" s="87"/>
      <c r="Q224" s="87"/>
      <c r="R224" s="87"/>
      <c r="S224" s="87"/>
      <c r="T224" s="88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T224" s="20" t="s">
        <v>159</v>
      </c>
      <c r="AU224" s="20" t="s">
        <v>79</v>
      </c>
    </row>
    <row r="225" s="12" customFormat="1" ht="25.92" customHeight="1">
      <c r="A225" s="12"/>
      <c r="B225" s="199"/>
      <c r="C225" s="200"/>
      <c r="D225" s="201" t="s">
        <v>68</v>
      </c>
      <c r="E225" s="202" t="s">
        <v>249</v>
      </c>
      <c r="F225" s="202" t="s">
        <v>494</v>
      </c>
      <c r="G225" s="200"/>
      <c r="H225" s="200"/>
      <c r="I225" s="203"/>
      <c r="J225" s="204">
        <f>BK225</f>
        <v>0</v>
      </c>
      <c r="K225" s="200"/>
      <c r="L225" s="205"/>
      <c r="M225" s="206"/>
      <c r="N225" s="207"/>
      <c r="O225" s="207"/>
      <c r="P225" s="208">
        <f>P226+P230</f>
        <v>0</v>
      </c>
      <c r="Q225" s="207"/>
      <c r="R225" s="208">
        <f>R226+R230</f>
        <v>0.026081999999999998</v>
      </c>
      <c r="S225" s="207"/>
      <c r="T225" s="209">
        <f>T226+T230</f>
        <v>0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210" t="s">
        <v>167</v>
      </c>
      <c r="AT225" s="211" t="s">
        <v>68</v>
      </c>
      <c r="AU225" s="211" t="s">
        <v>69</v>
      </c>
      <c r="AY225" s="210" t="s">
        <v>151</v>
      </c>
      <c r="BK225" s="212">
        <f>BK226+BK230</f>
        <v>0</v>
      </c>
    </row>
    <row r="226" s="12" customFormat="1" ht="22.8" customHeight="1">
      <c r="A226" s="12"/>
      <c r="B226" s="199"/>
      <c r="C226" s="200"/>
      <c r="D226" s="201" t="s">
        <v>68</v>
      </c>
      <c r="E226" s="213" t="s">
        <v>674</v>
      </c>
      <c r="F226" s="213" t="s">
        <v>675</v>
      </c>
      <c r="G226" s="200"/>
      <c r="H226" s="200"/>
      <c r="I226" s="203"/>
      <c r="J226" s="214">
        <f>BK226</f>
        <v>0</v>
      </c>
      <c r="K226" s="200"/>
      <c r="L226" s="205"/>
      <c r="M226" s="206"/>
      <c r="N226" s="207"/>
      <c r="O226" s="207"/>
      <c r="P226" s="208">
        <f>SUM(P227:P229)</f>
        <v>0</v>
      </c>
      <c r="Q226" s="207"/>
      <c r="R226" s="208">
        <f>SUM(R227:R229)</f>
        <v>0</v>
      </c>
      <c r="S226" s="207"/>
      <c r="T226" s="209">
        <f>SUM(T227:T229)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10" t="s">
        <v>167</v>
      </c>
      <c r="AT226" s="211" t="s">
        <v>68</v>
      </c>
      <c r="AU226" s="211" t="s">
        <v>77</v>
      </c>
      <c r="AY226" s="210" t="s">
        <v>151</v>
      </c>
      <c r="BK226" s="212">
        <f>SUM(BK227:BK229)</f>
        <v>0</v>
      </c>
    </row>
    <row r="227" s="2" customFormat="1" ht="16.5" customHeight="1">
      <c r="A227" s="41"/>
      <c r="B227" s="42"/>
      <c r="C227" s="215" t="s">
        <v>401</v>
      </c>
      <c r="D227" s="215" t="s">
        <v>153</v>
      </c>
      <c r="E227" s="216" t="s">
        <v>676</v>
      </c>
      <c r="F227" s="217" t="s">
        <v>677</v>
      </c>
      <c r="G227" s="218" t="s">
        <v>156</v>
      </c>
      <c r="H227" s="219">
        <v>0.23999999999999999</v>
      </c>
      <c r="I227" s="220"/>
      <c r="J227" s="221">
        <f>ROUND(I227*H227,2)</f>
        <v>0</v>
      </c>
      <c r="K227" s="217" t="s">
        <v>157</v>
      </c>
      <c r="L227" s="47"/>
      <c r="M227" s="222" t="s">
        <v>19</v>
      </c>
      <c r="N227" s="223" t="s">
        <v>40</v>
      </c>
      <c r="O227" s="87"/>
      <c r="P227" s="224">
        <f>O227*H227</f>
        <v>0</v>
      </c>
      <c r="Q227" s="224">
        <v>0</v>
      </c>
      <c r="R227" s="224">
        <f>Q227*H227</f>
        <v>0</v>
      </c>
      <c r="S227" s="224">
        <v>0</v>
      </c>
      <c r="T227" s="225">
        <f>S227*H227</f>
        <v>0</v>
      </c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R227" s="226" t="s">
        <v>500</v>
      </c>
      <c r="AT227" s="226" t="s">
        <v>153</v>
      </c>
      <c r="AU227" s="226" t="s">
        <v>79</v>
      </c>
      <c r="AY227" s="20" t="s">
        <v>151</v>
      </c>
      <c r="BE227" s="227">
        <f>IF(N227="základní",J227,0)</f>
        <v>0</v>
      </c>
      <c r="BF227" s="227">
        <f>IF(N227="snížená",J227,0)</f>
        <v>0</v>
      </c>
      <c r="BG227" s="227">
        <f>IF(N227="zákl. přenesená",J227,0)</f>
        <v>0</v>
      </c>
      <c r="BH227" s="227">
        <f>IF(N227="sníž. přenesená",J227,0)</f>
        <v>0</v>
      </c>
      <c r="BI227" s="227">
        <f>IF(N227="nulová",J227,0)</f>
        <v>0</v>
      </c>
      <c r="BJ227" s="20" t="s">
        <v>77</v>
      </c>
      <c r="BK227" s="227">
        <f>ROUND(I227*H227,2)</f>
        <v>0</v>
      </c>
      <c r="BL227" s="20" t="s">
        <v>500</v>
      </c>
      <c r="BM227" s="226" t="s">
        <v>399</v>
      </c>
    </row>
    <row r="228" s="2" customFormat="1">
      <c r="A228" s="41"/>
      <c r="B228" s="42"/>
      <c r="C228" s="43"/>
      <c r="D228" s="228" t="s">
        <v>159</v>
      </c>
      <c r="E228" s="43"/>
      <c r="F228" s="229" t="s">
        <v>678</v>
      </c>
      <c r="G228" s="43"/>
      <c r="H228" s="43"/>
      <c r="I228" s="230"/>
      <c r="J228" s="43"/>
      <c r="K228" s="43"/>
      <c r="L228" s="47"/>
      <c r="M228" s="231"/>
      <c r="N228" s="232"/>
      <c r="O228" s="87"/>
      <c r="P228" s="87"/>
      <c r="Q228" s="87"/>
      <c r="R228" s="87"/>
      <c r="S228" s="87"/>
      <c r="T228" s="88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T228" s="20" t="s">
        <v>159</v>
      </c>
      <c r="AU228" s="20" t="s">
        <v>79</v>
      </c>
    </row>
    <row r="229" s="13" customFormat="1">
      <c r="A229" s="13"/>
      <c r="B229" s="233"/>
      <c r="C229" s="234"/>
      <c r="D229" s="235" t="s">
        <v>161</v>
      </c>
      <c r="E229" s="236" t="s">
        <v>19</v>
      </c>
      <c r="F229" s="237" t="s">
        <v>679</v>
      </c>
      <c r="G229" s="234"/>
      <c r="H229" s="238">
        <v>0.23999999999999999</v>
      </c>
      <c r="I229" s="239"/>
      <c r="J229" s="234"/>
      <c r="K229" s="234"/>
      <c r="L229" s="240"/>
      <c r="M229" s="241"/>
      <c r="N229" s="242"/>
      <c r="O229" s="242"/>
      <c r="P229" s="242"/>
      <c r="Q229" s="242"/>
      <c r="R229" s="242"/>
      <c r="S229" s="242"/>
      <c r="T229" s="24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4" t="s">
        <v>161</v>
      </c>
      <c r="AU229" s="244" t="s">
        <v>79</v>
      </c>
      <c r="AV229" s="13" t="s">
        <v>79</v>
      </c>
      <c r="AW229" s="13" t="s">
        <v>31</v>
      </c>
      <c r="AX229" s="13" t="s">
        <v>77</v>
      </c>
      <c r="AY229" s="244" t="s">
        <v>151</v>
      </c>
    </row>
    <row r="230" s="12" customFormat="1" ht="22.8" customHeight="1">
      <c r="A230" s="12"/>
      <c r="B230" s="199"/>
      <c r="C230" s="200"/>
      <c r="D230" s="201" t="s">
        <v>68</v>
      </c>
      <c r="E230" s="213" t="s">
        <v>495</v>
      </c>
      <c r="F230" s="213" t="s">
        <v>496</v>
      </c>
      <c r="G230" s="200"/>
      <c r="H230" s="200"/>
      <c r="I230" s="203"/>
      <c r="J230" s="214">
        <f>BK230</f>
        <v>0</v>
      </c>
      <c r="K230" s="200"/>
      <c r="L230" s="205"/>
      <c r="M230" s="206"/>
      <c r="N230" s="207"/>
      <c r="O230" s="207"/>
      <c r="P230" s="208">
        <f>SUM(P231:P237)</f>
        <v>0</v>
      </c>
      <c r="Q230" s="207"/>
      <c r="R230" s="208">
        <f>SUM(R231:R237)</f>
        <v>0.026081999999999998</v>
      </c>
      <c r="S230" s="207"/>
      <c r="T230" s="209">
        <f>SUM(T231:T237)</f>
        <v>0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210" t="s">
        <v>167</v>
      </c>
      <c r="AT230" s="211" t="s">
        <v>68</v>
      </c>
      <c r="AU230" s="211" t="s">
        <v>77</v>
      </c>
      <c r="AY230" s="210" t="s">
        <v>151</v>
      </c>
      <c r="BK230" s="212">
        <f>SUM(BK231:BK237)</f>
        <v>0</v>
      </c>
    </row>
    <row r="231" s="2" customFormat="1" ht="16.5" customHeight="1">
      <c r="A231" s="41"/>
      <c r="B231" s="42"/>
      <c r="C231" s="215" t="s">
        <v>408</v>
      </c>
      <c r="D231" s="215" t="s">
        <v>153</v>
      </c>
      <c r="E231" s="216" t="s">
        <v>498</v>
      </c>
      <c r="F231" s="217" t="s">
        <v>499</v>
      </c>
      <c r="G231" s="218" t="s">
        <v>191</v>
      </c>
      <c r="H231" s="219">
        <v>36</v>
      </c>
      <c r="I231" s="220"/>
      <c r="J231" s="221">
        <f>ROUND(I231*H231,2)</f>
        <v>0</v>
      </c>
      <c r="K231" s="217" t="s">
        <v>157</v>
      </c>
      <c r="L231" s="47"/>
      <c r="M231" s="222" t="s">
        <v>19</v>
      </c>
      <c r="N231" s="223" t="s">
        <v>40</v>
      </c>
      <c r="O231" s="87"/>
      <c r="P231" s="224">
        <f>O231*H231</f>
        <v>0</v>
      </c>
      <c r="Q231" s="224">
        <v>0</v>
      </c>
      <c r="R231" s="224">
        <f>Q231*H231</f>
        <v>0</v>
      </c>
      <c r="S231" s="224">
        <v>0</v>
      </c>
      <c r="T231" s="225">
        <f>S231*H231</f>
        <v>0</v>
      </c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R231" s="226" t="s">
        <v>500</v>
      </c>
      <c r="AT231" s="226" t="s">
        <v>153</v>
      </c>
      <c r="AU231" s="226" t="s">
        <v>79</v>
      </c>
      <c r="AY231" s="20" t="s">
        <v>151</v>
      </c>
      <c r="BE231" s="227">
        <f>IF(N231="základní",J231,0)</f>
        <v>0</v>
      </c>
      <c r="BF231" s="227">
        <f>IF(N231="snížená",J231,0)</f>
        <v>0</v>
      </c>
      <c r="BG231" s="227">
        <f>IF(N231="zákl. přenesená",J231,0)</f>
        <v>0</v>
      </c>
      <c r="BH231" s="227">
        <f>IF(N231="sníž. přenesená",J231,0)</f>
        <v>0</v>
      </c>
      <c r="BI231" s="227">
        <f>IF(N231="nulová",J231,0)</f>
        <v>0</v>
      </c>
      <c r="BJ231" s="20" t="s">
        <v>77</v>
      </c>
      <c r="BK231" s="227">
        <f>ROUND(I231*H231,2)</f>
        <v>0</v>
      </c>
      <c r="BL231" s="20" t="s">
        <v>500</v>
      </c>
      <c r="BM231" s="226" t="s">
        <v>404</v>
      </c>
    </row>
    <row r="232" s="2" customFormat="1">
      <c r="A232" s="41"/>
      <c r="B232" s="42"/>
      <c r="C232" s="43"/>
      <c r="D232" s="228" t="s">
        <v>159</v>
      </c>
      <c r="E232" s="43"/>
      <c r="F232" s="229" t="s">
        <v>502</v>
      </c>
      <c r="G232" s="43"/>
      <c r="H232" s="43"/>
      <c r="I232" s="230"/>
      <c r="J232" s="43"/>
      <c r="K232" s="43"/>
      <c r="L232" s="47"/>
      <c r="M232" s="231"/>
      <c r="N232" s="232"/>
      <c r="O232" s="87"/>
      <c r="P232" s="87"/>
      <c r="Q232" s="87"/>
      <c r="R232" s="87"/>
      <c r="S232" s="87"/>
      <c r="T232" s="88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T232" s="20" t="s">
        <v>159</v>
      </c>
      <c r="AU232" s="20" t="s">
        <v>79</v>
      </c>
    </row>
    <row r="233" s="13" customFormat="1">
      <c r="A233" s="13"/>
      <c r="B233" s="233"/>
      <c r="C233" s="234"/>
      <c r="D233" s="235" t="s">
        <v>161</v>
      </c>
      <c r="E233" s="236" t="s">
        <v>19</v>
      </c>
      <c r="F233" s="237" t="s">
        <v>680</v>
      </c>
      <c r="G233" s="234"/>
      <c r="H233" s="238">
        <v>18</v>
      </c>
      <c r="I233" s="239"/>
      <c r="J233" s="234"/>
      <c r="K233" s="234"/>
      <c r="L233" s="240"/>
      <c r="M233" s="241"/>
      <c r="N233" s="242"/>
      <c r="O233" s="242"/>
      <c r="P233" s="242"/>
      <c r="Q233" s="242"/>
      <c r="R233" s="242"/>
      <c r="S233" s="242"/>
      <c r="T233" s="24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4" t="s">
        <v>161</v>
      </c>
      <c r="AU233" s="244" t="s">
        <v>79</v>
      </c>
      <c r="AV233" s="13" t="s">
        <v>79</v>
      </c>
      <c r="AW233" s="13" t="s">
        <v>31</v>
      </c>
      <c r="AX233" s="13" t="s">
        <v>69</v>
      </c>
      <c r="AY233" s="244" t="s">
        <v>151</v>
      </c>
    </row>
    <row r="234" s="13" customFormat="1">
      <c r="A234" s="13"/>
      <c r="B234" s="233"/>
      <c r="C234" s="234"/>
      <c r="D234" s="235" t="s">
        <v>161</v>
      </c>
      <c r="E234" s="236" t="s">
        <v>19</v>
      </c>
      <c r="F234" s="237" t="s">
        <v>681</v>
      </c>
      <c r="G234" s="234"/>
      <c r="H234" s="238">
        <v>18</v>
      </c>
      <c r="I234" s="239"/>
      <c r="J234" s="234"/>
      <c r="K234" s="234"/>
      <c r="L234" s="240"/>
      <c r="M234" s="241"/>
      <c r="N234" s="242"/>
      <c r="O234" s="242"/>
      <c r="P234" s="242"/>
      <c r="Q234" s="242"/>
      <c r="R234" s="242"/>
      <c r="S234" s="242"/>
      <c r="T234" s="24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4" t="s">
        <v>161</v>
      </c>
      <c r="AU234" s="244" t="s">
        <v>79</v>
      </c>
      <c r="AV234" s="13" t="s">
        <v>79</v>
      </c>
      <c r="AW234" s="13" t="s">
        <v>31</v>
      </c>
      <c r="AX234" s="13" t="s">
        <v>69</v>
      </c>
      <c r="AY234" s="244" t="s">
        <v>151</v>
      </c>
    </row>
    <row r="235" s="14" customFormat="1">
      <c r="A235" s="14"/>
      <c r="B235" s="245"/>
      <c r="C235" s="246"/>
      <c r="D235" s="235" t="s">
        <v>161</v>
      </c>
      <c r="E235" s="247" t="s">
        <v>19</v>
      </c>
      <c r="F235" s="248" t="s">
        <v>202</v>
      </c>
      <c r="G235" s="246"/>
      <c r="H235" s="249">
        <v>36</v>
      </c>
      <c r="I235" s="250"/>
      <c r="J235" s="246"/>
      <c r="K235" s="246"/>
      <c r="L235" s="251"/>
      <c r="M235" s="252"/>
      <c r="N235" s="253"/>
      <c r="O235" s="253"/>
      <c r="P235" s="253"/>
      <c r="Q235" s="253"/>
      <c r="R235" s="253"/>
      <c r="S235" s="253"/>
      <c r="T235" s="25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55" t="s">
        <v>161</v>
      </c>
      <c r="AU235" s="255" t="s">
        <v>79</v>
      </c>
      <c r="AV235" s="14" t="s">
        <v>158</v>
      </c>
      <c r="AW235" s="14" t="s">
        <v>31</v>
      </c>
      <c r="AX235" s="14" t="s">
        <v>77</v>
      </c>
      <c r="AY235" s="255" t="s">
        <v>151</v>
      </c>
    </row>
    <row r="236" s="2" customFormat="1" ht="16.5" customHeight="1">
      <c r="A236" s="41"/>
      <c r="B236" s="42"/>
      <c r="C236" s="257" t="s">
        <v>416</v>
      </c>
      <c r="D236" s="257" t="s">
        <v>249</v>
      </c>
      <c r="E236" s="258" t="s">
        <v>505</v>
      </c>
      <c r="F236" s="259" t="s">
        <v>506</v>
      </c>
      <c r="G236" s="260" t="s">
        <v>191</v>
      </c>
      <c r="H236" s="261">
        <v>37.799999999999997</v>
      </c>
      <c r="I236" s="262"/>
      <c r="J236" s="263">
        <f>ROUND(I236*H236,2)</f>
        <v>0</v>
      </c>
      <c r="K236" s="259" t="s">
        <v>157</v>
      </c>
      <c r="L236" s="264"/>
      <c r="M236" s="265" t="s">
        <v>19</v>
      </c>
      <c r="N236" s="266" t="s">
        <v>40</v>
      </c>
      <c r="O236" s="87"/>
      <c r="P236" s="224">
        <f>O236*H236</f>
        <v>0</v>
      </c>
      <c r="Q236" s="224">
        <v>0.00068999999999999997</v>
      </c>
      <c r="R236" s="224">
        <f>Q236*H236</f>
        <v>0.026081999999999998</v>
      </c>
      <c r="S236" s="224">
        <v>0</v>
      </c>
      <c r="T236" s="225">
        <f>S236*H236</f>
        <v>0</v>
      </c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R236" s="226" t="s">
        <v>507</v>
      </c>
      <c r="AT236" s="226" t="s">
        <v>249</v>
      </c>
      <c r="AU236" s="226" t="s">
        <v>79</v>
      </c>
      <c r="AY236" s="20" t="s">
        <v>151</v>
      </c>
      <c r="BE236" s="227">
        <f>IF(N236="základní",J236,0)</f>
        <v>0</v>
      </c>
      <c r="BF236" s="227">
        <f>IF(N236="snížená",J236,0)</f>
        <v>0</v>
      </c>
      <c r="BG236" s="227">
        <f>IF(N236="zákl. přenesená",J236,0)</f>
        <v>0</v>
      </c>
      <c r="BH236" s="227">
        <f>IF(N236="sníž. přenesená",J236,0)</f>
        <v>0</v>
      </c>
      <c r="BI236" s="227">
        <f>IF(N236="nulová",J236,0)</f>
        <v>0</v>
      </c>
      <c r="BJ236" s="20" t="s">
        <v>77</v>
      </c>
      <c r="BK236" s="227">
        <f>ROUND(I236*H236,2)</f>
        <v>0</v>
      </c>
      <c r="BL236" s="20" t="s">
        <v>500</v>
      </c>
      <c r="BM236" s="226" t="s">
        <v>411</v>
      </c>
    </row>
    <row r="237" s="13" customFormat="1">
      <c r="A237" s="13"/>
      <c r="B237" s="233"/>
      <c r="C237" s="234"/>
      <c r="D237" s="235" t="s">
        <v>161</v>
      </c>
      <c r="E237" s="234"/>
      <c r="F237" s="237" t="s">
        <v>682</v>
      </c>
      <c r="G237" s="234"/>
      <c r="H237" s="238">
        <v>37.799999999999997</v>
      </c>
      <c r="I237" s="239"/>
      <c r="J237" s="234"/>
      <c r="K237" s="234"/>
      <c r="L237" s="240"/>
      <c r="M237" s="267"/>
      <c r="N237" s="268"/>
      <c r="O237" s="268"/>
      <c r="P237" s="268"/>
      <c r="Q237" s="268"/>
      <c r="R237" s="268"/>
      <c r="S237" s="268"/>
      <c r="T237" s="269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4" t="s">
        <v>161</v>
      </c>
      <c r="AU237" s="244" t="s">
        <v>79</v>
      </c>
      <c r="AV237" s="13" t="s">
        <v>79</v>
      </c>
      <c r="AW237" s="13" t="s">
        <v>4</v>
      </c>
      <c r="AX237" s="13" t="s">
        <v>77</v>
      </c>
      <c r="AY237" s="244" t="s">
        <v>151</v>
      </c>
    </row>
    <row r="238" s="2" customFormat="1" ht="6.96" customHeight="1">
      <c r="A238" s="41"/>
      <c r="B238" s="62"/>
      <c r="C238" s="63"/>
      <c r="D238" s="63"/>
      <c r="E238" s="63"/>
      <c r="F238" s="63"/>
      <c r="G238" s="63"/>
      <c r="H238" s="63"/>
      <c r="I238" s="63"/>
      <c r="J238" s="63"/>
      <c r="K238" s="63"/>
      <c r="L238" s="47"/>
      <c r="M238" s="41"/>
      <c r="O238" s="41"/>
      <c r="P238" s="41"/>
      <c r="Q238" s="41"/>
      <c r="R238" s="41"/>
      <c r="S238" s="41"/>
      <c r="T238" s="41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</row>
  </sheetData>
  <sheetProtection sheet="1" autoFilter="0" formatColumns="0" formatRows="0" objects="1" scenarios="1" spinCount="100000" saltValue="KHwDo5NTRUun7/kDtIuWzibABPssJFNVwiuULghtuyIQ2LMyRCmBtxu6fOPmBrZ7p4xOqF7KV47SETuP9MR+BA==" hashValue="EXDvfqZwdlch3EX3R4i6nx0a1en9T6kHwUwrN5RjDQoeOlZNmHk7ENrw3ZkM8MOR10moKPlpownZ0VcGfKjypQ==" algorithmName="SHA-512" password="88A1"/>
  <autoFilter ref="C87:K237"/>
  <mergeCells count="9">
    <mergeCell ref="E7:H7"/>
    <mergeCell ref="E9:H9"/>
    <mergeCell ref="E18:H18"/>
    <mergeCell ref="E27:H27"/>
    <mergeCell ref="E48:H48"/>
    <mergeCell ref="E50:H50"/>
    <mergeCell ref="E78:H78"/>
    <mergeCell ref="E80:H80"/>
    <mergeCell ref="L2:V2"/>
  </mergeCells>
  <hyperlinks>
    <hyperlink ref="F92" r:id="rId1" display="https://podminky.urs.cz/item/CS_URS_2024_01/113107322"/>
    <hyperlink ref="F95" r:id="rId2" display="https://podminky.urs.cz/item/CS_URS_2024_01/113107323"/>
    <hyperlink ref="F98" r:id="rId3" display="https://podminky.urs.cz/item/CS_URS_2024_01/113107332"/>
    <hyperlink ref="F101" r:id="rId4" display="https://podminky.urs.cz/item/CS_URS_2024_01/113154113"/>
    <hyperlink ref="F104" r:id="rId5" display="https://podminky.urs.cz/item/CS_URS_2024_01/122251104"/>
    <hyperlink ref="F109" r:id="rId6" display="https://podminky.urs.cz/item/CS_URS_2024_01/129001101"/>
    <hyperlink ref="F114" r:id="rId7" display="https://podminky.urs.cz/item/CS_URS_2024_01/132251101"/>
    <hyperlink ref="F117" r:id="rId8" display="https://podminky.urs.cz/item/CS_URS_2024_01/162751117"/>
    <hyperlink ref="F121" r:id="rId9" display="https://podminky.urs.cz/item/CS_URS_2024_01/167151101"/>
    <hyperlink ref="F123" r:id="rId10" display="https://podminky.urs.cz/item/CS_URS_2024_01/171201221"/>
    <hyperlink ref="F126" r:id="rId11" display="https://podminky.urs.cz/item/CS_URS_2024_01/181152302"/>
    <hyperlink ref="F131" r:id="rId12" display="https://podminky.urs.cz/item/CS_URS_2024_01/561121113"/>
    <hyperlink ref="F137" r:id="rId13" display="https://podminky.urs.cz/item/CS_URS_2024_01/564871111"/>
    <hyperlink ref="F143" r:id="rId14" display="https://podminky.urs.cz/item/CS_URS_2024_01/577154211"/>
    <hyperlink ref="F155" r:id="rId15" display="https://podminky.urs.cz/item/CS_URS_2024_01/914111111"/>
    <hyperlink ref="F162" r:id="rId16" display="https://podminky.urs.cz/item/CS_URS_2024_01/914511113"/>
    <hyperlink ref="F165" r:id="rId17" display="https://podminky.urs.cz/item/CS_URS_2024_01/916131213"/>
    <hyperlink ref="F172" r:id="rId18" display="https://podminky.urs.cz/item/CS_URS_2024_01/919726122"/>
    <hyperlink ref="F175" r:id="rId19" display="https://podminky.urs.cz/item/CS_URS_2024_01/961044111"/>
    <hyperlink ref="F178" r:id="rId20" display="https://podminky.urs.cz/item/CS_URS_2023_02/962031136"/>
    <hyperlink ref="F181" r:id="rId21" display="https://podminky.urs.cz/item/CS_URS_2024_01/966071711"/>
    <hyperlink ref="F183" r:id="rId22" display="https://podminky.urs.cz/item/CS_URS_2024_01/966071821"/>
    <hyperlink ref="F186" r:id="rId23" display="https://podminky.urs.cz/item/CS_URS_2024_01/997013603"/>
    <hyperlink ref="F189" r:id="rId24" display="https://podminky.urs.cz/item/CS_URS_2024_01/997221551"/>
    <hyperlink ref="F194" r:id="rId25" display="https://podminky.urs.cz/item/CS_URS_2024_01/997221559"/>
    <hyperlink ref="F198" r:id="rId26" display="https://podminky.urs.cz/item/CS_URS_2024_01/997221561"/>
    <hyperlink ref="F204" r:id="rId27" display="https://podminky.urs.cz/item/CS_URS_2024_01/997221569"/>
    <hyperlink ref="F208" r:id="rId28" display="https://podminky.urs.cz/item/CS_URS_2024_01/997221615"/>
    <hyperlink ref="F212" r:id="rId29" display="https://podminky.urs.cz/item/CS_URS_2024_01/997221645"/>
    <hyperlink ref="F215" r:id="rId30" display="https://podminky.urs.cz/item/CS_URS_2024_01/997221655"/>
    <hyperlink ref="F220" r:id="rId31" display="https://podminky.urs.cz/item/CS_URS_2024_01/997013631"/>
    <hyperlink ref="F224" r:id="rId32" display="https://podminky.urs.cz/item/CS_URS_2024_01/998223011"/>
    <hyperlink ref="F228" r:id="rId33" display="https://podminky.urs.cz/item/CS_URS_2024_01/218192645"/>
    <hyperlink ref="F232" r:id="rId34" display="https://podminky.urs.cz/item/CS_URS_2024_01/22018200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5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88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79</v>
      </c>
    </row>
    <row r="4" s="1" customFormat="1" ht="24.96" customHeight="1">
      <c r="B4" s="23"/>
      <c r="D4" s="143" t="s">
        <v>120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19-2023-1 - Revitalizace veřejného prostranství v Líbeznicích u bytových domů, k.ú. Líbeznice - I.etapa</v>
      </c>
      <c r="F7" s="145"/>
      <c r="G7" s="145"/>
      <c r="H7" s="145"/>
      <c r="L7" s="23"/>
    </row>
    <row r="8" s="2" customFormat="1" ht="12" customHeight="1">
      <c r="A8" s="41"/>
      <c r="B8" s="47"/>
      <c r="C8" s="41"/>
      <c r="D8" s="145" t="s">
        <v>121</v>
      </c>
      <c r="E8" s="41"/>
      <c r="F8" s="41"/>
      <c r="G8" s="41"/>
      <c r="H8" s="41"/>
      <c r="I8" s="41"/>
      <c r="J8" s="41"/>
      <c r="K8" s="41"/>
      <c r="L8" s="14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48" t="s">
        <v>683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45" t="s">
        <v>18</v>
      </c>
      <c r="E11" s="41"/>
      <c r="F11" s="136" t="s">
        <v>19</v>
      </c>
      <c r="G11" s="41"/>
      <c r="H11" s="41"/>
      <c r="I11" s="145" t="s">
        <v>20</v>
      </c>
      <c r="J11" s="136" t="s">
        <v>19</v>
      </c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45" t="s">
        <v>21</v>
      </c>
      <c r="E12" s="41"/>
      <c r="F12" s="136" t="s">
        <v>22</v>
      </c>
      <c r="G12" s="41"/>
      <c r="H12" s="41"/>
      <c r="I12" s="145" t="s">
        <v>23</v>
      </c>
      <c r="J12" s="149" t="str">
        <f>'Rekapitulace stavby'!AN8</f>
        <v>29. 1. 2024</v>
      </c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25</v>
      </c>
      <c r="E14" s="41"/>
      <c r="F14" s="41"/>
      <c r="G14" s="41"/>
      <c r="H14" s="41"/>
      <c r="I14" s="145" t="s">
        <v>26</v>
      </c>
      <c r="J14" s="136" t="str">
        <f>IF('Rekapitulace stavby'!AN10="","",'Rekapitulace stavby'!AN10)</f>
        <v/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6" t="str">
        <f>IF('Rekapitulace stavby'!E11="","",'Rekapitulace stavby'!E11)</f>
        <v xml:space="preserve"> </v>
      </c>
      <c r="F15" s="41"/>
      <c r="G15" s="41"/>
      <c r="H15" s="41"/>
      <c r="I15" s="145" t="s">
        <v>27</v>
      </c>
      <c r="J15" s="136" t="str">
        <f>IF('Rekapitulace stavby'!AN11="","",'Rekapitulace stavby'!AN11)</f>
        <v/>
      </c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45" t="s">
        <v>28</v>
      </c>
      <c r="E17" s="41"/>
      <c r="F17" s="41"/>
      <c r="G17" s="41"/>
      <c r="H17" s="41"/>
      <c r="I17" s="145" t="s">
        <v>26</v>
      </c>
      <c r="J17" s="36" t="str">
        <f>'Rekapitulace stavby'!AN13</f>
        <v>Vyplň údaj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6"/>
      <c r="G18" s="136"/>
      <c r="H18" s="136"/>
      <c r="I18" s="145" t="s">
        <v>27</v>
      </c>
      <c r="J18" s="36" t="str">
        <f>'Rekapitulace stavby'!AN14</f>
        <v>Vyplň údaj</v>
      </c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45" t="s">
        <v>30</v>
      </c>
      <c r="E20" s="41"/>
      <c r="F20" s="41"/>
      <c r="G20" s="41"/>
      <c r="H20" s="41"/>
      <c r="I20" s="145" t="s">
        <v>26</v>
      </c>
      <c r="J20" s="136" t="str">
        <f>IF('Rekapitulace stavby'!AN16="","",'Rekapitulace stavby'!AN16)</f>
        <v/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6" t="str">
        <f>IF('Rekapitulace stavby'!E17="","",'Rekapitulace stavby'!E17)</f>
        <v xml:space="preserve"> </v>
      </c>
      <c r="F21" s="41"/>
      <c r="G21" s="41"/>
      <c r="H21" s="41"/>
      <c r="I21" s="145" t="s">
        <v>27</v>
      </c>
      <c r="J21" s="136" t="str">
        <f>IF('Rekapitulace stavby'!AN17="","",'Rekapitulace stavby'!AN17)</f>
        <v/>
      </c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45" t="s">
        <v>32</v>
      </c>
      <c r="E23" s="41"/>
      <c r="F23" s="41"/>
      <c r="G23" s="41"/>
      <c r="H23" s="41"/>
      <c r="I23" s="145" t="s">
        <v>26</v>
      </c>
      <c r="J23" s="136" t="str">
        <f>IF('Rekapitulace stavby'!AN19="","",'Rekapitulace stavby'!AN19)</f>
        <v/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6" t="str">
        <f>IF('Rekapitulace stavby'!E20="","",'Rekapitulace stavby'!E20)</f>
        <v xml:space="preserve"> </v>
      </c>
      <c r="F24" s="41"/>
      <c r="G24" s="41"/>
      <c r="H24" s="41"/>
      <c r="I24" s="145" t="s">
        <v>27</v>
      </c>
      <c r="J24" s="136" t="str">
        <f>IF('Rekapitulace stavby'!AN20="","",'Rekapitulace stavby'!AN20)</f>
        <v/>
      </c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45" t="s">
        <v>33</v>
      </c>
      <c r="E26" s="41"/>
      <c r="F26" s="41"/>
      <c r="G26" s="41"/>
      <c r="H26" s="41"/>
      <c r="I26" s="41"/>
      <c r="J26" s="41"/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50"/>
      <c r="B27" s="151"/>
      <c r="C27" s="150"/>
      <c r="D27" s="150"/>
      <c r="E27" s="152" t="s">
        <v>19</v>
      </c>
      <c r="F27" s="152"/>
      <c r="G27" s="152"/>
      <c r="H27" s="152"/>
      <c r="I27" s="150"/>
      <c r="J27" s="150"/>
      <c r="K27" s="150"/>
      <c r="L27" s="153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54"/>
      <c r="E29" s="154"/>
      <c r="F29" s="154"/>
      <c r="G29" s="154"/>
      <c r="H29" s="154"/>
      <c r="I29" s="154"/>
      <c r="J29" s="154"/>
      <c r="K29" s="154"/>
      <c r="L29" s="14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55" t="s">
        <v>35</v>
      </c>
      <c r="E30" s="41"/>
      <c r="F30" s="41"/>
      <c r="G30" s="41"/>
      <c r="H30" s="41"/>
      <c r="I30" s="41"/>
      <c r="J30" s="156">
        <f>ROUND(J93, 2)</f>
        <v>0</v>
      </c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57" t="s">
        <v>37</v>
      </c>
      <c r="G32" s="41"/>
      <c r="H32" s="41"/>
      <c r="I32" s="157" t="s">
        <v>36</v>
      </c>
      <c r="J32" s="157" t="s">
        <v>38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8" t="s">
        <v>39</v>
      </c>
      <c r="E33" s="145" t="s">
        <v>40</v>
      </c>
      <c r="F33" s="159">
        <f>ROUND((SUM(BE93:BE353)),  2)</f>
        <v>0</v>
      </c>
      <c r="G33" s="41"/>
      <c r="H33" s="41"/>
      <c r="I33" s="160">
        <v>0.20999999999999999</v>
      </c>
      <c r="J33" s="159">
        <f>ROUND(((SUM(BE93:BE353))*I33),  2)</f>
        <v>0</v>
      </c>
      <c r="K33" s="41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45" t="s">
        <v>41</v>
      </c>
      <c r="F34" s="159">
        <f>ROUND((SUM(BF93:BF353)),  2)</f>
        <v>0</v>
      </c>
      <c r="G34" s="41"/>
      <c r="H34" s="41"/>
      <c r="I34" s="160">
        <v>0.12</v>
      </c>
      <c r="J34" s="159">
        <f>ROUND(((SUM(BF93:BF353))*I34),  2)</f>
        <v>0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45" t="s">
        <v>42</v>
      </c>
      <c r="F35" s="159">
        <f>ROUND((SUM(BG93:BG353)),  2)</f>
        <v>0</v>
      </c>
      <c r="G35" s="41"/>
      <c r="H35" s="41"/>
      <c r="I35" s="160">
        <v>0.20999999999999999</v>
      </c>
      <c r="J35" s="159">
        <f>0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45" t="s">
        <v>43</v>
      </c>
      <c r="F36" s="159">
        <f>ROUND((SUM(BH93:BH353)),  2)</f>
        <v>0</v>
      </c>
      <c r="G36" s="41"/>
      <c r="H36" s="41"/>
      <c r="I36" s="160">
        <v>0.12</v>
      </c>
      <c r="J36" s="159">
        <f>0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44</v>
      </c>
      <c r="F37" s="159">
        <f>ROUND((SUM(BI93:BI353)),  2)</f>
        <v>0</v>
      </c>
      <c r="G37" s="41"/>
      <c r="H37" s="41"/>
      <c r="I37" s="160">
        <v>0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61"/>
      <c r="D39" s="162" t="s">
        <v>45</v>
      </c>
      <c r="E39" s="163"/>
      <c r="F39" s="163"/>
      <c r="G39" s="164" t="s">
        <v>46</v>
      </c>
      <c r="H39" s="165" t="s">
        <v>47</v>
      </c>
      <c r="I39" s="163"/>
      <c r="J39" s="166">
        <f>SUM(J30:J37)</f>
        <v>0</v>
      </c>
      <c r="K39" s="167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8"/>
      <c r="C40" s="169"/>
      <c r="D40" s="169"/>
      <c r="E40" s="169"/>
      <c r="F40" s="169"/>
      <c r="G40" s="169"/>
      <c r="H40" s="169"/>
      <c r="I40" s="169"/>
      <c r="J40" s="169"/>
      <c r="K40" s="169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70"/>
      <c r="C44" s="171"/>
      <c r="D44" s="171"/>
      <c r="E44" s="171"/>
      <c r="F44" s="171"/>
      <c r="G44" s="171"/>
      <c r="H44" s="171"/>
      <c r="I44" s="171"/>
      <c r="J44" s="171"/>
      <c r="K44" s="171"/>
      <c r="L44" s="14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123</v>
      </c>
      <c r="D45" s="43"/>
      <c r="E45" s="43"/>
      <c r="F45" s="43"/>
      <c r="G45" s="43"/>
      <c r="H45" s="43"/>
      <c r="I45" s="43"/>
      <c r="J45" s="43"/>
      <c r="K45" s="43"/>
      <c r="L45" s="14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72" t="str">
        <f>E7</f>
        <v>19-2023-1 - Revitalizace veřejného prostranství v Líbeznicích u bytových domů, k.ú. Líbeznice - I.etapa</v>
      </c>
      <c r="F48" s="35"/>
      <c r="G48" s="35"/>
      <c r="H48" s="35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121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 301 - Odvodnění komuni...</v>
      </c>
      <c r="F50" s="43"/>
      <c r="G50" s="43"/>
      <c r="H50" s="43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4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 xml:space="preserve"> </v>
      </c>
      <c r="G52" s="43"/>
      <c r="H52" s="43"/>
      <c r="I52" s="35" t="s">
        <v>23</v>
      </c>
      <c r="J52" s="75" t="str">
        <f>IF(J12="","",J12)</f>
        <v>29. 1. 2024</v>
      </c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 xml:space="preserve"> </v>
      </c>
      <c r="G54" s="43"/>
      <c r="H54" s="43"/>
      <c r="I54" s="35" t="s">
        <v>30</v>
      </c>
      <c r="J54" s="39" t="str">
        <f>E21</f>
        <v xml:space="preserve"> </v>
      </c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28</v>
      </c>
      <c r="D55" s="43"/>
      <c r="E55" s="43"/>
      <c r="F55" s="30" t="str">
        <f>IF(E18="","",E18)</f>
        <v>Vyplň údaj</v>
      </c>
      <c r="G55" s="43"/>
      <c r="H55" s="43"/>
      <c r="I55" s="35" t="s">
        <v>32</v>
      </c>
      <c r="J55" s="39" t="str">
        <f>E24</f>
        <v xml:space="preserve"> </v>
      </c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73" t="s">
        <v>124</v>
      </c>
      <c r="D57" s="174"/>
      <c r="E57" s="174"/>
      <c r="F57" s="174"/>
      <c r="G57" s="174"/>
      <c r="H57" s="174"/>
      <c r="I57" s="174"/>
      <c r="J57" s="175" t="s">
        <v>125</v>
      </c>
      <c r="K57" s="174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76" t="s">
        <v>67</v>
      </c>
      <c r="D59" s="43"/>
      <c r="E59" s="43"/>
      <c r="F59" s="43"/>
      <c r="G59" s="43"/>
      <c r="H59" s="43"/>
      <c r="I59" s="43"/>
      <c r="J59" s="105">
        <f>J93</f>
        <v>0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126</v>
      </c>
    </row>
    <row r="60" s="9" customFormat="1" ht="24.96" customHeight="1">
      <c r="A60" s="9"/>
      <c r="B60" s="177"/>
      <c r="C60" s="178"/>
      <c r="D60" s="179" t="s">
        <v>127</v>
      </c>
      <c r="E60" s="180"/>
      <c r="F60" s="180"/>
      <c r="G60" s="180"/>
      <c r="H60" s="180"/>
      <c r="I60" s="180"/>
      <c r="J60" s="181">
        <f>J94</f>
        <v>0</v>
      </c>
      <c r="K60" s="178"/>
      <c r="L60" s="18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3"/>
      <c r="C61" s="128"/>
      <c r="D61" s="184" t="s">
        <v>128</v>
      </c>
      <c r="E61" s="185"/>
      <c r="F61" s="185"/>
      <c r="G61" s="185"/>
      <c r="H61" s="185"/>
      <c r="I61" s="185"/>
      <c r="J61" s="186">
        <f>J95</f>
        <v>0</v>
      </c>
      <c r="K61" s="128"/>
      <c r="L61" s="18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3"/>
      <c r="C62" s="128"/>
      <c r="D62" s="184" t="s">
        <v>129</v>
      </c>
      <c r="E62" s="185"/>
      <c r="F62" s="185"/>
      <c r="G62" s="185"/>
      <c r="H62" s="185"/>
      <c r="I62" s="185"/>
      <c r="J62" s="186">
        <f>J172</f>
        <v>0</v>
      </c>
      <c r="K62" s="128"/>
      <c r="L62" s="18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3"/>
      <c r="C63" s="128"/>
      <c r="D63" s="184" t="s">
        <v>684</v>
      </c>
      <c r="E63" s="185"/>
      <c r="F63" s="185"/>
      <c r="G63" s="185"/>
      <c r="H63" s="185"/>
      <c r="I63" s="185"/>
      <c r="J63" s="186">
        <f>J178</f>
        <v>0</v>
      </c>
      <c r="K63" s="128"/>
      <c r="L63" s="18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3"/>
      <c r="C64" s="128"/>
      <c r="D64" s="184" t="s">
        <v>685</v>
      </c>
      <c r="E64" s="185"/>
      <c r="F64" s="185"/>
      <c r="G64" s="185"/>
      <c r="H64" s="185"/>
      <c r="I64" s="185"/>
      <c r="J64" s="186">
        <f>J190</f>
        <v>0</v>
      </c>
      <c r="K64" s="128"/>
      <c r="L64" s="18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3"/>
      <c r="C65" s="128"/>
      <c r="D65" s="184" t="s">
        <v>130</v>
      </c>
      <c r="E65" s="185"/>
      <c r="F65" s="185"/>
      <c r="G65" s="185"/>
      <c r="H65" s="185"/>
      <c r="I65" s="185"/>
      <c r="J65" s="186">
        <f>J209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3"/>
      <c r="C66" s="128"/>
      <c r="D66" s="184" t="s">
        <v>686</v>
      </c>
      <c r="E66" s="185"/>
      <c r="F66" s="185"/>
      <c r="G66" s="185"/>
      <c r="H66" s="185"/>
      <c r="I66" s="185"/>
      <c r="J66" s="186">
        <f>J232</f>
        <v>0</v>
      </c>
      <c r="K66" s="128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3"/>
      <c r="C67" s="128"/>
      <c r="D67" s="184" t="s">
        <v>573</v>
      </c>
      <c r="E67" s="185"/>
      <c r="F67" s="185"/>
      <c r="G67" s="185"/>
      <c r="H67" s="185"/>
      <c r="I67" s="185"/>
      <c r="J67" s="186">
        <f>J297</f>
        <v>0</v>
      </c>
      <c r="K67" s="128"/>
      <c r="L67" s="18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3"/>
      <c r="C68" s="128"/>
      <c r="D68" s="184" t="s">
        <v>132</v>
      </c>
      <c r="E68" s="185"/>
      <c r="F68" s="185"/>
      <c r="G68" s="185"/>
      <c r="H68" s="185"/>
      <c r="I68" s="185"/>
      <c r="J68" s="186">
        <f>J309</f>
        <v>0</v>
      </c>
      <c r="K68" s="128"/>
      <c r="L68" s="18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3"/>
      <c r="C69" s="128"/>
      <c r="D69" s="184" t="s">
        <v>133</v>
      </c>
      <c r="E69" s="185"/>
      <c r="F69" s="185"/>
      <c r="G69" s="185"/>
      <c r="H69" s="185"/>
      <c r="I69" s="185"/>
      <c r="J69" s="186">
        <f>J330</f>
        <v>0</v>
      </c>
      <c r="K69" s="128"/>
      <c r="L69" s="18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9" customFormat="1" ht="24.96" customHeight="1">
      <c r="A70" s="9"/>
      <c r="B70" s="177"/>
      <c r="C70" s="178"/>
      <c r="D70" s="179" t="s">
        <v>687</v>
      </c>
      <c r="E70" s="180"/>
      <c r="F70" s="180"/>
      <c r="G70" s="180"/>
      <c r="H70" s="180"/>
      <c r="I70" s="180"/>
      <c r="J70" s="181">
        <f>J333</f>
        <v>0</v>
      </c>
      <c r="K70" s="178"/>
      <c r="L70" s="182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10" customFormat="1" ht="19.92" customHeight="1">
      <c r="A71" s="10"/>
      <c r="B71" s="183"/>
      <c r="C71" s="128"/>
      <c r="D71" s="184" t="s">
        <v>688</v>
      </c>
      <c r="E71" s="185"/>
      <c r="F71" s="185"/>
      <c r="G71" s="185"/>
      <c r="H71" s="185"/>
      <c r="I71" s="185"/>
      <c r="J71" s="186">
        <f>J334</f>
        <v>0</v>
      </c>
      <c r="K71" s="128"/>
      <c r="L71" s="187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9" customFormat="1" ht="24.96" customHeight="1">
      <c r="A72" s="9"/>
      <c r="B72" s="177"/>
      <c r="C72" s="178"/>
      <c r="D72" s="179" t="s">
        <v>134</v>
      </c>
      <c r="E72" s="180"/>
      <c r="F72" s="180"/>
      <c r="G72" s="180"/>
      <c r="H72" s="180"/>
      <c r="I72" s="180"/>
      <c r="J72" s="181">
        <f>J340</f>
        <v>0</v>
      </c>
      <c r="K72" s="178"/>
      <c r="L72" s="182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10" customFormat="1" ht="19.92" customHeight="1">
      <c r="A73" s="10"/>
      <c r="B73" s="183"/>
      <c r="C73" s="128"/>
      <c r="D73" s="184" t="s">
        <v>689</v>
      </c>
      <c r="E73" s="185"/>
      <c r="F73" s="185"/>
      <c r="G73" s="185"/>
      <c r="H73" s="185"/>
      <c r="I73" s="185"/>
      <c r="J73" s="186">
        <f>J341</f>
        <v>0</v>
      </c>
      <c r="K73" s="128"/>
      <c r="L73" s="187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2" customFormat="1" ht="21.84" customHeight="1">
      <c r="A74" s="41"/>
      <c r="B74" s="42"/>
      <c r="C74" s="43"/>
      <c r="D74" s="43"/>
      <c r="E74" s="43"/>
      <c r="F74" s="43"/>
      <c r="G74" s="43"/>
      <c r="H74" s="43"/>
      <c r="I74" s="43"/>
      <c r="J74" s="43"/>
      <c r="K74" s="43"/>
      <c r="L74" s="14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14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9" s="2" customFormat="1" ht="6.96" customHeight="1">
      <c r="A79" s="41"/>
      <c r="B79" s="64"/>
      <c r="C79" s="65"/>
      <c r="D79" s="65"/>
      <c r="E79" s="65"/>
      <c r="F79" s="65"/>
      <c r="G79" s="65"/>
      <c r="H79" s="65"/>
      <c r="I79" s="65"/>
      <c r="J79" s="65"/>
      <c r="K79" s="65"/>
      <c r="L79" s="14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24.96" customHeight="1">
      <c r="A80" s="41"/>
      <c r="B80" s="42"/>
      <c r="C80" s="26" t="s">
        <v>136</v>
      </c>
      <c r="D80" s="43"/>
      <c r="E80" s="43"/>
      <c r="F80" s="43"/>
      <c r="G80" s="43"/>
      <c r="H80" s="43"/>
      <c r="I80" s="43"/>
      <c r="J80" s="43"/>
      <c r="K80" s="43"/>
      <c r="L80" s="14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6.96" customHeight="1">
      <c r="A81" s="41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2" customHeight="1">
      <c r="A82" s="41"/>
      <c r="B82" s="42"/>
      <c r="C82" s="35" t="s">
        <v>16</v>
      </c>
      <c r="D82" s="43"/>
      <c r="E82" s="43"/>
      <c r="F82" s="43"/>
      <c r="G82" s="43"/>
      <c r="H82" s="43"/>
      <c r="I82" s="43"/>
      <c r="J82" s="43"/>
      <c r="K82" s="4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6.5" customHeight="1">
      <c r="A83" s="41"/>
      <c r="B83" s="42"/>
      <c r="C83" s="43"/>
      <c r="D83" s="43"/>
      <c r="E83" s="172" t="str">
        <f>E7</f>
        <v>19-2023-1 - Revitalizace veřejného prostranství v Líbeznicích u bytových domů, k.ú. Líbeznice - I.etapa</v>
      </c>
      <c r="F83" s="35"/>
      <c r="G83" s="35"/>
      <c r="H83" s="35"/>
      <c r="I83" s="43"/>
      <c r="J83" s="43"/>
      <c r="K83" s="4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2" customHeight="1">
      <c r="A84" s="41"/>
      <c r="B84" s="42"/>
      <c r="C84" s="35" t="s">
        <v>121</v>
      </c>
      <c r="D84" s="43"/>
      <c r="E84" s="43"/>
      <c r="F84" s="43"/>
      <c r="G84" s="43"/>
      <c r="H84" s="43"/>
      <c r="I84" s="43"/>
      <c r="J84" s="43"/>
      <c r="K84" s="43"/>
      <c r="L84" s="14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6.5" customHeight="1">
      <c r="A85" s="41"/>
      <c r="B85" s="42"/>
      <c r="C85" s="43"/>
      <c r="D85" s="43"/>
      <c r="E85" s="72" t="str">
        <f>E9</f>
        <v>SO 301 - Odvodnění komuni...</v>
      </c>
      <c r="F85" s="43"/>
      <c r="G85" s="43"/>
      <c r="H85" s="43"/>
      <c r="I85" s="43"/>
      <c r="J85" s="43"/>
      <c r="K85" s="43"/>
      <c r="L85" s="14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6.96" customHeight="1">
      <c r="A86" s="41"/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14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2" customHeight="1">
      <c r="A87" s="41"/>
      <c r="B87" s="42"/>
      <c r="C87" s="35" t="s">
        <v>21</v>
      </c>
      <c r="D87" s="43"/>
      <c r="E87" s="43"/>
      <c r="F87" s="30" t="str">
        <f>F12</f>
        <v xml:space="preserve"> </v>
      </c>
      <c r="G87" s="43"/>
      <c r="H87" s="43"/>
      <c r="I87" s="35" t="s">
        <v>23</v>
      </c>
      <c r="J87" s="75" t="str">
        <f>IF(J12="","",J12)</f>
        <v>29. 1. 2024</v>
      </c>
      <c r="K87" s="43"/>
      <c r="L87" s="14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6.96" customHeight="1">
      <c r="A88" s="41"/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14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5.15" customHeight="1">
      <c r="A89" s="41"/>
      <c r="B89" s="42"/>
      <c r="C89" s="35" t="s">
        <v>25</v>
      </c>
      <c r="D89" s="43"/>
      <c r="E89" s="43"/>
      <c r="F89" s="30" t="str">
        <f>E15</f>
        <v xml:space="preserve"> </v>
      </c>
      <c r="G89" s="43"/>
      <c r="H89" s="43"/>
      <c r="I89" s="35" t="s">
        <v>30</v>
      </c>
      <c r="J89" s="39" t="str">
        <f>E21</f>
        <v xml:space="preserve"> </v>
      </c>
      <c r="K89" s="43"/>
      <c r="L89" s="14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15.15" customHeight="1">
      <c r="A90" s="41"/>
      <c r="B90" s="42"/>
      <c r="C90" s="35" t="s">
        <v>28</v>
      </c>
      <c r="D90" s="43"/>
      <c r="E90" s="43"/>
      <c r="F90" s="30" t="str">
        <f>IF(E18="","",E18)</f>
        <v>Vyplň údaj</v>
      </c>
      <c r="G90" s="43"/>
      <c r="H90" s="43"/>
      <c r="I90" s="35" t="s">
        <v>32</v>
      </c>
      <c r="J90" s="39" t="str">
        <f>E24</f>
        <v xml:space="preserve"> </v>
      </c>
      <c r="K90" s="43"/>
      <c r="L90" s="14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10.32" customHeight="1">
      <c r="A91" s="41"/>
      <c r="B91" s="42"/>
      <c r="C91" s="43"/>
      <c r="D91" s="43"/>
      <c r="E91" s="43"/>
      <c r="F91" s="43"/>
      <c r="G91" s="43"/>
      <c r="H91" s="43"/>
      <c r="I91" s="43"/>
      <c r="J91" s="43"/>
      <c r="K91" s="43"/>
      <c r="L91" s="147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11" customFormat="1" ht="29.28" customHeight="1">
      <c r="A92" s="188"/>
      <c r="B92" s="189"/>
      <c r="C92" s="190" t="s">
        <v>137</v>
      </c>
      <c r="D92" s="191" t="s">
        <v>54</v>
      </c>
      <c r="E92" s="191" t="s">
        <v>50</v>
      </c>
      <c r="F92" s="191" t="s">
        <v>51</v>
      </c>
      <c r="G92" s="191" t="s">
        <v>138</v>
      </c>
      <c r="H92" s="191" t="s">
        <v>139</v>
      </c>
      <c r="I92" s="191" t="s">
        <v>140</v>
      </c>
      <c r="J92" s="191" t="s">
        <v>125</v>
      </c>
      <c r="K92" s="192" t="s">
        <v>141</v>
      </c>
      <c r="L92" s="193"/>
      <c r="M92" s="95" t="s">
        <v>19</v>
      </c>
      <c r="N92" s="96" t="s">
        <v>39</v>
      </c>
      <c r="O92" s="96" t="s">
        <v>142</v>
      </c>
      <c r="P92" s="96" t="s">
        <v>143</v>
      </c>
      <c r="Q92" s="96" t="s">
        <v>144</v>
      </c>
      <c r="R92" s="96" t="s">
        <v>145</v>
      </c>
      <c r="S92" s="96" t="s">
        <v>146</v>
      </c>
      <c r="T92" s="97" t="s">
        <v>147</v>
      </c>
      <c r="U92" s="188"/>
      <c r="V92" s="188"/>
      <c r="W92" s="188"/>
      <c r="X92" s="188"/>
      <c r="Y92" s="188"/>
      <c r="Z92" s="188"/>
      <c r="AA92" s="188"/>
      <c r="AB92" s="188"/>
      <c r="AC92" s="188"/>
      <c r="AD92" s="188"/>
      <c r="AE92" s="188"/>
    </row>
    <row r="93" s="2" customFormat="1" ht="22.8" customHeight="1">
      <c r="A93" s="41"/>
      <c r="B93" s="42"/>
      <c r="C93" s="102" t="s">
        <v>148</v>
      </c>
      <c r="D93" s="43"/>
      <c r="E93" s="43"/>
      <c r="F93" s="43"/>
      <c r="G93" s="43"/>
      <c r="H93" s="43"/>
      <c r="I93" s="43"/>
      <c r="J93" s="194">
        <f>BK93</f>
        <v>0</v>
      </c>
      <c r="K93" s="43"/>
      <c r="L93" s="47"/>
      <c r="M93" s="98"/>
      <c r="N93" s="195"/>
      <c r="O93" s="99"/>
      <c r="P93" s="196">
        <f>P94+P333+P340</f>
        <v>0</v>
      </c>
      <c r="Q93" s="99"/>
      <c r="R93" s="196">
        <f>R94+R333+R340</f>
        <v>346.2361609541328</v>
      </c>
      <c r="S93" s="99"/>
      <c r="T93" s="197">
        <f>T94+T333+T340</f>
        <v>22.194400000000002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20" t="s">
        <v>68</v>
      </c>
      <c r="AU93" s="20" t="s">
        <v>126</v>
      </c>
      <c r="BK93" s="198">
        <f>BK94+BK333+BK340</f>
        <v>0</v>
      </c>
    </row>
    <row r="94" s="12" customFormat="1" ht="25.92" customHeight="1">
      <c r="A94" s="12"/>
      <c r="B94" s="199"/>
      <c r="C94" s="200"/>
      <c r="D94" s="201" t="s">
        <v>68</v>
      </c>
      <c r="E94" s="202" t="s">
        <v>149</v>
      </c>
      <c r="F94" s="202" t="s">
        <v>150</v>
      </c>
      <c r="G94" s="200"/>
      <c r="H94" s="200"/>
      <c r="I94" s="203"/>
      <c r="J94" s="204">
        <f>BK94</f>
        <v>0</v>
      </c>
      <c r="K94" s="200"/>
      <c r="L94" s="205"/>
      <c r="M94" s="206"/>
      <c r="N94" s="207"/>
      <c r="O94" s="207"/>
      <c r="P94" s="208">
        <f>P95+P172+P178+P190+P209+P232+P297+P309+P330</f>
        <v>0</v>
      </c>
      <c r="Q94" s="207"/>
      <c r="R94" s="208">
        <f>R95+R172+R178+R190+R209+R232+R297+R309+R330</f>
        <v>345.65390175413279</v>
      </c>
      <c r="S94" s="207"/>
      <c r="T94" s="209">
        <f>T95+T172+T178+T190+T209+T232+T297+T309+T330</f>
        <v>22.194400000000002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10" t="s">
        <v>77</v>
      </c>
      <c r="AT94" s="211" t="s">
        <v>68</v>
      </c>
      <c r="AU94" s="211" t="s">
        <v>69</v>
      </c>
      <c r="AY94" s="210" t="s">
        <v>151</v>
      </c>
      <c r="BK94" s="212">
        <f>BK95+BK172+BK178+BK190+BK209+BK232+BK297+BK309+BK330</f>
        <v>0</v>
      </c>
    </row>
    <row r="95" s="12" customFormat="1" ht="22.8" customHeight="1">
      <c r="A95" s="12"/>
      <c r="B95" s="199"/>
      <c r="C95" s="200"/>
      <c r="D95" s="201" t="s">
        <v>68</v>
      </c>
      <c r="E95" s="213" t="s">
        <v>77</v>
      </c>
      <c r="F95" s="213" t="s">
        <v>152</v>
      </c>
      <c r="G95" s="200"/>
      <c r="H95" s="200"/>
      <c r="I95" s="203"/>
      <c r="J95" s="214">
        <f>BK95</f>
        <v>0</v>
      </c>
      <c r="K95" s="200"/>
      <c r="L95" s="205"/>
      <c r="M95" s="206"/>
      <c r="N95" s="207"/>
      <c r="O95" s="207"/>
      <c r="P95" s="208">
        <f>SUM(P96:P171)</f>
        <v>0</v>
      </c>
      <c r="Q95" s="207"/>
      <c r="R95" s="208">
        <f>SUM(R96:R171)</f>
        <v>191.09494695207999</v>
      </c>
      <c r="S95" s="207"/>
      <c r="T95" s="209">
        <f>SUM(T96:T171)</f>
        <v>22.170400000000001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10" t="s">
        <v>77</v>
      </c>
      <c r="AT95" s="211" t="s">
        <v>68</v>
      </c>
      <c r="AU95" s="211" t="s">
        <v>77</v>
      </c>
      <c r="AY95" s="210" t="s">
        <v>151</v>
      </c>
      <c r="BK95" s="212">
        <f>SUM(BK96:BK171)</f>
        <v>0</v>
      </c>
    </row>
    <row r="96" s="2" customFormat="1" ht="37.8" customHeight="1">
      <c r="A96" s="41"/>
      <c r="B96" s="42"/>
      <c r="C96" s="215" t="s">
        <v>77</v>
      </c>
      <c r="D96" s="215" t="s">
        <v>153</v>
      </c>
      <c r="E96" s="216" t="s">
        <v>690</v>
      </c>
      <c r="F96" s="217" t="s">
        <v>691</v>
      </c>
      <c r="G96" s="218" t="s">
        <v>156</v>
      </c>
      <c r="H96" s="219">
        <v>20.719999999999999</v>
      </c>
      <c r="I96" s="220"/>
      <c r="J96" s="221">
        <f>ROUND(I96*H96,2)</f>
        <v>0</v>
      </c>
      <c r="K96" s="217" t="s">
        <v>157</v>
      </c>
      <c r="L96" s="47"/>
      <c r="M96" s="222" t="s">
        <v>19</v>
      </c>
      <c r="N96" s="223" t="s">
        <v>40</v>
      </c>
      <c r="O96" s="87"/>
      <c r="P96" s="224">
        <f>O96*H96</f>
        <v>0</v>
      </c>
      <c r="Q96" s="224">
        <v>0</v>
      </c>
      <c r="R96" s="224">
        <f>Q96*H96</f>
        <v>0</v>
      </c>
      <c r="S96" s="224">
        <v>0.62</v>
      </c>
      <c r="T96" s="225">
        <f>S96*H96</f>
        <v>12.846399999999999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26" t="s">
        <v>158</v>
      </c>
      <c r="AT96" s="226" t="s">
        <v>153</v>
      </c>
      <c r="AU96" s="226" t="s">
        <v>79</v>
      </c>
      <c r="AY96" s="20" t="s">
        <v>151</v>
      </c>
      <c r="BE96" s="227">
        <f>IF(N96="základní",J96,0)</f>
        <v>0</v>
      </c>
      <c r="BF96" s="227">
        <f>IF(N96="snížená",J96,0)</f>
        <v>0</v>
      </c>
      <c r="BG96" s="227">
        <f>IF(N96="zákl. přenesená",J96,0)</f>
        <v>0</v>
      </c>
      <c r="BH96" s="227">
        <f>IF(N96="sníž. přenesená",J96,0)</f>
        <v>0</v>
      </c>
      <c r="BI96" s="227">
        <f>IF(N96="nulová",J96,0)</f>
        <v>0</v>
      </c>
      <c r="BJ96" s="20" t="s">
        <v>77</v>
      </c>
      <c r="BK96" s="227">
        <f>ROUND(I96*H96,2)</f>
        <v>0</v>
      </c>
      <c r="BL96" s="20" t="s">
        <v>158</v>
      </c>
      <c r="BM96" s="226" t="s">
        <v>79</v>
      </c>
    </row>
    <row r="97" s="2" customFormat="1">
      <c r="A97" s="41"/>
      <c r="B97" s="42"/>
      <c r="C97" s="43"/>
      <c r="D97" s="228" t="s">
        <v>159</v>
      </c>
      <c r="E97" s="43"/>
      <c r="F97" s="229" t="s">
        <v>692</v>
      </c>
      <c r="G97" s="43"/>
      <c r="H97" s="43"/>
      <c r="I97" s="230"/>
      <c r="J97" s="43"/>
      <c r="K97" s="43"/>
      <c r="L97" s="47"/>
      <c r="M97" s="231"/>
      <c r="N97" s="232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159</v>
      </c>
      <c r="AU97" s="20" t="s">
        <v>79</v>
      </c>
    </row>
    <row r="98" s="13" customFormat="1">
      <c r="A98" s="13"/>
      <c r="B98" s="233"/>
      <c r="C98" s="234"/>
      <c r="D98" s="235" t="s">
        <v>161</v>
      </c>
      <c r="E98" s="236" t="s">
        <v>19</v>
      </c>
      <c r="F98" s="237" t="s">
        <v>693</v>
      </c>
      <c r="G98" s="234"/>
      <c r="H98" s="238">
        <v>20.719999999999999</v>
      </c>
      <c r="I98" s="239"/>
      <c r="J98" s="234"/>
      <c r="K98" s="234"/>
      <c r="L98" s="240"/>
      <c r="M98" s="241"/>
      <c r="N98" s="242"/>
      <c r="O98" s="242"/>
      <c r="P98" s="242"/>
      <c r="Q98" s="242"/>
      <c r="R98" s="242"/>
      <c r="S98" s="242"/>
      <c r="T98" s="24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44" t="s">
        <v>161</v>
      </c>
      <c r="AU98" s="244" t="s">
        <v>79</v>
      </c>
      <c r="AV98" s="13" t="s">
        <v>79</v>
      </c>
      <c r="AW98" s="13" t="s">
        <v>31</v>
      </c>
      <c r="AX98" s="13" t="s">
        <v>77</v>
      </c>
      <c r="AY98" s="244" t="s">
        <v>151</v>
      </c>
    </row>
    <row r="99" s="2" customFormat="1" ht="37.8" customHeight="1">
      <c r="A99" s="41"/>
      <c r="B99" s="42"/>
      <c r="C99" s="215" t="s">
        <v>79</v>
      </c>
      <c r="D99" s="215" t="s">
        <v>153</v>
      </c>
      <c r="E99" s="216" t="s">
        <v>694</v>
      </c>
      <c r="F99" s="217" t="s">
        <v>695</v>
      </c>
      <c r="G99" s="218" t="s">
        <v>156</v>
      </c>
      <c r="H99" s="219">
        <v>20.719999999999999</v>
      </c>
      <c r="I99" s="220"/>
      <c r="J99" s="221">
        <f>ROUND(I99*H99,2)</f>
        <v>0</v>
      </c>
      <c r="K99" s="217" t="s">
        <v>157</v>
      </c>
      <c r="L99" s="47"/>
      <c r="M99" s="222" t="s">
        <v>19</v>
      </c>
      <c r="N99" s="223" t="s">
        <v>40</v>
      </c>
      <c r="O99" s="87"/>
      <c r="P99" s="224">
        <f>O99*H99</f>
        <v>0</v>
      </c>
      <c r="Q99" s="224">
        <v>0</v>
      </c>
      <c r="R99" s="224">
        <f>Q99*H99</f>
        <v>0</v>
      </c>
      <c r="S99" s="224">
        <v>0.22</v>
      </c>
      <c r="T99" s="225">
        <f>S99*H99</f>
        <v>4.5583999999999998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26" t="s">
        <v>158</v>
      </c>
      <c r="AT99" s="226" t="s">
        <v>153</v>
      </c>
      <c r="AU99" s="226" t="s">
        <v>79</v>
      </c>
      <c r="AY99" s="20" t="s">
        <v>151</v>
      </c>
      <c r="BE99" s="227">
        <f>IF(N99="základní",J99,0)</f>
        <v>0</v>
      </c>
      <c r="BF99" s="227">
        <f>IF(N99="snížená",J99,0)</f>
        <v>0</v>
      </c>
      <c r="BG99" s="227">
        <f>IF(N99="zákl. přenesená",J99,0)</f>
        <v>0</v>
      </c>
      <c r="BH99" s="227">
        <f>IF(N99="sníž. přenesená",J99,0)</f>
        <v>0</v>
      </c>
      <c r="BI99" s="227">
        <f>IF(N99="nulová",J99,0)</f>
        <v>0</v>
      </c>
      <c r="BJ99" s="20" t="s">
        <v>77</v>
      </c>
      <c r="BK99" s="227">
        <f>ROUND(I99*H99,2)</f>
        <v>0</v>
      </c>
      <c r="BL99" s="20" t="s">
        <v>158</v>
      </c>
      <c r="BM99" s="226" t="s">
        <v>158</v>
      </c>
    </row>
    <row r="100" s="2" customFormat="1">
      <c r="A100" s="41"/>
      <c r="B100" s="42"/>
      <c r="C100" s="43"/>
      <c r="D100" s="228" t="s">
        <v>159</v>
      </c>
      <c r="E100" s="43"/>
      <c r="F100" s="229" t="s">
        <v>696</v>
      </c>
      <c r="G100" s="43"/>
      <c r="H100" s="43"/>
      <c r="I100" s="230"/>
      <c r="J100" s="43"/>
      <c r="K100" s="43"/>
      <c r="L100" s="47"/>
      <c r="M100" s="231"/>
      <c r="N100" s="232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159</v>
      </c>
      <c r="AU100" s="20" t="s">
        <v>79</v>
      </c>
    </row>
    <row r="101" s="2" customFormat="1" ht="24.15" customHeight="1">
      <c r="A101" s="41"/>
      <c r="B101" s="42"/>
      <c r="C101" s="215" t="s">
        <v>167</v>
      </c>
      <c r="D101" s="215" t="s">
        <v>153</v>
      </c>
      <c r="E101" s="216" t="s">
        <v>697</v>
      </c>
      <c r="F101" s="217" t="s">
        <v>698</v>
      </c>
      <c r="G101" s="218" t="s">
        <v>156</v>
      </c>
      <c r="H101" s="219">
        <v>20.719999999999999</v>
      </c>
      <c r="I101" s="220"/>
      <c r="J101" s="221">
        <f>ROUND(I101*H101,2)</f>
        <v>0</v>
      </c>
      <c r="K101" s="217" t="s">
        <v>157</v>
      </c>
      <c r="L101" s="47"/>
      <c r="M101" s="222" t="s">
        <v>19</v>
      </c>
      <c r="N101" s="223" t="s">
        <v>40</v>
      </c>
      <c r="O101" s="87"/>
      <c r="P101" s="224">
        <f>O101*H101</f>
        <v>0</v>
      </c>
      <c r="Q101" s="224">
        <v>9.2219999999999995E-05</v>
      </c>
      <c r="R101" s="224">
        <f>Q101*H101</f>
        <v>0.0019107983999999997</v>
      </c>
      <c r="S101" s="224">
        <v>0.23000000000000001</v>
      </c>
      <c r="T101" s="225">
        <f>S101*H101</f>
        <v>4.7656000000000001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26" t="s">
        <v>158</v>
      </c>
      <c r="AT101" s="226" t="s">
        <v>153</v>
      </c>
      <c r="AU101" s="226" t="s">
        <v>79</v>
      </c>
      <c r="AY101" s="20" t="s">
        <v>151</v>
      </c>
      <c r="BE101" s="227">
        <f>IF(N101="základní",J101,0)</f>
        <v>0</v>
      </c>
      <c r="BF101" s="227">
        <f>IF(N101="snížená",J101,0)</f>
        <v>0</v>
      </c>
      <c r="BG101" s="227">
        <f>IF(N101="zákl. přenesená",J101,0)</f>
        <v>0</v>
      </c>
      <c r="BH101" s="227">
        <f>IF(N101="sníž. přenesená",J101,0)</f>
        <v>0</v>
      </c>
      <c r="BI101" s="227">
        <f>IF(N101="nulová",J101,0)</f>
        <v>0</v>
      </c>
      <c r="BJ101" s="20" t="s">
        <v>77</v>
      </c>
      <c r="BK101" s="227">
        <f>ROUND(I101*H101,2)</f>
        <v>0</v>
      </c>
      <c r="BL101" s="20" t="s">
        <v>158</v>
      </c>
      <c r="BM101" s="226" t="s">
        <v>170</v>
      </c>
    </row>
    <row r="102" s="2" customFormat="1">
      <c r="A102" s="41"/>
      <c r="B102" s="42"/>
      <c r="C102" s="43"/>
      <c r="D102" s="228" t="s">
        <v>159</v>
      </c>
      <c r="E102" s="43"/>
      <c r="F102" s="229" t="s">
        <v>699</v>
      </c>
      <c r="G102" s="43"/>
      <c r="H102" s="43"/>
      <c r="I102" s="230"/>
      <c r="J102" s="43"/>
      <c r="K102" s="43"/>
      <c r="L102" s="47"/>
      <c r="M102" s="231"/>
      <c r="N102" s="232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159</v>
      </c>
      <c r="AU102" s="20" t="s">
        <v>79</v>
      </c>
    </row>
    <row r="103" s="2" customFormat="1" ht="16.5" customHeight="1">
      <c r="A103" s="41"/>
      <c r="B103" s="42"/>
      <c r="C103" s="215" t="s">
        <v>158</v>
      </c>
      <c r="D103" s="215" t="s">
        <v>153</v>
      </c>
      <c r="E103" s="216" t="s">
        <v>700</v>
      </c>
      <c r="F103" s="217" t="s">
        <v>701</v>
      </c>
      <c r="G103" s="218" t="s">
        <v>191</v>
      </c>
      <c r="H103" s="219">
        <v>6</v>
      </c>
      <c r="I103" s="220"/>
      <c r="J103" s="221">
        <f>ROUND(I103*H103,2)</f>
        <v>0</v>
      </c>
      <c r="K103" s="217" t="s">
        <v>19</v>
      </c>
      <c r="L103" s="47"/>
      <c r="M103" s="222" t="s">
        <v>19</v>
      </c>
      <c r="N103" s="223" t="s">
        <v>40</v>
      </c>
      <c r="O103" s="87"/>
      <c r="P103" s="224">
        <f>O103*H103</f>
        <v>0</v>
      </c>
      <c r="Q103" s="224">
        <v>0</v>
      </c>
      <c r="R103" s="224">
        <f>Q103*H103</f>
        <v>0</v>
      </c>
      <c r="S103" s="224">
        <v>0</v>
      </c>
      <c r="T103" s="225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26" t="s">
        <v>158</v>
      </c>
      <c r="AT103" s="226" t="s">
        <v>153</v>
      </c>
      <c r="AU103" s="226" t="s">
        <v>79</v>
      </c>
      <c r="AY103" s="20" t="s">
        <v>151</v>
      </c>
      <c r="BE103" s="227">
        <f>IF(N103="základní",J103,0)</f>
        <v>0</v>
      </c>
      <c r="BF103" s="227">
        <f>IF(N103="snížená",J103,0)</f>
        <v>0</v>
      </c>
      <c r="BG103" s="227">
        <f>IF(N103="zákl. přenesená",J103,0)</f>
        <v>0</v>
      </c>
      <c r="BH103" s="227">
        <f>IF(N103="sníž. přenesená",J103,0)</f>
        <v>0</v>
      </c>
      <c r="BI103" s="227">
        <f>IF(N103="nulová",J103,0)</f>
        <v>0</v>
      </c>
      <c r="BJ103" s="20" t="s">
        <v>77</v>
      </c>
      <c r="BK103" s="227">
        <f>ROUND(I103*H103,2)</f>
        <v>0</v>
      </c>
      <c r="BL103" s="20" t="s">
        <v>158</v>
      </c>
      <c r="BM103" s="226" t="s">
        <v>175</v>
      </c>
    </row>
    <row r="104" s="13" customFormat="1">
      <c r="A104" s="13"/>
      <c r="B104" s="233"/>
      <c r="C104" s="234"/>
      <c r="D104" s="235" t="s">
        <v>161</v>
      </c>
      <c r="E104" s="236" t="s">
        <v>19</v>
      </c>
      <c r="F104" s="237" t="s">
        <v>702</v>
      </c>
      <c r="G104" s="234"/>
      <c r="H104" s="238">
        <v>6</v>
      </c>
      <c r="I104" s="239"/>
      <c r="J104" s="234"/>
      <c r="K104" s="234"/>
      <c r="L104" s="240"/>
      <c r="M104" s="241"/>
      <c r="N104" s="242"/>
      <c r="O104" s="242"/>
      <c r="P104" s="242"/>
      <c r="Q104" s="242"/>
      <c r="R104" s="242"/>
      <c r="S104" s="242"/>
      <c r="T104" s="24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44" t="s">
        <v>161</v>
      </c>
      <c r="AU104" s="244" t="s">
        <v>79</v>
      </c>
      <c r="AV104" s="13" t="s">
        <v>79</v>
      </c>
      <c r="AW104" s="13" t="s">
        <v>31</v>
      </c>
      <c r="AX104" s="13" t="s">
        <v>77</v>
      </c>
      <c r="AY104" s="244" t="s">
        <v>151</v>
      </c>
    </row>
    <row r="105" s="2" customFormat="1" ht="24.15" customHeight="1">
      <c r="A105" s="41"/>
      <c r="B105" s="42"/>
      <c r="C105" s="215" t="s">
        <v>178</v>
      </c>
      <c r="D105" s="215" t="s">
        <v>153</v>
      </c>
      <c r="E105" s="216" t="s">
        <v>204</v>
      </c>
      <c r="F105" s="217" t="s">
        <v>205</v>
      </c>
      <c r="G105" s="218" t="s">
        <v>197</v>
      </c>
      <c r="H105" s="219">
        <v>3</v>
      </c>
      <c r="I105" s="220"/>
      <c r="J105" s="221">
        <f>ROUND(I105*H105,2)</f>
        <v>0</v>
      </c>
      <c r="K105" s="217" t="s">
        <v>157</v>
      </c>
      <c r="L105" s="47"/>
      <c r="M105" s="222" t="s">
        <v>19</v>
      </c>
      <c r="N105" s="223" t="s">
        <v>40</v>
      </c>
      <c r="O105" s="87"/>
      <c r="P105" s="224">
        <f>O105*H105</f>
        <v>0</v>
      </c>
      <c r="Q105" s="224">
        <v>0</v>
      </c>
      <c r="R105" s="224">
        <f>Q105*H105</f>
        <v>0</v>
      </c>
      <c r="S105" s="224">
        <v>0</v>
      </c>
      <c r="T105" s="225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26" t="s">
        <v>158</v>
      </c>
      <c r="AT105" s="226" t="s">
        <v>153</v>
      </c>
      <c r="AU105" s="226" t="s">
        <v>79</v>
      </c>
      <c r="AY105" s="20" t="s">
        <v>151</v>
      </c>
      <c r="BE105" s="227">
        <f>IF(N105="základní",J105,0)</f>
        <v>0</v>
      </c>
      <c r="BF105" s="227">
        <f>IF(N105="snížená",J105,0)</f>
        <v>0</v>
      </c>
      <c r="BG105" s="227">
        <f>IF(N105="zákl. přenesená",J105,0)</f>
        <v>0</v>
      </c>
      <c r="BH105" s="227">
        <f>IF(N105="sníž. přenesená",J105,0)</f>
        <v>0</v>
      </c>
      <c r="BI105" s="227">
        <f>IF(N105="nulová",J105,0)</f>
        <v>0</v>
      </c>
      <c r="BJ105" s="20" t="s">
        <v>77</v>
      </c>
      <c r="BK105" s="227">
        <f>ROUND(I105*H105,2)</f>
        <v>0</v>
      </c>
      <c r="BL105" s="20" t="s">
        <v>158</v>
      </c>
      <c r="BM105" s="226" t="s">
        <v>181</v>
      </c>
    </row>
    <row r="106" s="2" customFormat="1">
      <c r="A106" s="41"/>
      <c r="B106" s="42"/>
      <c r="C106" s="43"/>
      <c r="D106" s="228" t="s">
        <v>159</v>
      </c>
      <c r="E106" s="43"/>
      <c r="F106" s="229" t="s">
        <v>207</v>
      </c>
      <c r="G106" s="43"/>
      <c r="H106" s="43"/>
      <c r="I106" s="230"/>
      <c r="J106" s="43"/>
      <c r="K106" s="43"/>
      <c r="L106" s="47"/>
      <c r="M106" s="231"/>
      <c r="N106" s="232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159</v>
      </c>
      <c r="AU106" s="20" t="s">
        <v>79</v>
      </c>
    </row>
    <row r="107" s="13" customFormat="1">
      <c r="A107" s="13"/>
      <c r="B107" s="233"/>
      <c r="C107" s="234"/>
      <c r="D107" s="235" t="s">
        <v>161</v>
      </c>
      <c r="E107" s="236" t="s">
        <v>19</v>
      </c>
      <c r="F107" s="237" t="s">
        <v>703</v>
      </c>
      <c r="G107" s="234"/>
      <c r="H107" s="238">
        <v>3</v>
      </c>
      <c r="I107" s="239"/>
      <c r="J107" s="234"/>
      <c r="K107" s="234"/>
      <c r="L107" s="240"/>
      <c r="M107" s="241"/>
      <c r="N107" s="242"/>
      <c r="O107" s="242"/>
      <c r="P107" s="242"/>
      <c r="Q107" s="242"/>
      <c r="R107" s="242"/>
      <c r="S107" s="242"/>
      <c r="T107" s="24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4" t="s">
        <v>161</v>
      </c>
      <c r="AU107" s="244" t="s">
        <v>79</v>
      </c>
      <c r="AV107" s="13" t="s">
        <v>79</v>
      </c>
      <c r="AW107" s="13" t="s">
        <v>31</v>
      </c>
      <c r="AX107" s="13" t="s">
        <v>77</v>
      </c>
      <c r="AY107" s="244" t="s">
        <v>151</v>
      </c>
    </row>
    <row r="108" s="2" customFormat="1" ht="24.15" customHeight="1">
      <c r="A108" s="41"/>
      <c r="B108" s="42"/>
      <c r="C108" s="215" t="s">
        <v>170</v>
      </c>
      <c r="D108" s="215" t="s">
        <v>153</v>
      </c>
      <c r="E108" s="216" t="s">
        <v>704</v>
      </c>
      <c r="F108" s="217" t="s">
        <v>705</v>
      </c>
      <c r="G108" s="218" t="s">
        <v>197</v>
      </c>
      <c r="H108" s="219">
        <v>254.33799999999999</v>
      </c>
      <c r="I108" s="220"/>
      <c r="J108" s="221">
        <f>ROUND(I108*H108,2)</f>
        <v>0</v>
      </c>
      <c r="K108" s="217" t="s">
        <v>157</v>
      </c>
      <c r="L108" s="47"/>
      <c r="M108" s="222" t="s">
        <v>19</v>
      </c>
      <c r="N108" s="223" t="s">
        <v>40</v>
      </c>
      <c r="O108" s="87"/>
      <c r="P108" s="224">
        <f>O108*H108</f>
        <v>0</v>
      </c>
      <c r="Q108" s="224">
        <v>0</v>
      </c>
      <c r="R108" s="224">
        <f>Q108*H108</f>
        <v>0</v>
      </c>
      <c r="S108" s="224">
        <v>0</v>
      </c>
      <c r="T108" s="225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26" t="s">
        <v>158</v>
      </c>
      <c r="AT108" s="226" t="s">
        <v>153</v>
      </c>
      <c r="AU108" s="226" t="s">
        <v>79</v>
      </c>
      <c r="AY108" s="20" t="s">
        <v>151</v>
      </c>
      <c r="BE108" s="227">
        <f>IF(N108="základní",J108,0)</f>
        <v>0</v>
      </c>
      <c r="BF108" s="227">
        <f>IF(N108="snížená",J108,0)</f>
        <v>0</v>
      </c>
      <c r="BG108" s="227">
        <f>IF(N108="zákl. přenesená",J108,0)</f>
        <v>0</v>
      </c>
      <c r="BH108" s="227">
        <f>IF(N108="sníž. přenesená",J108,0)</f>
        <v>0</v>
      </c>
      <c r="BI108" s="227">
        <f>IF(N108="nulová",J108,0)</f>
        <v>0</v>
      </c>
      <c r="BJ108" s="20" t="s">
        <v>77</v>
      </c>
      <c r="BK108" s="227">
        <f>ROUND(I108*H108,2)</f>
        <v>0</v>
      </c>
      <c r="BL108" s="20" t="s">
        <v>158</v>
      </c>
      <c r="BM108" s="226" t="s">
        <v>8</v>
      </c>
    </row>
    <row r="109" s="2" customFormat="1">
      <c r="A109" s="41"/>
      <c r="B109" s="42"/>
      <c r="C109" s="43"/>
      <c r="D109" s="228" t="s">
        <v>159</v>
      </c>
      <c r="E109" s="43"/>
      <c r="F109" s="229" t="s">
        <v>706</v>
      </c>
      <c r="G109" s="43"/>
      <c r="H109" s="43"/>
      <c r="I109" s="230"/>
      <c r="J109" s="43"/>
      <c r="K109" s="43"/>
      <c r="L109" s="47"/>
      <c r="M109" s="231"/>
      <c r="N109" s="232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159</v>
      </c>
      <c r="AU109" s="20" t="s">
        <v>79</v>
      </c>
    </row>
    <row r="110" s="13" customFormat="1">
      <c r="A110" s="13"/>
      <c r="B110" s="233"/>
      <c r="C110" s="234"/>
      <c r="D110" s="235" t="s">
        <v>161</v>
      </c>
      <c r="E110" s="236" t="s">
        <v>19</v>
      </c>
      <c r="F110" s="237" t="s">
        <v>707</v>
      </c>
      <c r="G110" s="234"/>
      <c r="H110" s="238">
        <v>7.5430000000000001</v>
      </c>
      <c r="I110" s="239"/>
      <c r="J110" s="234"/>
      <c r="K110" s="234"/>
      <c r="L110" s="240"/>
      <c r="M110" s="241"/>
      <c r="N110" s="242"/>
      <c r="O110" s="242"/>
      <c r="P110" s="242"/>
      <c r="Q110" s="242"/>
      <c r="R110" s="242"/>
      <c r="S110" s="242"/>
      <c r="T110" s="24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4" t="s">
        <v>161</v>
      </c>
      <c r="AU110" s="244" t="s">
        <v>79</v>
      </c>
      <c r="AV110" s="13" t="s">
        <v>79</v>
      </c>
      <c r="AW110" s="13" t="s">
        <v>31</v>
      </c>
      <c r="AX110" s="13" t="s">
        <v>69</v>
      </c>
      <c r="AY110" s="244" t="s">
        <v>151</v>
      </c>
    </row>
    <row r="111" s="13" customFormat="1">
      <c r="A111" s="13"/>
      <c r="B111" s="233"/>
      <c r="C111" s="234"/>
      <c r="D111" s="235" t="s">
        <v>161</v>
      </c>
      <c r="E111" s="236" t="s">
        <v>19</v>
      </c>
      <c r="F111" s="237" t="s">
        <v>708</v>
      </c>
      <c r="G111" s="234"/>
      <c r="H111" s="238">
        <v>246.79499999999999</v>
      </c>
      <c r="I111" s="239"/>
      <c r="J111" s="234"/>
      <c r="K111" s="234"/>
      <c r="L111" s="240"/>
      <c r="M111" s="241"/>
      <c r="N111" s="242"/>
      <c r="O111" s="242"/>
      <c r="P111" s="242"/>
      <c r="Q111" s="242"/>
      <c r="R111" s="242"/>
      <c r="S111" s="242"/>
      <c r="T111" s="24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4" t="s">
        <v>161</v>
      </c>
      <c r="AU111" s="244" t="s">
        <v>79</v>
      </c>
      <c r="AV111" s="13" t="s">
        <v>79</v>
      </c>
      <c r="AW111" s="13" t="s">
        <v>31</v>
      </c>
      <c r="AX111" s="13" t="s">
        <v>69</v>
      </c>
      <c r="AY111" s="244" t="s">
        <v>151</v>
      </c>
    </row>
    <row r="112" s="14" customFormat="1">
      <c r="A112" s="14"/>
      <c r="B112" s="245"/>
      <c r="C112" s="246"/>
      <c r="D112" s="235" t="s">
        <v>161</v>
      </c>
      <c r="E112" s="247" t="s">
        <v>19</v>
      </c>
      <c r="F112" s="248" t="s">
        <v>202</v>
      </c>
      <c r="G112" s="246"/>
      <c r="H112" s="249">
        <v>254.33799999999999</v>
      </c>
      <c r="I112" s="250"/>
      <c r="J112" s="246"/>
      <c r="K112" s="246"/>
      <c r="L112" s="251"/>
      <c r="M112" s="252"/>
      <c r="N112" s="253"/>
      <c r="O112" s="253"/>
      <c r="P112" s="253"/>
      <c r="Q112" s="253"/>
      <c r="R112" s="253"/>
      <c r="S112" s="253"/>
      <c r="T112" s="25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55" t="s">
        <v>161</v>
      </c>
      <c r="AU112" s="255" t="s">
        <v>79</v>
      </c>
      <c r="AV112" s="14" t="s">
        <v>158</v>
      </c>
      <c r="AW112" s="14" t="s">
        <v>31</v>
      </c>
      <c r="AX112" s="14" t="s">
        <v>77</v>
      </c>
      <c r="AY112" s="255" t="s">
        <v>151</v>
      </c>
    </row>
    <row r="113" s="2" customFormat="1" ht="24.15" customHeight="1">
      <c r="A113" s="41"/>
      <c r="B113" s="42"/>
      <c r="C113" s="215" t="s">
        <v>188</v>
      </c>
      <c r="D113" s="215" t="s">
        <v>153</v>
      </c>
      <c r="E113" s="216" t="s">
        <v>709</v>
      </c>
      <c r="F113" s="217" t="s">
        <v>710</v>
      </c>
      <c r="G113" s="218" t="s">
        <v>197</v>
      </c>
      <c r="H113" s="219">
        <v>146.01599999999999</v>
      </c>
      <c r="I113" s="220"/>
      <c r="J113" s="221">
        <f>ROUND(I113*H113,2)</f>
        <v>0</v>
      </c>
      <c r="K113" s="217" t="s">
        <v>157</v>
      </c>
      <c r="L113" s="47"/>
      <c r="M113" s="222" t="s">
        <v>19</v>
      </c>
      <c r="N113" s="223" t="s">
        <v>40</v>
      </c>
      <c r="O113" s="87"/>
      <c r="P113" s="224">
        <f>O113*H113</f>
        <v>0</v>
      </c>
      <c r="Q113" s="224">
        <v>0</v>
      </c>
      <c r="R113" s="224">
        <f>Q113*H113</f>
        <v>0</v>
      </c>
      <c r="S113" s="224">
        <v>0</v>
      </c>
      <c r="T113" s="225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26" t="s">
        <v>158</v>
      </c>
      <c r="AT113" s="226" t="s">
        <v>153</v>
      </c>
      <c r="AU113" s="226" t="s">
        <v>79</v>
      </c>
      <c r="AY113" s="20" t="s">
        <v>151</v>
      </c>
      <c r="BE113" s="227">
        <f>IF(N113="základní",J113,0)</f>
        <v>0</v>
      </c>
      <c r="BF113" s="227">
        <f>IF(N113="snížená",J113,0)</f>
        <v>0</v>
      </c>
      <c r="BG113" s="227">
        <f>IF(N113="zákl. přenesená",J113,0)</f>
        <v>0</v>
      </c>
      <c r="BH113" s="227">
        <f>IF(N113="sníž. přenesená",J113,0)</f>
        <v>0</v>
      </c>
      <c r="BI113" s="227">
        <f>IF(N113="nulová",J113,0)</f>
        <v>0</v>
      </c>
      <c r="BJ113" s="20" t="s">
        <v>77</v>
      </c>
      <c r="BK113" s="227">
        <f>ROUND(I113*H113,2)</f>
        <v>0</v>
      </c>
      <c r="BL113" s="20" t="s">
        <v>158</v>
      </c>
      <c r="BM113" s="226" t="s">
        <v>192</v>
      </c>
    </row>
    <row r="114" s="2" customFormat="1">
      <c r="A114" s="41"/>
      <c r="B114" s="42"/>
      <c r="C114" s="43"/>
      <c r="D114" s="228" t="s">
        <v>159</v>
      </c>
      <c r="E114" s="43"/>
      <c r="F114" s="229" t="s">
        <v>711</v>
      </c>
      <c r="G114" s="43"/>
      <c r="H114" s="43"/>
      <c r="I114" s="230"/>
      <c r="J114" s="43"/>
      <c r="K114" s="43"/>
      <c r="L114" s="47"/>
      <c r="M114" s="231"/>
      <c r="N114" s="232"/>
      <c r="O114" s="87"/>
      <c r="P114" s="87"/>
      <c r="Q114" s="87"/>
      <c r="R114" s="87"/>
      <c r="S114" s="87"/>
      <c r="T114" s="88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T114" s="20" t="s">
        <v>159</v>
      </c>
      <c r="AU114" s="20" t="s">
        <v>79</v>
      </c>
    </row>
    <row r="115" s="13" customFormat="1">
      <c r="A115" s="13"/>
      <c r="B115" s="233"/>
      <c r="C115" s="234"/>
      <c r="D115" s="235" t="s">
        <v>161</v>
      </c>
      <c r="E115" s="236" t="s">
        <v>19</v>
      </c>
      <c r="F115" s="237" t="s">
        <v>712</v>
      </c>
      <c r="G115" s="234"/>
      <c r="H115" s="238">
        <v>146.01599999999999</v>
      </c>
      <c r="I115" s="239"/>
      <c r="J115" s="234"/>
      <c r="K115" s="234"/>
      <c r="L115" s="240"/>
      <c r="M115" s="241"/>
      <c r="N115" s="242"/>
      <c r="O115" s="242"/>
      <c r="P115" s="242"/>
      <c r="Q115" s="242"/>
      <c r="R115" s="242"/>
      <c r="S115" s="242"/>
      <c r="T115" s="24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44" t="s">
        <v>161</v>
      </c>
      <c r="AU115" s="244" t="s">
        <v>79</v>
      </c>
      <c r="AV115" s="13" t="s">
        <v>79</v>
      </c>
      <c r="AW115" s="13" t="s">
        <v>31</v>
      </c>
      <c r="AX115" s="13" t="s">
        <v>77</v>
      </c>
      <c r="AY115" s="244" t="s">
        <v>151</v>
      </c>
    </row>
    <row r="116" s="2" customFormat="1" ht="24.15" customHeight="1">
      <c r="A116" s="41"/>
      <c r="B116" s="42"/>
      <c r="C116" s="215" t="s">
        <v>175</v>
      </c>
      <c r="D116" s="215" t="s">
        <v>153</v>
      </c>
      <c r="E116" s="216" t="s">
        <v>713</v>
      </c>
      <c r="F116" s="217" t="s">
        <v>714</v>
      </c>
      <c r="G116" s="218" t="s">
        <v>197</v>
      </c>
      <c r="H116" s="219">
        <v>59.421999999999997</v>
      </c>
      <c r="I116" s="220"/>
      <c r="J116" s="221">
        <f>ROUND(I116*H116,2)</f>
        <v>0</v>
      </c>
      <c r="K116" s="217" t="s">
        <v>157</v>
      </c>
      <c r="L116" s="47"/>
      <c r="M116" s="222" t="s">
        <v>19</v>
      </c>
      <c r="N116" s="223" t="s">
        <v>40</v>
      </c>
      <c r="O116" s="87"/>
      <c r="P116" s="224">
        <f>O116*H116</f>
        <v>0</v>
      </c>
      <c r="Q116" s="224">
        <v>0</v>
      </c>
      <c r="R116" s="224">
        <f>Q116*H116</f>
        <v>0</v>
      </c>
      <c r="S116" s="224">
        <v>0</v>
      </c>
      <c r="T116" s="225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26" t="s">
        <v>158</v>
      </c>
      <c r="AT116" s="226" t="s">
        <v>153</v>
      </c>
      <c r="AU116" s="226" t="s">
        <v>79</v>
      </c>
      <c r="AY116" s="20" t="s">
        <v>151</v>
      </c>
      <c r="BE116" s="227">
        <f>IF(N116="základní",J116,0)</f>
        <v>0</v>
      </c>
      <c r="BF116" s="227">
        <f>IF(N116="snížená",J116,0)</f>
        <v>0</v>
      </c>
      <c r="BG116" s="227">
        <f>IF(N116="zákl. přenesená",J116,0)</f>
        <v>0</v>
      </c>
      <c r="BH116" s="227">
        <f>IF(N116="sníž. přenesená",J116,0)</f>
        <v>0</v>
      </c>
      <c r="BI116" s="227">
        <f>IF(N116="nulová",J116,0)</f>
        <v>0</v>
      </c>
      <c r="BJ116" s="20" t="s">
        <v>77</v>
      </c>
      <c r="BK116" s="227">
        <f>ROUND(I116*H116,2)</f>
        <v>0</v>
      </c>
      <c r="BL116" s="20" t="s">
        <v>158</v>
      </c>
      <c r="BM116" s="226" t="s">
        <v>198</v>
      </c>
    </row>
    <row r="117" s="2" customFormat="1">
      <c r="A117" s="41"/>
      <c r="B117" s="42"/>
      <c r="C117" s="43"/>
      <c r="D117" s="228" t="s">
        <v>159</v>
      </c>
      <c r="E117" s="43"/>
      <c r="F117" s="229" t="s">
        <v>715</v>
      </c>
      <c r="G117" s="43"/>
      <c r="H117" s="43"/>
      <c r="I117" s="230"/>
      <c r="J117" s="43"/>
      <c r="K117" s="43"/>
      <c r="L117" s="47"/>
      <c r="M117" s="231"/>
      <c r="N117" s="232"/>
      <c r="O117" s="87"/>
      <c r="P117" s="87"/>
      <c r="Q117" s="87"/>
      <c r="R117" s="87"/>
      <c r="S117" s="87"/>
      <c r="T117" s="88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T117" s="20" t="s">
        <v>159</v>
      </c>
      <c r="AU117" s="20" t="s">
        <v>79</v>
      </c>
    </row>
    <row r="118" s="13" customFormat="1">
      <c r="A118" s="13"/>
      <c r="B118" s="233"/>
      <c r="C118" s="234"/>
      <c r="D118" s="235" t="s">
        <v>161</v>
      </c>
      <c r="E118" s="236" t="s">
        <v>19</v>
      </c>
      <c r="F118" s="237" t="s">
        <v>716</v>
      </c>
      <c r="G118" s="234"/>
      <c r="H118" s="238">
        <v>14.15</v>
      </c>
      <c r="I118" s="239"/>
      <c r="J118" s="234"/>
      <c r="K118" s="234"/>
      <c r="L118" s="240"/>
      <c r="M118" s="241"/>
      <c r="N118" s="242"/>
      <c r="O118" s="242"/>
      <c r="P118" s="242"/>
      <c r="Q118" s="242"/>
      <c r="R118" s="242"/>
      <c r="S118" s="242"/>
      <c r="T118" s="24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44" t="s">
        <v>161</v>
      </c>
      <c r="AU118" s="244" t="s">
        <v>79</v>
      </c>
      <c r="AV118" s="13" t="s">
        <v>79</v>
      </c>
      <c r="AW118" s="13" t="s">
        <v>31</v>
      </c>
      <c r="AX118" s="13" t="s">
        <v>69</v>
      </c>
      <c r="AY118" s="244" t="s">
        <v>151</v>
      </c>
    </row>
    <row r="119" s="13" customFormat="1">
      <c r="A119" s="13"/>
      <c r="B119" s="233"/>
      <c r="C119" s="234"/>
      <c r="D119" s="235" t="s">
        <v>161</v>
      </c>
      <c r="E119" s="236" t="s">
        <v>19</v>
      </c>
      <c r="F119" s="237" t="s">
        <v>717</v>
      </c>
      <c r="G119" s="234"/>
      <c r="H119" s="238">
        <v>10.592000000000001</v>
      </c>
      <c r="I119" s="239"/>
      <c r="J119" s="234"/>
      <c r="K119" s="234"/>
      <c r="L119" s="240"/>
      <c r="M119" s="241"/>
      <c r="N119" s="242"/>
      <c r="O119" s="242"/>
      <c r="P119" s="242"/>
      <c r="Q119" s="242"/>
      <c r="R119" s="242"/>
      <c r="S119" s="242"/>
      <c r="T119" s="24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44" t="s">
        <v>161</v>
      </c>
      <c r="AU119" s="244" t="s">
        <v>79</v>
      </c>
      <c r="AV119" s="13" t="s">
        <v>79</v>
      </c>
      <c r="AW119" s="13" t="s">
        <v>31</v>
      </c>
      <c r="AX119" s="13" t="s">
        <v>69</v>
      </c>
      <c r="AY119" s="244" t="s">
        <v>151</v>
      </c>
    </row>
    <row r="120" s="13" customFormat="1">
      <c r="A120" s="13"/>
      <c r="B120" s="233"/>
      <c r="C120" s="234"/>
      <c r="D120" s="235" t="s">
        <v>161</v>
      </c>
      <c r="E120" s="236" t="s">
        <v>19</v>
      </c>
      <c r="F120" s="237" t="s">
        <v>718</v>
      </c>
      <c r="G120" s="234"/>
      <c r="H120" s="238">
        <v>34.68</v>
      </c>
      <c r="I120" s="239"/>
      <c r="J120" s="234"/>
      <c r="K120" s="234"/>
      <c r="L120" s="240"/>
      <c r="M120" s="241"/>
      <c r="N120" s="242"/>
      <c r="O120" s="242"/>
      <c r="P120" s="242"/>
      <c r="Q120" s="242"/>
      <c r="R120" s="242"/>
      <c r="S120" s="242"/>
      <c r="T120" s="24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44" t="s">
        <v>161</v>
      </c>
      <c r="AU120" s="244" t="s">
        <v>79</v>
      </c>
      <c r="AV120" s="13" t="s">
        <v>79</v>
      </c>
      <c r="AW120" s="13" t="s">
        <v>31</v>
      </c>
      <c r="AX120" s="13" t="s">
        <v>69</v>
      </c>
      <c r="AY120" s="244" t="s">
        <v>151</v>
      </c>
    </row>
    <row r="121" s="14" customFormat="1">
      <c r="A121" s="14"/>
      <c r="B121" s="245"/>
      <c r="C121" s="246"/>
      <c r="D121" s="235" t="s">
        <v>161</v>
      </c>
      <c r="E121" s="247" t="s">
        <v>19</v>
      </c>
      <c r="F121" s="248" t="s">
        <v>202</v>
      </c>
      <c r="G121" s="246"/>
      <c r="H121" s="249">
        <v>59.421999999999997</v>
      </c>
      <c r="I121" s="250"/>
      <c r="J121" s="246"/>
      <c r="K121" s="246"/>
      <c r="L121" s="251"/>
      <c r="M121" s="252"/>
      <c r="N121" s="253"/>
      <c r="O121" s="253"/>
      <c r="P121" s="253"/>
      <c r="Q121" s="253"/>
      <c r="R121" s="253"/>
      <c r="S121" s="253"/>
      <c r="T121" s="25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55" t="s">
        <v>161</v>
      </c>
      <c r="AU121" s="255" t="s">
        <v>79</v>
      </c>
      <c r="AV121" s="14" t="s">
        <v>158</v>
      </c>
      <c r="AW121" s="14" t="s">
        <v>31</v>
      </c>
      <c r="AX121" s="14" t="s">
        <v>77</v>
      </c>
      <c r="AY121" s="255" t="s">
        <v>151</v>
      </c>
    </row>
    <row r="122" s="2" customFormat="1" ht="24.15" customHeight="1">
      <c r="A122" s="41"/>
      <c r="B122" s="42"/>
      <c r="C122" s="215" t="s">
        <v>203</v>
      </c>
      <c r="D122" s="215" t="s">
        <v>153</v>
      </c>
      <c r="E122" s="216" t="s">
        <v>719</v>
      </c>
      <c r="F122" s="217" t="s">
        <v>720</v>
      </c>
      <c r="G122" s="218" t="s">
        <v>197</v>
      </c>
      <c r="H122" s="219">
        <v>92.236000000000004</v>
      </c>
      <c r="I122" s="220"/>
      <c r="J122" s="221">
        <f>ROUND(I122*H122,2)</f>
        <v>0</v>
      </c>
      <c r="K122" s="217" t="s">
        <v>157</v>
      </c>
      <c r="L122" s="47"/>
      <c r="M122" s="222" t="s">
        <v>19</v>
      </c>
      <c r="N122" s="223" t="s">
        <v>40</v>
      </c>
      <c r="O122" s="87"/>
      <c r="P122" s="224">
        <f>O122*H122</f>
        <v>0</v>
      </c>
      <c r="Q122" s="224">
        <v>0</v>
      </c>
      <c r="R122" s="224">
        <f>Q122*H122</f>
        <v>0</v>
      </c>
      <c r="S122" s="224">
        <v>0</v>
      </c>
      <c r="T122" s="225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26" t="s">
        <v>158</v>
      </c>
      <c r="AT122" s="226" t="s">
        <v>153</v>
      </c>
      <c r="AU122" s="226" t="s">
        <v>79</v>
      </c>
      <c r="AY122" s="20" t="s">
        <v>151</v>
      </c>
      <c r="BE122" s="227">
        <f>IF(N122="základní",J122,0)</f>
        <v>0</v>
      </c>
      <c r="BF122" s="227">
        <f>IF(N122="snížená",J122,0)</f>
        <v>0</v>
      </c>
      <c r="BG122" s="227">
        <f>IF(N122="zákl. přenesená",J122,0)</f>
        <v>0</v>
      </c>
      <c r="BH122" s="227">
        <f>IF(N122="sníž. přenesená",J122,0)</f>
        <v>0</v>
      </c>
      <c r="BI122" s="227">
        <f>IF(N122="nulová",J122,0)</f>
        <v>0</v>
      </c>
      <c r="BJ122" s="20" t="s">
        <v>77</v>
      </c>
      <c r="BK122" s="227">
        <f>ROUND(I122*H122,2)</f>
        <v>0</v>
      </c>
      <c r="BL122" s="20" t="s">
        <v>158</v>
      </c>
      <c r="BM122" s="226" t="s">
        <v>206</v>
      </c>
    </row>
    <row r="123" s="2" customFormat="1">
      <c r="A123" s="41"/>
      <c r="B123" s="42"/>
      <c r="C123" s="43"/>
      <c r="D123" s="228" t="s">
        <v>159</v>
      </c>
      <c r="E123" s="43"/>
      <c r="F123" s="229" t="s">
        <v>721</v>
      </c>
      <c r="G123" s="43"/>
      <c r="H123" s="43"/>
      <c r="I123" s="230"/>
      <c r="J123" s="43"/>
      <c r="K123" s="43"/>
      <c r="L123" s="47"/>
      <c r="M123" s="231"/>
      <c r="N123" s="232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20" t="s">
        <v>159</v>
      </c>
      <c r="AU123" s="20" t="s">
        <v>79</v>
      </c>
    </row>
    <row r="124" s="13" customFormat="1">
      <c r="A124" s="13"/>
      <c r="B124" s="233"/>
      <c r="C124" s="234"/>
      <c r="D124" s="235" t="s">
        <v>161</v>
      </c>
      <c r="E124" s="236" t="s">
        <v>19</v>
      </c>
      <c r="F124" s="237" t="s">
        <v>722</v>
      </c>
      <c r="G124" s="234"/>
      <c r="H124" s="238">
        <v>35.256999999999998</v>
      </c>
      <c r="I124" s="239"/>
      <c r="J124" s="234"/>
      <c r="K124" s="234"/>
      <c r="L124" s="240"/>
      <c r="M124" s="241"/>
      <c r="N124" s="242"/>
      <c r="O124" s="242"/>
      <c r="P124" s="242"/>
      <c r="Q124" s="242"/>
      <c r="R124" s="242"/>
      <c r="S124" s="242"/>
      <c r="T124" s="24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4" t="s">
        <v>161</v>
      </c>
      <c r="AU124" s="244" t="s">
        <v>79</v>
      </c>
      <c r="AV124" s="13" t="s">
        <v>79</v>
      </c>
      <c r="AW124" s="13" t="s">
        <v>31</v>
      </c>
      <c r="AX124" s="13" t="s">
        <v>69</v>
      </c>
      <c r="AY124" s="244" t="s">
        <v>151</v>
      </c>
    </row>
    <row r="125" s="13" customFormat="1">
      <c r="A125" s="13"/>
      <c r="B125" s="233"/>
      <c r="C125" s="234"/>
      <c r="D125" s="235" t="s">
        <v>161</v>
      </c>
      <c r="E125" s="236" t="s">
        <v>19</v>
      </c>
      <c r="F125" s="237" t="s">
        <v>723</v>
      </c>
      <c r="G125" s="234"/>
      <c r="H125" s="238">
        <v>47.411999999999999</v>
      </c>
      <c r="I125" s="239"/>
      <c r="J125" s="234"/>
      <c r="K125" s="234"/>
      <c r="L125" s="240"/>
      <c r="M125" s="241"/>
      <c r="N125" s="242"/>
      <c r="O125" s="242"/>
      <c r="P125" s="242"/>
      <c r="Q125" s="242"/>
      <c r="R125" s="242"/>
      <c r="S125" s="242"/>
      <c r="T125" s="24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4" t="s">
        <v>161</v>
      </c>
      <c r="AU125" s="244" t="s">
        <v>79</v>
      </c>
      <c r="AV125" s="13" t="s">
        <v>79</v>
      </c>
      <c r="AW125" s="13" t="s">
        <v>31</v>
      </c>
      <c r="AX125" s="13" t="s">
        <v>69</v>
      </c>
      <c r="AY125" s="244" t="s">
        <v>151</v>
      </c>
    </row>
    <row r="126" s="13" customFormat="1">
      <c r="A126" s="13"/>
      <c r="B126" s="233"/>
      <c r="C126" s="234"/>
      <c r="D126" s="235" t="s">
        <v>161</v>
      </c>
      <c r="E126" s="236" t="s">
        <v>19</v>
      </c>
      <c r="F126" s="237" t="s">
        <v>724</v>
      </c>
      <c r="G126" s="234"/>
      <c r="H126" s="238">
        <v>9.5670000000000002</v>
      </c>
      <c r="I126" s="239"/>
      <c r="J126" s="234"/>
      <c r="K126" s="234"/>
      <c r="L126" s="240"/>
      <c r="M126" s="241"/>
      <c r="N126" s="242"/>
      <c r="O126" s="242"/>
      <c r="P126" s="242"/>
      <c r="Q126" s="242"/>
      <c r="R126" s="242"/>
      <c r="S126" s="242"/>
      <c r="T126" s="24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4" t="s">
        <v>161</v>
      </c>
      <c r="AU126" s="244" t="s">
        <v>79</v>
      </c>
      <c r="AV126" s="13" t="s">
        <v>79</v>
      </c>
      <c r="AW126" s="13" t="s">
        <v>31</v>
      </c>
      <c r="AX126" s="13" t="s">
        <v>69</v>
      </c>
      <c r="AY126" s="244" t="s">
        <v>151</v>
      </c>
    </row>
    <row r="127" s="14" customFormat="1">
      <c r="A127" s="14"/>
      <c r="B127" s="245"/>
      <c r="C127" s="246"/>
      <c r="D127" s="235" t="s">
        <v>161</v>
      </c>
      <c r="E127" s="247" t="s">
        <v>19</v>
      </c>
      <c r="F127" s="248" t="s">
        <v>202</v>
      </c>
      <c r="G127" s="246"/>
      <c r="H127" s="249">
        <v>92.236000000000004</v>
      </c>
      <c r="I127" s="250"/>
      <c r="J127" s="246"/>
      <c r="K127" s="246"/>
      <c r="L127" s="251"/>
      <c r="M127" s="252"/>
      <c r="N127" s="253"/>
      <c r="O127" s="253"/>
      <c r="P127" s="253"/>
      <c r="Q127" s="253"/>
      <c r="R127" s="253"/>
      <c r="S127" s="253"/>
      <c r="T127" s="25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55" t="s">
        <v>161</v>
      </c>
      <c r="AU127" s="255" t="s">
        <v>79</v>
      </c>
      <c r="AV127" s="14" t="s">
        <v>158</v>
      </c>
      <c r="AW127" s="14" t="s">
        <v>31</v>
      </c>
      <c r="AX127" s="14" t="s">
        <v>77</v>
      </c>
      <c r="AY127" s="255" t="s">
        <v>151</v>
      </c>
    </row>
    <row r="128" s="2" customFormat="1" ht="24.15" customHeight="1">
      <c r="A128" s="41"/>
      <c r="B128" s="42"/>
      <c r="C128" s="215" t="s">
        <v>181</v>
      </c>
      <c r="D128" s="215" t="s">
        <v>153</v>
      </c>
      <c r="E128" s="216" t="s">
        <v>725</v>
      </c>
      <c r="F128" s="217" t="s">
        <v>726</v>
      </c>
      <c r="G128" s="218" t="s">
        <v>156</v>
      </c>
      <c r="H128" s="219">
        <v>342.363</v>
      </c>
      <c r="I128" s="220"/>
      <c r="J128" s="221">
        <f>ROUND(I128*H128,2)</f>
        <v>0</v>
      </c>
      <c r="K128" s="217" t="s">
        <v>157</v>
      </c>
      <c r="L128" s="47"/>
      <c r="M128" s="222" t="s">
        <v>19</v>
      </c>
      <c r="N128" s="223" t="s">
        <v>40</v>
      </c>
      <c r="O128" s="87"/>
      <c r="P128" s="224">
        <f>O128*H128</f>
        <v>0</v>
      </c>
      <c r="Q128" s="224">
        <v>0.00058135999999999995</v>
      </c>
      <c r="R128" s="224">
        <f>Q128*H128</f>
        <v>0.19903615367999999</v>
      </c>
      <c r="S128" s="224">
        <v>0</v>
      </c>
      <c r="T128" s="225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26" t="s">
        <v>158</v>
      </c>
      <c r="AT128" s="226" t="s">
        <v>153</v>
      </c>
      <c r="AU128" s="226" t="s">
        <v>79</v>
      </c>
      <c r="AY128" s="20" t="s">
        <v>151</v>
      </c>
      <c r="BE128" s="227">
        <f>IF(N128="základní",J128,0)</f>
        <v>0</v>
      </c>
      <c r="BF128" s="227">
        <f>IF(N128="snížená",J128,0)</f>
        <v>0</v>
      </c>
      <c r="BG128" s="227">
        <f>IF(N128="zákl. přenesená",J128,0)</f>
        <v>0</v>
      </c>
      <c r="BH128" s="227">
        <f>IF(N128="sníž. přenesená",J128,0)</f>
        <v>0</v>
      </c>
      <c r="BI128" s="227">
        <f>IF(N128="nulová",J128,0)</f>
        <v>0</v>
      </c>
      <c r="BJ128" s="20" t="s">
        <v>77</v>
      </c>
      <c r="BK128" s="227">
        <f>ROUND(I128*H128,2)</f>
        <v>0</v>
      </c>
      <c r="BL128" s="20" t="s">
        <v>158</v>
      </c>
      <c r="BM128" s="226" t="s">
        <v>214</v>
      </c>
    </row>
    <row r="129" s="2" customFormat="1">
      <c r="A129" s="41"/>
      <c r="B129" s="42"/>
      <c r="C129" s="43"/>
      <c r="D129" s="228" t="s">
        <v>159</v>
      </c>
      <c r="E129" s="43"/>
      <c r="F129" s="229" t="s">
        <v>727</v>
      </c>
      <c r="G129" s="43"/>
      <c r="H129" s="43"/>
      <c r="I129" s="230"/>
      <c r="J129" s="43"/>
      <c r="K129" s="43"/>
      <c r="L129" s="47"/>
      <c r="M129" s="231"/>
      <c r="N129" s="232"/>
      <c r="O129" s="87"/>
      <c r="P129" s="87"/>
      <c r="Q129" s="87"/>
      <c r="R129" s="87"/>
      <c r="S129" s="87"/>
      <c r="T129" s="88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T129" s="20" t="s">
        <v>159</v>
      </c>
      <c r="AU129" s="20" t="s">
        <v>79</v>
      </c>
    </row>
    <row r="130" s="13" customFormat="1">
      <c r="A130" s="13"/>
      <c r="B130" s="233"/>
      <c r="C130" s="234"/>
      <c r="D130" s="235" t="s">
        <v>161</v>
      </c>
      <c r="E130" s="236" t="s">
        <v>19</v>
      </c>
      <c r="F130" s="237" t="s">
        <v>728</v>
      </c>
      <c r="G130" s="234"/>
      <c r="H130" s="238">
        <v>274.22699999999998</v>
      </c>
      <c r="I130" s="239"/>
      <c r="J130" s="234"/>
      <c r="K130" s="234"/>
      <c r="L130" s="240"/>
      <c r="M130" s="241"/>
      <c r="N130" s="242"/>
      <c r="O130" s="242"/>
      <c r="P130" s="242"/>
      <c r="Q130" s="242"/>
      <c r="R130" s="242"/>
      <c r="S130" s="242"/>
      <c r="T130" s="24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4" t="s">
        <v>161</v>
      </c>
      <c r="AU130" s="244" t="s">
        <v>79</v>
      </c>
      <c r="AV130" s="13" t="s">
        <v>79</v>
      </c>
      <c r="AW130" s="13" t="s">
        <v>31</v>
      </c>
      <c r="AX130" s="13" t="s">
        <v>69</v>
      </c>
      <c r="AY130" s="244" t="s">
        <v>151</v>
      </c>
    </row>
    <row r="131" s="13" customFormat="1">
      <c r="A131" s="13"/>
      <c r="B131" s="233"/>
      <c r="C131" s="234"/>
      <c r="D131" s="235" t="s">
        <v>161</v>
      </c>
      <c r="E131" s="236" t="s">
        <v>19</v>
      </c>
      <c r="F131" s="237" t="s">
        <v>729</v>
      </c>
      <c r="G131" s="234"/>
      <c r="H131" s="238">
        <v>68.135999999999996</v>
      </c>
      <c r="I131" s="239"/>
      <c r="J131" s="234"/>
      <c r="K131" s="234"/>
      <c r="L131" s="240"/>
      <c r="M131" s="241"/>
      <c r="N131" s="242"/>
      <c r="O131" s="242"/>
      <c r="P131" s="242"/>
      <c r="Q131" s="242"/>
      <c r="R131" s="242"/>
      <c r="S131" s="242"/>
      <c r="T131" s="24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4" t="s">
        <v>161</v>
      </c>
      <c r="AU131" s="244" t="s">
        <v>79</v>
      </c>
      <c r="AV131" s="13" t="s">
        <v>79</v>
      </c>
      <c r="AW131" s="13" t="s">
        <v>31</v>
      </c>
      <c r="AX131" s="13" t="s">
        <v>69</v>
      </c>
      <c r="AY131" s="244" t="s">
        <v>151</v>
      </c>
    </row>
    <row r="132" s="14" customFormat="1">
      <c r="A132" s="14"/>
      <c r="B132" s="245"/>
      <c r="C132" s="246"/>
      <c r="D132" s="235" t="s">
        <v>161</v>
      </c>
      <c r="E132" s="247" t="s">
        <v>19</v>
      </c>
      <c r="F132" s="248" t="s">
        <v>202</v>
      </c>
      <c r="G132" s="246"/>
      <c r="H132" s="249">
        <v>342.363</v>
      </c>
      <c r="I132" s="250"/>
      <c r="J132" s="246"/>
      <c r="K132" s="246"/>
      <c r="L132" s="251"/>
      <c r="M132" s="252"/>
      <c r="N132" s="253"/>
      <c r="O132" s="253"/>
      <c r="P132" s="253"/>
      <c r="Q132" s="253"/>
      <c r="R132" s="253"/>
      <c r="S132" s="253"/>
      <c r="T132" s="25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5" t="s">
        <v>161</v>
      </c>
      <c r="AU132" s="255" t="s">
        <v>79</v>
      </c>
      <c r="AV132" s="14" t="s">
        <v>158</v>
      </c>
      <c r="AW132" s="14" t="s">
        <v>31</v>
      </c>
      <c r="AX132" s="14" t="s">
        <v>77</v>
      </c>
      <c r="AY132" s="255" t="s">
        <v>151</v>
      </c>
    </row>
    <row r="133" s="2" customFormat="1" ht="24.15" customHeight="1">
      <c r="A133" s="41"/>
      <c r="B133" s="42"/>
      <c r="C133" s="215" t="s">
        <v>217</v>
      </c>
      <c r="D133" s="215" t="s">
        <v>153</v>
      </c>
      <c r="E133" s="216" t="s">
        <v>730</v>
      </c>
      <c r="F133" s="217" t="s">
        <v>731</v>
      </c>
      <c r="G133" s="218" t="s">
        <v>156</v>
      </c>
      <c r="H133" s="219">
        <v>342.363</v>
      </c>
      <c r="I133" s="220"/>
      <c r="J133" s="221">
        <f>ROUND(I133*H133,2)</f>
        <v>0</v>
      </c>
      <c r="K133" s="217" t="s">
        <v>157</v>
      </c>
      <c r="L133" s="47"/>
      <c r="M133" s="222" t="s">
        <v>19</v>
      </c>
      <c r="N133" s="223" t="s">
        <v>40</v>
      </c>
      <c r="O133" s="87"/>
      <c r="P133" s="224">
        <f>O133*H133</f>
        <v>0</v>
      </c>
      <c r="Q133" s="224">
        <v>0</v>
      </c>
      <c r="R133" s="224">
        <f>Q133*H133</f>
        <v>0</v>
      </c>
      <c r="S133" s="224">
        <v>0</v>
      </c>
      <c r="T133" s="225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26" t="s">
        <v>158</v>
      </c>
      <c r="AT133" s="226" t="s">
        <v>153</v>
      </c>
      <c r="AU133" s="226" t="s">
        <v>79</v>
      </c>
      <c r="AY133" s="20" t="s">
        <v>151</v>
      </c>
      <c r="BE133" s="227">
        <f>IF(N133="základní",J133,0)</f>
        <v>0</v>
      </c>
      <c r="BF133" s="227">
        <f>IF(N133="snížená",J133,0)</f>
        <v>0</v>
      </c>
      <c r="BG133" s="227">
        <f>IF(N133="zákl. přenesená",J133,0)</f>
        <v>0</v>
      </c>
      <c r="BH133" s="227">
        <f>IF(N133="sníž. přenesená",J133,0)</f>
        <v>0</v>
      </c>
      <c r="BI133" s="227">
        <f>IF(N133="nulová",J133,0)</f>
        <v>0</v>
      </c>
      <c r="BJ133" s="20" t="s">
        <v>77</v>
      </c>
      <c r="BK133" s="227">
        <f>ROUND(I133*H133,2)</f>
        <v>0</v>
      </c>
      <c r="BL133" s="20" t="s">
        <v>158</v>
      </c>
      <c r="BM133" s="226" t="s">
        <v>278</v>
      </c>
    </row>
    <row r="134" s="2" customFormat="1">
      <c r="A134" s="41"/>
      <c r="B134" s="42"/>
      <c r="C134" s="43"/>
      <c r="D134" s="228" t="s">
        <v>159</v>
      </c>
      <c r="E134" s="43"/>
      <c r="F134" s="229" t="s">
        <v>732</v>
      </c>
      <c r="G134" s="43"/>
      <c r="H134" s="43"/>
      <c r="I134" s="230"/>
      <c r="J134" s="43"/>
      <c r="K134" s="43"/>
      <c r="L134" s="47"/>
      <c r="M134" s="231"/>
      <c r="N134" s="232"/>
      <c r="O134" s="87"/>
      <c r="P134" s="87"/>
      <c r="Q134" s="87"/>
      <c r="R134" s="87"/>
      <c r="S134" s="87"/>
      <c r="T134" s="88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20" t="s">
        <v>159</v>
      </c>
      <c r="AU134" s="20" t="s">
        <v>79</v>
      </c>
    </row>
    <row r="135" s="2" customFormat="1" ht="37.8" customHeight="1">
      <c r="A135" s="41"/>
      <c r="B135" s="42"/>
      <c r="C135" s="215" t="s">
        <v>8</v>
      </c>
      <c r="D135" s="215" t="s">
        <v>153</v>
      </c>
      <c r="E135" s="216" t="s">
        <v>733</v>
      </c>
      <c r="F135" s="217" t="s">
        <v>734</v>
      </c>
      <c r="G135" s="218" t="s">
        <v>197</v>
      </c>
      <c r="H135" s="219">
        <v>314.11500000000001</v>
      </c>
      <c r="I135" s="220"/>
      <c r="J135" s="221">
        <f>ROUND(I135*H135,2)</f>
        <v>0</v>
      </c>
      <c r="K135" s="217" t="s">
        <v>157</v>
      </c>
      <c r="L135" s="47"/>
      <c r="M135" s="222" t="s">
        <v>19</v>
      </c>
      <c r="N135" s="223" t="s">
        <v>40</v>
      </c>
      <c r="O135" s="87"/>
      <c r="P135" s="224">
        <f>O135*H135</f>
        <v>0</v>
      </c>
      <c r="Q135" s="224">
        <v>0</v>
      </c>
      <c r="R135" s="224">
        <f>Q135*H135</f>
        <v>0</v>
      </c>
      <c r="S135" s="224">
        <v>0</v>
      </c>
      <c r="T135" s="225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26" t="s">
        <v>158</v>
      </c>
      <c r="AT135" s="226" t="s">
        <v>153</v>
      </c>
      <c r="AU135" s="226" t="s">
        <v>79</v>
      </c>
      <c r="AY135" s="20" t="s">
        <v>151</v>
      </c>
      <c r="BE135" s="227">
        <f>IF(N135="základní",J135,0)</f>
        <v>0</v>
      </c>
      <c r="BF135" s="227">
        <f>IF(N135="snížená",J135,0)</f>
        <v>0</v>
      </c>
      <c r="BG135" s="227">
        <f>IF(N135="zákl. přenesená",J135,0)</f>
        <v>0</v>
      </c>
      <c r="BH135" s="227">
        <f>IF(N135="sníž. přenesená",J135,0)</f>
        <v>0</v>
      </c>
      <c r="BI135" s="227">
        <f>IF(N135="nulová",J135,0)</f>
        <v>0</v>
      </c>
      <c r="BJ135" s="20" t="s">
        <v>77</v>
      </c>
      <c r="BK135" s="227">
        <f>ROUND(I135*H135,2)</f>
        <v>0</v>
      </c>
      <c r="BL135" s="20" t="s">
        <v>158</v>
      </c>
      <c r="BM135" s="226" t="s">
        <v>735</v>
      </c>
    </row>
    <row r="136" s="2" customFormat="1">
      <c r="A136" s="41"/>
      <c r="B136" s="42"/>
      <c r="C136" s="43"/>
      <c r="D136" s="228" t="s">
        <v>159</v>
      </c>
      <c r="E136" s="43"/>
      <c r="F136" s="229" t="s">
        <v>736</v>
      </c>
      <c r="G136" s="43"/>
      <c r="H136" s="43"/>
      <c r="I136" s="230"/>
      <c r="J136" s="43"/>
      <c r="K136" s="43"/>
      <c r="L136" s="47"/>
      <c r="M136" s="231"/>
      <c r="N136" s="232"/>
      <c r="O136" s="87"/>
      <c r="P136" s="87"/>
      <c r="Q136" s="87"/>
      <c r="R136" s="87"/>
      <c r="S136" s="87"/>
      <c r="T136" s="88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T136" s="20" t="s">
        <v>159</v>
      </c>
      <c r="AU136" s="20" t="s">
        <v>79</v>
      </c>
    </row>
    <row r="137" s="13" customFormat="1">
      <c r="A137" s="13"/>
      <c r="B137" s="233"/>
      <c r="C137" s="234"/>
      <c r="D137" s="235" t="s">
        <v>161</v>
      </c>
      <c r="E137" s="236" t="s">
        <v>19</v>
      </c>
      <c r="F137" s="237" t="s">
        <v>737</v>
      </c>
      <c r="G137" s="234"/>
      <c r="H137" s="238">
        <v>314.11500000000001</v>
      </c>
      <c r="I137" s="239"/>
      <c r="J137" s="234"/>
      <c r="K137" s="234"/>
      <c r="L137" s="240"/>
      <c r="M137" s="241"/>
      <c r="N137" s="242"/>
      <c r="O137" s="242"/>
      <c r="P137" s="242"/>
      <c r="Q137" s="242"/>
      <c r="R137" s="242"/>
      <c r="S137" s="242"/>
      <c r="T137" s="24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4" t="s">
        <v>161</v>
      </c>
      <c r="AU137" s="244" t="s">
        <v>79</v>
      </c>
      <c r="AV137" s="13" t="s">
        <v>79</v>
      </c>
      <c r="AW137" s="13" t="s">
        <v>31</v>
      </c>
      <c r="AX137" s="13" t="s">
        <v>77</v>
      </c>
      <c r="AY137" s="244" t="s">
        <v>151</v>
      </c>
    </row>
    <row r="138" s="2" customFormat="1" ht="37.8" customHeight="1">
      <c r="A138" s="41"/>
      <c r="B138" s="42"/>
      <c r="C138" s="215" t="s">
        <v>227</v>
      </c>
      <c r="D138" s="215" t="s">
        <v>153</v>
      </c>
      <c r="E138" s="216" t="s">
        <v>218</v>
      </c>
      <c r="F138" s="217" t="s">
        <v>219</v>
      </c>
      <c r="G138" s="218" t="s">
        <v>197</v>
      </c>
      <c r="H138" s="219">
        <v>237.89699999999999</v>
      </c>
      <c r="I138" s="220"/>
      <c r="J138" s="221">
        <f>ROUND(I138*H138,2)</f>
        <v>0</v>
      </c>
      <c r="K138" s="217" t="s">
        <v>157</v>
      </c>
      <c r="L138" s="47"/>
      <c r="M138" s="222" t="s">
        <v>19</v>
      </c>
      <c r="N138" s="223" t="s">
        <v>40</v>
      </c>
      <c r="O138" s="87"/>
      <c r="P138" s="224">
        <f>O138*H138</f>
        <v>0</v>
      </c>
      <c r="Q138" s="224">
        <v>0</v>
      </c>
      <c r="R138" s="224">
        <f>Q138*H138</f>
        <v>0</v>
      </c>
      <c r="S138" s="224">
        <v>0</v>
      </c>
      <c r="T138" s="225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26" t="s">
        <v>158</v>
      </c>
      <c r="AT138" s="226" t="s">
        <v>153</v>
      </c>
      <c r="AU138" s="226" t="s">
        <v>79</v>
      </c>
      <c r="AY138" s="20" t="s">
        <v>151</v>
      </c>
      <c r="BE138" s="227">
        <f>IF(N138="základní",J138,0)</f>
        <v>0</v>
      </c>
      <c r="BF138" s="227">
        <f>IF(N138="snížená",J138,0)</f>
        <v>0</v>
      </c>
      <c r="BG138" s="227">
        <f>IF(N138="zákl. přenesená",J138,0)</f>
        <v>0</v>
      </c>
      <c r="BH138" s="227">
        <f>IF(N138="sníž. přenesená",J138,0)</f>
        <v>0</v>
      </c>
      <c r="BI138" s="227">
        <f>IF(N138="nulová",J138,0)</f>
        <v>0</v>
      </c>
      <c r="BJ138" s="20" t="s">
        <v>77</v>
      </c>
      <c r="BK138" s="227">
        <f>ROUND(I138*H138,2)</f>
        <v>0</v>
      </c>
      <c r="BL138" s="20" t="s">
        <v>158</v>
      </c>
      <c r="BM138" s="226" t="s">
        <v>291</v>
      </c>
    </row>
    <row r="139" s="2" customFormat="1">
      <c r="A139" s="41"/>
      <c r="B139" s="42"/>
      <c r="C139" s="43"/>
      <c r="D139" s="228" t="s">
        <v>159</v>
      </c>
      <c r="E139" s="43"/>
      <c r="F139" s="229" t="s">
        <v>221</v>
      </c>
      <c r="G139" s="43"/>
      <c r="H139" s="43"/>
      <c r="I139" s="230"/>
      <c r="J139" s="43"/>
      <c r="K139" s="43"/>
      <c r="L139" s="47"/>
      <c r="M139" s="231"/>
      <c r="N139" s="232"/>
      <c r="O139" s="87"/>
      <c r="P139" s="87"/>
      <c r="Q139" s="87"/>
      <c r="R139" s="87"/>
      <c r="S139" s="87"/>
      <c r="T139" s="88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T139" s="20" t="s">
        <v>159</v>
      </c>
      <c r="AU139" s="20" t="s">
        <v>79</v>
      </c>
    </row>
    <row r="140" s="13" customFormat="1">
      <c r="A140" s="13"/>
      <c r="B140" s="233"/>
      <c r="C140" s="234"/>
      <c r="D140" s="235" t="s">
        <v>161</v>
      </c>
      <c r="E140" s="236" t="s">
        <v>19</v>
      </c>
      <c r="F140" s="237" t="s">
        <v>738</v>
      </c>
      <c r="G140" s="234"/>
      <c r="H140" s="238">
        <v>552.01199999999994</v>
      </c>
      <c r="I140" s="239"/>
      <c r="J140" s="234"/>
      <c r="K140" s="234"/>
      <c r="L140" s="240"/>
      <c r="M140" s="241"/>
      <c r="N140" s="242"/>
      <c r="O140" s="242"/>
      <c r="P140" s="242"/>
      <c r="Q140" s="242"/>
      <c r="R140" s="242"/>
      <c r="S140" s="242"/>
      <c r="T140" s="24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4" t="s">
        <v>161</v>
      </c>
      <c r="AU140" s="244" t="s">
        <v>79</v>
      </c>
      <c r="AV140" s="13" t="s">
        <v>79</v>
      </c>
      <c r="AW140" s="13" t="s">
        <v>31</v>
      </c>
      <c r="AX140" s="13" t="s">
        <v>69</v>
      </c>
      <c r="AY140" s="244" t="s">
        <v>151</v>
      </c>
    </row>
    <row r="141" s="13" customFormat="1">
      <c r="A141" s="13"/>
      <c r="B141" s="233"/>
      <c r="C141" s="234"/>
      <c r="D141" s="235" t="s">
        <v>161</v>
      </c>
      <c r="E141" s="236" t="s">
        <v>19</v>
      </c>
      <c r="F141" s="237" t="s">
        <v>739</v>
      </c>
      <c r="G141" s="234"/>
      <c r="H141" s="238">
        <v>-314.11500000000001</v>
      </c>
      <c r="I141" s="239"/>
      <c r="J141" s="234"/>
      <c r="K141" s="234"/>
      <c r="L141" s="240"/>
      <c r="M141" s="241"/>
      <c r="N141" s="242"/>
      <c r="O141" s="242"/>
      <c r="P141" s="242"/>
      <c r="Q141" s="242"/>
      <c r="R141" s="242"/>
      <c r="S141" s="242"/>
      <c r="T141" s="24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4" t="s">
        <v>161</v>
      </c>
      <c r="AU141" s="244" t="s">
        <v>79</v>
      </c>
      <c r="AV141" s="13" t="s">
        <v>79</v>
      </c>
      <c r="AW141" s="13" t="s">
        <v>31</v>
      </c>
      <c r="AX141" s="13" t="s">
        <v>69</v>
      </c>
      <c r="AY141" s="244" t="s">
        <v>151</v>
      </c>
    </row>
    <row r="142" s="14" customFormat="1">
      <c r="A142" s="14"/>
      <c r="B142" s="245"/>
      <c r="C142" s="246"/>
      <c r="D142" s="235" t="s">
        <v>161</v>
      </c>
      <c r="E142" s="247" t="s">
        <v>19</v>
      </c>
      <c r="F142" s="248" t="s">
        <v>202</v>
      </c>
      <c r="G142" s="246"/>
      <c r="H142" s="249">
        <v>237.89699999999999</v>
      </c>
      <c r="I142" s="250"/>
      <c r="J142" s="246"/>
      <c r="K142" s="246"/>
      <c r="L142" s="251"/>
      <c r="M142" s="252"/>
      <c r="N142" s="253"/>
      <c r="O142" s="253"/>
      <c r="P142" s="253"/>
      <c r="Q142" s="253"/>
      <c r="R142" s="253"/>
      <c r="S142" s="253"/>
      <c r="T142" s="25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5" t="s">
        <v>161</v>
      </c>
      <c r="AU142" s="255" t="s">
        <v>79</v>
      </c>
      <c r="AV142" s="14" t="s">
        <v>158</v>
      </c>
      <c r="AW142" s="14" t="s">
        <v>31</v>
      </c>
      <c r="AX142" s="14" t="s">
        <v>77</v>
      </c>
      <c r="AY142" s="255" t="s">
        <v>151</v>
      </c>
    </row>
    <row r="143" s="2" customFormat="1" ht="24.15" customHeight="1">
      <c r="A143" s="41"/>
      <c r="B143" s="42"/>
      <c r="C143" s="215" t="s">
        <v>192</v>
      </c>
      <c r="D143" s="215" t="s">
        <v>153</v>
      </c>
      <c r="E143" s="216" t="s">
        <v>740</v>
      </c>
      <c r="F143" s="217" t="s">
        <v>741</v>
      </c>
      <c r="G143" s="218" t="s">
        <v>197</v>
      </c>
      <c r="H143" s="219">
        <v>866.12699999999995</v>
      </c>
      <c r="I143" s="220"/>
      <c r="J143" s="221">
        <f>ROUND(I143*H143,2)</f>
        <v>0</v>
      </c>
      <c r="K143" s="217" t="s">
        <v>157</v>
      </c>
      <c r="L143" s="47"/>
      <c r="M143" s="222" t="s">
        <v>19</v>
      </c>
      <c r="N143" s="223" t="s">
        <v>40</v>
      </c>
      <c r="O143" s="87"/>
      <c r="P143" s="224">
        <f>O143*H143</f>
        <v>0</v>
      </c>
      <c r="Q143" s="224">
        <v>0</v>
      </c>
      <c r="R143" s="224">
        <f>Q143*H143</f>
        <v>0</v>
      </c>
      <c r="S143" s="224">
        <v>0</v>
      </c>
      <c r="T143" s="225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26" t="s">
        <v>158</v>
      </c>
      <c r="AT143" s="226" t="s">
        <v>153</v>
      </c>
      <c r="AU143" s="226" t="s">
        <v>79</v>
      </c>
      <c r="AY143" s="20" t="s">
        <v>151</v>
      </c>
      <c r="BE143" s="227">
        <f>IF(N143="základní",J143,0)</f>
        <v>0</v>
      </c>
      <c r="BF143" s="227">
        <f>IF(N143="snížená",J143,0)</f>
        <v>0</v>
      </c>
      <c r="BG143" s="227">
        <f>IF(N143="zákl. přenesená",J143,0)</f>
        <v>0</v>
      </c>
      <c r="BH143" s="227">
        <f>IF(N143="sníž. přenesená",J143,0)</f>
        <v>0</v>
      </c>
      <c r="BI143" s="227">
        <f>IF(N143="nulová",J143,0)</f>
        <v>0</v>
      </c>
      <c r="BJ143" s="20" t="s">
        <v>77</v>
      </c>
      <c r="BK143" s="227">
        <f>ROUND(I143*H143,2)</f>
        <v>0</v>
      </c>
      <c r="BL143" s="20" t="s">
        <v>158</v>
      </c>
      <c r="BM143" s="226" t="s">
        <v>742</v>
      </c>
    </row>
    <row r="144" s="2" customFormat="1">
      <c r="A144" s="41"/>
      <c r="B144" s="42"/>
      <c r="C144" s="43"/>
      <c r="D144" s="228" t="s">
        <v>159</v>
      </c>
      <c r="E144" s="43"/>
      <c r="F144" s="229" t="s">
        <v>743</v>
      </c>
      <c r="G144" s="43"/>
      <c r="H144" s="43"/>
      <c r="I144" s="230"/>
      <c r="J144" s="43"/>
      <c r="K144" s="43"/>
      <c r="L144" s="47"/>
      <c r="M144" s="231"/>
      <c r="N144" s="232"/>
      <c r="O144" s="87"/>
      <c r="P144" s="87"/>
      <c r="Q144" s="87"/>
      <c r="R144" s="87"/>
      <c r="S144" s="87"/>
      <c r="T144" s="88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T144" s="20" t="s">
        <v>159</v>
      </c>
      <c r="AU144" s="20" t="s">
        <v>79</v>
      </c>
    </row>
    <row r="145" s="13" customFormat="1">
      <c r="A145" s="13"/>
      <c r="B145" s="233"/>
      <c r="C145" s="234"/>
      <c r="D145" s="235" t="s">
        <v>161</v>
      </c>
      <c r="E145" s="236" t="s">
        <v>19</v>
      </c>
      <c r="F145" s="237" t="s">
        <v>744</v>
      </c>
      <c r="G145" s="234"/>
      <c r="H145" s="238">
        <v>237.89699999999999</v>
      </c>
      <c r="I145" s="239"/>
      <c r="J145" s="234"/>
      <c r="K145" s="234"/>
      <c r="L145" s="240"/>
      <c r="M145" s="241"/>
      <c r="N145" s="242"/>
      <c r="O145" s="242"/>
      <c r="P145" s="242"/>
      <c r="Q145" s="242"/>
      <c r="R145" s="242"/>
      <c r="S145" s="242"/>
      <c r="T145" s="24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4" t="s">
        <v>161</v>
      </c>
      <c r="AU145" s="244" t="s">
        <v>79</v>
      </c>
      <c r="AV145" s="13" t="s">
        <v>79</v>
      </c>
      <c r="AW145" s="13" t="s">
        <v>31</v>
      </c>
      <c r="AX145" s="13" t="s">
        <v>69</v>
      </c>
      <c r="AY145" s="244" t="s">
        <v>151</v>
      </c>
    </row>
    <row r="146" s="13" customFormat="1">
      <c r="A146" s="13"/>
      <c r="B146" s="233"/>
      <c r="C146" s="234"/>
      <c r="D146" s="235" t="s">
        <v>161</v>
      </c>
      <c r="E146" s="236" t="s">
        <v>19</v>
      </c>
      <c r="F146" s="237" t="s">
        <v>745</v>
      </c>
      <c r="G146" s="234"/>
      <c r="H146" s="238">
        <v>628.23000000000002</v>
      </c>
      <c r="I146" s="239"/>
      <c r="J146" s="234"/>
      <c r="K146" s="234"/>
      <c r="L146" s="240"/>
      <c r="M146" s="241"/>
      <c r="N146" s="242"/>
      <c r="O146" s="242"/>
      <c r="P146" s="242"/>
      <c r="Q146" s="242"/>
      <c r="R146" s="242"/>
      <c r="S146" s="242"/>
      <c r="T146" s="24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4" t="s">
        <v>161</v>
      </c>
      <c r="AU146" s="244" t="s">
        <v>79</v>
      </c>
      <c r="AV146" s="13" t="s">
        <v>79</v>
      </c>
      <c r="AW146" s="13" t="s">
        <v>31</v>
      </c>
      <c r="AX146" s="13" t="s">
        <v>69</v>
      </c>
      <c r="AY146" s="244" t="s">
        <v>151</v>
      </c>
    </row>
    <row r="147" s="14" customFormat="1">
      <c r="A147" s="14"/>
      <c r="B147" s="245"/>
      <c r="C147" s="246"/>
      <c r="D147" s="235" t="s">
        <v>161</v>
      </c>
      <c r="E147" s="247" t="s">
        <v>19</v>
      </c>
      <c r="F147" s="248" t="s">
        <v>202</v>
      </c>
      <c r="G147" s="246"/>
      <c r="H147" s="249">
        <v>866.12699999999995</v>
      </c>
      <c r="I147" s="250"/>
      <c r="J147" s="246"/>
      <c r="K147" s="246"/>
      <c r="L147" s="251"/>
      <c r="M147" s="252"/>
      <c r="N147" s="253"/>
      <c r="O147" s="253"/>
      <c r="P147" s="253"/>
      <c r="Q147" s="253"/>
      <c r="R147" s="253"/>
      <c r="S147" s="253"/>
      <c r="T147" s="25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5" t="s">
        <v>161</v>
      </c>
      <c r="AU147" s="255" t="s">
        <v>79</v>
      </c>
      <c r="AV147" s="14" t="s">
        <v>158</v>
      </c>
      <c r="AW147" s="14" t="s">
        <v>31</v>
      </c>
      <c r="AX147" s="14" t="s">
        <v>77</v>
      </c>
      <c r="AY147" s="255" t="s">
        <v>151</v>
      </c>
    </row>
    <row r="148" s="2" customFormat="1" ht="24.15" customHeight="1">
      <c r="A148" s="41"/>
      <c r="B148" s="42"/>
      <c r="C148" s="215" t="s">
        <v>243</v>
      </c>
      <c r="D148" s="215" t="s">
        <v>153</v>
      </c>
      <c r="E148" s="216" t="s">
        <v>599</v>
      </c>
      <c r="F148" s="217" t="s">
        <v>484</v>
      </c>
      <c r="G148" s="218" t="s">
        <v>230</v>
      </c>
      <c r="H148" s="219">
        <v>428.21499999999998</v>
      </c>
      <c r="I148" s="220"/>
      <c r="J148" s="221">
        <f>ROUND(I148*H148,2)</f>
        <v>0</v>
      </c>
      <c r="K148" s="217" t="s">
        <v>157</v>
      </c>
      <c r="L148" s="47"/>
      <c r="M148" s="222" t="s">
        <v>19</v>
      </c>
      <c r="N148" s="223" t="s">
        <v>40</v>
      </c>
      <c r="O148" s="87"/>
      <c r="P148" s="224">
        <f>O148*H148</f>
        <v>0</v>
      </c>
      <c r="Q148" s="224">
        <v>0</v>
      </c>
      <c r="R148" s="224">
        <f>Q148*H148</f>
        <v>0</v>
      </c>
      <c r="S148" s="224">
        <v>0</v>
      </c>
      <c r="T148" s="225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26" t="s">
        <v>158</v>
      </c>
      <c r="AT148" s="226" t="s">
        <v>153</v>
      </c>
      <c r="AU148" s="226" t="s">
        <v>79</v>
      </c>
      <c r="AY148" s="20" t="s">
        <v>151</v>
      </c>
      <c r="BE148" s="227">
        <f>IF(N148="základní",J148,0)</f>
        <v>0</v>
      </c>
      <c r="BF148" s="227">
        <f>IF(N148="snížená",J148,0)</f>
        <v>0</v>
      </c>
      <c r="BG148" s="227">
        <f>IF(N148="zákl. přenesená",J148,0)</f>
        <v>0</v>
      </c>
      <c r="BH148" s="227">
        <f>IF(N148="sníž. přenesená",J148,0)</f>
        <v>0</v>
      </c>
      <c r="BI148" s="227">
        <f>IF(N148="nulová",J148,0)</f>
        <v>0</v>
      </c>
      <c r="BJ148" s="20" t="s">
        <v>77</v>
      </c>
      <c r="BK148" s="227">
        <f>ROUND(I148*H148,2)</f>
        <v>0</v>
      </c>
      <c r="BL148" s="20" t="s">
        <v>158</v>
      </c>
      <c r="BM148" s="226" t="s">
        <v>225</v>
      </c>
    </row>
    <row r="149" s="2" customFormat="1">
      <c r="A149" s="41"/>
      <c r="B149" s="42"/>
      <c r="C149" s="43"/>
      <c r="D149" s="228" t="s">
        <v>159</v>
      </c>
      <c r="E149" s="43"/>
      <c r="F149" s="229" t="s">
        <v>600</v>
      </c>
      <c r="G149" s="43"/>
      <c r="H149" s="43"/>
      <c r="I149" s="230"/>
      <c r="J149" s="43"/>
      <c r="K149" s="43"/>
      <c r="L149" s="47"/>
      <c r="M149" s="231"/>
      <c r="N149" s="232"/>
      <c r="O149" s="87"/>
      <c r="P149" s="87"/>
      <c r="Q149" s="87"/>
      <c r="R149" s="87"/>
      <c r="S149" s="87"/>
      <c r="T149" s="88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T149" s="20" t="s">
        <v>159</v>
      </c>
      <c r="AU149" s="20" t="s">
        <v>79</v>
      </c>
    </row>
    <row r="150" s="13" customFormat="1">
      <c r="A150" s="13"/>
      <c r="B150" s="233"/>
      <c r="C150" s="234"/>
      <c r="D150" s="235" t="s">
        <v>161</v>
      </c>
      <c r="E150" s="234"/>
      <c r="F150" s="237" t="s">
        <v>746</v>
      </c>
      <c r="G150" s="234"/>
      <c r="H150" s="238">
        <v>428.21499999999998</v>
      </c>
      <c r="I150" s="239"/>
      <c r="J150" s="234"/>
      <c r="K150" s="234"/>
      <c r="L150" s="240"/>
      <c r="M150" s="241"/>
      <c r="N150" s="242"/>
      <c r="O150" s="242"/>
      <c r="P150" s="242"/>
      <c r="Q150" s="242"/>
      <c r="R150" s="242"/>
      <c r="S150" s="242"/>
      <c r="T150" s="24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4" t="s">
        <v>161</v>
      </c>
      <c r="AU150" s="244" t="s">
        <v>79</v>
      </c>
      <c r="AV150" s="13" t="s">
        <v>79</v>
      </c>
      <c r="AW150" s="13" t="s">
        <v>4</v>
      </c>
      <c r="AX150" s="13" t="s">
        <v>77</v>
      </c>
      <c r="AY150" s="244" t="s">
        <v>151</v>
      </c>
    </row>
    <row r="151" s="2" customFormat="1" ht="24.15" customHeight="1">
      <c r="A151" s="41"/>
      <c r="B151" s="42"/>
      <c r="C151" s="215" t="s">
        <v>198</v>
      </c>
      <c r="D151" s="215" t="s">
        <v>153</v>
      </c>
      <c r="E151" s="216" t="s">
        <v>747</v>
      </c>
      <c r="F151" s="217" t="s">
        <v>748</v>
      </c>
      <c r="G151" s="218" t="s">
        <v>197</v>
      </c>
      <c r="H151" s="219">
        <v>314.11500000000001</v>
      </c>
      <c r="I151" s="220"/>
      <c r="J151" s="221">
        <f>ROUND(I151*H151,2)</f>
        <v>0</v>
      </c>
      <c r="K151" s="217" t="s">
        <v>157</v>
      </c>
      <c r="L151" s="47"/>
      <c r="M151" s="222" t="s">
        <v>19</v>
      </c>
      <c r="N151" s="223" t="s">
        <v>40</v>
      </c>
      <c r="O151" s="87"/>
      <c r="P151" s="224">
        <f>O151*H151</f>
        <v>0</v>
      </c>
      <c r="Q151" s="224">
        <v>0</v>
      </c>
      <c r="R151" s="224">
        <f>Q151*H151</f>
        <v>0</v>
      </c>
      <c r="S151" s="224">
        <v>0</v>
      </c>
      <c r="T151" s="225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26" t="s">
        <v>158</v>
      </c>
      <c r="AT151" s="226" t="s">
        <v>153</v>
      </c>
      <c r="AU151" s="226" t="s">
        <v>79</v>
      </c>
      <c r="AY151" s="20" t="s">
        <v>151</v>
      </c>
      <c r="BE151" s="227">
        <f>IF(N151="základní",J151,0)</f>
        <v>0</v>
      </c>
      <c r="BF151" s="227">
        <f>IF(N151="snížená",J151,0)</f>
        <v>0</v>
      </c>
      <c r="BG151" s="227">
        <f>IF(N151="zákl. přenesená",J151,0)</f>
        <v>0</v>
      </c>
      <c r="BH151" s="227">
        <f>IF(N151="sníž. přenesená",J151,0)</f>
        <v>0</v>
      </c>
      <c r="BI151" s="227">
        <f>IF(N151="nulová",J151,0)</f>
        <v>0</v>
      </c>
      <c r="BJ151" s="20" t="s">
        <v>77</v>
      </c>
      <c r="BK151" s="227">
        <f>ROUND(I151*H151,2)</f>
        <v>0</v>
      </c>
      <c r="BL151" s="20" t="s">
        <v>158</v>
      </c>
      <c r="BM151" s="226" t="s">
        <v>331</v>
      </c>
    </row>
    <row r="152" s="2" customFormat="1">
      <c r="A152" s="41"/>
      <c r="B152" s="42"/>
      <c r="C152" s="43"/>
      <c r="D152" s="228" t="s">
        <v>159</v>
      </c>
      <c r="E152" s="43"/>
      <c r="F152" s="229" t="s">
        <v>749</v>
      </c>
      <c r="G152" s="43"/>
      <c r="H152" s="43"/>
      <c r="I152" s="230"/>
      <c r="J152" s="43"/>
      <c r="K152" s="43"/>
      <c r="L152" s="47"/>
      <c r="M152" s="231"/>
      <c r="N152" s="232"/>
      <c r="O152" s="87"/>
      <c r="P152" s="87"/>
      <c r="Q152" s="87"/>
      <c r="R152" s="87"/>
      <c r="S152" s="87"/>
      <c r="T152" s="88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T152" s="20" t="s">
        <v>159</v>
      </c>
      <c r="AU152" s="20" t="s">
        <v>79</v>
      </c>
    </row>
    <row r="153" s="13" customFormat="1">
      <c r="A153" s="13"/>
      <c r="B153" s="233"/>
      <c r="C153" s="234"/>
      <c r="D153" s="235" t="s">
        <v>161</v>
      </c>
      <c r="E153" s="236" t="s">
        <v>19</v>
      </c>
      <c r="F153" s="237" t="s">
        <v>750</v>
      </c>
      <c r="G153" s="234"/>
      <c r="H153" s="238">
        <v>297.67399999999998</v>
      </c>
      <c r="I153" s="239"/>
      <c r="J153" s="234"/>
      <c r="K153" s="234"/>
      <c r="L153" s="240"/>
      <c r="M153" s="241"/>
      <c r="N153" s="242"/>
      <c r="O153" s="242"/>
      <c r="P153" s="242"/>
      <c r="Q153" s="242"/>
      <c r="R153" s="242"/>
      <c r="S153" s="242"/>
      <c r="T153" s="24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4" t="s">
        <v>161</v>
      </c>
      <c r="AU153" s="244" t="s">
        <v>79</v>
      </c>
      <c r="AV153" s="13" t="s">
        <v>79</v>
      </c>
      <c r="AW153" s="13" t="s">
        <v>31</v>
      </c>
      <c r="AX153" s="13" t="s">
        <v>69</v>
      </c>
      <c r="AY153" s="244" t="s">
        <v>151</v>
      </c>
    </row>
    <row r="154" s="13" customFormat="1">
      <c r="A154" s="13"/>
      <c r="B154" s="233"/>
      <c r="C154" s="234"/>
      <c r="D154" s="235" t="s">
        <v>161</v>
      </c>
      <c r="E154" s="236" t="s">
        <v>19</v>
      </c>
      <c r="F154" s="237" t="s">
        <v>751</v>
      </c>
      <c r="G154" s="234"/>
      <c r="H154" s="238">
        <v>-19.512</v>
      </c>
      <c r="I154" s="239"/>
      <c r="J154" s="234"/>
      <c r="K154" s="234"/>
      <c r="L154" s="240"/>
      <c r="M154" s="241"/>
      <c r="N154" s="242"/>
      <c r="O154" s="242"/>
      <c r="P154" s="242"/>
      <c r="Q154" s="242"/>
      <c r="R154" s="242"/>
      <c r="S154" s="242"/>
      <c r="T154" s="24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4" t="s">
        <v>161</v>
      </c>
      <c r="AU154" s="244" t="s">
        <v>79</v>
      </c>
      <c r="AV154" s="13" t="s">
        <v>79</v>
      </c>
      <c r="AW154" s="13" t="s">
        <v>31</v>
      </c>
      <c r="AX154" s="13" t="s">
        <v>69</v>
      </c>
      <c r="AY154" s="244" t="s">
        <v>151</v>
      </c>
    </row>
    <row r="155" s="13" customFormat="1">
      <c r="A155" s="13"/>
      <c r="B155" s="233"/>
      <c r="C155" s="234"/>
      <c r="D155" s="235" t="s">
        <v>161</v>
      </c>
      <c r="E155" s="236" t="s">
        <v>19</v>
      </c>
      <c r="F155" s="237" t="s">
        <v>752</v>
      </c>
      <c r="G155" s="234"/>
      <c r="H155" s="238">
        <v>-106.05200000000001</v>
      </c>
      <c r="I155" s="239"/>
      <c r="J155" s="234"/>
      <c r="K155" s="234"/>
      <c r="L155" s="240"/>
      <c r="M155" s="241"/>
      <c r="N155" s="242"/>
      <c r="O155" s="242"/>
      <c r="P155" s="242"/>
      <c r="Q155" s="242"/>
      <c r="R155" s="242"/>
      <c r="S155" s="242"/>
      <c r="T155" s="24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4" t="s">
        <v>161</v>
      </c>
      <c r="AU155" s="244" t="s">
        <v>79</v>
      </c>
      <c r="AV155" s="13" t="s">
        <v>79</v>
      </c>
      <c r="AW155" s="13" t="s">
        <v>31</v>
      </c>
      <c r="AX155" s="13" t="s">
        <v>69</v>
      </c>
      <c r="AY155" s="244" t="s">
        <v>151</v>
      </c>
    </row>
    <row r="156" s="13" customFormat="1">
      <c r="A156" s="13"/>
      <c r="B156" s="233"/>
      <c r="C156" s="234"/>
      <c r="D156" s="235" t="s">
        <v>161</v>
      </c>
      <c r="E156" s="236" t="s">
        <v>19</v>
      </c>
      <c r="F156" s="237" t="s">
        <v>753</v>
      </c>
      <c r="G156" s="234"/>
      <c r="H156" s="238">
        <v>-11.179</v>
      </c>
      <c r="I156" s="239"/>
      <c r="J156" s="234"/>
      <c r="K156" s="234"/>
      <c r="L156" s="240"/>
      <c r="M156" s="241"/>
      <c r="N156" s="242"/>
      <c r="O156" s="242"/>
      <c r="P156" s="242"/>
      <c r="Q156" s="242"/>
      <c r="R156" s="242"/>
      <c r="S156" s="242"/>
      <c r="T156" s="24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4" t="s">
        <v>161</v>
      </c>
      <c r="AU156" s="244" t="s">
        <v>79</v>
      </c>
      <c r="AV156" s="13" t="s">
        <v>79</v>
      </c>
      <c r="AW156" s="13" t="s">
        <v>31</v>
      </c>
      <c r="AX156" s="13" t="s">
        <v>69</v>
      </c>
      <c r="AY156" s="244" t="s">
        <v>151</v>
      </c>
    </row>
    <row r="157" s="16" customFormat="1">
      <c r="A157" s="16"/>
      <c r="B157" s="284"/>
      <c r="C157" s="285"/>
      <c r="D157" s="235" t="s">
        <v>161</v>
      </c>
      <c r="E157" s="286" t="s">
        <v>19</v>
      </c>
      <c r="F157" s="287" t="s">
        <v>754</v>
      </c>
      <c r="G157" s="285"/>
      <c r="H157" s="288">
        <v>160.93100000000001</v>
      </c>
      <c r="I157" s="289"/>
      <c r="J157" s="285"/>
      <c r="K157" s="285"/>
      <c r="L157" s="290"/>
      <c r="M157" s="291"/>
      <c r="N157" s="292"/>
      <c r="O157" s="292"/>
      <c r="P157" s="292"/>
      <c r="Q157" s="292"/>
      <c r="R157" s="292"/>
      <c r="S157" s="292"/>
      <c r="T157" s="293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T157" s="294" t="s">
        <v>161</v>
      </c>
      <c r="AU157" s="294" t="s">
        <v>79</v>
      </c>
      <c r="AV157" s="16" t="s">
        <v>167</v>
      </c>
      <c r="AW157" s="16" t="s">
        <v>31</v>
      </c>
      <c r="AX157" s="16" t="s">
        <v>69</v>
      </c>
      <c r="AY157" s="294" t="s">
        <v>151</v>
      </c>
    </row>
    <row r="158" s="13" customFormat="1">
      <c r="A158" s="13"/>
      <c r="B158" s="233"/>
      <c r="C158" s="234"/>
      <c r="D158" s="235" t="s">
        <v>161</v>
      </c>
      <c r="E158" s="236" t="s">
        <v>19</v>
      </c>
      <c r="F158" s="237" t="s">
        <v>755</v>
      </c>
      <c r="G158" s="234"/>
      <c r="H158" s="238">
        <v>254.33799999999999</v>
      </c>
      <c r="I158" s="239"/>
      <c r="J158" s="234"/>
      <c r="K158" s="234"/>
      <c r="L158" s="240"/>
      <c r="M158" s="241"/>
      <c r="N158" s="242"/>
      <c r="O158" s="242"/>
      <c r="P158" s="242"/>
      <c r="Q158" s="242"/>
      <c r="R158" s="242"/>
      <c r="S158" s="242"/>
      <c r="T158" s="24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4" t="s">
        <v>161</v>
      </c>
      <c r="AU158" s="244" t="s">
        <v>79</v>
      </c>
      <c r="AV158" s="13" t="s">
        <v>79</v>
      </c>
      <c r="AW158" s="13" t="s">
        <v>31</v>
      </c>
      <c r="AX158" s="13" t="s">
        <v>69</v>
      </c>
      <c r="AY158" s="244" t="s">
        <v>151</v>
      </c>
    </row>
    <row r="159" s="13" customFormat="1">
      <c r="A159" s="13"/>
      <c r="B159" s="233"/>
      <c r="C159" s="234"/>
      <c r="D159" s="235" t="s">
        <v>161</v>
      </c>
      <c r="E159" s="236" t="s">
        <v>19</v>
      </c>
      <c r="F159" s="237" t="s">
        <v>756</v>
      </c>
      <c r="G159" s="234"/>
      <c r="H159" s="238">
        <v>-0.33800000000000002</v>
      </c>
      <c r="I159" s="239"/>
      <c r="J159" s="234"/>
      <c r="K159" s="234"/>
      <c r="L159" s="240"/>
      <c r="M159" s="241"/>
      <c r="N159" s="242"/>
      <c r="O159" s="242"/>
      <c r="P159" s="242"/>
      <c r="Q159" s="242"/>
      <c r="R159" s="242"/>
      <c r="S159" s="242"/>
      <c r="T159" s="24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4" t="s">
        <v>161</v>
      </c>
      <c r="AU159" s="244" t="s">
        <v>79</v>
      </c>
      <c r="AV159" s="13" t="s">
        <v>79</v>
      </c>
      <c r="AW159" s="13" t="s">
        <v>31</v>
      </c>
      <c r="AX159" s="13" t="s">
        <v>69</v>
      </c>
      <c r="AY159" s="244" t="s">
        <v>151</v>
      </c>
    </row>
    <row r="160" s="13" customFormat="1">
      <c r="A160" s="13"/>
      <c r="B160" s="233"/>
      <c r="C160" s="234"/>
      <c r="D160" s="235" t="s">
        <v>161</v>
      </c>
      <c r="E160" s="236" t="s">
        <v>19</v>
      </c>
      <c r="F160" s="237" t="s">
        <v>757</v>
      </c>
      <c r="G160" s="234"/>
      <c r="H160" s="238">
        <v>-7.2809999999999997</v>
      </c>
      <c r="I160" s="239"/>
      <c r="J160" s="234"/>
      <c r="K160" s="234"/>
      <c r="L160" s="240"/>
      <c r="M160" s="241"/>
      <c r="N160" s="242"/>
      <c r="O160" s="242"/>
      <c r="P160" s="242"/>
      <c r="Q160" s="242"/>
      <c r="R160" s="242"/>
      <c r="S160" s="242"/>
      <c r="T160" s="24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4" t="s">
        <v>161</v>
      </c>
      <c r="AU160" s="244" t="s">
        <v>79</v>
      </c>
      <c r="AV160" s="13" t="s">
        <v>79</v>
      </c>
      <c r="AW160" s="13" t="s">
        <v>31</v>
      </c>
      <c r="AX160" s="13" t="s">
        <v>69</v>
      </c>
      <c r="AY160" s="244" t="s">
        <v>151</v>
      </c>
    </row>
    <row r="161" s="13" customFormat="1">
      <c r="A161" s="13"/>
      <c r="B161" s="233"/>
      <c r="C161" s="234"/>
      <c r="D161" s="235" t="s">
        <v>161</v>
      </c>
      <c r="E161" s="236" t="s">
        <v>19</v>
      </c>
      <c r="F161" s="237" t="s">
        <v>758</v>
      </c>
      <c r="G161" s="234"/>
      <c r="H161" s="238">
        <v>-3.1579999999999999</v>
      </c>
      <c r="I161" s="239"/>
      <c r="J161" s="234"/>
      <c r="K161" s="234"/>
      <c r="L161" s="240"/>
      <c r="M161" s="241"/>
      <c r="N161" s="242"/>
      <c r="O161" s="242"/>
      <c r="P161" s="242"/>
      <c r="Q161" s="242"/>
      <c r="R161" s="242"/>
      <c r="S161" s="242"/>
      <c r="T161" s="24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4" t="s">
        <v>161</v>
      </c>
      <c r="AU161" s="244" t="s">
        <v>79</v>
      </c>
      <c r="AV161" s="13" t="s">
        <v>79</v>
      </c>
      <c r="AW161" s="13" t="s">
        <v>31</v>
      </c>
      <c r="AX161" s="13" t="s">
        <v>69</v>
      </c>
      <c r="AY161" s="244" t="s">
        <v>151</v>
      </c>
    </row>
    <row r="162" s="13" customFormat="1">
      <c r="A162" s="13"/>
      <c r="B162" s="233"/>
      <c r="C162" s="234"/>
      <c r="D162" s="235" t="s">
        <v>161</v>
      </c>
      <c r="E162" s="236" t="s">
        <v>19</v>
      </c>
      <c r="F162" s="237" t="s">
        <v>759</v>
      </c>
      <c r="G162" s="234"/>
      <c r="H162" s="238">
        <v>-56.585000000000001</v>
      </c>
      <c r="I162" s="239"/>
      <c r="J162" s="234"/>
      <c r="K162" s="234"/>
      <c r="L162" s="240"/>
      <c r="M162" s="241"/>
      <c r="N162" s="242"/>
      <c r="O162" s="242"/>
      <c r="P162" s="242"/>
      <c r="Q162" s="242"/>
      <c r="R162" s="242"/>
      <c r="S162" s="242"/>
      <c r="T162" s="24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4" t="s">
        <v>161</v>
      </c>
      <c r="AU162" s="244" t="s">
        <v>79</v>
      </c>
      <c r="AV162" s="13" t="s">
        <v>79</v>
      </c>
      <c r="AW162" s="13" t="s">
        <v>31</v>
      </c>
      <c r="AX162" s="13" t="s">
        <v>69</v>
      </c>
      <c r="AY162" s="244" t="s">
        <v>151</v>
      </c>
    </row>
    <row r="163" s="13" customFormat="1">
      <c r="A163" s="13"/>
      <c r="B163" s="233"/>
      <c r="C163" s="234"/>
      <c r="D163" s="235" t="s">
        <v>161</v>
      </c>
      <c r="E163" s="236" t="s">
        <v>19</v>
      </c>
      <c r="F163" s="237" t="s">
        <v>760</v>
      </c>
      <c r="G163" s="234"/>
      <c r="H163" s="238">
        <v>-33.792000000000002</v>
      </c>
      <c r="I163" s="239"/>
      <c r="J163" s="234"/>
      <c r="K163" s="234"/>
      <c r="L163" s="240"/>
      <c r="M163" s="241"/>
      <c r="N163" s="242"/>
      <c r="O163" s="242"/>
      <c r="P163" s="242"/>
      <c r="Q163" s="242"/>
      <c r="R163" s="242"/>
      <c r="S163" s="242"/>
      <c r="T163" s="24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4" t="s">
        <v>161</v>
      </c>
      <c r="AU163" s="244" t="s">
        <v>79</v>
      </c>
      <c r="AV163" s="13" t="s">
        <v>79</v>
      </c>
      <c r="AW163" s="13" t="s">
        <v>31</v>
      </c>
      <c r="AX163" s="13" t="s">
        <v>69</v>
      </c>
      <c r="AY163" s="244" t="s">
        <v>151</v>
      </c>
    </row>
    <row r="164" s="16" customFormat="1">
      <c r="A164" s="16"/>
      <c r="B164" s="284"/>
      <c r="C164" s="285"/>
      <c r="D164" s="235" t="s">
        <v>161</v>
      </c>
      <c r="E164" s="286" t="s">
        <v>19</v>
      </c>
      <c r="F164" s="287" t="s">
        <v>754</v>
      </c>
      <c r="G164" s="285"/>
      <c r="H164" s="288">
        <v>153.184</v>
      </c>
      <c r="I164" s="289"/>
      <c r="J164" s="285"/>
      <c r="K164" s="285"/>
      <c r="L164" s="290"/>
      <c r="M164" s="291"/>
      <c r="N164" s="292"/>
      <c r="O164" s="292"/>
      <c r="P164" s="292"/>
      <c r="Q164" s="292"/>
      <c r="R164" s="292"/>
      <c r="S164" s="292"/>
      <c r="T164" s="293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T164" s="294" t="s">
        <v>161</v>
      </c>
      <c r="AU164" s="294" t="s">
        <v>79</v>
      </c>
      <c r="AV164" s="16" t="s">
        <v>167</v>
      </c>
      <c r="AW164" s="16" t="s">
        <v>31</v>
      </c>
      <c r="AX164" s="16" t="s">
        <v>69</v>
      </c>
      <c r="AY164" s="294" t="s">
        <v>151</v>
      </c>
    </row>
    <row r="165" s="14" customFormat="1">
      <c r="A165" s="14"/>
      <c r="B165" s="245"/>
      <c r="C165" s="246"/>
      <c r="D165" s="235" t="s">
        <v>161</v>
      </c>
      <c r="E165" s="247" t="s">
        <v>19</v>
      </c>
      <c r="F165" s="248" t="s">
        <v>202</v>
      </c>
      <c r="G165" s="246"/>
      <c r="H165" s="249">
        <v>314.11500000000001</v>
      </c>
      <c r="I165" s="250"/>
      <c r="J165" s="246"/>
      <c r="K165" s="246"/>
      <c r="L165" s="251"/>
      <c r="M165" s="252"/>
      <c r="N165" s="253"/>
      <c r="O165" s="253"/>
      <c r="P165" s="253"/>
      <c r="Q165" s="253"/>
      <c r="R165" s="253"/>
      <c r="S165" s="253"/>
      <c r="T165" s="25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5" t="s">
        <v>161</v>
      </c>
      <c r="AU165" s="255" t="s">
        <v>79</v>
      </c>
      <c r="AV165" s="14" t="s">
        <v>158</v>
      </c>
      <c r="AW165" s="14" t="s">
        <v>31</v>
      </c>
      <c r="AX165" s="14" t="s">
        <v>77</v>
      </c>
      <c r="AY165" s="255" t="s">
        <v>151</v>
      </c>
    </row>
    <row r="166" s="2" customFormat="1" ht="37.8" customHeight="1">
      <c r="A166" s="41"/>
      <c r="B166" s="42"/>
      <c r="C166" s="215" t="s">
        <v>254</v>
      </c>
      <c r="D166" s="215" t="s">
        <v>153</v>
      </c>
      <c r="E166" s="216" t="s">
        <v>761</v>
      </c>
      <c r="F166" s="217" t="s">
        <v>762</v>
      </c>
      <c r="G166" s="218" t="s">
        <v>197</v>
      </c>
      <c r="H166" s="219">
        <v>106.05200000000001</v>
      </c>
      <c r="I166" s="220"/>
      <c r="J166" s="221">
        <f>ROUND(I166*H166,2)</f>
        <v>0</v>
      </c>
      <c r="K166" s="217" t="s">
        <v>157</v>
      </c>
      <c r="L166" s="47"/>
      <c r="M166" s="222" t="s">
        <v>19</v>
      </c>
      <c r="N166" s="223" t="s">
        <v>40</v>
      </c>
      <c r="O166" s="87"/>
      <c r="P166" s="224">
        <f>O166*H166</f>
        <v>0</v>
      </c>
      <c r="Q166" s="224">
        <v>0</v>
      </c>
      <c r="R166" s="224">
        <f>Q166*H166</f>
        <v>0</v>
      </c>
      <c r="S166" s="224">
        <v>0</v>
      </c>
      <c r="T166" s="225">
        <f>S166*H166</f>
        <v>0</v>
      </c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R166" s="226" t="s">
        <v>158</v>
      </c>
      <c r="AT166" s="226" t="s">
        <v>153</v>
      </c>
      <c r="AU166" s="226" t="s">
        <v>79</v>
      </c>
      <c r="AY166" s="20" t="s">
        <v>151</v>
      </c>
      <c r="BE166" s="227">
        <f>IF(N166="základní",J166,0)</f>
        <v>0</v>
      </c>
      <c r="BF166" s="227">
        <f>IF(N166="snížená",J166,0)</f>
        <v>0</v>
      </c>
      <c r="BG166" s="227">
        <f>IF(N166="zákl. přenesená",J166,0)</f>
        <v>0</v>
      </c>
      <c r="BH166" s="227">
        <f>IF(N166="sníž. přenesená",J166,0)</f>
        <v>0</v>
      </c>
      <c r="BI166" s="227">
        <f>IF(N166="nulová",J166,0)</f>
        <v>0</v>
      </c>
      <c r="BJ166" s="20" t="s">
        <v>77</v>
      </c>
      <c r="BK166" s="227">
        <f>ROUND(I166*H166,2)</f>
        <v>0</v>
      </c>
      <c r="BL166" s="20" t="s">
        <v>158</v>
      </c>
      <c r="BM166" s="226" t="s">
        <v>236</v>
      </c>
    </row>
    <row r="167" s="2" customFormat="1">
      <c r="A167" s="41"/>
      <c r="B167" s="42"/>
      <c r="C167" s="43"/>
      <c r="D167" s="228" t="s">
        <v>159</v>
      </c>
      <c r="E167" s="43"/>
      <c r="F167" s="229" t="s">
        <v>763</v>
      </c>
      <c r="G167" s="43"/>
      <c r="H167" s="43"/>
      <c r="I167" s="230"/>
      <c r="J167" s="43"/>
      <c r="K167" s="43"/>
      <c r="L167" s="47"/>
      <c r="M167" s="231"/>
      <c r="N167" s="232"/>
      <c r="O167" s="87"/>
      <c r="P167" s="87"/>
      <c r="Q167" s="87"/>
      <c r="R167" s="87"/>
      <c r="S167" s="87"/>
      <c r="T167" s="88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T167" s="20" t="s">
        <v>159</v>
      </c>
      <c r="AU167" s="20" t="s">
        <v>79</v>
      </c>
    </row>
    <row r="168" s="13" customFormat="1">
      <c r="A168" s="13"/>
      <c r="B168" s="233"/>
      <c r="C168" s="234"/>
      <c r="D168" s="235" t="s">
        <v>161</v>
      </c>
      <c r="E168" s="236" t="s">
        <v>19</v>
      </c>
      <c r="F168" s="237" t="s">
        <v>764</v>
      </c>
      <c r="G168" s="234"/>
      <c r="H168" s="238">
        <v>106.05200000000001</v>
      </c>
      <c r="I168" s="239"/>
      <c r="J168" s="234"/>
      <c r="K168" s="234"/>
      <c r="L168" s="240"/>
      <c r="M168" s="241"/>
      <c r="N168" s="242"/>
      <c r="O168" s="242"/>
      <c r="P168" s="242"/>
      <c r="Q168" s="242"/>
      <c r="R168" s="242"/>
      <c r="S168" s="242"/>
      <c r="T168" s="24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4" t="s">
        <v>161</v>
      </c>
      <c r="AU168" s="244" t="s">
        <v>79</v>
      </c>
      <c r="AV168" s="13" t="s">
        <v>79</v>
      </c>
      <c r="AW168" s="13" t="s">
        <v>31</v>
      </c>
      <c r="AX168" s="13" t="s">
        <v>69</v>
      </c>
      <c r="AY168" s="244" t="s">
        <v>151</v>
      </c>
    </row>
    <row r="169" s="14" customFormat="1">
      <c r="A169" s="14"/>
      <c r="B169" s="245"/>
      <c r="C169" s="246"/>
      <c r="D169" s="235" t="s">
        <v>161</v>
      </c>
      <c r="E169" s="247" t="s">
        <v>19</v>
      </c>
      <c r="F169" s="248" t="s">
        <v>202</v>
      </c>
      <c r="G169" s="246"/>
      <c r="H169" s="249">
        <v>106.05200000000001</v>
      </c>
      <c r="I169" s="250"/>
      <c r="J169" s="246"/>
      <c r="K169" s="246"/>
      <c r="L169" s="251"/>
      <c r="M169" s="252"/>
      <c r="N169" s="253"/>
      <c r="O169" s="253"/>
      <c r="P169" s="253"/>
      <c r="Q169" s="253"/>
      <c r="R169" s="253"/>
      <c r="S169" s="253"/>
      <c r="T169" s="25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5" t="s">
        <v>161</v>
      </c>
      <c r="AU169" s="255" t="s">
        <v>79</v>
      </c>
      <c r="AV169" s="14" t="s">
        <v>158</v>
      </c>
      <c r="AW169" s="14" t="s">
        <v>31</v>
      </c>
      <c r="AX169" s="14" t="s">
        <v>77</v>
      </c>
      <c r="AY169" s="255" t="s">
        <v>151</v>
      </c>
    </row>
    <row r="170" s="2" customFormat="1" ht="16.5" customHeight="1">
      <c r="A170" s="41"/>
      <c r="B170" s="42"/>
      <c r="C170" s="257" t="s">
        <v>206</v>
      </c>
      <c r="D170" s="257" t="s">
        <v>249</v>
      </c>
      <c r="E170" s="258" t="s">
        <v>765</v>
      </c>
      <c r="F170" s="259" t="s">
        <v>766</v>
      </c>
      <c r="G170" s="260" t="s">
        <v>230</v>
      </c>
      <c r="H170" s="261">
        <v>190.89400000000001</v>
      </c>
      <c r="I170" s="262"/>
      <c r="J170" s="263">
        <f>ROUND(I170*H170,2)</f>
        <v>0</v>
      </c>
      <c r="K170" s="259" t="s">
        <v>157</v>
      </c>
      <c r="L170" s="264"/>
      <c r="M170" s="265" t="s">
        <v>19</v>
      </c>
      <c r="N170" s="266" t="s">
        <v>40</v>
      </c>
      <c r="O170" s="87"/>
      <c r="P170" s="224">
        <f>O170*H170</f>
        <v>0</v>
      </c>
      <c r="Q170" s="224">
        <v>1</v>
      </c>
      <c r="R170" s="224">
        <f>Q170*H170</f>
        <v>190.89400000000001</v>
      </c>
      <c r="S170" s="224">
        <v>0</v>
      </c>
      <c r="T170" s="225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26" t="s">
        <v>175</v>
      </c>
      <c r="AT170" s="226" t="s">
        <v>249</v>
      </c>
      <c r="AU170" s="226" t="s">
        <v>79</v>
      </c>
      <c r="AY170" s="20" t="s">
        <v>151</v>
      </c>
      <c r="BE170" s="227">
        <f>IF(N170="základní",J170,0)</f>
        <v>0</v>
      </c>
      <c r="BF170" s="227">
        <f>IF(N170="snížená",J170,0)</f>
        <v>0</v>
      </c>
      <c r="BG170" s="227">
        <f>IF(N170="zákl. přenesená",J170,0)</f>
        <v>0</v>
      </c>
      <c r="BH170" s="227">
        <f>IF(N170="sníž. přenesená",J170,0)</f>
        <v>0</v>
      </c>
      <c r="BI170" s="227">
        <f>IF(N170="nulová",J170,0)</f>
        <v>0</v>
      </c>
      <c r="BJ170" s="20" t="s">
        <v>77</v>
      </c>
      <c r="BK170" s="227">
        <f>ROUND(I170*H170,2)</f>
        <v>0</v>
      </c>
      <c r="BL170" s="20" t="s">
        <v>158</v>
      </c>
      <c r="BM170" s="226" t="s">
        <v>246</v>
      </c>
    </row>
    <row r="171" s="13" customFormat="1">
      <c r="A171" s="13"/>
      <c r="B171" s="233"/>
      <c r="C171" s="234"/>
      <c r="D171" s="235" t="s">
        <v>161</v>
      </c>
      <c r="E171" s="234"/>
      <c r="F171" s="237" t="s">
        <v>767</v>
      </c>
      <c r="G171" s="234"/>
      <c r="H171" s="238">
        <v>190.89400000000001</v>
      </c>
      <c r="I171" s="239"/>
      <c r="J171" s="234"/>
      <c r="K171" s="234"/>
      <c r="L171" s="240"/>
      <c r="M171" s="241"/>
      <c r="N171" s="242"/>
      <c r="O171" s="242"/>
      <c r="P171" s="242"/>
      <c r="Q171" s="242"/>
      <c r="R171" s="242"/>
      <c r="S171" s="242"/>
      <c r="T171" s="24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4" t="s">
        <v>161</v>
      </c>
      <c r="AU171" s="244" t="s">
        <v>79</v>
      </c>
      <c r="AV171" s="13" t="s">
        <v>79</v>
      </c>
      <c r="AW171" s="13" t="s">
        <v>4</v>
      </c>
      <c r="AX171" s="13" t="s">
        <v>77</v>
      </c>
      <c r="AY171" s="244" t="s">
        <v>151</v>
      </c>
    </row>
    <row r="172" s="12" customFormat="1" ht="22.8" customHeight="1">
      <c r="A172" s="12"/>
      <c r="B172" s="199"/>
      <c r="C172" s="200"/>
      <c r="D172" s="201" t="s">
        <v>68</v>
      </c>
      <c r="E172" s="213" t="s">
        <v>79</v>
      </c>
      <c r="F172" s="213" t="s">
        <v>242</v>
      </c>
      <c r="G172" s="200"/>
      <c r="H172" s="200"/>
      <c r="I172" s="203"/>
      <c r="J172" s="214">
        <f>BK172</f>
        <v>0</v>
      </c>
      <c r="K172" s="200"/>
      <c r="L172" s="205"/>
      <c r="M172" s="206"/>
      <c r="N172" s="207"/>
      <c r="O172" s="207"/>
      <c r="P172" s="208">
        <f>SUM(P173:P177)</f>
        <v>0</v>
      </c>
      <c r="Q172" s="207"/>
      <c r="R172" s="208">
        <f>SUM(R173:R177)</f>
        <v>0.0040384000000000001</v>
      </c>
      <c r="S172" s="207"/>
      <c r="T172" s="209">
        <f>SUM(T173:T177)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10" t="s">
        <v>77</v>
      </c>
      <c r="AT172" s="211" t="s">
        <v>68</v>
      </c>
      <c r="AU172" s="211" t="s">
        <v>77</v>
      </c>
      <c r="AY172" s="210" t="s">
        <v>151</v>
      </c>
      <c r="BK172" s="212">
        <f>SUM(BK173:BK177)</f>
        <v>0</v>
      </c>
    </row>
    <row r="173" s="2" customFormat="1" ht="24.15" customHeight="1">
      <c r="A173" s="41"/>
      <c r="B173" s="42"/>
      <c r="C173" s="215" t="s">
        <v>266</v>
      </c>
      <c r="D173" s="215" t="s">
        <v>153</v>
      </c>
      <c r="E173" s="216" t="s">
        <v>244</v>
      </c>
      <c r="F173" s="217" t="s">
        <v>245</v>
      </c>
      <c r="G173" s="218" t="s">
        <v>156</v>
      </c>
      <c r="H173" s="219">
        <v>10</v>
      </c>
      <c r="I173" s="220"/>
      <c r="J173" s="221">
        <f>ROUND(I173*H173,2)</f>
        <v>0</v>
      </c>
      <c r="K173" s="217" t="s">
        <v>157</v>
      </c>
      <c r="L173" s="47"/>
      <c r="M173" s="222" t="s">
        <v>19</v>
      </c>
      <c r="N173" s="223" t="s">
        <v>40</v>
      </c>
      <c r="O173" s="87"/>
      <c r="P173" s="224">
        <f>O173*H173</f>
        <v>0</v>
      </c>
      <c r="Q173" s="224">
        <v>0.00016694</v>
      </c>
      <c r="R173" s="224">
        <f>Q173*H173</f>
        <v>0.0016693999999999999</v>
      </c>
      <c r="S173" s="224">
        <v>0</v>
      </c>
      <c r="T173" s="225">
        <f>S173*H173</f>
        <v>0</v>
      </c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R173" s="226" t="s">
        <v>158</v>
      </c>
      <c r="AT173" s="226" t="s">
        <v>153</v>
      </c>
      <c r="AU173" s="226" t="s">
        <v>79</v>
      </c>
      <c r="AY173" s="20" t="s">
        <v>151</v>
      </c>
      <c r="BE173" s="227">
        <f>IF(N173="základní",J173,0)</f>
        <v>0</v>
      </c>
      <c r="BF173" s="227">
        <f>IF(N173="snížená",J173,0)</f>
        <v>0</v>
      </c>
      <c r="BG173" s="227">
        <f>IF(N173="zákl. přenesená",J173,0)</f>
        <v>0</v>
      </c>
      <c r="BH173" s="227">
        <f>IF(N173="sníž. přenesená",J173,0)</f>
        <v>0</v>
      </c>
      <c r="BI173" s="227">
        <f>IF(N173="nulová",J173,0)</f>
        <v>0</v>
      </c>
      <c r="BJ173" s="20" t="s">
        <v>77</v>
      </c>
      <c r="BK173" s="227">
        <f>ROUND(I173*H173,2)</f>
        <v>0</v>
      </c>
      <c r="BL173" s="20" t="s">
        <v>158</v>
      </c>
      <c r="BM173" s="226" t="s">
        <v>252</v>
      </c>
    </row>
    <row r="174" s="2" customFormat="1">
      <c r="A174" s="41"/>
      <c r="B174" s="42"/>
      <c r="C174" s="43"/>
      <c r="D174" s="228" t="s">
        <v>159</v>
      </c>
      <c r="E174" s="43"/>
      <c r="F174" s="229" t="s">
        <v>247</v>
      </c>
      <c r="G174" s="43"/>
      <c r="H174" s="43"/>
      <c r="I174" s="230"/>
      <c r="J174" s="43"/>
      <c r="K174" s="43"/>
      <c r="L174" s="47"/>
      <c r="M174" s="231"/>
      <c r="N174" s="232"/>
      <c r="O174" s="87"/>
      <c r="P174" s="87"/>
      <c r="Q174" s="87"/>
      <c r="R174" s="87"/>
      <c r="S174" s="87"/>
      <c r="T174" s="88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T174" s="20" t="s">
        <v>159</v>
      </c>
      <c r="AU174" s="20" t="s">
        <v>79</v>
      </c>
    </row>
    <row r="175" s="13" customFormat="1">
      <c r="A175" s="13"/>
      <c r="B175" s="233"/>
      <c r="C175" s="234"/>
      <c r="D175" s="235" t="s">
        <v>161</v>
      </c>
      <c r="E175" s="236" t="s">
        <v>19</v>
      </c>
      <c r="F175" s="237" t="s">
        <v>768</v>
      </c>
      <c r="G175" s="234"/>
      <c r="H175" s="238">
        <v>10</v>
      </c>
      <c r="I175" s="239"/>
      <c r="J175" s="234"/>
      <c r="K175" s="234"/>
      <c r="L175" s="240"/>
      <c r="M175" s="241"/>
      <c r="N175" s="242"/>
      <c r="O175" s="242"/>
      <c r="P175" s="242"/>
      <c r="Q175" s="242"/>
      <c r="R175" s="242"/>
      <c r="S175" s="242"/>
      <c r="T175" s="24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4" t="s">
        <v>161</v>
      </c>
      <c r="AU175" s="244" t="s">
        <v>79</v>
      </c>
      <c r="AV175" s="13" t="s">
        <v>79</v>
      </c>
      <c r="AW175" s="13" t="s">
        <v>31</v>
      </c>
      <c r="AX175" s="13" t="s">
        <v>77</v>
      </c>
      <c r="AY175" s="244" t="s">
        <v>151</v>
      </c>
    </row>
    <row r="176" s="2" customFormat="1" ht="16.5" customHeight="1">
      <c r="A176" s="41"/>
      <c r="B176" s="42"/>
      <c r="C176" s="257" t="s">
        <v>214</v>
      </c>
      <c r="D176" s="257" t="s">
        <v>249</v>
      </c>
      <c r="E176" s="258" t="s">
        <v>250</v>
      </c>
      <c r="F176" s="259" t="s">
        <v>251</v>
      </c>
      <c r="G176" s="260" t="s">
        <v>156</v>
      </c>
      <c r="H176" s="261">
        <v>11.845000000000001</v>
      </c>
      <c r="I176" s="262"/>
      <c r="J176" s="263">
        <f>ROUND(I176*H176,2)</f>
        <v>0</v>
      </c>
      <c r="K176" s="259" t="s">
        <v>157</v>
      </c>
      <c r="L176" s="264"/>
      <c r="M176" s="265" t="s">
        <v>19</v>
      </c>
      <c r="N176" s="266" t="s">
        <v>40</v>
      </c>
      <c r="O176" s="87"/>
      <c r="P176" s="224">
        <f>O176*H176</f>
        <v>0</v>
      </c>
      <c r="Q176" s="224">
        <v>0.00020000000000000001</v>
      </c>
      <c r="R176" s="224">
        <f>Q176*H176</f>
        <v>0.0023690000000000004</v>
      </c>
      <c r="S176" s="224">
        <v>0</v>
      </c>
      <c r="T176" s="225">
        <f>S176*H176</f>
        <v>0</v>
      </c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R176" s="226" t="s">
        <v>175</v>
      </c>
      <c r="AT176" s="226" t="s">
        <v>249</v>
      </c>
      <c r="AU176" s="226" t="s">
        <v>79</v>
      </c>
      <c r="AY176" s="20" t="s">
        <v>151</v>
      </c>
      <c r="BE176" s="227">
        <f>IF(N176="základní",J176,0)</f>
        <v>0</v>
      </c>
      <c r="BF176" s="227">
        <f>IF(N176="snížená",J176,0)</f>
        <v>0</v>
      </c>
      <c r="BG176" s="227">
        <f>IF(N176="zákl. přenesená",J176,0)</f>
        <v>0</v>
      </c>
      <c r="BH176" s="227">
        <f>IF(N176="sníž. přenesená",J176,0)</f>
        <v>0</v>
      </c>
      <c r="BI176" s="227">
        <f>IF(N176="nulová",J176,0)</f>
        <v>0</v>
      </c>
      <c r="BJ176" s="20" t="s">
        <v>77</v>
      </c>
      <c r="BK176" s="227">
        <f>ROUND(I176*H176,2)</f>
        <v>0</v>
      </c>
      <c r="BL176" s="20" t="s">
        <v>158</v>
      </c>
      <c r="BM176" s="226" t="s">
        <v>257</v>
      </c>
    </row>
    <row r="177" s="13" customFormat="1">
      <c r="A177" s="13"/>
      <c r="B177" s="233"/>
      <c r="C177" s="234"/>
      <c r="D177" s="235" t="s">
        <v>161</v>
      </c>
      <c r="E177" s="234"/>
      <c r="F177" s="237" t="s">
        <v>769</v>
      </c>
      <c r="G177" s="234"/>
      <c r="H177" s="238">
        <v>11.845000000000001</v>
      </c>
      <c r="I177" s="239"/>
      <c r="J177" s="234"/>
      <c r="K177" s="234"/>
      <c r="L177" s="240"/>
      <c r="M177" s="241"/>
      <c r="N177" s="242"/>
      <c r="O177" s="242"/>
      <c r="P177" s="242"/>
      <c r="Q177" s="242"/>
      <c r="R177" s="242"/>
      <c r="S177" s="242"/>
      <c r="T177" s="24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4" t="s">
        <v>161</v>
      </c>
      <c r="AU177" s="244" t="s">
        <v>79</v>
      </c>
      <c r="AV177" s="13" t="s">
        <v>79</v>
      </c>
      <c r="AW177" s="13" t="s">
        <v>4</v>
      </c>
      <c r="AX177" s="13" t="s">
        <v>77</v>
      </c>
      <c r="AY177" s="244" t="s">
        <v>151</v>
      </c>
    </row>
    <row r="178" s="12" customFormat="1" ht="22.8" customHeight="1">
      <c r="A178" s="12"/>
      <c r="B178" s="199"/>
      <c r="C178" s="200"/>
      <c r="D178" s="201" t="s">
        <v>68</v>
      </c>
      <c r="E178" s="213" t="s">
        <v>167</v>
      </c>
      <c r="F178" s="213" t="s">
        <v>770</v>
      </c>
      <c r="G178" s="200"/>
      <c r="H178" s="200"/>
      <c r="I178" s="203"/>
      <c r="J178" s="214">
        <f>BK178</f>
        <v>0</v>
      </c>
      <c r="K178" s="200"/>
      <c r="L178" s="205"/>
      <c r="M178" s="206"/>
      <c r="N178" s="207"/>
      <c r="O178" s="207"/>
      <c r="P178" s="208">
        <f>SUM(P179:P189)</f>
        <v>0</v>
      </c>
      <c r="Q178" s="207"/>
      <c r="R178" s="208">
        <f>SUM(R179:R189)</f>
        <v>42.578656299999999</v>
      </c>
      <c r="S178" s="207"/>
      <c r="T178" s="209">
        <f>SUM(T179:T189)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10" t="s">
        <v>77</v>
      </c>
      <c r="AT178" s="211" t="s">
        <v>68</v>
      </c>
      <c r="AU178" s="211" t="s">
        <v>77</v>
      </c>
      <c r="AY178" s="210" t="s">
        <v>151</v>
      </c>
      <c r="BK178" s="212">
        <f>SUM(BK179:BK189)</f>
        <v>0</v>
      </c>
    </row>
    <row r="179" s="2" customFormat="1" ht="24.15" customHeight="1">
      <c r="A179" s="41"/>
      <c r="B179" s="42"/>
      <c r="C179" s="215" t="s">
        <v>7</v>
      </c>
      <c r="D179" s="215" t="s">
        <v>153</v>
      </c>
      <c r="E179" s="216" t="s">
        <v>771</v>
      </c>
      <c r="F179" s="217" t="s">
        <v>772</v>
      </c>
      <c r="G179" s="218" t="s">
        <v>363</v>
      </c>
      <c r="H179" s="219">
        <v>1</v>
      </c>
      <c r="I179" s="220"/>
      <c r="J179" s="221">
        <f>ROUND(I179*H179,2)</f>
        <v>0</v>
      </c>
      <c r="K179" s="217" t="s">
        <v>157</v>
      </c>
      <c r="L179" s="47"/>
      <c r="M179" s="222" t="s">
        <v>19</v>
      </c>
      <c r="N179" s="223" t="s">
        <v>40</v>
      </c>
      <c r="O179" s="87"/>
      <c r="P179" s="224">
        <f>O179*H179</f>
        <v>0</v>
      </c>
      <c r="Q179" s="224">
        <v>0.0265057</v>
      </c>
      <c r="R179" s="224">
        <f>Q179*H179</f>
        <v>0.0265057</v>
      </c>
      <c r="S179" s="224">
        <v>0</v>
      </c>
      <c r="T179" s="225">
        <f>S179*H179</f>
        <v>0</v>
      </c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R179" s="226" t="s">
        <v>158</v>
      </c>
      <c r="AT179" s="226" t="s">
        <v>153</v>
      </c>
      <c r="AU179" s="226" t="s">
        <v>79</v>
      </c>
      <c r="AY179" s="20" t="s">
        <v>151</v>
      </c>
      <c r="BE179" s="227">
        <f>IF(N179="základní",J179,0)</f>
        <v>0</v>
      </c>
      <c r="BF179" s="227">
        <f>IF(N179="snížená",J179,0)</f>
        <v>0</v>
      </c>
      <c r="BG179" s="227">
        <f>IF(N179="zákl. přenesená",J179,0)</f>
        <v>0</v>
      </c>
      <c r="BH179" s="227">
        <f>IF(N179="sníž. přenesená",J179,0)</f>
        <v>0</v>
      </c>
      <c r="BI179" s="227">
        <f>IF(N179="nulová",J179,0)</f>
        <v>0</v>
      </c>
      <c r="BJ179" s="20" t="s">
        <v>77</v>
      </c>
      <c r="BK179" s="227">
        <f>ROUND(I179*H179,2)</f>
        <v>0</v>
      </c>
      <c r="BL179" s="20" t="s">
        <v>158</v>
      </c>
      <c r="BM179" s="226" t="s">
        <v>381</v>
      </c>
    </row>
    <row r="180" s="2" customFormat="1">
      <c r="A180" s="41"/>
      <c r="B180" s="42"/>
      <c r="C180" s="43"/>
      <c r="D180" s="228" t="s">
        <v>159</v>
      </c>
      <c r="E180" s="43"/>
      <c r="F180" s="229" t="s">
        <v>773</v>
      </c>
      <c r="G180" s="43"/>
      <c r="H180" s="43"/>
      <c r="I180" s="230"/>
      <c r="J180" s="43"/>
      <c r="K180" s="43"/>
      <c r="L180" s="47"/>
      <c r="M180" s="231"/>
      <c r="N180" s="232"/>
      <c r="O180" s="87"/>
      <c r="P180" s="87"/>
      <c r="Q180" s="87"/>
      <c r="R180" s="87"/>
      <c r="S180" s="87"/>
      <c r="T180" s="88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T180" s="20" t="s">
        <v>159</v>
      </c>
      <c r="AU180" s="20" t="s">
        <v>79</v>
      </c>
    </row>
    <row r="181" s="13" customFormat="1">
      <c r="A181" s="13"/>
      <c r="B181" s="233"/>
      <c r="C181" s="234"/>
      <c r="D181" s="235" t="s">
        <v>161</v>
      </c>
      <c r="E181" s="236" t="s">
        <v>19</v>
      </c>
      <c r="F181" s="237" t="s">
        <v>774</v>
      </c>
      <c r="G181" s="234"/>
      <c r="H181" s="238">
        <v>1</v>
      </c>
      <c r="I181" s="239"/>
      <c r="J181" s="234"/>
      <c r="K181" s="234"/>
      <c r="L181" s="240"/>
      <c r="M181" s="241"/>
      <c r="N181" s="242"/>
      <c r="O181" s="242"/>
      <c r="P181" s="242"/>
      <c r="Q181" s="242"/>
      <c r="R181" s="242"/>
      <c r="S181" s="242"/>
      <c r="T181" s="24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4" t="s">
        <v>161</v>
      </c>
      <c r="AU181" s="244" t="s">
        <v>79</v>
      </c>
      <c r="AV181" s="13" t="s">
        <v>79</v>
      </c>
      <c r="AW181" s="13" t="s">
        <v>31</v>
      </c>
      <c r="AX181" s="13" t="s">
        <v>77</v>
      </c>
      <c r="AY181" s="244" t="s">
        <v>151</v>
      </c>
    </row>
    <row r="182" s="2" customFormat="1" ht="16.5" customHeight="1">
      <c r="A182" s="41"/>
      <c r="B182" s="42"/>
      <c r="C182" s="257" t="s">
        <v>278</v>
      </c>
      <c r="D182" s="257" t="s">
        <v>249</v>
      </c>
      <c r="E182" s="258" t="s">
        <v>775</v>
      </c>
      <c r="F182" s="259" t="s">
        <v>776</v>
      </c>
      <c r="G182" s="260" t="s">
        <v>363</v>
      </c>
      <c r="H182" s="261">
        <v>1</v>
      </c>
      <c r="I182" s="262"/>
      <c r="J182" s="263">
        <f>ROUND(I182*H182,2)</f>
        <v>0</v>
      </c>
      <c r="K182" s="259" t="s">
        <v>157</v>
      </c>
      <c r="L182" s="264"/>
      <c r="M182" s="265" t="s">
        <v>19</v>
      </c>
      <c r="N182" s="266" t="s">
        <v>40</v>
      </c>
      <c r="O182" s="87"/>
      <c r="P182" s="224">
        <f>O182*H182</f>
        <v>0</v>
      </c>
      <c r="Q182" s="224">
        <v>27.739999999999998</v>
      </c>
      <c r="R182" s="224">
        <f>Q182*H182</f>
        <v>27.739999999999998</v>
      </c>
      <c r="S182" s="224">
        <v>0</v>
      </c>
      <c r="T182" s="225">
        <f>S182*H182</f>
        <v>0</v>
      </c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R182" s="226" t="s">
        <v>175</v>
      </c>
      <c r="AT182" s="226" t="s">
        <v>249</v>
      </c>
      <c r="AU182" s="226" t="s">
        <v>79</v>
      </c>
      <c r="AY182" s="20" t="s">
        <v>151</v>
      </c>
      <c r="BE182" s="227">
        <f>IF(N182="základní",J182,0)</f>
        <v>0</v>
      </c>
      <c r="BF182" s="227">
        <f>IF(N182="snížená",J182,0)</f>
        <v>0</v>
      </c>
      <c r="BG182" s="227">
        <f>IF(N182="zákl. přenesená",J182,0)</f>
        <v>0</v>
      </c>
      <c r="BH182" s="227">
        <f>IF(N182="sníž. přenesená",J182,0)</f>
        <v>0</v>
      </c>
      <c r="BI182" s="227">
        <f>IF(N182="nulová",J182,0)</f>
        <v>0</v>
      </c>
      <c r="BJ182" s="20" t="s">
        <v>77</v>
      </c>
      <c r="BK182" s="227">
        <f>ROUND(I182*H182,2)</f>
        <v>0</v>
      </c>
      <c r="BL182" s="20" t="s">
        <v>158</v>
      </c>
      <c r="BM182" s="226" t="s">
        <v>777</v>
      </c>
    </row>
    <row r="183" s="2" customFormat="1" ht="24.15" customHeight="1">
      <c r="A183" s="41"/>
      <c r="B183" s="42"/>
      <c r="C183" s="215" t="s">
        <v>284</v>
      </c>
      <c r="D183" s="215" t="s">
        <v>153</v>
      </c>
      <c r="E183" s="216" t="s">
        <v>778</v>
      </c>
      <c r="F183" s="217" t="s">
        <v>779</v>
      </c>
      <c r="G183" s="218" t="s">
        <v>363</v>
      </c>
      <c r="H183" s="219">
        <v>1</v>
      </c>
      <c r="I183" s="220"/>
      <c r="J183" s="221">
        <f>ROUND(I183*H183,2)</f>
        <v>0</v>
      </c>
      <c r="K183" s="217" t="s">
        <v>157</v>
      </c>
      <c r="L183" s="47"/>
      <c r="M183" s="222" t="s">
        <v>19</v>
      </c>
      <c r="N183" s="223" t="s">
        <v>40</v>
      </c>
      <c r="O183" s="87"/>
      <c r="P183" s="224">
        <f>O183*H183</f>
        <v>0</v>
      </c>
      <c r="Q183" s="224">
        <v>0.016900600000000002</v>
      </c>
      <c r="R183" s="224">
        <f>Q183*H183</f>
        <v>0.016900600000000002</v>
      </c>
      <c r="S183" s="224">
        <v>0</v>
      </c>
      <c r="T183" s="225">
        <f>S183*H183</f>
        <v>0</v>
      </c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R183" s="226" t="s">
        <v>158</v>
      </c>
      <c r="AT183" s="226" t="s">
        <v>153</v>
      </c>
      <c r="AU183" s="226" t="s">
        <v>79</v>
      </c>
      <c r="AY183" s="20" t="s">
        <v>151</v>
      </c>
      <c r="BE183" s="227">
        <f>IF(N183="základní",J183,0)</f>
        <v>0</v>
      </c>
      <c r="BF183" s="227">
        <f>IF(N183="snížená",J183,0)</f>
        <v>0</v>
      </c>
      <c r="BG183" s="227">
        <f>IF(N183="zákl. přenesená",J183,0)</f>
        <v>0</v>
      </c>
      <c r="BH183" s="227">
        <f>IF(N183="sníž. přenesená",J183,0)</f>
        <v>0</v>
      </c>
      <c r="BI183" s="227">
        <f>IF(N183="nulová",J183,0)</f>
        <v>0</v>
      </c>
      <c r="BJ183" s="20" t="s">
        <v>77</v>
      </c>
      <c r="BK183" s="227">
        <f>ROUND(I183*H183,2)</f>
        <v>0</v>
      </c>
      <c r="BL183" s="20" t="s">
        <v>158</v>
      </c>
      <c r="BM183" s="226" t="s">
        <v>401</v>
      </c>
    </row>
    <row r="184" s="2" customFormat="1">
      <c r="A184" s="41"/>
      <c r="B184" s="42"/>
      <c r="C184" s="43"/>
      <c r="D184" s="228" t="s">
        <v>159</v>
      </c>
      <c r="E184" s="43"/>
      <c r="F184" s="229" t="s">
        <v>780</v>
      </c>
      <c r="G184" s="43"/>
      <c r="H184" s="43"/>
      <c r="I184" s="230"/>
      <c r="J184" s="43"/>
      <c r="K184" s="43"/>
      <c r="L184" s="47"/>
      <c r="M184" s="231"/>
      <c r="N184" s="232"/>
      <c r="O184" s="87"/>
      <c r="P184" s="87"/>
      <c r="Q184" s="87"/>
      <c r="R184" s="87"/>
      <c r="S184" s="87"/>
      <c r="T184" s="88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T184" s="20" t="s">
        <v>159</v>
      </c>
      <c r="AU184" s="20" t="s">
        <v>79</v>
      </c>
    </row>
    <row r="185" s="2" customFormat="1" ht="16.5" customHeight="1">
      <c r="A185" s="41"/>
      <c r="B185" s="42"/>
      <c r="C185" s="257" t="s">
        <v>291</v>
      </c>
      <c r="D185" s="257" t="s">
        <v>249</v>
      </c>
      <c r="E185" s="258" t="s">
        <v>781</v>
      </c>
      <c r="F185" s="259" t="s">
        <v>782</v>
      </c>
      <c r="G185" s="260" t="s">
        <v>363</v>
      </c>
      <c r="H185" s="261">
        <v>1</v>
      </c>
      <c r="I185" s="262"/>
      <c r="J185" s="263">
        <f>ROUND(I185*H185,2)</f>
        <v>0</v>
      </c>
      <c r="K185" s="259" t="s">
        <v>157</v>
      </c>
      <c r="L185" s="264"/>
      <c r="M185" s="265" t="s">
        <v>19</v>
      </c>
      <c r="N185" s="266" t="s">
        <v>40</v>
      </c>
      <c r="O185" s="87"/>
      <c r="P185" s="224">
        <f>O185*H185</f>
        <v>0</v>
      </c>
      <c r="Q185" s="224">
        <v>2.1499999999999999</v>
      </c>
      <c r="R185" s="224">
        <f>Q185*H185</f>
        <v>2.1499999999999999</v>
      </c>
      <c r="S185" s="224">
        <v>0</v>
      </c>
      <c r="T185" s="225">
        <f>S185*H185</f>
        <v>0</v>
      </c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R185" s="226" t="s">
        <v>175</v>
      </c>
      <c r="AT185" s="226" t="s">
        <v>249</v>
      </c>
      <c r="AU185" s="226" t="s">
        <v>79</v>
      </c>
      <c r="AY185" s="20" t="s">
        <v>151</v>
      </c>
      <c r="BE185" s="227">
        <f>IF(N185="základní",J185,0)</f>
        <v>0</v>
      </c>
      <c r="BF185" s="227">
        <f>IF(N185="snížená",J185,0)</f>
        <v>0</v>
      </c>
      <c r="BG185" s="227">
        <f>IF(N185="zákl. přenesená",J185,0)</f>
        <v>0</v>
      </c>
      <c r="BH185" s="227">
        <f>IF(N185="sníž. přenesená",J185,0)</f>
        <v>0</v>
      </c>
      <c r="BI185" s="227">
        <f>IF(N185="nulová",J185,0)</f>
        <v>0</v>
      </c>
      <c r="BJ185" s="20" t="s">
        <v>77</v>
      </c>
      <c r="BK185" s="227">
        <f>ROUND(I185*H185,2)</f>
        <v>0</v>
      </c>
      <c r="BL185" s="20" t="s">
        <v>158</v>
      </c>
      <c r="BM185" s="226" t="s">
        <v>416</v>
      </c>
    </row>
    <row r="186" s="2" customFormat="1" ht="16.5" customHeight="1">
      <c r="A186" s="41"/>
      <c r="B186" s="42"/>
      <c r="C186" s="257" t="s">
        <v>299</v>
      </c>
      <c r="D186" s="257" t="s">
        <v>249</v>
      </c>
      <c r="E186" s="258" t="s">
        <v>783</v>
      </c>
      <c r="F186" s="259" t="s">
        <v>784</v>
      </c>
      <c r="G186" s="260" t="s">
        <v>191</v>
      </c>
      <c r="H186" s="261">
        <v>2.5</v>
      </c>
      <c r="I186" s="262"/>
      <c r="J186" s="263">
        <f>ROUND(I186*H186,2)</f>
        <v>0</v>
      </c>
      <c r="K186" s="259" t="s">
        <v>157</v>
      </c>
      <c r="L186" s="264"/>
      <c r="M186" s="265" t="s">
        <v>19</v>
      </c>
      <c r="N186" s="266" t="s">
        <v>40</v>
      </c>
      <c r="O186" s="87"/>
      <c r="P186" s="224">
        <f>O186*H186</f>
        <v>0</v>
      </c>
      <c r="Q186" s="224">
        <v>0.0061000000000000004</v>
      </c>
      <c r="R186" s="224">
        <f>Q186*H186</f>
        <v>0.015250000000000001</v>
      </c>
      <c r="S186" s="224">
        <v>0</v>
      </c>
      <c r="T186" s="225">
        <f>S186*H186</f>
        <v>0</v>
      </c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R186" s="226" t="s">
        <v>175</v>
      </c>
      <c r="AT186" s="226" t="s">
        <v>249</v>
      </c>
      <c r="AU186" s="226" t="s">
        <v>79</v>
      </c>
      <c r="AY186" s="20" t="s">
        <v>151</v>
      </c>
      <c r="BE186" s="227">
        <f>IF(N186="základní",J186,0)</f>
        <v>0</v>
      </c>
      <c r="BF186" s="227">
        <f>IF(N186="snížená",J186,0)</f>
        <v>0</v>
      </c>
      <c r="BG186" s="227">
        <f>IF(N186="zákl. přenesená",J186,0)</f>
        <v>0</v>
      </c>
      <c r="BH186" s="227">
        <f>IF(N186="sníž. přenesená",J186,0)</f>
        <v>0</v>
      </c>
      <c r="BI186" s="227">
        <f>IF(N186="nulová",J186,0)</f>
        <v>0</v>
      </c>
      <c r="BJ186" s="20" t="s">
        <v>77</v>
      </c>
      <c r="BK186" s="227">
        <f>ROUND(I186*H186,2)</f>
        <v>0</v>
      </c>
      <c r="BL186" s="20" t="s">
        <v>158</v>
      </c>
      <c r="BM186" s="226" t="s">
        <v>287</v>
      </c>
    </row>
    <row r="187" s="2" customFormat="1" ht="24.15" customHeight="1">
      <c r="A187" s="41"/>
      <c r="B187" s="42"/>
      <c r="C187" s="215" t="s">
        <v>225</v>
      </c>
      <c r="D187" s="215" t="s">
        <v>153</v>
      </c>
      <c r="E187" s="216" t="s">
        <v>785</v>
      </c>
      <c r="F187" s="217" t="s">
        <v>786</v>
      </c>
      <c r="G187" s="218" t="s">
        <v>363</v>
      </c>
      <c r="H187" s="219">
        <v>1</v>
      </c>
      <c r="I187" s="220"/>
      <c r="J187" s="221">
        <f>ROUND(I187*H187,2)</f>
        <v>0</v>
      </c>
      <c r="K187" s="217" t="s">
        <v>157</v>
      </c>
      <c r="L187" s="47"/>
      <c r="M187" s="222" t="s">
        <v>19</v>
      </c>
      <c r="N187" s="223" t="s">
        <v>40</v>
      </c>
      <c r="O187" s="87"/>
      <c r="P187" s="224">
        <f>O187*H187</f>
        <v>0</v>
      </c>
      <c r="Q187" s="224">
        <v>0</v>
      </c>
      <c r="R187" s="224">
        <f>Q187*H187</f>
        <v>0</v>
      </c>
      <c r="S187" s="224">
        <v>0</v>
      </c>
      <c r="T187" s="225">
        <f>S187*H187</f>
        <v>0</v>
      </c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R187" s="226" t="s">
        <v>158</v>
      </c>
      <c r="AT187" s="226" t="s">
        <v>153</v>
      </c>
      <c r="AU187" s="226" t="s">
        <v>79</v>
      </c>
      <c r="AY187" s="20" t="s">
        <v>151</v>
      </c>
      <c r="BE187" s="227">
        <f>IF(N187="základní",J187,0)</f>
        <v>0</v>
      </c>
      <c r="BF187" s="227">
        <f>IF(N187="snížená",J187,0)</f>
        <v>0</v>
      </c>
      <c r="BG187" s="227">
        <f>IF(N187="zákl. přenesená",J187,0)</f>
        <v>0</v>
      </c>
      <c r="BH187" s="227">
        <f>IF(N187="sníž. přenesená",J187,0)</f>
        <v>0</v>
      </c>
      <c r="BI187" s="227">
        <f>IF(N187="nulová",J187,0)</f>
        <v>0</v>
      </c>
      <c r="BJ187" s="20" t="s">
        <v>77</v>
      </c>
      <c r="BK187" s="227">
        <f>ROUND(I187*H187,2)</f>
        <v>0</v>
      </c>
      <c r="BL187" s="20" t="s">
        <v>158</v>
      </c>
      <c r="BM187" s="226" t="s">
        <v>294</v>
      </c>
    </row>
    <row r="188" s="2" customFormat="1">
      <c r="A188" s="41"/>
      <c r="B188" s="42"/>
      <c r="C188" s="43"/>
      <c r="D188" s="228" t="s">
        <v>159</v>
      </c>
      <c r="E188" s="43"/>
      <c r="F188" s="229" t="s">
        <v>787</v>
      </c>
      <c r="G188" s="43"/>
      <c r="H188" s="43"/>
      <c r="I188" s="230"/>
      <c r="J188" s="43"/>
      <c r="K188" s="43"/>
      <c r="L188" s="47"/>
      <c r="M188" s="231"/>
      <c r="N188" s="232"/>
      <c r="O188" s="87"/>
      <c r="P188" s="87"/>
      <c r="Q188" s="87"/>
      <c r="R188" s="87"/>
      <c r="S188" s="87"/>
      <c r="T188" s="88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T188" s="20" t="s">
        <v>159</v>
      </c>
      <c r="AU188" s="20" t="s">
        <v>79</v>
      </c>
    </row>
    <row r="189" s="2" customFormat="1" ht="21.75" customHeight="1">
      <c r="A189" s="41"/>
      <c r="B189" s="42"/>
      <c r="C189" s="257" t="s">
        <v>313</v>
      </c>
      <c r="D189" s="257" t="s">
        <v>249</v>
      </c>
      <c r="E189" s="258" t="s">
        <v>788</v>
      </c>
      <c r="F189" s="259" t="s">
        <v>789</v>
      </c>
      <c r="G189" s="260" t="s">
        <v>363</v>
      </c>
      <c r="H189" s="261">
        <v>1</v>
      </c>
      <c r="I189" s="262"/>
      <c r="J189" s="263">
        <f>ROUND(I189*H189,2)</f>
        <v>0</v>
      </c>
      <c r="K189" s="259" t="s">
        <v>157</v>
      </c>
      <c r="L189" s="264"/>
      <c r="M189" s="265" t="s">
        <v>19</v>
      </c>
      <c r="N189" s="266" t="s">
        <v>40</v>
      </c>
      <c r="O189" s="87"/>
      <c r="P189" s="224">
        <f>O189*H189</f>
        <v>0</v>
      </c>
      <c r="Q189" s="224">
        <v>12.630000000000001</v>
      </c>
      <c r="R189" s="224">
        <f>Q189*H189</f>
        <v>12.630000000000001</v>
      </c>
      <c r="S189" s="224">
        <v>0</v>
      </c>
      <c r="T189" s="225">
        <f>S189*H189</f>
        <v>0</v>
      </c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R189" s="226" t="s">
        <v>175</v>
      </c>
      <c r="AT189" s="226" t="s">
        <v>249</v>
      </c>
      <c r="AU189" s="226" t="s">
        <v>79</v>
      </c>
      <c r="AY189" s="20" t="s">
        <v>151</v>
      </c>
      <c r="BE189" s="227">
        <f>IF(N189="základní",J189,0)</f>
        <v>0</v>
      </c>
      <c r="BF189" s="227">
        <f>IF(N189="snížená",J189,0)</f>
        <v>0</v>
      </c>
      <c r="BG189" s="227">
        <f>IF(N189="zákl. přenesená",J189,0)</f>
        <v>0</v>
      </c>
      <c r="BH189" s="227">
        <f>IF(N189="sníž. přenesená",J189,0)</f>
        <v>0</v>
      </c>
      <c r="BI189" s="227">
        <f>IF(N189="nulová",J189,0)</f>
        <v>0</v>
      </c>
      <c r="BJ189" s="20" t="s">
        <v>77</v>
      </c>
      <c r="BK189" s="227">
        <f>ROUND(I189*H189,2)</f>
        <v>0</v>
      </c>
      <c r="BL189" s="20" t="s">
        <v>158</v>
      </c>
      <c r="BM189" s="226" t="s">
        <v>790</v>
      </c>
    </row>
    <row r="190" s="12" customFormat="1" ht="22.8" customHeight="1">
      <c r="A190" s="12"/>
      <c r="B190" s="199"/>
      <c r="C190" s="200"/>
      <c r="D190" s="201" t="s">
        <v>68</v>
      </c>
      <c r="E190" s="213" t="s">
        <v>158</v>
      </c>
      <c r="F190" s="213" t="s">
        <v>791</v>
      </c>
      <c r="G190" s="200"/>
      <c r="H190" s="200"/>
      <c r="I190" s="203"/>
      <c r="J190" s="214">
        <f>BK190</f>
        <v>0</v>
      </c>
      <c r="K190" s="200"/>
      <c r="L190" s="205"/>
      <c r="M190" s="206"/>
      <c r="N190" s="207"/>
      <c r="O190" s="207"/>
      <c r="P190" s="208">
        <f>SUM(P191:P208)</f>
        <v>0</v>
      </c>
      <c r="Q190" s="207"/>
      <c r="R190" s="208">
        <f>SUM(R191:R208)</f>
        <v>52.769212670000002</v>
      </c>
      <c r="S190" s="207"/>
      <c r="T190" s="209">
        <f>SUM(T191:T208)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210" t="s">
        <v>77</v>
      </c>
      <c r="AT190" s="211" t="s">
        <v>68</v>
      </c>
      <c r="AU190" s="211" t="s">
        <v>77</v>
      </c>
      <c r="AY190" s="210" t="s">
        <v>151</v>
      </c>
      <c r="BK190" s="212">
        <f>SUM(BK191:BK208)</f>
        <v>0</v>
      </c>
    </row>
    <row r="191" s="2" customFormat="1" ht="21.75" customHeight="1">
      <c r="A191" s="41"/>
      <c r="B191" s="42"/>
      <c r="C191" s="215" t="s">
        <v>320</v>
      </c>
      <c r="D191" s="215" t="s">
        <v>153</v>
      </c>
      <c r="E191" s="216" t="s">
        <v>792</v>
      </c>
      <c r="F191" s="217" t="s">
        <v>793</v>
      </c>
      <c r="G191" s="218" t="s">
        <v>197</v>
      </c>
      <c r="H191" s="219">
        <v>26.792999999999999</v>
      </c>
      <c r="I191" s="220"/>
      <c r="J191" s="221">
        <f>ROUND(I191*H191,2)</f>
        <v>0</v>
      </c>
      <c r="K191" s="217" t="s">
        <v>157</v>
      </c>
      <c r="L191" s="47"/>
      <c r="M191" s="222" t="s">
        <v>19</v>
      </c>
      <c r="N191" s="223" t="s">
        <v>40</v>
      </c>
      <c r="O191" s="87"/>
      <c r="P191" s="224">
        <f>O191*H191</f>
        <v>0</v>
      </c>
      <c r="Q191" s="224">
        <v>1.8907700000000001</v>
      </c>
      <c r="R191" s="224">
        <f>Q191*H191</f>
        <v>50.659400609999999</v>
      </c>
      <c r="S191" s="224">
        <v>0</v>
      </c>
      <c r="T191" s="225">
        <f>S191*H191</f>
        <v>0</v>
      </c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R191" s="226" t="s">
        <v>158</v>
      </c>
      <c r="AT191" s="226" t="s">
        <v>153</v>
      </c>
      <c r="AU191" s="226" t="s">
        <v>79</v>
      </c>
      <c r="AY191" s="20" t="s">
        <v>151</v>
      </c>
      <c r="BE191" s="227">
        <f>IF(N191="základní",J191,0)</f>
        <v>0</v>
      </c>
      <c r="BF191" s="227">
        <f>IF(N191="snížená",J191,0)</f>
        <v>0</v>
      </c>
      <c r="BG191" s="227">
        <f>IF(N191="zákl. přenesená",J191,0)</f>
        <v>0</v>
      </c>
      <c r="BH191" s="227">
        <f>IF(N191="sníž. přenesená",J191,0)</f>
        <v>0</v>
      </c>
      <c r="BI191" s="227">
        <f>IF(N191="nulová",J191,0)</f>
        <v>0</v>
      </c>
      <c r="BJ191" s="20" t="s">
        <v>77</v>
      </c>
      <c r="BK191" s="227">
        <f>ROUND(I191*H191,2)</f>
        <v>0</v>
      </c>
      <c r="BL191" s="20" t="s">
        <v>158</v>
      </c>
      <c r="BM191" s="226" t="s">
        <v>464</v>
      </c>
    </row>
    <row r="192" s="2" customFormat="1">
      <c r="A192" s="41"/>
      <c r="B192" s="42"/>
      <c r="C192" s="43"/>
      <c r="D192" s="228" t="s">
        <v>159</v>
      </c>
      <c r="E192" s="43"/>
      <c r="F192" s="229" t="s">
        <v>794</v>
      </c>
      <c r="G192" s="43"/>
      <c r="H192" s="43"/>
      <c r="I192" s="230"/>
      <c r="J192" s="43"/>
      <c r="K192" s="43"/>
      <c r="L192" s="47"/>
      <c r="M192" s="231"/>
      <c r="N192" s="232"/>
      <c r="O192" s="87"/>
      <c r="P192" s="87"/>
      <c r="Q192" s="87"/>
      <c r="R192" s="87"/>
      <c r="S192" s="87"/>
      <c r="T192" s="88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T192" s="20" t="s">
        <v>159</v>
      </c>
      <c r="AU192" s="20" t="s">
        <v>79</v>
      </c>
    </row>
    <row r="193" s="13" customFormat="1">
      <c r="A193" s="13"/>
      <c r="B193" s="233"/>
      <c r="C193" s="234"/>
      <c r="D193" s="235" t="s">
        <v>161</v>
      </c>
      <c r="E193" s="236" t="s">
        <v>19</v>
      </c>
      <c r="F193" s="237" t="s">
        <v>795</v>
      </c>
      <c r="G193" s="234"/>
      <c r="H193" s="238">
        <v>19.512</v>
      </c>
      <c r="I193" s="239"/>
      <c r="J193" s="234"/>
      <c r="K193" s="234"/>
      <c r="L193" s="240"/>
      <c r="M193" s="241"/>
      <c r="N193" s="242"/>
      <c r="O193" s="242"/>
      <c r="P193" s="242"/>
      <c r="Q193" s="242"/>
      <c r="R193" s="242"/>
      <c r="S193" s="242"/>
      <c r="T193" s="24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4" t="s">
        <v>161</v>
      </c>
      <c r="AU193" s="244" t="s">
        <v>79</v>
      </c>
      <c r="AV193" s="13" t="s">
        <v>79</v>
      </c>
      <c r="AW193" s="13" t="s">
        <v>31</v>
      </c>
      <c r="AX193" s="13" t="s">
        <v>69</v>
      </c>
      <c r="AY193" s="244" t="s">
        <v>151</v>
      </c>
    </row>
    <row r="194" s="13" customFormat="1">
      <c r="A194" s="13"/>
      <c r="B194" s="233"/>
      <c r="C194" s="234"/>
      <c r="D194" s="235" t="s">
        <v>161</v>
      </c>
      <c r="E194" s="236" t="s">
        <v>19</v>
      </c>
      <c r="F194" s="237" t="s">
        <v>796</v>
      </c>
      <c r="G194" s="234"/>
      <c r="H194" s="238">
        <v>3.9020000000000001</v>
      </c>
      <c r="I194" s="239"/>
      <c r="J194" s="234"/>
      <c r="K194" s="234"/>
      <c r="L194" s="240"/>
      <c r="M194" s="241"/>
      <c r="N194" s="242"/>
      <c r="O194" s="242"/>
      <c r="P194" s="242"/>
      <c r="Q194" s="242"/>
      <c r="R194" s="242"/>
      <c r="S194" s="242"/>
      <c r="T194" s="24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4" t="s">
        <v>161</v>
      </c>
      <c r="AU194" s="244" t="s">
        <v>79</v>
      </c>
      <c r="AV194" s="13" t="s">
        <v>79</v>
      </c>
      <c r="AW194" s="13" t="s">
        <v>31</v>
      </c>
      <c r="AX194" s="13" t="s">
        <v>69</v>
      </c>
      <c r="AY194" s="244" t="s">
        <v>151</v>
      </c>
    </row>
    <row r="195" s="13" customFormat="1">
      <c r="A195" s="13"/>
      <c r="B195" s="233"/>
      <c r="C195" s="234"/>
      <c r="D195" s="235" t="s">
        <v>161</v>
      </c>
      <c r="E195" s="236" t="s">
        <v>19</v>
      </c>
      <c r="F195" s="237" t="s">
        <v>797</v>
      </c>
      <c r="G195" s="234"/>
      <c r="H195" s="238">
        <v>3.379</v>
      </c>
      <c r="I195" s="239"/>
      <c r="J195" s="234"/>
      <c r="K195" s="234"/>
      <c r="L195" s="240"/>
      <c r="M195" s="241"/>
      <c r="N195" s="242"/>
      <c r="O195" s="242"/>
      <c r="P195" s="242"/>
      <c r="Q195" s="242"/>
      <c r="R195" s="242"/>
      <c r="S195" s="242"/>
      <c r="T195" s="24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4" t="s">
        <v>161</v>
      </c>
      <c r="AU195" s="244" t="s">
        <v>79</v>
      </c>
      <c r="AV195" s="13" t="s">
        <v>79</v>
      </c>
      <c r="AW195" s="13" t="s">
        <v>31</v>
      </c>
      <c r="AX195" s="13" t="s">
        <v>69</v>
      </c>
      <c r="AY195" s="244" t="s">
        <v>151</v>
      </c>
    </row>
    <row r="196" s="14" customFormat="1">
      <c r="A196" s="14"/>
      <c r="B196" s="245"/>
      <c r="C196" s="246"/>
      <c r="D196" s="235" t="s">
        <v>161</v>
      </c>
      <c r="E196" s="247" t="s">
        <v>19</v>
      </c>
      <c r="F196" s="248" t="s">
        <v>202</v>
      </c>
      <c r="G196" s="246"/>
      <c r="H196" s="249">
        <v>26.792999999999999</v>
      </c>
      <c r="I196" s="250"/>
      <c r="J196" s="246"/>
      <c r="K196" s="246"/>
      <c r="L196" s="251"/>
      <c r="M196" s="252"/>
      <c r="N196" s="253"/>
      <c r="O196" s="253"/>
      <c r="P196" s="253"/>
      <c r="Q196" s="253"/>
      <c r="R196" s="253"/>
      <c r="S196" s="253"/>
      <c r="T196" s="25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5" t="s">
        <v>161</v>
      </c>
      <c r="AU196" s="255" t="s">
        <v>79</v>
      </c>
      <c r="AV196" s="14" t="s">
        <v>158</v>
      </c>
      <c r="AW196" s="14" t="s">
        <v>31</v>
      </c>
      <c r="AX196" s="14" t="s">
        <v>77</v>
      </c>
      <c r="AY196" s="255" t="s">
        <v>151</v>
      </c>
    </row>
    <row r="197" s="2" customFormat="1" ht="16.5" customHeight="1">
      <c r="A197" s="41"/>
      <c r="B197" s="42"/>
      <c r="C197" s="215" t="s">
        <v>326</v>
      </c>
      <c r="D197" s="215" t="s">
        <v>153</v>
      </c>
      <c r="E197" s="216" t="s">
        <v>798</v>
      </c>
      <c r="F197" s="217" t="s">
        <v>799</v>
      </c>
      <c r="G197" s="218" t="s">
        <v>363</v>
      </c>
      <c r="H197" s="219">
        <v>9</v>
      </c>
      <c r="I197" s="220"/>
      <c r="J197" s="221">
        <f>ROUND(I197*H197,2)</f>
        <v>0</v>
      </c>
      <c r="K197" s="217" t="s">
        <v>157</v>
      </c>
      <c r="L197" s="47"/>
      <c r="M197" s="222" t="s">
        <v>19</v>
      </c>
      <c r="N197" s="223" t="s">
        <v>40</v>
      </c>
      <c r="O197" s="87"/>
      <c r="P197" s="224">
        <f>O197*H197</f>
        <v>0</v>
      </c>
      <c r="Q197" s="224">
        <v>0.087417999999999996</v>
      </c>
      <c r="R197" s="224">
        <f>Q197*H197</f>
        <v>0.78676199999999996</v>
      </c>
      <c r="S197" s="224">
        <v>0</v>
      </c>
      <c r="T197" s="225">
        <f>S197*H197</f>
        <v>0</v>
      </c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R197" s="226" t="s">
        <v>158</v>
      </c>
      <c r="AT197" s="226" t="s">
        <v>153</v>
      </c>
      <c r="AU197" s="226" t="s">
        <v>79</v>
      </c>
      <c r="AY197" s="20" t="s">
        <v>151</v>
      </c>
      <c r="BE197" s="227">
        <f>IF(N197="základní",J197,0)</f>
        <v>0</v>
      </c>
      <c r="BF197" s="227">
        <f>IF(N197="snížená",J197,0)</f>
        <v>0</v>
      </c>
      <c r="BG197" s="227">
        <f>IF(N197="zákl. přenesená",J197,0)</f>
        <v>0</v>
      </c>
      <c r="BH197" s="227">
        <f>IF(N197="sníž. přenesená",J197,0)</f>
        <v>0</v>
      </c>
      <c r="BI197" s="227">
        <f>IF(N197="nulová",J197,0)</f>
        <v>0</v>
      </c>
      <c r="BJ197" s="20" t="s">
        <v>77</v>
      </c>
      <c r="BK197" s="227">
        <f>ROUND(I197*H197,2)</f>
        <v>0</v>
      </c>
      <c r="BL197" s="20" t="s">
        <v>158</v>
      </c>
      <c r="BM197" s="226" t="s">
        <v>477</v>
      </c>
    </row>
    <row r="198" s="2" customFormat="1">
      <c r="A198" s="41"/>
      <c r="B198" s="42"/>
      <c r="C198" s="43"/>
      <c r="D198" s="228" t="s">
        <v>159</v>
      </c>
      <c r="E198" s="43"/>
      <c r="F198" s="229" t="s">
        <v>800</v>
      </c>
      <c r="G198" s="43"/>
      <c r="H198" s="43"/>
      <c r="I198" s="230"/>
      <c r="J198" s="43"/>
      <c r="K198" s="43"/>
      <c r="L198" s="47"/>
      <c r="M198" s="231"/>
      <c r="N198" s="232"/>
      <c r="O198" s="87"/>
      <c r="P198" s="87"/>
      <c r="Q198" s="87"/>
      <c r="R198" s="87"/>
      <c r="S198" s="87"/>
      <c r="T198" s="88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T198" s="20" t="s">
        <v>159</v>
      </c>
      <c r="AU198" s="20" t="s">
        <v>79</v>
      </c>
    </row>
    <row r="199" s="2" customFormat="1" ht="16.5" customHeight="1">
      <c r="A199" s="41"/>
      <c r="B199" s="42"/>
      <c r="C199" s="257" t="s">
        <v>331</v>
      </c>
      <c r="D199" s="257" t="s">
        <v>249</v>
      </c>
      <c r="E199" s="258" t="s">
        <v>801</v>
      </c>
      <c r="F199" s="259" t="s">
        <v>802</v>
      </c>
      <c r="G199" s="260" t="s">
        <v>363</v>
      </c>
      <c r="H199" s="261">
        <v>2</v>
      </c>
      <c r="I199" s="262"/>
      <c r="J199" s="263">
        <f>ROUND(I199*H199,2)</f>
        <v>0</v>
      </c>
      <c r="K199" s="259" t="s">
        <v>157</v>
      </c>
      <c r="L199" s="264"/>
      <c r="M199" s="265" t="s">
        <v>19</v>
      </c>
      <c r="N199" s="266" t="s">
        <v>40</v>
      </c>
      <c r="O199" s="87"/>
      <c r="P199" s="224">
        <f>O199*H199</f>
        <v>0</v>
      </c>
      <c r="Q199" s="224">
        <v>0.052999999999999998</v>
      </c>
      <c r="R199" s="224">
        <f>Q199*H199</f>
        <v>0.106</v>
      </c>
      <c r="S199" s="224">
        <v>0</v>
      </c>
      <c r="T199" s="225">
        <f>S199*H199</f>
        <v>0</v>
      </c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R199" s="226" t="s">
        <v>175</v>
      </c>
      <c r="AT199" s="226" t="s">
        <v>249</v>
      </c>
      <c r="AU199" s="226" t="s">
        <v>79</v>
      </c>
      <c r="AY199" s="20" t="s">
        <v>151</v>
      </c>
      <c r="BE199" s="227">
        <f>IF(N199="základní",J199,0)</f>
        <v>0</v>
      </c>
      <c r="BF199" s="227">
        <f>IF(N199="snížená",J199,0)</f>
        <v>0</v>
      </c>
      <c r="BG199" s="227">
        <f>IF(N199="zákl. přenesená",J199,0)</f>
        <v>0</v>
      </c>
      <c r="BH199" s="227">
        <f>IF(N199="sníž. přenesená",J199,0)</f>
        <v>0</v>
      </c>
      <c r="BI199" s="227">
        <f>IF(N199="nulová",J199,0)</f>
        <v>0</v>
      </c>
      <c r="BJ199" s="20" t="s">
        <v>77</v>
      </c>
      <c r="BK199" s="227">
        <f>ROUND(I199*H199,2)</f>
        <v>0</v>
      </c>
      <c r="BL199" s="20" t="s">
        <v>158</v>
      </c>
      <c r="BM199" s="226" t="s">
        <v>310</v>
      </c>
    </row>
    <row r="200" s="2" customFormat="1" ht="16.5" customHeight="1">
      <c r="A200" s="41"/>
      <c r="B200" s="42"/>
      <c r="C200" s="257" t="s">
        <v>333</v>
      </c>
      <c r="D200" s="257" t="s">
        <v>249</v>
      </c>
      <c r="E200" s="258" t="s">
        <v>803</v>
      </c>
      <c r="F200" s="259" t="s">
        <v>804</v>
      </c>
      <c r="G200" s="260" t="s">
        <v>363</v>
      </c>
      <c r="H200" s="261">
        <v>1</v>
      </c>
      <c r="I200" s="262"/>
      <c r="J200" s="263">
        <f>ROUND(I200*H200,2)</f>
        <v>0</v>
      </c>
      <c r="K200" s="259" t="s">
        <v>157</v>
      </c>
      <c r="L200" s="264"/>
      <c r="M200" s="265" t="s">
        <v>19</v>
      </c>
      <c r="N200" s="266" t="s">
        <v>40</v>
      </c>
      <c r="O200" s="87"/>
      <c r="P200" s="224">
        <f>O200*H200</f>
        <v>0</v>
      </c>
      <c r="Q200" s="224">
        <v>0.041000000000000002</v>
      </c>
      <c r="R200" s="224">
        <f>Q200*H200</f>
        <v>0.041000000000000002</v>
      </c>
      <c r="S200" s="224">
        <v>0</v>
      </c>
      <c r="T200" s="225">
        <f>S200*H200</f>
        <v>0</v>
      </c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R200" s="226" t="s">
        <v>175</v>
      </c>
      <c r="AT200" s="226" t="s">
        <v>249</v>
      </c>
      <c r="AU200" s="226" t="s">
        <v>79</v>
      </c>
      <c r="AY200" s="20" t="s">
        <v>151</v>
      </c>
      <c r="BE200" s="227">
        <f>IF(N200="základní",J200,0)</f>
        <v>0</v>
      </c>
      <c r="BF200" s="227">
        <f>IF(N200="snížená",J200,0)</f>
        <v>0</v>
      </c>
      <c r="BG200" s="227">
        <f>IF(N200="zákl. přenesená",J200,0)</f>
        <v>0</v>
      </c>
      <c r="BH200" s="227">
        <f>IF(N200="sníž. přenesená",J200,0)</f>
        <v>0</v>
      </c>
      <c r="BI200" s="227">
        <f>IF(N200="nulová",J200,0)</f>
        <v>0</v>
      </c>
      <c r="BJ200" s="20" t="s">
        <v>77</v>
      </c>
      <c r="BK200" s="227">
        <f>ROUND(I200*H200,2)</f>
        <v>0</v>
      </c>
      <c r="BL200" s="20" t="s">
        <v>158</v>
      </c>
      <c r="BM200" s="226" t="s">
        <v>316</v>
      </c>
    </row>
    <row r="201" s="2" customFormat="1" ht="16.5" customHeight="1">
      <c r="A201" s="41"/>
      <c r="B201" s="42"/>
      <c r="C201" s="257" t="s">
        <v>236</v>
      </c>
      <c r="D201" s="257" t="s">
        <v>249</v>
      </c>
      <c r="E201" s="258" t="s">
        <v>805</v>
      </c>
      <c r="F201" s="259" t="s">
        <v>806</v>
      </c>
      <c r="G201" s="260" t="s">
        <v>363</v>
      </c>
      <c r="H201" s="261">
        <v>6</v>
      </c>
      <c r="I201" s="262"/>
      <c r="J201" s="263">
        <f>ROUND(I201*H201,2)</f>
        <v>0</v>
      </c>
      <c r="K201" s="259" t="s">
        <v>157</v>
      </c>
      <c r="L201" s="264"/>
      <c r="M201" s="265" t="s">
        <v>19</v>
      </c>
      <c r="N201" s="266" t="s">
        <v>40</v>
      </c>
      <c r="O201" s="87"/>
      <c r="P201" s="224">
        <f>O201*H201</f>
        <v>0</v>
      </c>
      <c r="Q201" s="224">
        <v>0.027</v>
      </c>
      <c r="R201" s="224">
        <f>Q201*H201</f>
        <v>0.16200000000000001</v>
      </c>
      <c r="S201" s="224">
        <v>0</v>
      </c>
      <c r="T201" s="225">
        <f>S201*H201</f>
        <v>0</v>
      </c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R201" s="226" t="s">
        <v>175</v>
      </c>
      <c r="AT201" s="226" t="s">
        <v>249</v>
      </c>
      <c r="AU201" s="226" t="s">
        <v>79</v>
      </c>
      <c r="AY201" s="20" t="s">
        <v>151</v>
      </c>
      <c r="BE201" s="227">
        <f>IF(N201="základní",J201,0)</f>
        <v>0</v>
      </c>
      <c r="BF201" s="227">
        <f>IF(N201="snížená",J201,0)</f>
        <v>0</v>
      </c>
      <c r="BG201" s="227">
        <f>IF(N201="zákl. přenesená",J201,0)</f>
        <v>0</v>
      </c>
      <c r="BH201" s="227">
        <f>IF(N201="sníž. přenesená",J201,0)</f>
        <v>0</v>
      </c>
      <c r="BI201" s="227">
        <f>IF(N201="nulová",J201,0)</f>
        <v>0</v>
      </c>
      <c r="BJ201" s="20" t="s">
        <v>77</v>
      </c>
      <c r="BK201" s="227">
        <f>ROUND(I201*H201,2)</f>
        <v>0</v>
      </c>
      <c r="BL201" s="20" t="s">
        <v>158</v>
      </c>
      <c r="BM201" s="226" t="s">
        <v>634</v>
      </c>
    </row>
    <row r="202" s="2" customFormat="1" ht="21.75" customHeight="1">
      <c r="A202" s="41"/>
      <c r="B202" s="42"/>
      <c r="C202" s="215" t="s">
        <v>344</v>
      </c>
      <c r="D202" s="215" t="s">
        <v>153</v>
      </c>
      <c r="E202" s="216" t="s">
        <v>807</v>
      </c>
      <c r="F202" s="217" t="s">
        <v>808</v>
      </c>
      <c r="G202" s="218" t="s">
        <v>363</v>
      </c>
      <c r="H202" s="219">
        <v>1</v>
      </c>
      <c r="I202" s="220"/>
      <c r="J202" s="221">
        <f>ROUND(I202*H202,2)</f>
        <v>0</v>
      </c>
      <c r="K202" s="217" t="s">
        <v>157</v>
      </c>
      <c r="L202" s="47"/>
      <c r="M202" s="222" t="s">
        <v>19</v>
      </c>
      <c r="N202" s="223" t="s">
        <v>40</v>
      </c>
      <c r="O202" s="87"/>
      <c r="P202" s="224">
        <f>O202*H202</f>
        <v>0</v>
      </c>
      <c r="Q202" s="224">
        <v>0.087417999999999996</v>
      </c>
      <c r="R202" s="224">
        <f>Q202*H202</f>
        <v>0.087417999999999996</v>
      </c>
      <c r="S202" s="224">
        <v>0</v>
      </c>
      <c r="T202" s="225">
        <f>S202*H202</f>
        <v>0</v>
      </c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R202" s="226" t="s">
        <v>158</v>
      </c>
      <c r="AT202" s="226" t="s">
        <v>153</v>
      </c>
      <c r="AU202" s="226" t="s">
        <v>79</v>
      </c>
      <c r="AY202" s="20" t="s">
        <v>151</v>
      </c>
      <c r="BE202" s="227">
        <f>IF(N202="základní",J202,0)</f>
        <v>0</v>
      </c>
      <c r="BF202" s="227">
        <f>IF(N202="snížená",J202,0)</f>
        <v>0</v>
      </c>
      <c r="BG202" s="227">
        <f>IF(N202="zákl. přenesená",J202,0)</f>
        <v>0</v>
      </c>
      <c r="BH202" s="227">
        <f>IF(N202="sníž. přenesená",J202,0)</f>
        <v>0</v>
      </c>
      <c r="BI202" s="227">
        <f>IF(N202="nulová",J202,0)</f>
        <v>0</v>
      </c>
      <c r="BJ202" s="20" t="s">
        <v>77</v>
      </c>
      <c r="BK202" s="227">
        <f>ROUND(I202*H202,2)</f>
        <v>0</v>
      </c>
      <c r="BL202" s="20" t="s">
        <v>158</v>
      </c>
      <c r="BM202" s="226" t="s">
        <v>500</v>
      </c>
    </row>
    <row r="203" s="2" customFormat="1">
      <c r="A203" s="41"/>
      <c r="B203" s="42"/>
      <c r="C203" s="43"/>
      <c r="D203" s="228" t="s">
        <v>159</v>
      </c>
      <c r="E203" s="43"/>
      <c r="F203" s="229" t="s">
        <v>809</v>
      </c>
      <c r="G203" s="43"/>
      <c r="H203" s="43"/>
      <c r="I203" s="230"/>
      <c r="J203" s="43"/>
      <c r="K203" s="43"/>
      <c r="L203" s="47"/>
      <c r="M203" s="231"/>
      <c r="N203" s="232"/>
      <c r="O203" s="87"/>
      <c r="P203" s="87"/>
      <c r="Q203" s="87"/>
      <c r="R203" s="87"/>
      <c r="S203" s="87"/>
      <c r="T203" s="88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T203" s="20" t="s">
        <v>159</v>
      </c>
      <c r="AU203" s="20" t="s">
        <v>79</v>
      </c>
    </row>
    <row r="204" s="2" customFormat="1" ht="16.5" customHeight="1">
      <c r="A204" s="41"/>
      <c r="B204" s="42"/>
      <c r="C204" s="257" t="s">
        <v>246</v>
      </c>
      <c r="D204" s="257" t="s">
        <v>249</v>
      </c>
      <c r="E204" s="258" t="s">
        <v>810</v>
      </c>
      <c r="F204" s="259" t="s">
        <v>811</v>
      </c>
      <c r="G204" s="260" t="s">
        <v>363</v>
      </c>
      <c r="H204" s="261">
        <v>1</v>
      </c>
      <c r="I204" s="262"/>
      <c r="J204" s="263">
        <f>ROUND(I204*H204,2)</f>
        <v>0</v>
      </c>
      <c r="K204" s="259" t="s">
        <v>157</v>
      </c>
      <c r="L204" s="264"/>
      <c r="M204" s="265" t="s">
        <v>19</v>
      </c>
      <c r="N204" s="266" t="s">
        <v>40</v>
      </c>
      <c r="O204" s="87"/>
      <c r="P204" s="224">
        <f>O204*H204</f>
        <v>0</v>
      </c>
      <c r="Q204" s="224">
        <v>0.081000000000000003</v>
      </c>
      <c r="R204" s="224">
        <f>Q204*H204</f>
        <v>0.081000000000000003</v>
      </c>
      <c r="S204" s="224">
        <v>0</v>
      </c>
      <c r="T204" s="225">
        <f>S204*H204</f>
        <v>0</v>
      </c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R204" s="226" t="s">
        <v>175</v>
      </c>
      <c r="AT204" s="226" t="s">
        <v>249</v>
      </c>
      <c r="AU204" s="226" t="s">
        <v>79</v>
      </c>
      <c r="AY204" s="20" t="s">
        <v>151</v>
      </c>
      <c r="BE204" s="227">
        <f>IF(N204="základní",J204,0)</f>
        <v>0</v>
      </c>
      <c r="BF204" s="227">
        <f>IF(N204="snížená",J204,0)</f>
        <v>0</v>
      </c>
      <c r="BG204" s="227">
        <f>IF(N204="zákl. přenesená",J204,0)</f>
        <v>0</v>
      </c>
      <c r="BH204" s="227">
        <f>IF(N204="sníž. přenesená",J204,0)</f>
        <v>0</v>
      </c>
      <c r="BI204" s="227">
        <f>IF(N204="nulová",J204,0)</f>
        <v>0</v>
      </c>
      <c r="BJ204" s="20" t="s">
        <v>77</v>
      </c>
      <c r="BK204" s="227">
        <f>ROUND(I204*H204,2)</f>
        <v>0</v>
      </c>
      <c r="BL204" s="20" t="s">
        <v>158</v>
      </c>
      <c r="BM204" s="226" t="s">
        <v>323</v>
      </c>
    </row>
    <row r="205" s="2" customFormat="1" ht="24.15" customHeight="1">
      <c r="A205" s="41"/>
      <c r="B205" s="42"/>
      <c r="C205" s="215" t="s">
        <v>354</v>
      </c>
      <c r="D205" s="215" t="s">
        <v>153</v>
      </c>
      <c r="E205" s="216" t="s">
        <v>812</v>
      </c>
      <c r="F205" s="217" t="s">
        <v>813</v>
      </c>
      <c r="G205" s="218" t="s">
        <v>197</v>
      </c>
      <c r="H205" s="219">
        <v>0.33800000000000002</v>
      </c>
      <c r="I205" s="220"/>
      <c r="J205" s="221">
        <f>ROUND(I205*H205,2)</f>
        <v>0</v>
      </c>
      <c r="K205" s="217" t="s">
        <v>157</v>
      </c>
      <c r="L205" s="47"/>
      <c r="M205" s="222" t="s">
        <v>19</v>
      </c>
      <c r="N205" s="223" t="s">
        <v>40</v>
      </c>
      <c r="O205" s="87"/>
      <c r="P205" s="224">
        <f>O205*H205</f>
        <v>0</v>
      </c>
      <c r="Q205" s="224">
        <v>2.5018699999999998</v>
      </c>
      <c r="R205" s="224">
        <f>Q205*H205</f>
        <v>0.84563206000000002</v>
      </c>
      <c r="S205" s="224">
        <v>0</v>
      </c>
      <c r="T205" s="225">
        <f>S205*H205</f>
        <v>0</v>
      </c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R205" s="226" t="s">
        <v>158</v>
      </c>
      <c r="AT205" s="226" t="s">
        <v>153</v>
      </c>
      <c r="AU205" s="226" t="s">
        <v>79</v>
      </c>
      <c r="AY205" s="20" t="s">
        <v>151</v>
      </c>
      <c r="BE205" s="227">
        <f>IF(N205="základní",J205,0)</f>
        <v>0</v>
      </c>
      <c r="BF205" s="227">
        <f>IF(N205="snížená",J205,0)</f>
        <v>0</v>
      </c>
      <c r="BG205" s="227">
        <f>IF(N205="zákl. přenesená",J205,0)</f>
        <v>0</v>
      </c>
      <c r="BH205" s="227">
        <f>IF(N205="sníž. přenesená",J205,0)</f>
        <v>0</v>
      </c>
      <c r="BI205" s="227">
        <f>IF(N205="nulová",J205,0)</f>
        <v>0</v>
      </c>
      <c r="BJ205" s="20" t="s">
        <v>77</v>
      </c>
      <c r="BK205" s="227">
        <f>ROUND(I205*H205,2)</f>
        <v>0</v>
      </c>
      <c r="BL205" s="20" t="s">
        <v>158</v>
      </c>
      <c r="BM205" s="226" t="s">
        <v>647</v>
      </c>
    </row>
    <row r="206" s="2" customFormat="1">
      <c r="A206" s="41"/>
      <c r="B206" s="42"/>
      <c r="C206" s="43"/>
      <c r="D206" s="228" t="s">
        <v>159</v>
      </c>
      <c r="E206" s="43"/>
      <c r="F206" s="229" t="s">
        <v>814</v>
      </c>
      <c r="G206" s="43"/>
      <c r="H206" s="43"/>
      <c r="I206" s="230"/>
      <c r="J206" s="43"/>
      <c r="K206" s="43"/>
      <c r="L206" s="47"/>
      <c r="M206" s="231"/>
      <c r="N206" s="232"/>
      <c r="O206" s="87"/>
      <c r="P206" s="87"/>
      <c r="Q206" s="87"/>
      <c r="R206" s="87"/>
      <c r="S206" s="87"/>
      <c r="T206" s="88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T206" s="20" t="s">
        <v>159</v>
      </c>
      <c r="AU206" s="20" t="s">
        <v>79</v>
      </c>
    </row>
    <row r="207" s="13" customFormat="1">
      <c r="A207" s="13"/>
      <c r="B207" s="233"/>
      <c r="C207" s="234"/>
      <c r="D207" s="235" t="s">
        <v>161</v>
      </c>
      <c r="E207" s="236" t="s">
        <v>19</v>
      </c>
      <c r="F207" s="237" t="s">
        <v>815</v>
      </c>
      <c r="G207" s="234"/>
      <c r="H207" s="238">
        <v>0.33800000000000002</v>
      </c>
      <c r="I207" s="239"/>
      <c r="J207" s="234"/>
      <c r="K207" s="234"/>
      <c r="L207" s="240"/>
      <c r="M207" s="241"/>
      <c r="N207" s="242"/>
      <c r="O207" s="242"/>
      <c r="P207" s="242"/>
      <c r="Q207" s="242"/>
      <c r="R207" s="242"/>
      <c r="S207" s="242"/>
      <c r="T207" s="24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4" t="s">
        <v>161</v>
      </c>
      <c r="AU207" s="244" t="s">
        <v>79</v>
      </c>
      <c r="AV207" s="13" t="s">
        <v>79</v>
      </c>
      <c r="AW207" s="13" t="s">
        <v>31</v>
      </c>
      <c r="AX207" s="13" t="s">
        <v>69</v>
      </c>
      <c r="AY207" s="244" t="s">
        <v>151</v>
      </c>
    </row>
    <row r="208" s="14" customFormat="1">
      <c r="A208" s="14"/>
      <c r="B208" s="245"/>
      <c r="C208" s="246"/>
      <c r="D208" s="235" t="s">
        <v>161</v>
      </c>
      <c r="E208" s="247" t="s">
        <v>19</v>
      </c>
      <c r="F208" s="248" t="s">
        <v>202</v>
      </c>
      <c r="G208" s="246"/>
      <c r="H208" s="249">
        <v>0.33800000000000002</v>
      </c>
      <c r="I208" s="250"/>
      <c r="J208" s="246"/>
      <c r="K208" s="246"/>
      <c r="L208" s="251"/>
      <c r="M208" s="252"/>
      <c r="N208" s="253"/>
      <c r="O208" s="253"/>
      <c r="P208" s="253"/>
      <c r="Q208" s="253"/>
      <c r="R208" s="253"/>
      <c r="S208" s="253"/>
      <c r="T208" s="25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5" t="s">
        <v>161</v>
      </c>
      <c r="AU208" s="255" t="s">
        <v>79</v>
      </c>
      <c r="AV208" s="14" t="s">
        <v>158</v>
      </c>
      <c r="AW208" s="14" t="s">
        <v>31</v>
      </c>
      <c r="AX208" s="14" t="s">
        <v>77</v>
      </c>
      <c r="AY208" s="255" t="s">
        <v>151</v>
      </c>
    </row>
    <row r="209" s="12" customFormat="1" ht="22.8" customHeight="1">
      <c r="A209" s="12"/>
      <c r="B209" s="199"/>
      <c r="C209" s="200"/>
      <c r="D209" s="201" t="s">
        <v>68</v>
      </c>
      <c r="E209" s="213" t="s">
        <v>178</v>
      </c>
      <c r="F209" s="213" t="s">
        <v>260</v>
      </c>
      <c r="G209" s="200"/>
      <c r="H209" s="200"/>
      <c r="I209" s="203"/>
      <c r="J209" s="214">
        <f>BK209</f>
        <v>0</v>
      </c>
      <c r="K209" s="200"/>
      <c r="L209" s="205"/>
      <c r="M209" s="206"/>
      <c r="N209" s="207"/>
      <c r="O209" s="207"/>
      <c r="P209" s="208">
        <f>SUM(P210:P231)</f>
        <v>0</v>
      </c>
      <c r="Q209" s="207"/>
      <c r="R209" s="208">
        <f>SUM(R210:R231)</f>
        <v>21.451822183999994</v>
      </c>
      <c r="S209" s="207"/>
      <c r="T209" s="209">
        <f>SUM(T210:T231)</f>
        <v>0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R209" s="210" t="s">
        <v>77</v>
      </c>
      <c r="AT209" s="211" t="s">
        <v>68</v>
      </c>
      <c r="AU209" s="211" t="s">
        <v>77</v>
      </c>
      <c r="AY209" s="210" t="s">
        <v>151</v>
      </c>
      <c r="BK209" s="212">
        <f>SUM(BK210:BK231)</f>
        <v>0</v>
      </c>
    </row>
    <row r="210" s="2" customFormat="1" ht="21.75" customHeight="1">
      <c r="A210" s="41"/>
      <c r="B210" s="42"/>
      <c r="C210" s="215" t="s">
        <v>252</v>
      </c>
      <c r="D210" s="215" t="s">
        <v>153</v>
      </c>
      <c r="E210" s="216" t="s">
        <v>816</v>
      </c>
      <c r="F210" s="217" t="s">
        <v>817</v>
      </c>
      <c r="G210" s="218" t="s">
        <v>156</v>
      </c>
      <c r="H210" s="219">
        <v>20.719999999999999</v>
      </c>
      <c r="I210" s="220"/>
      <c r="J210" s="221">
        <f>ROUND(I210*H210,2)</f>
        <v>0</v>
      </c>
      <c r="K210" s="217" t="s">
        <v>157</v>
      </c>
      <c r="L210" s="47"/>
      <c r="M210" s="222" t="s">
        <v>19</v>
      </c>
      <c r="N210" s="223" t="s">
        <v>40</v>
      </c>
      <c r="O210" s="87"/>
      <c r="P210" s="224">
        <f>O210*H210</f>
        <v>0</v>
      </c>
      <c r="Q210" s="224">
        <v>0.34499999999999997</v>
      </c>
      <c r="R210" s="224">
        <f>Q210*H210</f>
        <v>7.1483999999999988</v>
      </c>
      <c r="S210" s="224">
        <v>0</v>
      </c>
      <c r="T210" s="225">
        <f>S210*H210</f>
        <v>0</v>
      </c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R210" s="226" t="s">
        <v>158</v>
      </c>
      <c r="AT210" s="226" t="s">
        <v>153</v>
      </c>
      <c r="AU210" s="226" t="s">
        <v>79</v>
      </c>
      <c r="AY210" s="20" t="s">
        <v>151</v>
      </c>
      <c r="BE210" s="227">
        <f>IF(N210="základní",J210,0)</f>
        <v>0</v>
      </c>
      <c r="BF210" s="227">
        <f>IF(N210="snížená",J210,0)</f>
        <v>0</v>
      </c>
      <c r="BG210" s="227">
        <f>IF(N210="zákl. přenesená",J210,0)</f>
        <v>0</v>
      </c>
      <c r="BH210" s="227">
        <f>IF(N210="sníž. přenesená",J210,0)</f>
        <v>0</v>
      </c>
      <c r="BI210" s="227">
        <f>IF(N210="nulová",J210,0)</f>
        <v>0</v>
      </c>
      <c r="BJ210" s="20" t="s">
        <v>77</v>
      </c>
      <c r="BK210" s="227">
        <f>ROUND(I210*H210,2)</f>
        <v>0</v>
      </c>
      <c r="BL210" s="20" t="s">
        <v>158</v>
      </c>
      <c r="BM210" s="226" t="s">
        <v>340</v>
      </c>
    </row>
    <row r="211" s="2" customFormat="1">
      <c r="A211" s="41"/>
      <c r="B211" s="42"/>
      <c r="C211" s="43"/>
      <c r="D211" s="228" t="s">
        <v>159</v>
      </c>
      <c r="E211" s="43"/>
      <c r="F211" s="229" t="s">
        <v>818</v>
      </c>
      <c r="G211" s="43"/>
      <c r="H211" s="43"/>
      <c r="I211" s="230"/>
      <c r="J211" s="43"/>
      <c r="K211" s="43"/>
      <c r="L211" s="47"/>
      <c r="M211" s="231"/>
      <c r="N211" s="232"/>
      <c r="O211" s="87"/>
      <c r="P211" s="87"/>
      <c r="Q211" s="87"/>
      <c r="R211" s="87"/>
      <c r="S211" s="87"/>
      <c r="T211" s="88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T211" s="20" t="s">
        <v>159</v>
      </c>
      <c r="AU211" s="20" t="s">
        <v>79</v>
      </c>
    </row>
    <row r="212" s="13" customFormat="1">
      <c r="A212" s="13"/>
      <c r="B212" s="233"/>
      <c r="C212" s="234"/>
      <c r="D212" s="235" t="s">
        <v>161</v>
      </c>
      <c r="E212" s="236" t="s">
        <v>19</v>
      </c>
      <c r="F212" s="237" t="s">
        <v>819</v>
      </c>
      <c r="G212" s="234"/>
      <c r="H212" s="238">
        <v>20.719999999999999</v>
      </c>
      <c r="I212" s="239"/>
      <c r="J212" s="234"/>
      <c r="K212" s="234"/>
      <c r="L212" s="240"/>
      <c r="M212" s="241"/>
      <c r="N212" s="242"/>
      <c r="O212" s="242"/>
      <c r="P212" s="242"/>
      <c r="Q212" s="242"/>
      <c r="R212" s="242"/>
      <c r="S212" s="242"/>
      <c r="T212" s="24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4" t="s">
        <v>161</v>
      </c>
      <c r="AU212" s="244" t="s">
        <v>79</v>
      </c>
      <c r="AV212" s="13" t="s">
        <v>79</v>
      </c>
      <c r="AW212" s="13" t="s">
        <v>31</v>
      </c>
      <c r="AX212" s="13" t="s">
        <v>77</v>
      </c>
      <c r="AY212" s="244" t="s">
        <v>151</v>
      </c>
    </row>
    <row r="213" s="2" customFormat="1" ht="21.75" customHeight="1">
      <c r="A213" s="41"/>
      <c r="B213" s="42"/>
      <c r="C213" s="215" t="s">
        <v>366</v>
      </c>
      <c r="D213" s="215" t="s">
        <v>153</v>
      </c>
      <c r="E213" s="216" t="s">
        <v>816</v>
      </c>
      <c r="F213" s="217" t="s">
        <v>817</v>
      </c>
      <c r="G213" s="218" t="s">
        <v>156</v>
      </c>
      <c r="H213" s="219">
        <v>20.719999999999999</v>
      </c>
      <c r="I213" s="220"/>
      <c r="J213" s="221">
        <f>ROUND(I213*H213,2)</f>
        <v>0</v>
      </c>
      <c r="K213" s="217" t="s">
        <v>157</v>
      </c>
      <c r="L213" s="47"/>
      <c r="M213" s="222" t="s">
        <v>19</v>
      </c>
      <c r="N213" s="223" t="s">
        <v>40</v>
      </c>
      <c r="O213" s="87"/>
      <c r="P213" s="224">
        <f>O213*H213</f>
        <v>0</v>
      </c>
      <c r="Q213" s="224">
        <v>0.34499999999999997</v>
      </c>
      <c r="R213" s="224">
        <f>Q213*H213</f>
        <v>7.1483999999999988</v>
      </c>
      <c r="S213" s="224">
        <v>0</v>
      </c>
      <c r="T213" s="225">
        <f>S213*H213</f>
        <v>0</v>
      </c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R213" s="226" t="s">
        <v>158</v>
      </c>
      <c r="AT213" s="226" t="s">
        <v>153</v>
      </c>
      <c r="AU213" s="226" t="s">
        <v>79</v>
      </c>
      <c r="AY213" s="20" t="s">
        <v>151</v>
      </c>
      <c r="BE213" s="227">
        <f>IF(N213="základní",J213,0)</f>
        <v>0</v>
      </c>
      <c r="BF213" s="227">
        <f>IF(N213="snížená",J213,0)</f>
        <v>0</v>
      </c>
      <c r="BG213" s="227">
        <f>IF(N213="zákl. přenesená",J213,0)</f>
        <v>0</v>
      </c>
      <c r="BH213" s="227">
        <f>IF(N213="sníž. přenesená",J213,0)</f>
        <v>0</v>
      </c>
      <c r="BI213" s="227">
        <f>IF(N213="nulová",J213,0)</f>
        <v>0</v>
      </c>
      <c r="BJ213" s="20" t="s">
        <v>77</v>
      </c>
      <c r="BK213" s="227">
        <f>ROUND(I213*H213,2)</f>
        <v>0</v>
      </c>
      <c r="BL213" s="20" t="s">
        <v>158</v>
      </c>
      <c r="BM213" s="226" t="s">
        <v>347</v>
      </c>
    </row>
    <row r="214" s="2" customFormat="1">
      <c r="A214" s="41"/>
      <c r="B214" s="42"/>
      <c r="C214" s="43"/>
      <c r="D214" s="228" t="s">
        <v>159</v>
      </c>
      <c r="E214" s="43"/>
      <c r="F214" s="229" t="s">
        <v>818</v>
      </c>
      <c r="G214" s="43"/>
      <c r="H214" s="43"/>
      <c r="I214" s="230"/>
      <c r="J214" s="43"/>
      <c r="K214" s="43"/>
      <c r="L214" s="47"/>
      <c r="M214" s="231"/>
      <c r="N214" s="232"/>
      <c r="O214" s="87"/>
      <c r="P214" s="87"/>
      <c r="Q214" s="87"/>
      <c r="R214" s="87"/>
      <c r="S214" s="87"/>
      <c r="T214" s="88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T214" s="20" t="s">
        <v>159</v>
      </c>
      <c r="AU214" s="20" t="s">
        <v>79</v>
      </c>
    </row>
    <row r="215" s="2" customFormat="1" ht="16.5" customHeight="1">
      <c r="A215" s="41"/>
      <c r="B215" s="42"/>
      <c r="C215" s="215" t="s">
        <v>257</v>
      </c>
      <c r="D215" s="215" t="s">
        <v>153</v>
      </c>
      <c r="E215" s="216" t="s">
        <v>820</v>
      </c>
      <c r="F215" s="217" t="s">
        <v>821</v>
      </c>
      <c r="G215" s="218" t="s">
        <v>156</v>
      </c>
      <c r="H215" s="219">
        <v>41.439999999999998</v>
      </c>
      <c r="I215" s="220"/>
      <c r="J215" s="221">
        <f>ROUND(I215*H215,2)</f>
        <v>0</v>
      </c>
      <c r="K215" s="217" t="s">
        <v>157</v>
      </c>
      <c r="L215" s="47"/>
      <c r="M215" s="222" t="s">
        <v>19</v>
      </c>
      <c r="N215" s="223" t="s">
        <v>40</v>
      </c>
      <c r="O215" s="87"/>
      <c r="P215" s="224">
        <f>O215*H215</f>
        <v>0</v>
      </c>
      <c r="Q215" s="224">
        <v>0.0060099999999999997</v>
      </c>
      <c r="R215" s="224">
        <f>Q215*H215</f>
        <v>0.24905439999999998</v>
      </c>
      <c r="S215" s="224">
        <v>0</v>
      </c>
      <c r="T215" s="225">
        <f>S215*H215</f>
        <v>0</v>
      </c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R215" s="226" t="s">
        <v>158</v>
      </c>
      <c r="AT215" s="226" t="s">
        <v>153</v>
      </c>
      <c r="AU215" s="226" t="s">
        <v>79</v>
      </c>
      <c r="AY215" s="20" t="s">
        <v>151</v>
      </c>
      <c r="BE215" s="227">
        <f>IF(N215="základní",J215,0)</f>
        <v>0</v>
      </c>
      <c r="BF215" s="227">
        <f>IF(N215="snížená",J215,0)</f>
        <v>0</v>
      </c>
      <c r="BG215" s="227">
        <f>IF(N215="zákl. přenesená",J215,0)</f>
        <v>0</v>
      </c>
      <c r="BH215" s="227">
        <f>IF(N215="sníž. přenesená",J215,0)</f>
        <v>0</v>
      </c>
      <c r="BI215" s="227">
        <f>IF(N215="nulová",J215,0)</f>
        <v>0</v>
      </c>
      <c r="BJ215" s="20" t="s">
        <v>77</v>
      </c>
      <c r="BK215" s="227">
        <f>ROUND(I215*H215,2)</f>
        <v>0</v>
      </c>
      <c r="BL215" s="20" t="s">
        <v>158</v>
      </c>
      <c r="BM215" s="226" t="s">
        <v>351</v>
      </c>
    </row>
    <row r="216" s="2" customFormat="1">
      <c r="A216" s="41"/>
      <c r="B216" s="42"/>
      <c r="C216" s="43"/>
      <c r="D216" s="228" t="s">
        <v>159</v>
      </c>
      <c r="E216" s="43"/>
      <c r="F216" s="229" t="s">
        <v>822</v>
      </c>
      <c r="G216" s="43"/>
      <c r="H216" s="43"/>
      <c r="I216" s="230"/>
      <c r="J216" s="43"/>
      <c r="K216" s="43"/>
      <c r="L216" s="47"/>
      <c r="M216" s="231"/>
      <c r="N216" s="232"/>
      <c r="O216" s="87"/>
      <c r="P216" s="87"/>
      <c r="Q216" s="87"/>
      <c r="R216" s="87"/>
      <c r="S216" s="87"/>
      <c r="T216" s="88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T216" s="20" t="s">
        <v>159</v>
      </c>
      <c r="AU216" s="20" t="s">
        <v>79</v>
      </c>
    </row>
    <row r="217" s="13" customFormat="1">
      <c r="A217" s="13"/>
      <c r="B217" s="233"/>
      <c r="C217" s="234"/>
      <c r="D217" s="235" t="s">
        <v>161</v>
      </c>
      <c r="E217" s="236" t="s">
        <v>19</v>
      </c>
      <c r="F217" s="237" t="s">
        <v>823</v>
      </c>
      <c r="G217" s="234"/>
      <c r="H217" s="238">
        <v>41.439999999999998</v>
      </c>
      <c r="I217" s="239"/>
      <c r="J217" s="234"/>
      <c r="K217" s="234"/>
      <c r="L217" s="240"/>
      <c r="M217" s="241"/>
      <c r="N217" s="242"/>
      <c r="O217" s="242"/>
      <c r="P217" s="242"/>
      <c r="Q217" s="242"/>
      <c r="R217" s="242"/>
      <c r="S217" s="242"/>
      <c r="T217" s="24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4" t="s">
        <v>161</v>
      </c>
      <c r="AU217" s="244" t="s">
        <v>79</v>
      </c>
      <c r="AV217" s="13" t="s">
        <v>79</v>
      </c>
      <c r="AW217" s="13" t="s">
        <v>31</v>
      </c>
      <c r="AX217" s="13" t="s">
        <v>77</v>
      </c>
      <c r="AY217" s="244" t="s">
        <v>151</v>
      </c>
    </row>
    <row r="218" s="2" customFormat="1" ht="16.5" customHeight="1">
      <c r="A218" s="41"/>
      <c r="B218" s="42"/>
      <c r="C218" s="215" t="s">
        <v>376</v>
      </c>
      <c r="D218" s="215" t="s">
        <v>153</v>
      </c>
      <c r="E218" s="216" t="s">
        <v>824</v>
      </c>
      <c r="F218" s="217" t="s">
        <v>825</v>
      </c>
      <c r="G218" s="218" t="s">
        <v>156</v>
      </c>
      <c r="H218" s="219">
        <v>20.719999999999999</v>
      </c>
      <c r="I218" s="220"/>
      <c r="J218" s="221">
        <f>ROUND(I218*H218,2)</f>
        <v>0</v>
      </c>
      <c r="K218" s="217" t="s">
        <v>157</v>
      </c>
      <c r="L218" s="47"/>
      <c r="M218" s="222" t="s">
        <v>19</v>
      </c>
      <c r="N218" s="223" t="s">
        <v>40</v>
      </c>
      <c r="O218" s="87"/>
      <c r="P218" s="224">
        <f>O218*H218</f>
        <v>0</v>
      </c>
      <c r="Q218" s="224">
        <v>0.00040999999999999999</v>
      </c>
      <c r="R218" s="224">
        <f>Q218*H218</f>
        <v>0.0084951999999999996</v>
      </c>
      <c r="S218" s="224">
        <v>0</v>
      </c>
      <c r="T218" s="225">
        <f>S218*H218</f>
        <v>0</v>
      </c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R218" s="226" t="s">
        <v>158</v>
      </c>
      <c r="AT218" s="226" t="s">
        <v>153</v>
      </c>
      <c r="AU218" s="226" t="s">
        <v>79</v>
      </c>
      <c r="AY218" s="20" t="s">
        <v>151</v>
      </c>
      <c r="BE218" s="227">
        <f>IF(N218="základní",J218,0)</f>
        <v>0</v>
      </c>
      <c r="BF218" s="227">
        <f>IF(N218="snížená",J218,0)</f>
        <v>0</v>
      </c>
      <c r="BG218" s="227">
        <f>IF(N218="zákl. přenesená",J218,0)</f>
        <v>0</v>
      </c>
      <c r="BH218" s="227">
        <f>IF(N218="sníž. přenesená",J218,0)</f>
        <v>0</v>
      </c>
      <c r="BI218" s="227">
        <f>IF(N218="nulová",J218,0)</f>
        <v>0</v>
      </c>
      <c r="BJ218" s="20" t="s">
        <v>77</v>
      </c>
      <c r="BK218" s="227">
        <f>ROUND(I218*H218,2)</f>
        <v>0</v>
      </c>
      <c r="BL218" s="20" t="s">
        <v>158</v>
      </c>
      <c r="BM218" s="226" t="s">
        <v>660</v>
      </c>
    </row>
    <row r="219" s="2" customFormat="1">
      <c r="A219" s="41"/>
      <c r="B219" s="42"/>
      <c r="C219" s="43"/>
      <c r="D219" s="228" t="s">
        <v>159</v>
      </c>
      <c r="E219" s="43"/>
      <c r="F219" s="229" t="s">
        <v>826</v>
      </c>
      <c r="G219" s="43"/>
      <c r="H219" s="43"/>
      <c r="I219" s="230"/>
      <c r="J219" s="43"/>
      <c r="K219" s="43"/>
      <c r="L219" s="47"/>
      <c r="M219" s="231"/>
      <c r="N219" s="232"/>
      <c r="O219" s="87"/>
      <c r="P219" s="87"/>
      <c r="Q219" s="87"/>
      <c r="R219" s="87"/>
      <c r="S219" s="87"/>
      <c r="T219" s="88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T219" s="20" t="s">
        <v>159</v>
      </c>
      <c r="AU219" s="20" t="s">
        <v>79</v>
      </c>
    </row>
    <row r="220" s="2" customFormat="1" ht="24.15" customHeight="1">
      <c r="A220" s="41"/>
      <c r="B220" s="42"/>
      <c r="C220" s="215" t="s">
        <v>381</v>
      </c>
      <c r="D220" s="215" t="s">
        <v>153</v>
      </c>
      <c r="E220" s="216" t="s">
        <v>827</v>
      </c>
      <c r="F220" s="217" t="s">
        <v>828</v>
      </c>
      <c r="G220" s="218" t="s">
        <v>156</v>
      </c>
      <c r="H220" s="219">
        <v>41.439999999999998</v>
      </c>
      <c r="I220" s="220"/>
      <c r="J220" s="221">
        <f>ROUND(I220*H220,2)</f>
        <v>0</v>
      </c>
      <c r="K220" s="217" t="s">
        <v>157</v>
      </c>
      <c r="L220" s="47"/>
      <c r="M220" s="222" t="s">
        <v>19</v>
      </c>
      <c r="N220" s="223" t="s">
        <v>40</v>
      </c>
      <c r="O220" s="87"/>
      <c r="P220" s="224">
        <f>O220*H220</f>
        <v>0</v>
      </c>
      <c r="Q220" s="224">
        <v>0.12966</v>
      </c>
      <c r="R220" s="224">
        <f>Q220*H220</f>
        <v>5.3731103999999998</v>
      </c>
      <c r="S220" s="224">
        <v>0</v>
      </c>
      <c r="T220" s="225">
        <f>S220*H220</f>
        <v>0</v>
      </c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R220" s="226" t="s">
        <v>158</v>
      </c>
      <c r="AT220" s="226" t="s">
        <v>153</v>
      </c>
      <c r="AU220" s="226" t="s">
        <v>79</v>
      </c>
      <c r="AY220" s="20" t="s">
        <v>151</v>
      </c>
      <c r="BE220" s="227">
        <f>IF(N220="základní",J220,0)</f>
        <v>0</v>
      </c>
      <c r="BF220" s="227">
        <f>IF(N220="snížená",J220,0)</f>
        <v>0</v>
      </c>
      <c r="BG220" s="227">
        <f>IF(N220="zákl. přenesená",J220,0)</f>
        <v>0</v>
      </c>
      <c r="BH220" s="227">
        <f>IF(N220="sníž. přenesená",J220,0)</f>
        <v>0</v>
      </c>
      <c r="BI220" s="227">
        <f>IF(N220="nulová",J220,0)</f>
        <v>0</v>
      </c>
      <c r="BJ220" s="20" t="s">
        <v>77</v>
      </c>
      <c r="BK220" s="227">
        <f>ROUND(I220*H220,2)</f>
        <v>0</v>
      </c>
      <c r="BL220" s="20" t="s">
        <v>158</v>
      </c>
      <c r="BM220" s="226" t="s">
        <v>364</v>
      </c>
    </row>
    <row r="221" s="2" customFormat="1">
      <c r="A221" s="41"/>
      <c r="B221" s="42"/>
      <c r="C221" s="43"/>
      <c r="D221" s="228" t="s">
        <v>159</v>
      </c>
      <c r="E221" s="43"/>
      <c r="F221" s="229" t="s">
        <v>829</v>
      </c>
      <c r="G221" s="43"/>
      <c r="H221" s="43"/>
      <c r="I221" s="230"/>
      <c r="J221" s="43"/>
      <c r="K221" s="43"/>
      <c r="L221" s="47"/>
      <c r="M221" s="231"/>
      <c r="N221" s="232"/>
      <c r="O221" s="87"/>
      <c r="P221" s="87"/>
      <c r="Q221" s="87"/>
      <c r="R221" s="87"/>
      <c r="S221" s="87"/>
      <c r="T221" s="88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T221" s="20" t="s">
        <v>159</v>
      </c>
      <c r="AU221" s="20" t="s">
        <v>79</v>
      </c>
    </row>
    <row r="222" s="13" customFormat="1">
      <c r="A222" s="13"/>
      <c r="B222" s="233"/>
      <c r="C222" s="234"/>
      <c r="D222" s="235" t="s">
        <v>161</v>
      </c>
      <c r="E222" s="236" t="s">
        <v>19</v>
      </c>
      <c r="F222" s="237" t="s">
        <v>823</v>
      </c>
      <c r="G222" s="234"/>
      <c r="H222" s="238">
        <v>41.439999999999998</v>
      </c>
      <c r="I222" s="239"/>
      <c r="J222" s="234"/>
      <c r="K222" s="234"/>
      <c r="L222" s="240"/>
      <c r="M222" s="241"/>
      <c r="N222" s="242"/>
      <c r="O222" s="242"/>
      <c r="P222" s="242"/>
      <c r="Q222" s="242"/>
      <c r="R222" s="242"/>
      <c r="S222" s="242"/>
      <c r="T222" s="24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4" t="s">
        <v>161</v>
      </c>
      <c r="AU222" s="244" t="s">
        <v>79</v>
      </c>
      <c r="AV222" s="13" t="s">
        <v>79</v>
      </c>
      <c r="AW222" s="13" t="s">
        <v>31</v>
      </c>
      <c r="AX222" s="13" t="s">
        <v>77</v>
      </c>
      <c r="AY222" s="244" t="s">
        <v>151</v>
      </c>
    </row>
    <row r="223" s="2" customFormat="1" ht="33" customHeight="1">
      <c r="A223" s="41"/>
      <c r="B223" s="42"/>
      <c r="C223" s="215" t="s">
        <v>386</v>
      </c>
      <c r="D223" s="215" t="s">
        <v>153</v>
      </c>
      <c r="E223" s="216" t="s">
        <v>830</v>
      </c>
      <c r="F223" s="217" t="s">
        <v>831</v>
      </c>
      <c r="G223" s="218" t="s">
        <v>156</v>
      </c>
      <c r="H223" s="219">
        <v>4.2389999999999999</v>
      </c>
      <c r="I223" s="220"/>
      <c r="J223" s="221">
        <f>ROUND(I223*H223,2)</f>
        <v>0</v>
      </c>
      <c r="K223" s="217" t="s">
        <v>157</v>
      </c>
      <c r="L223" s="47"/>
      <c r="M223" s="222" t="s">
        <v>19</v>
      </c>
      <c r="N223" s="223" t="s">
        <v>40</v>
      </c>
      <c r="O223" s="87"/>
      <c r="P223" s="224">
        <f>O223*H223</f>
        <v>0</v>
      </c>
      <c r="Q223" s="224">
        <v>0.19536000000000001</v>
      </c>
      <c r="R223" s="224">
        <f>Q223*H223</f>
        <v>0.82813104000000004</v>
      </c>
      <c r="S223" s="224">
        <v>0</v>
      </c>
      <c r="T223" s="225">
        <f>S223*H223</f>
        <v>0</v>
      </c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R223" s="226" t="s">
        <v>158</v>
      </c>
      <c r="AT223" s="226" t="s">
        <v>153</v>
      </c>
      <c r="AU223" s="226" t="s">
        <v>79</v>
      </c>
      <c r="AY223" s="20" t="s">
        <v>151</v>
      </c>
      <c r="BE223" s="227">
        <f>IF(N223="základní",J223,0)</f>
        <v>0</v>
      </c>
      <c r="BF223" s="227">
        <f>IF(N223="snížená",J223,0)</f>
        <v>0</v>
      </c>
      <c r="BG223" s="227">
        <f>IF(N223="zákl. přenesená",J223,0)</f>
        <v>0</v>
      </c>
      <c r="BH223" s="227">
        <f>IF(N223="sníž. přenesená",J223,0)</f>
        <v>0</v>
      </c>
      <c r="BI223" s="227">
        <f>IF(N223="nulová",J223,0)</f>
        <v>0</v>
      </c>
      <c r="BJ223" s="20" t="s">
        <v>77</v>
      </c>
      <c r="BK223" s="227">
        <f>ROUND(I223*H223,2)</f>
        <v>0</v>
      </c>
      <c r="BL223" s="20" t="s">
        <v>158</v>
      </c>
      <c r="BM223" s="226" t="s">
        <v>369</v>
      </c>
    </row>
    <row r="224" s="2" customFormat="1">
      <c r="A224" s="41"/>
      <c r="B224" s="42"/>
      <c r="C224" s="43"/>
      <c r="D224" s="228" t="s">
        <v>159</v>
      </c>
      <c r="E224" s="43"/>
      <c r="F224" s="229" t="s">
        <v>832</v>
      </c>
      <c r="G224" s="43"/>
      <c r="H224" s="43"/>
      <c r="I224" s="230"/>
      <c r="J224" s="43"/>
      <c r="K224" s="43"/>
      <c r="L224" s="47"/>
      <c r="M224" s="231"/>
      <c r="N224" s="232"/>
      <c r="O224" s="87"/>
      <c r="P224" s="87"/>
      <c r="Q224" s="87"/>
      <c r="R224" s="87"/>
      <c r="S224" s="87"/>
      <c r="T224" s="88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T224" s="20" t="s">
        <v>159</v>
      </c>
      <c r="AU224" s="20" t="s">
        <v>79</v>
      </c>
    </row>
    <row r="225" s="2" customFormat="1">
      <c r="A225" s="41"/>
      <c r="B225" s="42"/>
      <c r="C225" s="43"/>
      <c r="D225" s="235" t="s">
        <v>238</v>
      </c>
      <c r="E225" s="43"/>
      <c r="F225" s="256" t="s">
        <v>833</v>
      </c>
      <c r="G225" s="43"/>
      <c r="H225" s="43"/>
      <c r="I225" s="230"/>
      <c r="J225" s="43"/>
      <c r="K225" s="43"/>
      <c r="L225" s="47"/>
      <c r="M225" s="231"/>
      <c r="N225" s="232"/>
      <c r="O225" s="87"/>
      <c r="P225" s="87"/>
      <c r="Q225" s="87"/>
      <c r="R225" s="87"/>
      <c r="S225" s="87"/>
      <c r="T225" s="88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T225" s="20" t="s">
        <v>238</v>
      </c>
      <c r="AU225" s="20" t="s">
        <v>79</v>
      </c>
    </row>
    <row r="226" s="13" customFormat="1">
      <c r="A226" s="13"/>
      <c r="B226" s="233"/>
      <c r="C226" s="234"/>
      <c r="D226" s="235" t="s">
        <v>161</v>
      </c>
      <c r="E226" s="236" t="s">
        <v>19</v>
      </c>
      <c r="F226" s="237" t="s">
        <v>834</v>
      </c>
      <c r="G226" s="234"/>
      <c r="H226" s="238">
        <v>4.2389999999999999</v>
      </c>
      <c r="I226" s="239"/>
      <c r="J226" s="234"/>
      <c r="K226" s="234"/>
      <c r="L226" s="240"/>
      <c r="M226" s="241"/>
      <c r="N226" s="242"/>
      <c r="O226" s="242"/>
      <c r="P226" s="242"/>
      <c r="Q226" s="242"/>
      <c r="R226" s="242"/>
      <c r="S226" s="242"/>
      <c r="T226" s="24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4" t="s">
        <v>161</v>
      </c>
      <c r="AU226" s="244" t="s">
        <v>79</v>
      </c>
      <c r="AV226" s="13" t="s">
        <v>79</v>
      </c>
      <c r="AW226" s="13" t="s">
        <v>31</v>
      </c>
      <c r="AX226" s="13" t="s">
        <v>77</v>
      </c>
      <c r="AY226" s="244" t="s">
        <v>151</v>
      </c>
    </row>
    <row r="227" s="2" customFormat="1" ht="16.5" customHeight="1">
      <c r="A227" s="41"/>
      <c r="B227" s="42"/>
      <c r="C227" s="257" t="s">
        <v>390</v>
      </c>
      <c r="D227" s="257" t="s">
        <v>249</v>
      </c>
      <c r="E227" s="258" t="s">
        <v>835</v>
      </c>
      <c r="F227" s="259" t="s">
        <v>836</v>
      </c>
      <c r="G227" s="260" t="s">
        <v>156</v>
      </c>
      <c r="H227" s="261">
        <v>4.3239999999999998</v>
      </c>
      <c r="I227" s="262"/>
      <c r="J227" s="263">
        <f>ROUND(I227*H227,2)</f>
        <v>0</v>
      </c>
      <c r="K227" s="259" t="s">
        <v>157</v>
      </c>
      <c r="L227" s="264"/>
      <c r="M227" s="265" t="s">
        <v>19</v>
      </c>
      <c r="N227" s="266" t="s">
        <v>40</v>
      </c>
      <c r="O227" s="87"/>
      <c r="P227" s="224">
        <f>O227*H227</f>
        <v>0</v>
      </c>
      <c r="Q227" s="224">
        <v>0.161</v>
      </c>
      <c r="R227" s="224">
        <f>Q227*H227</f>
        <v>0.69616400000000001</v>
      </c>
      <c r="S227" s="224">
        <v>0</v>
      </c>
      <c r="T227" s="225">
        <f>S227*H227</f>
        <v>0</v>
      </c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R227" s="226" t="s">
        <v>175</v>
      </c>
      <c r="AT227" s="226" t="s">
        <v>249</v>
      </c>
      <c r="AU227" s="226" t="s">
        <v>79</v>
      </c>
      <c r="AY227" s="20" t="s">
        <v>151</v>
      </c>
      <c r="BE227" s="227">
        <f>IF(N227="základní",J227,0)</f>
        <v>0</v>
      </c>
      <c r="BF227" s="227">
        <f>IF(N227="snížená",J227,0)</f>
        <v>0</v>
      </c>
      <c r="BG227" s="227">
        <f>IF(N227="zákl. přenesená",J227,0)</f>
        <v>0</v>
      </c>
      <c r="BH227" s="227">
        <f>IF(N227="sníž. přenesená",J227,0)</f>
        <v>0</v>
      </c>
      <c r="BI227" s="227">
        <f>IF(N227="nulová",J227,0)</f>
        <v>0</v>
      </c>
      <c r="BJ227" s="20" t="s">
        <v>77</v>
      </c>
      <c r="BK227" s="227">
        <f>ROUND(I227*H227,2)</f>
        <v>0</v>
      </c>
      <c r="BL227" s="20" t="s">
        <v>158</v>
      </c>
      <c r="BM227" s="226" t="s">
        <v>374</v>
      </c>
    </row>
    <row r="228" s="13" customFormat="1">
      <c r="A228" s="13"/>
      <c r="B228" s="233"/>
      <c r="C228" s="234"/>
      <c r="D228" s="235" t="s">
        <v>161</v>
      </c>
      <c r="E228" s="234"/>
      <c r="F228" s="237" t="s">
        <v>837</v>
      </c>
      <c r="G228" s="234"/>
      <c r="H228" s="238">
        <v>4.3239999999999998</v>
      </c>
      <c r="I228" s="239"/>
      <c r="J228" s="234"/>
      <c r="K228" s="234"/>
      <c r="L228" s="240"/>
      <c r="M228" s="241"/>
      <c r="N228" s="242"/>
      <c r="O228" s="242"/>
      <c r="P228" s="242"/>
      <c r="Q228" s="242"/>
      <c r="R228" s="242"/>
      <c r="S228" s="242"/>
      <c r="T228" s="24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4" t="s">
        <v>161</v>
      </c>
      <c r="AU228" s="244" t="s">
        <v>79</v>
      </c>
      <c r="AV228" s="13" t="s">
        <v>79</v>
      </c>
      <c r="AW228" s="13" t="s">
        <v>4</v>
      </c>
      <c r="AX228" s="13" t="s">
        <v>77</v>
      </c>
      <c r="AY228" s="244" t="s">
        <v>151</v>
      </c>
    </row>
    <row r="229" s="2" customFormat="1" ht="16.5" customHeight="1">
      <c r="A229" s="41"/>
      <c r="B229" s="42"/>
      <c r="C229" s="215" t="s">
        <v>396</v>
      </c>
      <c r="D229" s="215" t="s">
        <v>153</v>
      </c>
      <c r="E229" s="216" t="s">
        <v>838</v>
      </c>
      <c r="F229" s="217" t="s">
        <v>839</v>
      </c>
      <c r="G229" s="218" t="s">
        <v>191</v>
      </c>
      <c r="H229" s="219">
        <v>7.6299999999999999</v>
      </c>
      <c r="I229" s="220"/>
      <c r="J229" s="221">
        <f>ROUND(I229*H229,2)</f>
        <v>0</v>
      </c>
      <c r="K229" s="217" t="s">
        <v>157</v>
      </c>
      <c r="L229" s="47"/>
      <c r="M229" s="222" t="s">
        <v>19</v>
      </c>
      <c r="N229" s="223" t="s">
        <v>40</v>
      </c>
      <c r="O229" s="87"/>
      <c r="P229" s="224">
        <f>O229*H229</f>
        <v>0</v>
      </c>
      <c r="Q229" s="224">
        <v>8.8000000000000004E-06</v>
      </c>
      <c r="R229" s="224">
        <f>Q229*H229</f>
        <v>6.7144000000000006E-05</v>
      </c>
      <c r="S229" s="224">
        <v>0</v>
      </c>
      <c r="T229" s="225">
        <f>S229*H229</f>
        <v>0</v>
      </c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R229" s="226" t="s">
        <v>158</v>
      </c>
      <c r="AT229" s="226" t="s">
        <v>153</v>
      </c>
      <c r="AU229" s="226" t="s">
        <v>79</v>
      </c>
      <c r="AY229" s="20" t="s">
        <v>151</v>
      </c>
      <c r="BE229" s="227">
        <f>IF(N229="základní",J229,0)</f>
        <v>0</v>
      </c>
      <c r="BF229" s="227">
        <f>IF(N229="snížená",J229,0)</f>
        <v>0</v>
      </c>
      <c r="BG229" s="227">
        <f>IF(N229="zákl. přenesená",J229,0)</f>
        <v>0</v>
      </c>
      <c r="BH229" s="227">
        <f>IF(N229="sníž. přenesená",J229,0)</f>
        <v>0</v>
      </c>
      <c r="BI229" s="227">
        <f>IF(N229="nulová",J229,0)</f>
        <v>0</v>
      </c>
      <c r="BJ229" s="20" t="s">
        <v>77</v>
      </c>
      <c r="BK229" s="227">
        <f>ROUND(I229*H229,2)</f>
        <v>0</v>
      </c>
      <c r="BL229" s="20" t="s">
        <v>158</v>
      </c>
      <c r="BM229" s="226" t="s">
        <v>379</v>
      </c>
    </row>
    <row r="230" s="2" customFormat="1">
      <c r="A230" s="41"/>
      <c r="B230" s="42"/>
      <c r="C230" s="43"/>
      <c r="D230" s="228" t="s">
        <v>159</v>
      </c>
      <c r="E230" s="43"/>
      <c r="F230" s="229" t="s">
        <v>840</v>
      </c>
      <c r="G230" s="43"/>
      <c r="H230" s="43"/>
      <c r="I230" s="230"/>
      <c r="J230" s="43"/>
      <c r="K230" s="43"/>
      <c r="L230" s="47"/>
      <c r="M230" s="231"/>
      <c r="N230" s="232"/>
      <c r="O230" s="87"/>
      <c r="P230" s="87"/>
      <c r="Q230" s="87"/>
      <c r="R230" s="87"/>
      <c r="S230" s="87"/>
      <c r="T230" s="88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T230" s="20" t="s">
        <v>159</v>
      </c>
      <c r="AU230" s="20" t="s">
        <v>79</v>
      </c>
    </row>
    <row r="231" s="13" customFormat="1">
      <c r="A231" s="13"/>
      <c r="B231" s="233"/>
      <c r="C231" s="234"/>
      <c r="D231" s="235" t="s">
        <v>161</v>
      </c>
      <c r="E231" s="236" t="s">
        <v>19</v>
      </c>
      <c r="F231" s="237" t="s">
        <v>841</v>
      </c>
      <c r="G231" s="234"/>
      <c r="H231" s="238">
        <v>7.6299999999999999</v>
      </c>
      <c r="I231" s="239"/>
      <c r="J231" s="234"/>
      <c r="K231" s="234"/>
      <c r="L231" s="240"/>
      <c r="M231" s="241"/>
      <c r="N231" s="242"/>
      <c r="O231" s="242"/>
      <c r="P231" s="242"/>
      <c r="Q231" s="242"/>
      <c r="R231" s="242"/>
      <c r="S231" s="242"/>
      <c r="T231" s="24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4" t="s">
        <v>161</v>
      </c>
      <c r="AU231" s="244" t="s">
        <v>79</v>
      </c>
      <c r="AV231" s="13" t="s">
        <v>79</v>
      </c>
      <c r="AW231" s="13" t="s">
        <v>31</v>
      </c>
      <c r="AX231" s="13" t="s">
        <v>77</v>
      </c>
      <c r="AY231" s="244" t="s">
        <v>151</v>
      </c>
    </row>
    <row r="232" s="12" customFormat="1" ht="22.8" customHeight="1">
      <c r="A232" s="12"/>
      <c r="B232" s="199"/>
      <c r="C232" s="200"/>
      <c r="D232" s="201" t="s">
        <v>68</v>
      </c>
      <c r="E232" s="213" t="s">
        <v>175</v>
      </c>
      <c r="F232" s="213" t="s">
        <v>842</v>
      </c>
      <c r="G232" s="200"/>
      <c r="H232" s="200"/>
      <c r="I232" s="203"/>
      <c r="J232" s="214">
        <f>BK232</f>
        <v>0</v>
      </c>
      <c r="K232" s="200"/>
      <c r="L232" s="205"/>
      <c r="M232" s="206"/>
      <c r="N232" s="207"/>
      <c r="O232" s="207"/>
      <c r="P232" s="208">
        <f>SUM(P233:P296)</f>
        <v>0</v>
      </c>
      <c r="Q232" s="207"/>
      <c r="R232" s="208">
        <f>SUM(R233:R296)</f>
        <v>28.844651646052803</v>
      </c>
      <c r="S232" s="207"/>
      <c r="T232" s="209">
        <f>SUM(T233:T296)</f>
        <v>0</v>
      </c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R232" s="210" t="s">
        <v>77</v>
      </c>
      <c r="AT232" s="211" t="s">
        <v>68</v>
      </c>
      <c r="AU232" s="211" t="s">
        <v>77</v>
      </c>
      <c r="AY232" s="210" t="s">
        <v>151</v>
      </c>
      <c r="BK232" s="212">
        <f>SUM(BK233:BK296)</f>
        <v>0</v>
      </c>
    </row>
    <row r="233" s="2" customFormat="1" ht="16.5" customHeight="1">
      <c r="A233" s="41"/>
      <c r="B233" s="42"/>
      <c r="C233" s="215" t="s">
        <v>401</v>
      </c>
      <c r="D233" s="215" t="s">
        <v>153</v>
      </c>
      <c r="E233" s="216" t="s">
        <v>843</v>
      </c>
      <c r="F233" s="217" t="s">
        <v>844</v>
      </c>
      <c r="G233" s="218" t="s">
        <v>191</v>
      </c>
      <c r="H233" s="219">
        <v>152.05000000000001</v>
      </c>
      <c r="I233" s="220"/>
      <c r="J233" s="221">
        <f>ROUND(I233*H233,2)</f>
        <v>0</v>
      </c>
      <c r="K233" s="217" t="s">
        <v>157</v>
      </c>
      <c r="L233" s="47"/>
      <c r="M233" s="222" t="s">
        <v>19</v>
      </c>
      <c r="N233" s="223" t="s">
        <v>40</v>
      </c>
      <c r="O233" s="87"/>
      <c r="P233" s="224">
        <f>O233*H233</f>
        <v>0</v>
      </c>
      <c r="Q233" s="224">
        <v>1.1E-05</v>
      </c>
      <c r="R233" s="224">
        <f>Q233*H233</f>
        <v>0.0016725500000000001</v>
      </c>
      <c r="S233" s="224">
        <v>0</v>
      </c>
      <c r="T233" s="225">
        <f>S233*H233</f>
        <v>0</v>
      </c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R233" s="226" t="s">
        <v>158</v>
      </c>
      <c r="AT233" s="226" t="s">
        <v>153</v>
      </c>
      <c r="AU233" s="226" t="s">
        <v>79</v>
      </c>
      <c r="AY233" s="20" t="s">
        <v>151</v>
      </c>
      <c r="BE233" s="227">
        <f>IF(N233="základní",J233,0)</f>
        <v>0</v>
      </c>
      <c r="BF233" s="227">
        <f>IF(N233="snížená",J233,0)</f>
        <v>0</v>
      </c>
      <c r="BG233" s="227">
        <f>IF(N233="zákl. přenesená",J233,0)</f>
        <v>0</v>
      </c>
      <c r="BH233" s="227">
        <f>IF(N233="sníž. přenesená",J233,0)</f>
        <v>0</v>
      </c>
      <c r="BI233" s="227">
        <f>IF(N233="nulová",J233,0)</f>
        <v>0</v>
      </c>
      <c r="BJ233" s="20" t="s">
        <v>77</v>
      </c>
      <c r="BK233" s="227">
        <f>ROUND(I233*H233,2)</f>
        <v>0</v>
      </c>
      <c r="BL233" s="20" t="s">
        <v>158</v>
      </c>
      <c r="BM233" s="226" t="s">
        <v>384</v>
      </c>
    </row>
    <row r="234" s="2" customFormat="1">
      <c r="A234" s="41"/>
      <c r="B234" s="42"/>
      <c r="C234" s="43"/>
      <c r="D234" s="228" t="s">
        <v>159</v>
      </c>
      <c r="E234" s="43"/>
      <c r="F234" s="229" t="s">
        <v>845</v>
      </c>
      <c r="G234" s="43"/>
      <c r="H234" s="43"/>
      <c r="I234" s="230"/>
      <c r="J234" s="43"/>
      <c r="K234" s="43"/>
      <c r="L234" s="47"/>
      <c r="M234" s="231"/>
      <c r="N234" s="232"/>
      <c r="O234" s="87"/>
      <c r="P234" s="87"/>
      <c r="Q234" s="87"/>
      <c r="R234" s="87"/>
      <c r="S234" s="87"/>
      <c r="T234" s="88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T234" s="20" t="s">
        <v>159</v>
      </c>
      <c r="AU234" s="20" t="s">
        <v>79</v>
      </c>
    </row>
    <row r="235" s="13" customFormat="1">
      <c r="A235" s="13"/>
      <c r="B235" s="233"/>
      <c r="C235" s="234"/>
      <c r="D235" s="235" t="s">
        <v>161</v>
      </c>
      <c r="E235" s="236" t="s">
        <v>19</v>
      </c>
      <c r="F235" s="237" t="s">
        <v>846</v>
      </c>
      <c r="G235" s="234"/>
      <c r="H235" s="238">
        <v>152.05000000000001</v>
      </c>
      <c r="I235" s="239"/>
      <c r="J235" s="234"/>
      <c r="K235" s="234"/>
      <c r="L235" s="240"/>
      <c r="M235" s="241"/>
      <c r="N235" s="242"/>
      <c r="O235" s="242"/>
      <c r="P235" s="242"/>
      <c r="Q235" s="242"/>
      <c r="R235" s="242"/>
      <c r="S235" s="242"/>
      <c r="T235" s="24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4" t="s">
        <v>161</v>
      </c>
      <c r="AU235" s="244" t="s">
        <v>79</v>
      </c>
      <c r="AV235" s="13" t="s">
        <v>79</v>
      </c>
      <c r="AW235" s="13" t="s">
        <v>31</v>
      </c>
      <c r="AX235" s="13" t="s">
        <v>77</v>
      </c>
      <c r="AY235" s="244" t="s">
        <v>151</v>
      </c>
    </row>
    <row r="236" s="2" customFormat="1" ht="16.5" customHeight="1">
      <c r="A236" s="41"/>
      <c r="B236" s="42"/>
      <c r="C236" s="257" t="s">
        <v>408</v>
      </c>
      <c r="D236" s="257" t="s">
        <v>249</v>
      </c>
      <c r="E236" s="258" t="s">
        <v>847</v>
      </c>
      <c r="F236" s="259" t="s">
        <v>848</v>
      </c>
      <c r="G236" s="260" t="s">
        <v>191</v>
      </c>
      <c r="H236" s="261">
        <v>154.33099999999999</v>
      </c>
      <c r="I236" s="262"/>
      <c r="J236" s="263">
        <f>ROUND(I236*H236,2)</f>
        <v>0</v>
      </c>
      <c r="K236" s="259" t="s">
        <v>157</v>
      </c>
      <c r="L236" s="264"/>
      <c r="M236" s="265" t="s">
        <v>19</v>
      </c>
      <c r="N236" s="266" t="s">
        <v>40</v>
      </c>
      <c r="O236" s="87"/>
      <c r="P236" s="224">
        <f>O236*H236</f>
        <v>0</v>
      </c>
      <c r="Q236" s="224">
        <v>0.0028999999999999998</v>
      </c>
      <c r="R236" s="224">
        <f>Q236*H236</f>
        <v>0.44755989999999996</v>
      </c>
      <c r="S236" s="224">
        <v>0</v>
      </c>
      <c r="T236" s="225">
        <f>S236*H236</f>
        <v>0</v>
      </c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R236" s="226" t="s">
        <v>175</v>
      </c>
      <c r="AT236" s="226" t="s">
        <v>249</v>
      </c>
      <c r="AU236" s="226" t="s">
        <v>79</v>
      </c>
      <c r="AY236" s="20" t="s">
        <v>151</v>
      </c>
      <c r="BE236" s="227">
        <f>IF(N236="základní",J236,0)</f>
        <v>0</v>
      </c>
      <c r="BF236" s="227">
        <f>IF(N236="snížená",J236,0)</f>
        <v>0</v>
      </c>
      <c r="BG236" s="227">
        <f>IF(N236="zákl. přenesená",J236,0)</f>
        <v>0</v>
      </c>
      <c r="BH236" s="227">
        <f>IF(N236="sníž. přenesená",J236,0)</f>
        <v>0</v>
      </c>
      <c r="BI236" s="227">
        <f>IF(N236="nulová",J236,0)</f>
        <v>0</v>
      </c>
      <c r="BJ236" s="20" t="s">
        <v>77</v>
      </c>
      <c r="BK236" s="227">
        <f>ROUND(I236*H236,2)</f>
        <v>0</v>
      </c>
      <c r="BL236" s="20" t="s">
        <v>158</v>
      </c>
      <c r="BM236" s="226" t="s">
        <v>389</v>
      </c>
    </row>
    <row r="237" s="13" customFormat="1">
      <c r="A237" s="13"/>
      <c r="B237" s="233"/>
      <c r="C237" s="234"/>
      <c r="D237" s="235" t="s">
        <v>161</v>
      </c>
      <c r="E237" s="234"/>
      <c r="F237" s="237" t="s">
        <v>849</v>
      </c>
      <c r="G237" s="234"/>
      <c r="H237" s="238">
        <v>154.33099999999999</v>
      </c>
      <c r="I237" s="239"/>
      <c r="J237" s="234"/>
      <c r="K237" s="234"/>
      <c r="L237" s="240"/>
      <c r="M237" s="241"/>
      <c r="N237" s="242"/>
      <c r="O237" s="242"/>
      <c r="P237" s="242"/>
      <c r="Q237" s="242"/>
      <c r="R237" s="242"/>
      <c r="S237" s="242"/>
      <c r="T237" s="24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4" t="s">
        <v>161</v>
      </c>
      <c r="AU237" s="244" t="s">
        <v>79</v>
      </c>
      <c r="AV237" s="13" t="s">
        <v>79</v>
      </c>
      <c r="AW237" s="13" t="s">
        <v>4</v>
      </c>
      <c r="AX237" s="13" t="s">
        <v>77</v>
      </c>
      <c r="AY237" s="244" t="s">
        <v>151</v>
      </c>
    </row>
    <row r="238" s="2" customFormat="1" ht="24.15" customHeight="1">
      <c r="A238" s="41"/>
      <c r="B238" s="42"/>
      <c r="C238" s="215" t="s">
        <v>416</v>
      </c>
      <c r="D238" s="215" t="s">
        <v>153</v>
      </c>
      <c r="E238" s="216" t="s">
        <v>850</v>
      </c>
      <c r="F238" s="217" t="s">
        <v>851</v>
      </c>
      <c r="G238" s="218" t="s">
        <v>363</v>
      </c>
      <c r="H238" s="219">
        <v>70</v>
      </c>
      <c r="I238" s="220"/>
      <c r="J238" s="221">
        <f>ROUND(I238*H238,2)</f>
        <v>0</v>
      </c>
      <c r="K238" s="217" t="s">
        <v>157</v>
      </c>
      <c r="L238" s="47"/>
      <c r="M238" s="222" t="s">
        <v>19</v>
      </c>
      <c r="N238" s="223" t="s">
        <v>40</v>
      </c>
      <c r="O238" s="87"/>
      <c r="P238" s="224">
        <f>O238*H238</f>
        <v>0</v>
      </c>
      <c r="Q238" s="224">
        <v>1.2500000000000001E-06</v>
      </c>
      <c r="R238" s="224">
        <f>Q238*H238</f>
        <v>8.7500000000000013E-05</v>
      </c>
      <c r="S238" s="224">
        <v>0</v>
      </c>
      <c r="T238" s="225">
        <f>S238*H238</f>
        <v>0</v>
      </c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R238" s="226" t="s">
        <v>158</v>
      </c>
      <c r="AT238" s="226" t="s">
        <v>153</v>
      </c>
      <c r="AU238" s="226" t="s">
        <v>79</v>
      </c>
      <c r="AY238" s="20" t="s">
        <v>151</v>
      </c>
      <c r="BE238" s="227">
        <f>IF(N238="základní",J238,0)</f>
        <v>0</v>
      </c>
      <c r="BF238" s="227">
        <f>IF(N238="snížená",J238,0)</f>
        <v>0</v>
      </c>
      <c r="BG238" s="227">
        <f>IF(N238="zákl. přenesená",J238,0)</f>
        <v>0</v>
      </c>
      <c r="BH238" s="227">
        <f>IF(N238="sníž. přenesená",J238,0)</f>
        <v>0</v>
      </c>
      <c r="BI238" s="227">
        <f>IF(N238="nulová",J238,0)</f>
        <v>0</v>
      </c>
      <c r="BJ238" s="20" t="s">
        <v>77</v>
      </c>
      <c r="BK238" s="227">
        <f>ROUND(I238*H238,2)</f>
        <v>0</v>
      </c>
      <c r="BL238" s="20" t="s">
        <v>158</v>
      </c>
      <c r="BM238" s="226" t="s">
        <v>404</v>
      </c>
    </row>
    <row r="239" s="2" customFormat="1">
      <c r="A239" s="41"/>
      <c r="B239" s="42"/>
      <c r="C239" s="43"/>
      <c r="D239" s="228" t="s">
        <v>159</v>
      </c>
      <c r="E239" s="43"/>
      <c r="F239" s="229" t="s">
        <v>852</v>
      </c>
      <c r="G239" s="43"/>
      <c r="H239" s="43"/>
      <c r="I239" s="230"/>
      <c r="J239" s="43"/>
      <c r="K239" s="43"/>
      <c r="L239" s="47"/>
      <c r="M239" s="231"/>
      <c r="N239" s="232"/>
      <c r="O239" s="87"/>
      <c r="P239" s="87"/>
      <c r="Q239" s="87"/>
      <c r="R239" s="87"/>
      <c r="S239" s="87"/>
      <c r="T239" s="88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T239" s="20" t="s">
        <v>159</v>
      </c>
      <c r="AU239" s="20" t="s">
        <v>79</v>
      </c>
    </row>
    <row r="240" s="2" customFormat="1" ht="16.5" customHeight="1">
      <c r="A240" s="41"/>
      <c r="B240" s="42"/>
      <c r="C240" s="257" t="s">
        <v>424</v>
      </c>
      <c r="D240" s="257" t="s">
        <v>249</v>
      </c>
      <c r="E240" s="258" t="s">
        <v>853</v>
      </c>
      <c r="F240" s="259" t="s">
        <v>854</v>
      </c>
      <c r="G240" s="260" t="s">
        <v>363</v>
      </c>
      <c r="H240" s="261">
        <v>27</v>
      </c>
      <c r="I240" s="262"/>
      <c r="J240" s="263">
        <f>ROUND(I240*H240,2)</f>
        <v>0</v>
      </c>
      <c r="K240" s="259" t="s">
        <v>157</v>
      </c>
      <c r="L240" s="264"/>
      <c r="M240" s="265" t="s">
        <v>19</v>
      </c>
      <c r="N240" s="266" t="s">
        <v>40</v>
      </c>
      <c r="O240" s="87"/>
      <c r="P240" s="224">
        <f>O240*H240</f>
        <v>0</v>
      </c>
      <c r="Q240" s="224">
        <v>0.00080000000000000004</v>
      </c>
      <c r="R240" s="224">
        <f>Q240*H240</f>
        <v>0.021600000000000001</v>
      </c>
      <c r="S240" s="224">
        <v>0</v>
      </c>
      <c r="T240" s="225">
        <f>S240*H240</f>
        <v>0</v>
      </c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R240" s="226" t="s">
        <v>175</v>
      </c>
      <c r="AT240" s="226" t="s">
        <v>249</v>
      </c>
      <c r="AU240" s="226" t="s">
        <v>79</v>
      </c>
      <c r="AY240" s="20" t="s">
        <v>151</v>
      </c>
      <c r="BE240" s="227">
        <f>IF(N240="základní",J240,0)</f>
        <v>0</v>
      </c>
      <c r="BF240" s="227">
        <f>IF(N240="snížená",J240,0)</f>
        <v>0</v>
      </c>
      <c r="BG240" s="227">
        <f>IF(N240="zákl. přenesená",J240,0)</f>
        <v>0</v>
      </c>
      <c r="BH240" s="227">
        <f>IF(N240="sníž. přenesená",J240,0)</f>
        <v>0</v>
      </c>
      <c r="BI240" s="227">
        <f>IF(N240="nulová",J240,0)</f>
        <v>0</v>
      </c>
      <c r="BJ240" s="20" t="s">
        <v>77</v>
      </c>
      <c r="BK240" s="227">
        <f>ROUND(I240*H240,2)</f>
        <v>0</v>
      </c>
      <c r="BL240" s="20" t="s">
        <v>158</v>
      </c>
      <c r="BM240" s="226" t="s">
        <v>411</v>
      </c>
    </row>
    <row r="241" s="2" customFormat="1" ht="16.5" customHeight="1">
      <c r="A241" s="41"/>
      <c r="B241" s="42"/>
      <c r="C241" s="257" t="s">
        <v>287</v>
      </c>
      <c r="D241" s="257" t="s">
        <v>249</v>
      </c>
      <c r="E241" s="258" t="s">
        <v>855</v>
      </c>
      <c r="F241" s="259" t="s">
        <v>856</v>
      </c>
      <c r="G241" s="260" t="s">
        <v>363</v>
      </c>
      <c r="H241" s="261">
        <v>5</v>
      </c>
      <c r="I241" s="262"/>
      <c r="J241" s="263">
        <f>ROUND(I241*H241,2)</f>
        <v>0</v>
      </c>
      <c r="K241" s="259" t="s">
        <v>157</v>
      </c>
      <c r="L241" s="264"/>
      <c r="M241" s="265" t="s">
        <v>19</v>
      </c>
      <c r="N241" s="266" t="s">
        <v>40</v>
      </c>
      <c r="O241" s="87"/>
      <c r="P241" s="224">
        <f>O241*H241</f>
        <v>0</v>
      </c>
      <c r="Q241" s="224">
        <v>0.001</v>
      </c>
      <c r="R241" s="224">
        <f>Q241*H241</f>
        <v>0.0050000000000000001</v>
      </c>
      <c r="S241" s="224">
        <v>0</v>
      </c>
      <c r="T241" s="225">
        <f>S241*H241</f>
        <v>0</v>
      </c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R241" s="226" t="s">
        <v>175</v>
      </c>
      <c r="AT241" s="226" t="s">
        <v>249</v>
      </c>
      <c r="AU241" s="226" t="s">
        <v>79</v>
      </c>
      <c r="AY241" s="20" t="s">
        <v>151</v>
      </c>
      <c r="BE241" s="227">
        <f>IF(N241="základní",J241,0)</f>
        <v>0</v>
      </c>
      <c r="BF241" s="227">
        <f>IF(N241="snížená",J241,0)</f>
        <v>0</v>
      </c>
      <c r="BG241" s="227">
        <f>IF(N241="zákl. přenesená",J241,0)</f>
        <v>0</v>
      </c>
      <c r="BH241" s="227">
        <f>IF(N241="sníž. přenesená",J241,0)</f>
        <v>0</v>
      </c>
      <c r="BI241" s="227">
        <f>IF(N241="nulová",J241,0)</f>
        <v>0</v>
      </c>
      <c r="BJ241" s="20" t="s">
        <v>77</v>
      </c>
      <c r="BK241" s="227">
        <f>ROUND(I241*H241,2)</f>
        <v>0</v>
      </c>
      <c r="BL241" s="20" t="s">
        <v>158</v>
      </c>
      <c r="BM241" s="226" t="s">
        <v>419</v>
      </c>
    </row>
    <row r="242" s="2" customFormat="1" ht="16.5" customHeight="1">
      <c r="A242" s="41"/>
      <c r="B242" s="42"/>
      <c r="C242" s="257" t="s">
        <v>435</v>
      </c>
      <c r="D242" s="257" t="s">
        <v>249</v>
      </c>
      <c r="E242" s="258" t="s">
        <v>857</v>
      </c>
      <c r="F242" s="259" t="s">
        <v>858</v>
      </c>
      <c r="G242" s="260" t="s">
        <v>363</v>
      </c>
      <c r="H242" s="261">
        <v>19</v>
      </c>
      <c r="I242" s="262"/>
      <c r="J242" s="263">
        <f>ROUND(I242*H242,2)</f>
        <v>0</v>
      </c>
      <c r="K242" s="259" t="s">
        <v>157</v>
      </c>
      <c r="L242" s="264"/>
      <c r="M242" s="265" t="s">
        <v>19</v>
      </c>
      <c r="N242" s="266" t="s">
        <v>40</v>
      </c>
      <c r="O242" s="87"/>
      <c r="P242" s="224">
        <f>O242*H242</f>
        <v>0</v>
      </c>
      <c r="Q242" s="224">
        <v>0.00069999999999999999</v>
      </c>
      <c r="R242" s="224">
        <f>Q242*H242</f>
        <v>0.013299999999999999</v>
      </c>
      <c r="S242" s="224">
        <v>0</v>
      </c>
      <c r="T242" s="225">
        <f>S242*H242</f>
        <v>0</v>
      </c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R242" s="226" t="s">
        <v>175</v>
      </c>
      <c r="AT242" s="226" t="s">
        <v>249</v>
      </c>
      <c r="AU242" s="226" t="s">
        <v>79</v>
      </c>
      <c r="AY242" s="20" t="s">
        <v>151</v>
      </c>
      <c r="BE242" s="227">
        <f>IF(N242="základní",J242,0)</f>
        <v>0</v>
      </c>
      <c r="BF242" s="227">
        <f>IF(N242="snížená",J242,0)</f>
        <v>0</v>
      </c>
      <c r="BG242" s="227">
        <f>IF(N242="zákl. přenesená",J242,0)</f>
        <v>0</v>
      </c>
      <c r="BH242" s="227">
        <f>IF(N242="sníž. přenesená",J242,0)</f>
        <v>0</v>
      </c>
      <c r="BI242" s="227">
        <f>IF(N242="nulová",J242,0)</f>
        <v>0</v>
      </c>
      <c r="BJ242" s="20" t="s">
        <v>77</v>
      </c>
      <c r="BK242" s="227">
        <f>ROUND(I242*H242,2)</f>
        <v>0</v>
      </c>
      <c r="BL242" s="20" t="s">
        <v>158</v>
      </c>
      <c r="BM242" s="226" t="s">
        <v>427</v>
      </c>
    </row>
    <row r="243" s="2" customFormat="1" ht="16.5" customHeight="1">
      <c r="A243" s="41"/>
      <c r="B243" s="42"/>
      <c r="C243" s="257" t="s">
        <v>294</v>
      </c>
      <c r="D243" s="257" t="s">
        <v>249</v>
      </c>
      <c r="E243" s="258" t="s">
        <v>859</v>
      </c>
      <c r="F243" s="259" t="s">
        <v>860</v>
      </c>
      <c r="G243" s="260" t="s">
        <v>363</v>
      </c>
      <c r="H243" s="261">
        <v>19</v>
      </c>
      <c r="I243" s="262"/>
      <c r="J243" s="263">
        <f>ROUND(I243*H243,2)</f>
        <v>0</v>
      </c>
      <c r="K243" s="259" t="s">
        <v>157</v>
      </c>
      <c r="L243" s="264"/>
      <c r="M243" s="265" t="s">
        <v>19</v>
      </c>
      <c r="N243" s="266" t="s">
        <v>40</v>
      </c>
      <c r="O243" s="87"/>
      <c r="P243" s="224">
        <f>O243*H243</f>
        <v>0</v>
      </c>
      <c r="Q243" s="224">
        <v>0.00069999999999999999</v>
      </c>
      <c r="R243" s="224">
        <f>Q243*H243</f>
        <v>0.013299999999999999</v>
      </c>
      <c r="S243" s="224">
        <v>0</v>
      </c>
      <c r="T243" s="225">
        <f>S243*H243</f>
        <v>0</v>
      </c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R243" s="226" t="s">
        <v>175</v>
      </c>
      <c r="AT243" s="226" t="s">
        <v>249</v>
      </c>
      <c r="AU243" s="226" t="s">
        <v>79</v>
      </c>
      <c r="AY243" s="20" t="s">
        <v>151</v>
      </c>
      <c r="BE243" s="227">
        <f>IF(N243="základní",J243,0)</f>
        <v>0</v>
      </c>
      <c r="BF243" s="227">
        <f>IF(N243="snížená",J243,0)</f>
        <v>0</v>
      </c>
      <c r="BG243" s="227">
        <f>IF(N243="zákl. přenesená",J243,0)</f>
        <v>0</v>
      </c>
      <c r="BH243" s="227">
        <f>IF(N243="sníž. přenesená",J243,0)</f>
        <v>0</v>
      </c>
      <c r="BI243" s="227">
        <f>IF(N243="nulová",J243,0)</f>
        <v>0</v>
      </c>
      <c r="BJ243" s="20" t="s">
        <v>77</v>
      </c>
      <c r="BK243" s="227">
        <f>ROUND(I243*H243,2)</f>
        <v>0</v>
      </c>
      <c r="BL243" s="20" t="s">
        <v>158</v>
      </c>
      <c r="BM243" s="226" t="s">
        <v>430</v>
      </c>
    </row>
    <row r="244" s="2" customFormat="1" ht="24.15" customHeight="1">
      <c r="A244" s="41"/>
      <c r="B244" s="42"/>
      <c r="C244" s="215" t="s">
        <v>444</v>
      </c>
      <c r="D244" s="215" t="s">
        <v>153</v>
      </c>
      <c r="E244" s="216" t="s">
        <v>861</v>
      </c>
      <c r="F244" s="217" t="s">
        <v>862</v>
      </c>
      <c r="G244" s="218" t="s">
        <v>363</v>
      </c>
      <c r="H244" s="219">
        <v>7</v>
      </c>
      <c r="I244" s="220"/>
      <c r="J244" s="221">
        <f>ROUND(I244*H244,2)</f>
        <v>0</v>
      </c>
      <c r="K244" s="217" t="s">
        <v>157</v>
      </c>
      <c r="L244" s="47"/>
      <c r="M244" s="222" t="s">
        <v>19</v>
      </c>
      <c r="N244" s="223" t="s">
        <v>40</v>
      </c>
      <c r="O244" s="87"/>
      <c r="P244" s="224">
        <f>O244*H244</f>
        <v>0</v>
      </c>
      <c r="Q244" s="224">
        <v>1.2500000000000001E-06</v>
      </c>
      <c r="R244" s="224">
        <f>Q244*H244</f>
        <v>8.7500000000000009E-06</v>
      </c>
      <c r="S244" s="224">
        <v>0</v>
      </c>
      <c r="T244" s="225">
        <f>S244*H244</f>
        <v>0</v>
      </c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R244" s="226" t="s">
        <v>158</v>
      </c>
      <c r="AT244" s="226" t="s">
        <v>153</v>
      </c>
      <c r="AU244" s="226" t="s">
        <v>79</v>
      </c>
      <c r="AY244" s="20" t="s">
        <v>151</v>
      </c>
      <c r="BE244" s="227">
        <f>IF(N244="základní",J244,0)</f>
        <v>0</v>
      </c>
      <c r="BF244" s="227">
        <f>IF(N244="snížená",J244,0)</f>
        <v>0</v>
      </c>
      <c r="BG244" s="227">
        <f>IF(N244="zákl. přenesená",J244,0)</f>
        <v>0</v>
      </c>
      <c r="BH244" s="227">
        <f>IF(N244="sníž. přenesená",J244,0)</f>
        <v>0</v>
      </c>
      <c r="BI244" s="227">
        <f>IF(N244="nulová",J244,0)</f>
        <v>0</v>
      </c>
      <c r="BJ244" s="20" t="s">
        <v>77</v>
      </c>
      <c r="BK244" s="227">
        <f>ROUND(I244*H244,2)</f>
        <v>0</v>
      </c>
      <c r="BL244" s="20" t="s">
        <v>158</v>
      </c>
      <c r="BM244" s="226" t="s">
        <v>438</v>
      </c>
    </row>
    <row r="245" s="2" customFormat="1">
      <c r="A245" s="41"/>
      <c r="B245" s="42"/>
      <c r="C245" s="43"/>
      <c r="D245" s="228" t="s">
        <v>159</v>
      </c>
      <c r="E245" s="43"/>
      <c r="F245" s="229" t="s">
        <v>863</v>
      </c>
      <c r="G245" s="43"/>
      <c r="H245" s="43"/>
      <c r="I245" s="230"/>
      <c r="J245" s="43"/>
      <c r="K245" s="43"/>
      <c r="L245" s="47"/>
      <c r="M245" s="231"/>
      <c r="N245" s="232"/>
      <c r="O245" s="87"/>
      <c r="P245" s="87"/>
      <c r="Q245" s="87"/>
      <c r="R245" s="87"/>
      <c r="S245" s="87"/>
      <c r="T245" s="88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T245" s="20" t="s">
        <v>159</v>
      </c>
      <c r="AU245" s="20" t="s">
        <v>79</v>
      </c>
    </row>
    <row r="246" s="2" customFormat="1" ht="16.5" customHeight="1">
      <c r="A246" s="41"/>
      <c r="B246" s="42"/>
      <c r="C246" s="257" t="s">
        <v>302</v>
      </c>
      <c r="D246" s="257" t="s">
        <v>249</v>
      </c>
      <c r="E246" s="258" t="s">
        <v>864</v>
      </c>
      <c r="F246" s="259" t="s">
        <v>865</v>
      </c>
      <c r="G246" s="260" t="s">
        <v>363</v>
      </c>
      <c r="H246" s="261">
        <v>7</v>
      </c>
      <c r="I246" s="262"/>
      <c r="J246" s="263">
        <f>ROUND(I246*H246,2)</f>
        <v>0</v>
      </c>
      <c r="K246" s="259" t="s">
        <v>157</v>
      </c>
      <c r="L246" s="264"/>
      <c r="M246" s="265" t="s">
        <v>19</v>
      </c>
      <c r="N246" s="266" t="s">
        <v>40</v>
      </c>
      <c r="O246" s="87"/>
      <c r="P246" s="224">
        <f>O246*H246</f>
        <v>0</v>
      </c>
      <c r="Q246" s="224">
        <v>0.0042599999999999999</v>
      </c>
      <c r="R246" s="224">
        <f>Q246*H246</f>
        <v>0.029819999999999999</v>
      </c>
      <c r="S246" s="224">
        <v>0</v>
      </c>
      <c r="T246" s="225">
        <f>S246*H246</f>
        <v>0</v>
      </c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R246" s="226" t="s">
        <v>175</v>
      </c>
      <c r="AT246" s="226" t="s">
        <v>249</v>
      </c>
      <c r="AU246" s="226" t="s">
        <v>79</v>
      </c>
      <c r="AY246" s="20" t="s">
        <v>151</v>
      </c>
      <c r="BE246" s="227">
        <f>IF(N246="základní",J246,0)</f>
        <v>0</v>
      </c>
      <c r="BF246" s="227">
        <f>IF(N246="snížená",J246,0)</f>
        <v>0</v>
      </c>
      <c r="BG246" s="227">
        <f>IF(N246="zákl. přenesená",J246,0)</f>
        <v>0</v>
      </c>
      <c r="BH246" s="227">
        <f>IF(N246="sníž. přenesená",J246,0)</f>
        <v>0</v>
      </c>
      <c r="BI246" s="227">
        <f>IF(N246="nulová",J246,0)</f>
        <v>0</v>
      </c>
      <c r="BJ246" s="20" t="s">
        <v>77</v>
      </c>
      <c r="BK246" s="227">
        <f>ROUND(I246*H246,2)</f>
        <v>0</v>
      </c>
      <c r="BL246" s="20" t="s">
        <v>158</v>
      </c>
      <c r="BM246" s="226" t="s">
        <v>866</v>
      </c>
    </row>
    <row r="247" s="2" customFormat="1" ht="16.5" customHeight="1">
      <c r="A247" s="41"/>
      <c r="B247" s="42"/>
      <c r="C247" s="257" t="s">
        <v>456</v>
      </c>
      <c r="D247" s="257" t="s">
        <v>249</v>
      </c>
      <c r="E247" s="258" t="s">
        <v>867</v>
      </c>
      <c r="F247" s="259" t="s">
        <v>868</v>
      </c>
      <c r="G247" s="260" t="s">
        <v>363</v>
      </c>
      <c r="H247" s="261">
        <v>1</v>
      </c>
      <c r="I247" s="262"/>
      <c r="J247" s="263">
        <f>ROUND(I247*H247,2)</f>
        <v>0</v>
      </c>
      <c r="K247" s="259" t="s">
        <v>157</v>
      </c>
      <c r="L247" s="264"/>
      <c r="M247" s="265" t="s">
        <v>19</v>
      </c>
      <c r="N247" s="266" t="s">
        <v>40</v>
      </c>
      <c r="O247" s="87"/>
      <c r="P247" s="224">
        <f>O247*H247</f>
        <v>0</v>
      </c>
      <c r="Q247" s="224">
        <v>0.014710000000000001</v>
      </c>
      <c r="R247" s="224">
        <f>Q247*H247</f>
        <v>0.014710000000000001</v>
      </c>
      <c r="S247" s="224">
        <v>0</v>
      </c>
      <c r="T247" s="225">
        <f>S247*H247</f>
        <v>0</v>
      </c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R247" s="226" t="s">
        <v>175</v>
      </c>
      <c r="AT247" s="226" t="s">
        <v>249</v>
      </c>
      <c r="AU247" s="226" t="s">
        <v>79</v>
      </c>
      <c r="AY247" s="20" t="s">
        <v>151</v>
      </c>
      <c r="BE247" s="227">
        <f>IF(N247="základní",J247,0)</f>
        <v>0</v>
      </c>
      <c r="BF247" s="227">
        <f>IF(N247="snížená",J247,0)</f>
        <v>0</v>
      </c>
      <c r="BG247" s="227">
        <f>IF(N247="zákl. přenesená",J247,0)</f>
        <v>0</v>
      </c>
      <c r="BH247" s="227">
        <f>IF(N247="sníž. přenesená",J247,0)</f>
        <v>0</v>
      </c>
      <c r="BI247" s="227">
        <f>IF(N247="nulová",J247,0)</f>
        <v>0</v>
      </c>
      <c r="BJ247" s="20" t="s">
        <v>77</v>
      </c>
      <c r="BK247" s="227">
        <f>ROUND(I247*H247,2)</f>
        <v>0</v>
      </c>
      <c r="BL247" s="20" t="s">
        <v>158</v>
      </c>
      <c r="BM247" s="226" t="s">
        <v>447</v>
      </c>
    </row>
    <row r="248" s="2" customFormat="1" ht="16.5" customHeight="1">
      <c r="A248" s="41"/>
      <c r="B248" s="42"/>
      <c r="C248" s="215" t="s">
        <v>464</v>
      </c>
      <c r="D248" s="215" t="s">
        <v>153</v>
      </c>
      <c r="E248" s="216" t="s">
        <v>869</v>
      </c>
      <c r="F248" s="217" t="s">
        <v>870</v>
      </c>
      <c r="G248" s="218" t="s">
        <v>363</v>
      </c>
      <c r="H248" s="219">
        <v>1</v>
      </c>
      <c r="I248" s="220"/>
      <c r="J248" s="221">
        <f>ROUND(I248*H248,2)</f>
        <v>0</v>
      </c>
      <c r="K248" s="217" t="s">
        <v>19</v>
      </c>
      <c r="L248" s="47"/>
      <c r="M248" s="222" t="s">
        <v>19</v>
      </c>
      <c r="N248" s="223" t="s">
        <v>40</v>
      </c>
      <c r="O248" s="87"/>
      <c r="P248" s="224">
        <f>O248*H248</f>
        <v>0</v>
      </c>
      <c r="Q248" s="224">
        <v>0</v>
      </c>
      <c r="R248" s="224">
        <f>Q248*H248</f>
        <v>0</v>
      </c>
      <c r="S248" s="224">
        <v>0</v>
      </c>
      <c r="T248" s="225">
        <f>S248*H248</f>
        <v>0</v>
      </c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R248" s="226" t="s">
        <v>158</v>
      </c>
      <c r="AT248" s="226" t="s">
        <v>153</v>
      </c>
      <c r="AU248" s="226" t="s">
        <v>79</v>
      </c>
      <c r="AY248" s="20" t="s">
        <v>151</v>
      </c>
      <c r="BE248" s="227">
        <f>IF(N248="základní",J248,0)</f>
        <v>0</v>
      </c>
      <c r="BF248" s="227">
        <f>IF(N248="snížená",J248,0)</f>
        <v>0</v>
      </c>
      <c r="BG248" s="227">
        <f>IF(N248="zákl. přenesená",J248,0)</f>
        <v>0</v>
      </c>
      <c r="BH248" s="227">
        <f>IF(N248="sníž. přenesená",J248,0)</f>
        <v>0</v>
      </c>
      <c r="BI248" s="227">
        <f>IF(N248="nulová",J248,0)</f>
        <v>0</v>
      </c>
      <c r="BJ248" s="20" t="s">
        <v>77</v>
      </c>
      <c r="BK248" s="227">
        <f>ROUND(I248*H248,2)</f>
        <v>0</v>
      </c>
      <c r="BL248" s="20" t="s">
        <v>158</v>
      </c>
      <c r="BM248" s="226" t="s">
        <v>451</v>
      </c>
    </row>
    <row r="249" s="2" customFormat="1" ht="16.5" customHeight="1">
      <c r="A249" s="41"/>
      <c r="B249" s="42"/>
      <c r="C249" s="257" t="s">
        <v>471</v>
      </c>
      <c r="D249" s="257" t="s">
        <v>249</v>
      </c>
      <c r="E249" s="258" t="s">
        <v>871</v>
      </c>
      <c r="F249" s="259" t="s">
        <v>872</v>
      </c>
      <c r="G249" s="260" t="s">
        <v>363</v>
      </c>
      <c r="H249" s="261">
        <v>1</v>
      </c>
      <c r="I249" s="262"/>
      <c r="J249" s="263">
        <f>ROUND(I249*H249,2)</f>
        <v>0</v>
      </c>
      <c r="K249" s="259" t="s">
        <v>19</v>
      </c>
      <c r="L249" s="264"/>
      <c r="M249" s="265" t="s">
        <v>19</v>
      </c>
      <c r="N249" s="266" t="s">
        <v>40</v>
      </c>
      <c r="O249" s="87"/>
      <c r="P249" s="224">
        <f>O249*H249</f>
        <v>0</v>
      </c>
      <c r="Q249" s="224">
        <v>0</v>
      </c>
      <c r="R249" s="224">
        <f>Q249*H249</f>
        <v>0</v>
      </c>
      <c r="S249" s="224">
        <v>0</v>
      </c>
      <c r="T249" s="225">
        <f>S249*H249</f>
        <v>0</v>
      </c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R249" s="226" t="s">
        <v>175</v>
      </c>
      <c r="AT249" s="226" t="s">
        <v>249</v>
      </c>
      <c r="AU249" s="226" t="s">
        <v>79</v>
      </c>
      <c r="AY249" s="20" t="s">
        <v>151</v>
      </c>
      <c r="BE249" s="227">
        <f>IF(N249="základní",J249,0)</f>
        <v>0</v>
      </c>
      <c r="BF249" s="227">
        <f>IF(N249="snížená",J249,0)</f>
        <v>0</v>
      </c>
      <c r="BG249" s="227">
        <f>IF(N249="zákl. přenesená",J249,0)</f>
        <v>0</v>
      </c>
      <c r="BH249" s="227">
        <f>IF(N249="sníž. přenesená",J249,0)</f>
        <v>0</v>
      </c>
      <c r="BI249" s="227">
        <f>IF(N249="nulová",J249,0)</f>
        <v>0</v>
      </c>
      <c r="BJ249" s="20" t="s">
        <v>77</v>
      </c>
      <c r="BK249" s="227">
        <f>ROUND(I249*H249,2)</f>
        <v>0</v>
      </c>
      <c r="BL249" s="20" t="s">
        <v>158</v>
      </c>
      <c r="BM249" s="226" t="s">
        <v>459</v>
      </c>
    </row>
    <row r="250" s="2" customFormat="1" ht="16.5" customHeight="1">
      <c r="A250" s="41"/>
      <c r="B250" s="42"/>
      <c r="C250" s="215" t="s">
        <v>477</v>
      </c>
      <c r="D250" s="215" t="s">
        <v>153</v>
      </c>
      <c r="E250" s="216" t="s">
        <v>873</v>
      </c>
      <c r="F250" s="217" t="s">
        <v>874</v>
      </c>
      <c r="G250" s="218" t="s">
        <v>363</v>
      </c>
      <c r="H250" s="219">
        <v>1</v>
      </c>
      <c r="I250" s="220"/>
      <c r="J250" s="221">
        <f>ROUND(I250*H250,2)</f>
        <v>0</v>
      </c>
      <c r="K250" s="217" t="s">
        <v>157</v>
      </c>
      <c r="L250" s="47"/>
      <c r="M250" s="222" t="s">
        <v>19</v>
      </c>
      <c r="N250" s="223" t="s">
        <v>40</v>
      </c>
      <c r="O250" s="87"/>
      <c r="P250" s="224">
        <f>O250*H250</f>
        <v>0</v>
      </c>
      <c r="Q250" s="224">
        <v>0.010186000000000001</v>
      </c>
      <c r="R250" s="224">
        <f>Q250*H250</f>
        <v>0.010186000000000001</v>
      </c>
      <c r="S250" s="224">
        <v>0</v>
      </c>
      <c r="T250" s="225">
        <f>S250*H250</f>
        <v>0</v>
      </c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R250" s="226" t="s">
        <v>158</v>
      </c>
      <c r="AT250" s="226" t="s">
        <v>153</v>
      </c>
      <c r="AU250" s="226" t="s">
        <v>79</v>
      </c>
      <c r="AY250" s="20" t="s">
        <v>151</v>
      </c>
      <c r="BE250" s="227">
        <f>IF(N250="základní",J250,0)</f>
        <v>0</v>
      </c>
      <c r="BF250" s="227">
        <f>IF(N250="snížená",J250,0)</f>
        <v>0</v>
      </c>
      <c r="BG250" s="227">
        <f>IF(N250="zákl. přenesená",J250,0)</f>
        <v>0</v>
      </c>
      <c r="BH250" s="227">
        <f>IF(N250="sníž. přenesená",J250,0)</f>
        <v>0</v>
      </c>
      <c r="BI250" s="227">
        <f>IF(N250="nulová",J250,0)</f>
        <v>0</v>
      </c>
      <c r="BJ250" s="20" t="s">
        <v>77</v>
      </c>
      <c r="BK250" s="227">
        <f>ROUND(I250*H250,2)</f>
        <v>0</v>
      </c>
      <c r="BL250" s="20" t="s">
        <v>158</v>
      </c>
      <c r="BM250" s="226" t="s">
        <v>467</v>
      </c>
    </row>
    <row r="251" s="2" customFormat="1">
      <c r="A251" s="41"/>
      <c r="B251" s="42"/>
      <c r="C251" s="43"/>
      <c r="D251" s="228" t="s">
        <v>159</v>
      </c>
      <c r="E251" s="43"/>
      <c r="F251" s="229" t="s">
        <v>875</v>
      </c>
      <c r="G251" s="43"/>
      <c r="H251" s="43"/>
      <c r="I251" s="230"/>
      <c r="J251" s="43"/>
      <c r="K251" s="43"/>
      <c r="L251" s="47"/>
      <c r="M251" s="231"/>
      <c r="N251" s="232"/>
      <c r="O251" s="87"/>
      <c r="P251" s="87"/>
      <c r="Q251" s="87"/>
      <c r="R251" s="87"/>
      <c r="S251" s="87"/>
      <c r="T251" s="88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T251" s="20" t="s">
        <v>159</v>
      </c>
      <c r="AU251" s="20" t="s">
        <v>79</v>
      </c>
    </row>
    <row r="252" s="2" customFormat="1">
      <c r="A252" s="41"/>
      <c r="B252" s="42"/>
      <c r="C252" s="43"/>
      <c r="D252" s="235" t="s">
        <v>238</v>
      </c>
      <c r="E252" s="43"/>
      <c r="F252" s="256" t="s">
        <v>876</v>
      </c>
      <c r="G252" s="43"/>
      <c r="H252" s="43"/>
      <c r="I252" s="230"/>
      <c r="J252" s="43"/>
      <c r="K252" s="43"/>
      <c r="L252" s="47"/>
      <c r="M252" s="231"/>
      <c r="N252" s="232"/>
      <c r="O252" s="87"/>
      <c r="P252" s="87"/>
      <c r="Q252" s="87"/>
      <c r="R252" s="87"/>
      <c r="S252" s="87"/>
      <c r="T252" s="88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T252" s="20" t="s">
        <v>238</v>
      </c>
      <c r="AU252" s="20" t="s">
        <v>79</v>
      </c>
    </row>
    <row r="253" s="2" customFormat="1" ht="16.5" customHeight="1">
      <c r="A253" s="41"/>
      <c r="B253" s="42"/>
      <c r="C253" s="257" t="s">
        <v>482</v>
      </c>
      <c r="D253" s="257" t="s">
        <v>249</v>
      </c>
      <c r="E253" s="258" t="s">
        <v>877</v>
      </c>
      <c r="F253" s="259" t="s">
        <v>878</v>
      </c>
      <c r="G253" s="260" t="s">
        <v>363</v>
      </c>
      <c r="H253" s="261">
        <v>1</v>
      </c>
      <c r="I253" s="262"/>
      <c r="J253" s="263">
        <f>ROUND(I253*H253,2)</f>
        <v>0</v>
      </c>
      <c r="K253" s="259" t="s">
        <v>157</v>
      </c>
      <c r="L253" s="264"/>
      <c r="M253" s="265" t="s">
        <v>19</v>
      </c>
      <c r="N253" s="266" t="s">
        <v>40</v>
      </c>
      <c r="O253" s="87"/>
      <c r="P253" s="224">
        <f>O253*H253</f>
        <v>0</v>
      </c>
      <c r="Q253" s="224">
        <v>0.52600000000000002</v>
      </c>
      <c r="R253" s="224">
        <f>Q253*H253</f>
        <v>0.52600000000000002</v>
      </c>
      <c r="S253" s="224">
        <v>0</v>
      </c>
      <c r="T253" s="225">
        <f>S253*H253</f>
        <v>0</v>
      </c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R253" s="226" t="s">
        <v>175</v>
      </c>
      <c r="AT253" s="226" t="s">
        <v>249</v>
      </c>
      <c r="AU253" s="226" t="s">
        <v>79</v>
      </c>
      <c r="AY253" s="20" t="s">
        <v>151</v>
      </c>
      <c r="BE253" s="227">
        <f>IF(N253="základní",J253,0)</f>
        <v>0</v>
      </c>
      <c r="BF253" s="227">
        <f>IF(N253="snížená",J253,0)</f>
        <v>0</v>
      </c>
      <c r="BG253" s="227">
        <f>IF(N253="zákl. přenesená",J253,0)</f>
        <v>0</v>
      </c>
      <c r="BH253" s="227">
        <f>IF(N253="sníž. přenesená",J253,0)</f>
        <v>0</v>
      </c>
      <c r="BI253" s="227">
        <f>IF(N253="nulová",J253,0)</f>
        <v>0</v>
      </c>
      <c r="BJ253" s="20" t="s">
        <v>77</v>
      </c>
      <c r="BK253" s="227">
        <f>ROUND(I253*H253,2)</f>
        <v>0</v>
      </c>
      <c r="BL253" s="20" t="s">
        <v>158</v>
      </c>
      <c r="BM253" s="226" t="s">
        <v>879</v>
      </c>
    </row>
    <row r="254" s="2" customFormat="1" ht="16.5" customHeight="1">
      <c r="A254" s="41"/>
      <c r="B254" s="42"/>
      <c r="C254" s="215" t="s">
        <v>310</v>
      </c>
      <c r="D254" s="215" t="s">
        <v>153</v>
      </c>
      <c r="E254" s="216" t="s">
        <v>880</v>
      </c>
      <c r="F254" s="217" t="s">
        <v>881</v>
      </c>
      <c r="G254" s="218" t="s">
        <v>363</v>
      </c>
      <c r="H254" s="219">
        <v>4</v>
      </c>
      <c r="I254" s="220"/>
      <c r="J254" s="221">
        <f>ROUND(I254*H254,2)</f>
        <v>0</v>
      </c>
      <c r="K254" s="217" t="s">
        <v>157</v>
      </c>
      <c r="L254" s="47"/>
      <c r="M254" s="222" t="s">
        <v>19</v>
      </c>
      <c r="N254" s="223" t="s">
        <v>40</v>
      </c>
      <c r="O254" s="87"/>
      <c r="P254" s="224">
        <f>O254*H254</f>
        <v>0</v>
      </c>
      <c r="Q254" s="224">
        <v>0.028539999999999999</v>
      </c>
      <c r="R254" s="224">
        <f>Q254*H254</f>
        <v>0.11416</v>
      </c>
      <c r="S254" s="224">
        <v>0</v>
      </c>
      <c r="T254" s="225">
        <f>S254*H254</f>
        <v>0</v>
      </c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R254" s="226" t="s">
        <v>158</v>
      </c>
      <c r="AT254" s="226" t="s">
        <v>153</v>
      </c>
      <c r="AU254" s="226" t="s">
        <v>79</v>
      </c>
      <c r="AY254" s="20" t="s">
        <v>151</v>
      </c>
      <c r="BE254" s="227">
        <f>IF(N254="základní",J254,0)</f>
        <v>0</v>
      </c>
      <c r="BF254" s="227">
        <f>IF(N254="snížená",J254,0)</f>
        <v>0</v>
      </c>
      <c r="BG254" s="227">
        <f>IF(N254="zákl. přenesená",J254,0)</f>
        <v>0</v>
      </c>
      <c r="BH254" s="227">
        <f>IF(N254="sníž. přenesená",J254,0)</f>
        <v>0</v>
      </c>
      <c r="BI254" s="227">
        <f>IF(N254="nulová",J254,0)</f>
        <v>0</v>
      </c>
      <c r="BJ254" s="20" t="s">
        <v>77</v>
      </c>
      <c r="BK254" s="227">
        <f>ROUND(I254*H254,2)</f>
        <v>0</v>
      </c>
      <c r="BL254" s="20" t="s">
        <v>158</v>
      </c>
      <c r="BM254" s="226" t="s">
        <v>882</v>
      </c>
    </row>
    <row r="255" s="2" customFormat="1">
      <c r="A255" s="41"/>
      <c r="B255" s="42"/>
      <c r="C255" s="43"/>
      <c r="D255" s="228" t="s">
        <v>159</v>
      </c>
      <c r="E255" s="43"/>
      <c r="F255" s="229" t="s">
        <v>883</v>
      </c>
      <c r="G255" s="43"/>
      <c r="H255" s="43"/>
      <c r="I255" s="230"/>
      <c r="J255" s="43"/>
      <c r="K255" s="43"/>
      <c r="L255" s="47"/>
      <c r="M255" s="231"/>
      <c r="N255" s="232"/>
      <c r="O255" s="87"/>
      <c r="P255" s="87"/>
      <c r="Q255" s="87"/>
      <c r="R255" s="87"/>
      <c r="S255" s="87"/>
      <c r="T255" s="88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T255" s="20" t="s">
        <v>159</v>
      </c>
      <c r="AU255" s="20" t="s">
        <v>79</v>
      </c>
    </row>
    <row r="256" s="2" customFormat="1" ht="16.5" customHeight="1">
      <c r="A256" s="41"/>
      <c r="B256" s="42"/>
      <c r="C256" s="257" t="s">
        <v>497</v>
      </c>
      <c r="D256" s="257" t="s">
        <v>249</v>
      </c>
      <c r="E256" s="258" t="s">
        <v>884</v>
      </c>
      <c r="F256" s="259" t="s">
        <v>885</v>
      </c>
      <c r="G256" s="260" t="s">
        <v>363</v>
      </c>
      <c r="H256" s="261">
        <v>4</v>
      </c>
      <c r="I256" s="262"/>
      <c r="J256" s="263">
        <f>ROUND(I256*H256,2)</f>
        <v>0</v>
      </c>
      <c r="K256" s="259" t="s">
        <v>19</v>
      </c>
      <c r="L256" s="264"/>
      <c r="M256" s="265" t="s">
        <v>19</v>
      </c>
      <c r="N256" s="266" t="s">
        <v>40</v>
      </c>
      <c r="O256" s="87"/>
      <c r="P256" s="224">
        <f>O256*H256</f>
        <v>0</v>
      </c>
      <c r="Q256" s="224">
        <v>0</v>
      </c>
      <c r="R256" s="224">
        <f>Q256*H256</f>
        <v>0</v>
      </c>
      <c r="S256" s="224">
        <v>0</v>
      </c>
      <c r="T256" s="225">
        <f>S256*H256</f>
        <v>0</v>
      </c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R256" s="226" t="s">
        <v>175</v>
      </c>
      <c r="AT256" s="226" t="s">
        <v>249</v>
      </c>
      <c r="AU256" s="226" t="s">
        <v>79</v>
      </c>
      <c r="AY256" s="20" t="s">
        <v>151</v>
      </c>
      <c r="BE256" s="227">
        <f>IF(N256="základní",J256,0)</f>
        <v>0</v>
      </c>
      <c r="BF256" s="227">
        <f>IF(N256="snížená",J256,0)</f>
        <v>0</v>
      </c>
      <c r="BG256" s="227">
        <f>IF(N256="zákl. přenesená",J256,0)</f>
        <v>0</v>
      </c>
      <c r="BH256" s="227">
        <f>IF(N256="sníž. přenesená",J256,0)</f>
        <v>0</v>
      </c>
      <c r="BI256" s="227">
        <f>IF(N256="nulová",J256,0)</f>
        <v>0</v>
      </c>
      <c r="BJ256" s="20" t="s">
        <v>77</v>
      </c>
      <c r="BK256" s="227">
        <f>ROUND(I256*H256,2)</f>
        <v>0</v>
      </c>
      <c r="BL256" s="20" t="s">
        <v>158</v>
      </c>
      <c r="BM256" s="226" t="s">
        <v>474</v>
      </c>
    </row>
    <row r="257" s="2" customFormat="1">
      <c r="A257" s="41"/>
      <c r="B257" s="42"/>
      <c r="C257" s="43"/>
      <c r="D257" s="235" t="s">
        <v>238</v>
      </c>
      <c r="E257" s="43"/>
      <c r="F257" s="256" t="s">
        <v>886</v>
      </c>
      <c r="G257" s="43"/>
      <c r="H257" s="43"/>
      <c r="I257" s="230"/>
      <c r="J257" s="43"/>
      <c r="K257" s="43"/>
      <c r="L257" s="47"/>
      <c r="M257" s="231"/>
      <c r="N257" s="232"/>
      <c r="O257" s="87"/>
      <c r="P257" s="87"/>
      <c r="Q257" s="87"/>
      <c r="R257" s="87"/>
      <c r="S257" s="87"/>
      <c r="T257" s="88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T257" s="20" t="s">
        <v>238</v>
      </c>
      <c r="AU257" s="20" t="s">
        <v>79</v>
      </c>
    </row>
    <row r="258" s="2" customFormat="1" ht="16.5" customHeight="1">
      <c r="A258" s="41"/>
      <c r="B258" s="42"/>
      <c r="C258" s="215" t="s">
        <v>316</v>
      </c>
      <c r="D258" s="215" t="s">
        <v>153</v>
      </c>
      <c r="E258" s="216" t="s">
        <v>887</v>
      </c>
      <c r="F258" s="217" t="s">
        <v>888</v>
      </c>
      <c r="G258" s="218" t="s">
        <v>363</v>
      </c>
      <c r="H258" s="219">
        <v>4</v>
      </c>
      <c r="I258" s="220"/>
      <c r="J258" s="221">
        <f>ROUND(I258*H258,2)</f>
        <v>0</v>
      </c>
      <c r="K258" s="217" t="s">
        <v>157</v>
      </c>
      <c r="L258" s="47"/>
      <c r="M258" s="222" t="s">
        <v>19</v>
      </c>
      <c r="N258" s="223" t="s">
        <v>40</v>
      </c>
      <c r="O258" s="87"/>
      <c r="P258" s="224">
        <f>O258*H258</f>
        <v>0</v>
      </c>
      <c r="Q258" s="224">
        <v>0.039273919999999997</v>
      </c>
      <c r="R258" s="224">
        <f>Q258*H258</f>
        <v>0.15709567999999999</v>
      </c>
      <c r="S258" s="224">
        <v>0</v>
      </c>
      <c r="T258" s="225">
        <f>S258*H258</f>
        <v>0</v>
      </c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R258" s="226" t="s">
        <v>158</v>
      </c>
      <c r="AT258" s="226" t="s">
        <v>153</v>
      </c>
      <c r="AU258" s="226" t="s">
        <v>79</v>
      </c>
      <c r="AY258" s="20" t="s">
        <v>151</v>
      </c>
      <c r="BE258" s="227">
        <f>IF(N258="základní",J258,0)</f>
        <v>0</v>
      </c>
      <c r="BF258" s="227">
        <f>IF(N258="snížená",J258,0)</f>
        <v>0</v>
      </c>
      <c r="BG258" s="227">
        <f>IF(N258="zákl. přenesená",J258,0)</f>
        <v>0</v>
      </c>
      <c r="BH258" s="227">
        <f>IF(N258="sníž. přenesená",J258,0)</f>
        <v>0</v>
      </c>
      <c r="BI258" s="227">
        <f>IF(N258="nulová",J258,0)</f>
        <v>0</v>
      </c>
      <c r="BJ258" s="20" t="s">
        <v>77</v>
      </c>
      <c r="BK258" s="227">
        <f>ROUND(I258*H258,2)</f>
        <v>0</v>
      </c>
      <c r="BL258" s="20" t="s">
        <v>158</v>
      </c>
      <c r="BM258" s="226" t="s">
        <v>480</v>
      </c>
    </row>
    <row r="259" s="2" customFormat="1">
      <c r="A259" s="41"/>
      <c r="B259" s="42"/>
      <c r="C259" s="43"/>
      <c r="D259" s="228" t="s">
        <v>159</v>
      </c>
      <c r="E259" s="43"/>
      <c r="F259" s="229" t="s">
        <v>889</v>
      </c>
      <c r="G259" s="43"/>
      <c r="H259" s="43"/>
      <c r="I259" s="230"/>
      <c r="J259" s="43"/>
      <c r="K259" s="43"/>
      <c r="L259" s="47"/>
      <c r="M259" s="231"/>
      <c r="N259" s="232"/>
      <c r="O259" s="87"/>
      <c r="P259" s="87"/>
      <c r="Q259" s="87"/>
      <c r="R259" s="87"/>
      <c r="S259" s="87"/>
      <c r="T259" s="88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T259" s="20" t="s">
        <v>159</v>
      </c>
      <c r="AU259" s="20" t="s">
        <v>79</v>
      </c>
    </row>
    <row r="260" s="2" customFormat="1" ht="16.5" customHeight="1">
      <c r="A260" s="41"/>
      <c r="B260" s="42"/>
      <c r="C260" s="257" t="s">
        <v>890</v>
      </c>
      <c r="D260" s="257" t="s">
        <v>249</v>
      </c>
      <c r="E260" s="258" t="s">
        <v>891</v>
      </c>
      <c r="F260" s="259" t="s">
        <v>892</v>
      </c>
      <c r="G260" s="260" t="s">
        <v>363</v>
      </c>
      <c r="H260" s="261">
        <v>4</v>
      </c>
      <c r="I260" s="262"/>
      <c r="J260" s="263">
        <f>ROUND(I260*H260,2)</f>
        <v>0</v>
      </c>
      <c r="K260" s="259" t="s">
        <v>157</v>
      </c>
      <c r="L260" s="264"/>
      <c r="M260" s="265" t="s">
        <v>19</v>
      </c>
      <c r="N260" s="266" t="s">
        <v>40</v>
      </c>
      <c r="O260" s="87"/>
      <c r="P260" s="224">
        <f>O260*H260</f>
        <v>0</v>
      </c>
      <c r="Q260" s="224">
        <v>0.52100000000000002</v>
      </c>
      <c r="R260" s="224">
        <f>Q260*H260</f>
        <v>2.0840000000000001</v>
      </c>
      <c r="S260" s="224">
        <v>0</v>
      </c>
      <c r="T260" s="225">
        <f>S260*H260</f>
        <v>0</v>
      </c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R260" s="226" t="s">
        <v>175</v>
      </c>
      <c r="AT260" s="226" t="s">
        <v>249</v>
      </c>
      <c r="AU260" s="226" t="s">
        <v>79</v>
      </c>
      <c r="AY260" s="20" t="s">
        <v>151</v>
      </c>
      <c r="BE260" s="227">
        <f>IF(N260="základní",J260,0)</f>
        <v>0</v>
      </c>
      <c r="BF260" s="227">
        <f>IF(N260="snížená",J260,0)</f>
        <v>0</v>
      </c>
      <c r="BG260" s="227">
        <f>IF(N260="zákl. přenesená",J260,0)</f>
        <v>0</v>
      </c>
      <c r="BH260" s="227">
        <f>IF(N260="sníž. přenesená",J260,0)</f>
        <v>0</v>
      </c>
      <c r="BI260" s="227">
        <f>IF(N260="nulová",J260,0)</f>
        <v>0</v>
      </c>
      <c r="BJ260" s="20" t="s">
        <v>77</v>
      </c>
      <c r="BK260" s="227">
        <f>ROUND(I260*H260,2)</f>
        <v>0</v>
      </c>
      <c r="BL260" s="20" t="s">
        <v>158</v>
      </c>
      <c r="BM260" s="226" t="s">
        <v>485</v>
      </c>
    </row>
    <row r="261" s="2" customFormat="1" ht="24.15" customHeight="1">
      <c r="A261" s="41"/>
      <c r="B261" s="42"/>
      <c r="C261" s="215" t="s">
        <v>634</v>
      </c>
      <c r="D261" s="215" t="s">
        <v>153</v>
      </c>
      <c r="E261" s="216" t="s">
        <v>893</v>
      </c>
      <c r="F261" s="217" t="s">
        <v>894</v>
      </c>
      <c r="G261" s="218" t="s">
        <v>363</v>
      </c>
      <c r="H261" s="219">
        <v>12</v>
      </c>
      <c r="I261" s="220"/>
      <c r="J261" s="221">
        <f>ROUND(I261*H261,2)</f>
        <v>0</v>
      </c>
      <c r="K261" s="217" t="s">
        <v>157</v>
      </c>
      <c r="L261" s="47"/>
      <c r="M261" s="222" t="s">
        <v>19</v>
      </c>
      <c r="N261" s="223" t="s">
        <v>40</v>
      </c>
      <c r="O261" s="87"/>
      <c r="P261" s="224">
        <f>O261*H261</f>
        <v>0</v>
      </c>
      <c r="Q261" s="224">
        <v>0.068771600000000002</v>
      </c>
      <c r="R261" s="224">
        <f>Q261*H261</f>
        <v>0.82525920000000008</v>
      </c>
      <c r="S261" s="224">
        <v>0</v>
      </c>
      <c r="T261" s="225">
        <f>S261*H261</f>
        <v>0</v>
      </c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R261" s="226" t="s">
        <v>158</v>
      </c>
      <c r="AT261" s="226" t="s">
        <v>153</v>
      </c>
      <c r="AU261" s="226" t="s">
        <v>79</v>
      </c>
      <c r="AY261" s="20" t="s">
        <v>151</v>
      </c>
      <c r="BE261" s="227">
        <f>IF(N261="základní",J261,0)</f>
        <v>0</v>
      </c>
      <c r="BF261" s="227">
        <f>IF(N261="snížená",J261,0)</f>
        <v>0</v>
      </c>
      <c r="BG261" s="227">
        <f>IF(N261="zákl. přenesená",J261,0)</f>
        <v>0</v>
      </c>
      <c r="BH261" s="227">
        <f>IF(N261="sníž. přenesená",J261,0)</f>
        <v>0</v>
      </c>
      <c r="BI261" s="227">
        <f>IF(N261="nulová",J261,0)</f>
        <v>0</v>
      </c>
      <c r="BJ261" s="20" t="s">
        <v>77</v>
      </c>
      <c r="BK261" s="227">
        <f>ROUND(I261*H261,2)</f>
        <v>0</v>
      </c>
      <c r="BL261" s="20" t="s">
        <v>158</v>
      </c>
      <c r="BM261" s="226" t="s">
        <v>492</v>
      </c>
    </row>
    <row r="262" s="2" customFormat="1">
      <c r="A262" s="41"/>
      <c r="B262" s="42"/>
      <c r="C262" s="43"/>
      <c r="D262" s="228" t="s">
        <v>159</v>
      </c>
      <c r="E262" s="43"/>
      <c r="F262" s="229" t="s">
        <v>895</v>
      </c>
      <c r="G262" s="43"/>
      <c r="H262" s="43"/>
      <c r="I262" s="230"/>
      <c r="J262" s="43"/>
      <c r="K262" s="43"/>
      <c r="L262" s="47"/>
      <c r="M262" s="231"/>
      <c r="N262" s="232"/>
      <c r="O262" s="87"/>
      <c r="P262" s="87"/>
      <c r="Q262" s="87"/>
      <c r="R262" s="87"/>
      <c r="S262" s="87"/>
      <c r="T262" s="88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T262" s="20" t="s">
        <v>159</v>
      </c>
      <c r="AU262" s="20" t="s">
        <v>79</v>
      </c>
    </row>
    <row r="263" s="2" customFormat="1" ht="24.15" customHeight="1">
      <c r="A263" s="41"/>
      <c r="B263" s="42"/>
      <c r="C263" s="215" t="s">
        <v>896</v>
      </c>
      <c r="D263" s="215" t="s">
        <v>153</v>
      </c>
      <c r="E263" s="216" t="s">
        <v>897</v>
      </c>
      <c r="F263" s="217" t="s">
        <v>898</v>
      </c>
      <c r="G263" s="218" t="s">
        <v>363</v>
      </c>
      <c r="H263" s="219">
        <v>12</v>
      </c>
      <c r="I263" s="220"/>
      <c r="J263" s="221">
        <f>ROUND(I263*H263,2)</f>
        <v>0</v>
      </c>
      <c r="K263" s="217" t="s">
        <v>157</v>
      </c>
      <c r="L263" s="47"/>
      <c r="M263" s="222" t="s">
        <v>19</v>
      </c>
      <c r="N263" s="223" t="s">
        <v>40</v>
      </c>
      <c r="O263" s="87"/>
      <c r="P263" s="224">
        <f>O263*H263</f>
        <v>0</v>
      </c>
      <c r="Q263" s="224">
        <v>0.0124178</v>
      </c>
      <c r="R263" s="224">
        <f>Q263*H263</f>
        <v>0.1490136</v>
      </c>
      <c r="S263" s="224">
        <v>0</v>
      </c>
      <c r="T263" s="225">
        <f>S263*H263</f>
        <v>0</v>
      </c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R263" s="226" t="s">
        <v>158</v>
      </c>
      <c r="AT263" s="226" t="s">
        <v>153</v>
      </c>
      <c r="AU263" s="226" t="s">
        <v>79</v>
      </c>
      <c r="AY263" s="20" t="s">
        <v>151</v>
      </c>
      <c r="BE263" s="227">
        <f>IF(N263="základní",J263,0)</f>
        <v>0</v>
      </c>
      <c r="BF263" s="227">
        <f>IF(N263="snížená",J263,0)</f>
        <v>0</v>
      </c>
      <c r="BG263" s="227">
        <f>IF(N263="zákl. přenesená",J263,0)</f>
        <v>0</v>
      </c>
      <c r="BH263" s="227">
        <f>IF(N263="sníž. přenesená",J263,0)</f>
        <v>0</v>
      </c>
      <c r="BI263" s="227">
        <f>IF(N263="nulová",J263,0)</f>
        <v>0</v>
      </c>
      <c r="BJ263" s="20" t="s">
        <v>77</v>
      </c>
      <c r="BK263" s="227">
        <f>ROUND(I263*H263,2)</f>
        <v>0</v>
      </c>
      <c r="BL263" s="20" t="s">
        <v>158</v>
      </c>
      <c r="BM263" s="226" t="s">
        <v>899</v>
      </c>
    </row>
    <row r="264" s="2" customFormat="1">
      <c r="A264" s="41"/>
      <c r="B264" s="42"/>
      <c r="C264" s="43"/>
      <c r="D264" s="228" t="s">
        <v>159</v>
      </c>
      <c r="E264" s="43"/>
      <c r="F264" s="229" t="s">
        <v>900</v>
      </c>
      <c r="G264" s="43"/>
      <c r="H264" s="43"/>
      <c r="I264" s="230"/>
      <c r="J264" s="43"/>
      <c r="K264" s="43"/>
      <c r="L264" s="47"/>
      <c r="M264" s="231"/>
      <c r="N264" s="232"/>
      <c r="O264" s="87"/>
      <c r="P264" s="87"/>
      <c r="Q264" s="87"/>
      <c r="R264" s="87"/>
      <c r="S264" s="87"/>
      <c r="T264" s="88"/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T264" s="20" t="s">
        <v>159</v>
      </c>
      <c r="AU264" s="20" t="s">
        <v>79</v>
      </c>
    </row>
    <row r="265" s="2" customFormat="1" ht="24.15" customHeight="1">
      <c r="A265" s="41"/>
      <c r="B265" s="42"/>
      <c r="C265" s="215" t="s">
        <v>500</v>
      </c>
      <c r="D265" s="215" t="s">
        <v>153</v>
      </c>
      <c r="E265" s="216" t="s">
        <v>901</v>
      </c>
      <c r="F265" s="217" t="s">
        <v>902</v>
      </c>
      <c r="G265" s="218" t="s">
        <v>363</v>
      </c>
      <c r="H265" s="219">
        <v>12</v>
      </c>
      <c r="I265" s="220"/>
      <c r="J265" s="221">
        <f>ROUND(I265*H265,2)</f>
        <v>0</v>
      </c>
      <c r="K265" s="217" t="s">
        <v>157</v>
      </c>
      <c r="L265" s="47"/>
      <c r="M265" s="222" t="s">
        <v>19</v>
      </c>
      <c r="N265" s="223" t="s">
        <v>40</v>
      </c>
      <c r="O265" s="87"/>
      <c r="P265" s="224">
        <f>O265*H265</f>
        <v>0</v>
      </c>
      <c r="Q265" s="224">
        <v>0</v>
      </c>
      <c r="R265" s="224">
        <f>Q265*H265</f>
        <v>0</v>
      </c>
      <c r="S265" s="224">
        <v>0</v>
      </c>
      <c r="T265" s="225">
        <f>S265*H265</f>
        <v>0</v>
      </c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R265" s="226" t="s">
        <v>158</v>
      </c>
      <c r="AT265" s="226" t="s">
        <v>153</v>
      </c>
      <c r="AU265" s="226" t="s">
        <v>79</v>
      </c>
      <c r="AY265" s="20" t="s">
        <v>151</v>
      </c>
      <c r="BE265" s="227">
        <f>IF(N265="základní",J265,0)</f>
        <v>0</v>
      </c>
      <c r="BF265" s="227">
        <f>IF(N265="snížená",J265,0)</f>
        <v>0</v>
      </c>
      <c r="BG265" s="227">
        <f>IF(N265="zákl. přenesená",J265,0)</f>
        <v>0</v>
      </c>
      <c r="BH265" s="227">
        <f>IF(N265="sníž. přenesená",J265,0)</f>
        <v>0</v>
      </c>
      <c r="BI265" s="227">
        <f>IF(N265="nulová",J265,0)</f>
        <v>0</v>
      </c>
      <c r="BJ265" s="20" t="s">
        <v>77</v>
      </c>
      <c r="BK265" s="227">
        <f>ROUND(I265*H265,2)</f>
        <v>0</v>
      </c>
      <c r="BL265" s="20" t="s">
        <v>158</v>
      </c>
      <c r="BM265" s="226" t="s">
        <v>501</v>
      </c>
    </row>
    <row r="266" s="2" customFormat="1">
      <c r="A266" s="41"/>
      <c r="B266" s="42"/>
      <c r="C266" s="43"/>
      <c r="D266" s="228" t="s">
        <v>159</v>
      </c>
      <c r="E266" s="43"/>
      <c r="F266" s="229" t="s">
        <v>903</v>
      </c>
      <c r="G266" s="43"/>
      <c r="H266" s="43"/>
      <c r="I266" s="230"/>
      <c r="J266" s="43"/>
      <c r="K266" s="43"/>
      <c r="L266" s="47"/>
      <c r="M266" s="231"/>
      <c r="N266" s="232"/>
      <c r="O266" s="87"/>
      <c r="P266" s="87"/>
      <c r="Q266" s="87"/>
      <c r="R266" s="87"/>
      <c r="S266" s="87"/>
      <c r="T266" s="88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T266" s="20" t="s">
        <v>159</v>
      </c>
      <c r="AU266" s="20" t="s">
        <v>79</v>
      </c>
    </row>
    <row r="267" s="2" customFormat="1" ht="24.15" customHeight="1">
      <c r="A267" s="41"/>
      <c r="B267" s="42"/>
      <c r="C267" s="215" t="s">
        <v>904</v>
      </c>
      <c r="D267" s="215" t="s">
        <v>153</v>
      </c>
      <c r="E267" s="216" t="s">
        <v>905</v>
      </c>
      <c r="F267" s="217" t="s">
        <v>906</v>
      </c>
      <c r="G267" s="218" t="s">
        <v>363</v>
      </c>
      <c r="H267" s="219">
        <v>12</v>
      </c>
      <c r="I267" s="220"/>
      <c r="J267" s="221">
        <f>ROUND(I267*H267,2)</f>
        <v>0</v>
      </c>
      <c r="K267" s="217" t="s">
        <v>157</v>
      </c>
      <c r="L267" s="47"/>
      <c r="M267" s="222" t="s">
        <v>19</v>
      </c>
      <c r="N267" s="223" t="s">
        <v>40</v>
      </c>
      <c r="O267" s="87"/>
      <c r="P267" s="224">
        <f>O267*H267</f>
        <v>0</v>
      </c>
      <c r="Q267" s="224">
        <v>0.054539999999999998</v>
      </c>
      <c r="R267" s="224">
        <f>Q267*H267</f>
        <v>0.65447999999999995</v>
      </c>
      <c r="S267" s="224">
        <v>0</v>
      </c>
      <c r="T267" s="225">
        <f>S267*H267</f>
        <v>0</v>
      </c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R267" s="226" t="s">
        <v>158</v>
      </c>
      <c r="AT267" s="226" t="s">
        <v>153</v>
      </c>
      <c r="AU267" s="226" t="s">
        <v>79</v>
      </c>
      <c r="AY267" s="20" t="s">
        <v>151</v>
      </c>
      <c r="BE267" s="227">
        <f>IF(N267="základní",J267,0)</f>
        <v>0</v>
      </c>
      <c r="BF267" s="227">
        <f>IF(N267="snížená",J267,0)</f>
        <v>0</v>
      </c>
      <c r="BG267" s="227">
        <f>IF(N267="zákl. přenesená",J267,0)</f>
        <v>0</v>
      </c>
      <c r="BH267" s="227">
        <f>IF(N267="sníž. přenesená",J267,0)</f>
        <v>0</v>
      </c>
      <c r="BI267" s="227">
        <f>IF(N267="nulová",J267,0)</f>
        <v>0</v>
      </c>
      <c r="BJ267" s="20" t="s">
        <v>77</v>
      </c>
      <c r="BK267" s="227">
        <f>ROUND(I267*H267,2)</f>
        <v>0</v>
      </c>
      <c r="BL267" s="20" t="s">
        <v>158</v>
      </c>
      <c r="BM267" s="226" t="s">
        <v>508</v>
      </c>
    </row>
    <row r="268" s="2" customFormat="1">
      <c r="A268" s="41"/>
      <c r="B268" s="42"/>
      <c r="C268" s="43"/>
      <c r="D268" s="228" t="s">
        <v>159</v>
      </c>
      <c r="E268" s="43"/>
      <c r="F268" s="229" t="s">
        <v>907</v>
      </c>
      <c r="G268" s="43"/>
      <c r="H268" s="43"/>
      <c r="I268" s="230"/>
      <c r="J268" s="43"/>
      <c r="K268" s="43"/>
      <c r="L268" s="47"/>
      <c r="M268" s="231"/>
      <c r="N268" s="232"/>
      <c r="O268" s="87"/>
      <c r="P268" s="87"/>
      <c r="Q268" s="87"/>
      <c r="R268" s="87"/>
      <c r="S268" s="87"/>
      <c r="T268" s="88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T268" s="20" t="s">
        <v>159</v>
      </c>
      <c r="AU268" s="20" t="s">
        <v>79</v>
      </c>
    </row>
    <row r="269" s="2" customFormat="1" ht="16.5" customHeight="1">
      <c r="A269" s="41"/>
      <c r="B269" s="42"/>
      <c r="C269" s="215" t="s">
        <v>323</v>
      </c>
      <c r="D269" s="215" t="s">
        <v>153</v>
      </c>
      <c r="E269" s="216" t="s">
        <v>908</v>
      </c>
      <c r="F269" s="217" t="s">
        <v>909</v>
      </c>
      <c r="G269" s="218" t="s">
        <v>363</v>
      </c>
      <c r="H269" s="219">
        <v>1</v>
      </c>
      <c r="I269" s="220"/>
      <c r="J269" s="221">
        <f>ROUND(I269*H269,2)</f>
        <v>0</v>
      </c>
      <c r="K269" s="217" t="s">
        <v>157</v>
      </c>
      <c r="L269" s="47"/>
      <c r="M269" s="222" t="s">
        <v>19</v>
      </c>
      <c r="N269" s="223" t="s">
        <v>40</v>
      </c>
      <c r="O269" s="87"/>
      <c r="P269" s="224">
        <f>O269*H269</f>
        <v>0</v>
      </c>
      <c r="Q269" s="224">
        <v>0.124223</v>
      </c>
      <c r="R269" s="224">
        <f>Q269*H269</f>
        <v>0.124223</v>
      </c>
      <c r="S269" s="224">
        <v>0</v>
      </c>
      <c r="T269" s="225">
        <f>S269*H269</f>
        <v>0</v>
      </c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R269" s="226" t="s">
        <v>158</v>
      </c>
      <c r="AT269" s="226" t="s">
        <v>153</v>
      </c>
      <c r="AU269" s="226" t="s">
        <v>79</v>
      </c>
      <c r="AY269" s="20" t="s">
        <v>151</v>
      </c>
      <c r="BE269" s="227">
        <f>IF(N269="základní",J269,0)</f>
        <v>0</v>
      </c>
      <c r="BF269" s="227">
        <f>IF(N269="snížená",J269,0)</f>
        <v>0</v>
      </c>
      <c r="BG269" s="227">
        <f>IF(N269="zákl. přenesená",J269,0)</f>
        <v>0</v>
      </c>
      <c r="BH269" s="227">
        <f>IF(N269="sníž. přenesená",J269,0)</f>
        <v>0</v>
      </c>
      <c r="BI269" s="227">
        <f>IF(N269="nulová",J269,0)</f>
        <v>0</v>
      </c>
      <c r="BJ269" s="20" t="s">
        <v>77</v>
      </c>
      <c r="BK269" s="227">
        <f>ROUND(I269*H269,2)</f>
        <v>0</v>
      </c>
      <c r="BL269" s="20" t="s">
        <v>158</v>
      </c>
      <c r="BM269" s="226" t="s">
        <v>910</v>
      </c>
    </row>
    <row r="270" s="2" customFormat="1">
      <c r="A270" s="41"/>
      <c r="B270" s="42"/>
      <c r="C270" s="43"/>
      <c r="D270" s="228" t="s">
        <v>159</v>
      </c>
      <c r="E270" s="43"/>
      <c r="F270" s="229" t="s">
        <v>911</v>
      </c>
      <c r="G270" s="43"/>
      <c r="H270" s="43"/>
      <c r="I270" s="230"/>
      <c r="J270" s="43"/>
      <c r="K270" s="43"/>
      <c r="L270" s="47"/>
      <c r="M270" s="231"/>
      <c r="N270" s="232"/>
      <c r="O270" s="87"/>
      <c r="P270" s="87"/>
      <c r="Q270" s="87"/>
      <c r="R270" s="87"/>
      <c r="S270" s="87"/>
      <c r="T270" s="88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T270" s="20" t="s">
        <v>159</v>
      </c>
      <c r="AU270" s="20" t="s">
        <v>79</v>
      </c>
    </row>
    <row r="271" s="2" customFormat="1" ht="16.5" customHeight="1">
      <c r="A271" s="41"/>
      <c r="B271" s="42"/>
      <c r="C271" s="257" t="s">
        <v>912</v>
      </c>
      <c r="D271" s="257" t="s">
        <v>249</v>
      </c>
      <c r="E271" s="258" t="s">
        <v>913</v>
      </c>
      <c r="F271" s="259" t="s">
        <v>914</v>
      </c>
      <c r="G271" s="260" t="s">
        <v>363</v>
      </c>
      <c r="H271" s="261">
        <v>1</v>
      </c>
      <c r="I271" s="262"/>
      <c r="J271" s="263">
        <f>ROUND(I271*H271,2)</f>
        <v>0</v>
      </c>
      <c r="K271" s="259" t="s">
        <v>157</v>
      </c>
      <c r="L271" s="264"/>
      <c r="M271" s="265" t="s">
        <v>19</v>
      </c>
      <c r="N271" s="266" t="s">
        <v>40</v>
      </c>
      <c r="O271" s="87"/>
      <c r="P271" s="224">
        <f>O271*H271</f>
        <v>0</v>
      </c>
      <c r="Q271" s="224">
        <v>0.108</v>
      </c>
      <c r="R271" s="224">
        <f>Q271*H271</f>
        <v>0.108</v>
      </c>
      <c r="S271" s="224">
        <v>0</v>
      </c>
      <c r="T271" s="225">
        <f>S271*H271</f>
        <v>0</v>
      </c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R271" s="226" t="s">
        <v>175</v>
      </c>
      <c r="AT271" s="226" t="s">
        <v>249</v>
      </c>
      <c r="AU271" s="226" t="s">
        <v>79</v>
      </c>
      <c r="AY271" s="20" t="s">
        <v>151</v>
      </c>
      <c r="BE271" s="227">
        <f>IF(N271="základní",J271,0)</f>
        <v>0</v>
      </c>
      <c r="BF271" s="227">
        <f>IF(N271="snížená",J271,0)</f>
        <v>0</v>
      </c>
      <c r="BG271" s="227">
        <f>IF(N271="zákl. přenesená",J271,0)</f>
        <v>0</v>
      </c>
      <c r="BH271" s="227">
        <f>IF(N271="sníž. přenesená",J271,0)</f>
        <v>0</v>
      </c>
      <c r="BI271" s="227">
        <f>IF(N271="nulová",J271,0)</f>
        <v>0</v>
      </c>
      <c r="BJ271" s="20" t="s">
        <v>77</v>
      </c>
      <c r="BK271" s="227">
        <f>ROUND(I271*H271,2)</f>
        <v>0</v>
      </c>
      <c r="BL271" s="20" t="s">
        <v>158</v>
      </c>
      <c r="BM271" s="226" t="s">
        <v>915</v>
      </c>
    </row>
    <row r="272" s="2" customFormat="1" ht="16.5" customHeight="1">
      <c r="A272" s="41"/>
      <c r="B272" s="42"/>
      <c r="C272" s="215" t="s">
        <v>647</v>
      </c>
      <c r="D272" s="215" t="s">
        <v>153</v>
      </c>
      <c r="E272" s="216" t="s">
        <v>916</v>
      </c>
      <c r="F272" s="217" t="s">
        <v>917</v>
      </c>
      <c r="G272" s="218" t="s">
        <v>363</v>
      </c>
      <c r="H272" s="219">
        <v>5</v>
      </c>
      <c r="I272" s="220"/>
      <c r="J272" s="221">
        <f>ROUND(I272*H272,2)</f>
        <v>0</v>
      </c>
      <c r="K272" s="217" t="s">
        <v>157</v>
      </c>
      <c r="L272" s="47"/>
      <c r="M272" s="222" t="s">
        <v>19</v>
      </c>
      <c r="N272" s="223" t="s">
        <v>40</v>
      </c>
      <c r="O272" s="87"/>
      <c r="P272" s="224">
        <f>O272*H272</f>
        <v>0</v>
      </c>
      <c r="Q272" s="224">
        <v>0.124223</v>
      </c>
      <c r="R272" s="224">
        <f>Q272*H272</f>
        <v>0.62111499999999997</v>
      </c>
      <c r="S272" s="224">
        <v>0</v>
      </c>
      <c r="T272" s="225">
        <f>S272*H272</f>
        <v>0</v>
      </c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R272" s="226" t="s">
        <v>158</v>
      </c>
      <c r="AT272" s="226" t="s">
        <v>153</v>
      </c>
      <c r="AU272" s="226" t="s">
        <v>79</v>
      </c>
      <c r="AY272" s="20" t="s">
        <v>151</v>
      </c>
      <c r="BE272" s="227">
        <f>IF(N272="základní",J272,0)</f>
        <v>0</v>
      </c>
      <c r="BF272" s="227">
        <f>IF(N272="snížená",J272,0)</f>
        <v>0</v>
      </c>
      <c r="BG272" s="227">
        <f>IF(N272="zákl. přenesená",J272,0)</f>
        <v>0</v>
      </c>
      <c r="BH272" s="227">
        <f>IF(N272="sníž. přenesená",J272,0)</f>
        <v>0</v>
      </c>
      <c r="BI272" s="227">
        <f>IF(N272="nulová",J272,0)</f>
        <v>0</v>
      </c>
      <c r="BJ272" s="20" t="s">
        <v>77</v>
      </c>
      <c r="BK272" s="227">
        <f>ROUND(I272*H272,2)</f>
        <v>0</v>
      </c>
      <c r="BL272" s="20" t="s">
        <v>158</v>
      </c>
      <c r="BM272" s="226" t="s">
        <v>918</v>
      </c>
    </row>
    <row r="273" s="2" customFormat="1">
      <c r="A273" s="41"/>
      <c r="B273" s="42"/>
      <c r="C273" s="43"/>
      <c r="D273" s="228" t="s">
        <v>159</v>
      </c>
      <c r="E273" s="43"/>
      <c r="F273" s="229" t="s">
        <v>919</v>
      </c>
      <c r="G273" s="43"/>
      <c r="H273" s="43"/>
      <c r="I273" s="230"/>
      <c r="J273" s="43"/>
      <c r="K273" s="43"/>
      <c r="L273" s="47"/>
      <c r="M273" s="231"/>
      <c r="N273" s="232"/>
      <c r="O273" s="87"/>
      <c r="P273" s="87"/>
      <c r="Q273" s="87"/>
      <c r="R273" s="87"/>
      <c r="S273" s="87"/>
      <c r="T273" s="88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T273" s="20" t="s">
        <v>159</v>
      </c>
      <c r="AU273" s="20" t="s">
        <v>79</v>
      </c>
    </row>
    <row r="274" s="2" customFormat="1" ht="16.5" customHeight="1">
      <c r="A274" s="41"/>
      <c r="B274" s="42"/>
      <c r="C274" s="257" t="s">
        <v>920</v>
      </c>
      <c r="D274" s="257" t="s">
        <v>249</v>
      </c>
      <c r="E274" s="258" t="s">
        <v>921</v>
      </c>
      <c r="F274" s="259" t="s">
        <v>922</v>
      </c>
      <c r="G274" s="260" t="s">
        <v>363</v>
      </c>
      <c r="H274" s="261">
        <v>5</v>
      </c>
      <c r="I274" s="262"/>
      <c r="J274" s="263">
        <f>ROUND(I274*H274,2)</f>
        <v>0</v>
      </c>
      <c r="K274" s="259" t="s">
        <v>157</v>
      </c>
      <c r="L274" s="264"/>
      <c r="M274" s="265" t="s">
        <v>19</v>
      </c>
      <c r="N274" s="266" t="s">
        <v>40</v>
      </c>
      <c r="O274" s="87"/>
      <c r="P274" s="224">
        <f>O274*H274</f>
        <v>0</v>
      </c>
      <c r="Q274" s="224">
        <v>0.067000000000000004</v>
      </c>
      <c r="R274" s="224">
        <f>Q274*H274</f>
        <v>0.33500000000000002</v>
      </c>
      <c r="S274" s="224">
        <v>0</v>
      </c>
      <c r="T274" s="225">
        <f>S274*H274</f>
        <v>0</v>
      </c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R274" s="226" t="s">
        <v>175</v>
      </c>
      <c r="AT274" s="226" t="s">
        <v>249</v>
      </c>
      <c r="AU274" s="226" t="s">
        <v>79</v>
      </c>
      <c r="AY274" s="20" t="s">
        <v>151</v>
      </c>
      <c r="BE274" s="227">
        <f>IF(N274="základní",J274,0)</f>
        <v>0</v>
      </c>
      <c r="BF274" s="227">
        <f>IF(N274="snížená",J274,0)</f>
        <v>0</v>
      </c>
      <c r="BG274" s="227">
        <f>IF(N274="zákl. přenesená",J274,0)</f>
        <v>0</v>
      </c>
      <c r="BH274" s="227">
        <f>IF(N274="sníž. přenesená",J274,0)</f>
        <v>0</v>
      </c>
      <c r="BI274" s="227">
        <f>IF(N274="nulová",J274,0)</f>
        <v>0</v>
      </c>
      <c r="BJ274" s="20" t="s">
        <v>77</v>
      </c>
      <c r="BK274" s="227">
        <f>ROUND(I274*H274,2)</f>
        <v>0</v>
      </c>
      <c r="BL274" s="20" t="s">
        <v>158</v>
      </c>
      <c r="BM274" s="226" t="s">
        <v>923</v>
      </c>
    </row>
    <row r="275" s="2" customFormat="1" ht="16.5" customHeight="1">
      <c r="A275" s="41"/>
      <c r="B275" s="42"/>
      <c r="C275" s="215" t="s">
        <v>340</v>
      </c>
      <c r="D275" s="215" t="s">
        <v>153</v>
      </c>
      <c r="E275" s="216" t="s">
        <v>924</v>
      </c>
      <c r="F275" s="217" t="s">
        <v>925</v>
      </c>
      <c r="G275" s="218" t="s">
        <v>363</v>
      </c>
      <c r="H275" s="219">
        <v>6</v>
      </c>
      <c r="I275" s="220"/>
      <c r="J275" s="221">
        <f>ROUND(I275*H275,2)</f>
        <v>0</v>
      </c>
      <c r="K275" s="217" t="s">
        <v>157</v>
      </c>
      <c r="L275" s="47"/>
      <c r="M275" s="222" t="s">
        <v>19</v>
      </c>
      <c r="N275" s="223" t="s">
        <v>40</v>
      </c>
      <c r="O275" s="87"/>
      <c r="P275" s="224">
        <f>O275*H275</f>
        <v>0</v>
      </c>
      <c r="Q275" s="224">
        <v>0.029722999999999999</v>
      </c>
      <c r="R275" s="224">
        <f>Q275*H275</f>
        <v>0.178338</v>
      </c>
      <c r="S275" s="224">
        <v>0</v>
      </c>
      <c r="T275" s="225">
        <f>S275*H275</f>
        <v>0</v>
      </c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R275" s="226" t="s">
        <v>158</v>
      </c>
      <c r="AT275" s="226" t="s">
        <v>153</v>
      </c>
      <c r="AU275" s="226" t="s">
        <v>79</v>
      </c>
      <c r="AY275" s="20" t="s">
        <v>151</v>
      </c>
      <c r="BE275" s="227">
        <f>IF(N275="základní",J275,0)</f>
        <v>0</v>
      </c>
      <c r="BF275" s="227">
        <f>IF(N275="snížená",J275,0)</f>
        <v>0</v>
      </c>
      <c r="BG275" s="227">
        <f>IF(N275="zákl. přenesená",J275,0)</f>
        <v>0</v>
      </c>
      <c r="BH275" s="227">
        <f>IF(N275="sníž. přenesená",J275,0)</f>
        <v>0</v>
      </c>
      <c r="BI275" s="227">
        <f>IF(N275="nulová",J275,0)</f>
        <v>0</v>
      </c>
      <c r="BJ275" s="20" t="s">
        <v>77</v>
      </c>
      <c r="BK275" s="227">
        <f>ROUND(I275*H275,2)</f>
        <v>0</v>
      </c>
      <c r="BL275" s="20" t="s">
        <v>158</v>
      </c>
      <c r="BM275" s="226" t="s">
        <v>926</v>
      </c>
    </row>
    <row r="276" s="2" customFormat="1">
      <c r="A276" s="41"/>
      <c r="B276" s="42"/>
      <c r="C276" s="43"/>
      <c r="D276" s="228" t="s">
        <v>159</v>
      </c>
      <c r="E276" s="43"/>
      <c r="F276" s="229" t="s">
        <v>927</v>
      </c>
      <c r="G276" s="43"/>
      <c r="H276" s="43"/>
      <c r="I276" s="230"/>
      <c r="J276" s="43"/>
      <c r="K276" s="43"/>
      <c r="L276" s="47"/>
      <c r="M276" s="231"/>
      <c r="N276" s="232"/>
      <c r="O276" s="87"/>
      <c r="P276" s="87"/>
      <c r="Q276" s="87"/>
      <c r="R276" s="87"/>
      <c r="S276" s="87"/>
      <c r="T276" s="88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T276" s="20" t="s">
        <v>159</v>
      </c>
      <c r="AU276" s="20" t="s">
        <v>79</v>
      </c>
    </row>
    <row r="277" s="2" customFormat="1" ht="16.5" customHeight="1">
      <c r="A277" s="41"/>
      <c r="B277" s="42"/>
      <c r="C277" s="257" t="s">
        <v>928</v>
      </c>
      <c r="D277" s="257" t="s">
        <v>249</v>
      </c>
      <c r="E277" s="258" t="s">
        <v>929</v>
      </c>
      <c r="F277" s="259" t="s">
        <v>930</v>
      </c>
      <c r="G277" s="260" t="s">
        <v>363</v>
      </c>
      <c r="H277" s="261">
        <v>6</v>
      </c>
      <c r="I277" s="262"/>
      <c r="J277" s="263">
        <f>ROUND(I277*H277,2)</f>
        <v>0</v>
      </c>
      <c r="K277" s="259" t="s">
        <v>157</v>
      </c>
      <c r="L277" s="264"/>
      <c r="M277" s="265" t="s">
        <v>19</v>
      </c>
      <c r="N277" s="266" t="s">
        <v>40</v>
      </c>
      <c r="O277" s="87"/>
      <c r="P277" s="224">
        <f>O277*H277</f>
        <v>0</v>
      </c>
      <c r="Q277" s="224">
        <v>0.111</v>
      </c>
      <c r="R277" s="224">
        <f>Q277*H277</f>
        <v>0.66600000000000004</v>
      </c>
      <c r="S277" s="224">
        <v>0</v>
      </c>
      <c r="T277" s="225">
        <f>S277*H277</f>
        <v>0</v>
      </c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R277" s="226" t="s">
        <v>175</v>
      </c>
      <c r="AT277" s="226" t="s">
        <v>249</v>
      </c>
      <c r="AU277" s="226" t="s">
        <v>79</v>
      </c>
      <c r="AY277" s="20" t="s">
        <v>151</v>
      </c>
      <c r="BE277" s="227">
        <f>IF(N277="základní",J277,0)</f>
        <v>0</v>
      </c>
      <c r="BF277" s="227">
        <f>IF(N277="snížená",J277,0)</f>
        <v>0</v>
      </c>
      <c r="BG277" s="227">
        <f>IF(N277="zákl. přenesená",J277,0)</f>
        <v>0</v>
      </c>
      <c r="BH277" s="227">
        <f>IF(N277="sníž. přenesená",J277,0)</f>
        <v>0</v>
      </c>
      <c r="BI277" s="227">
        <f>IF(N277="nulová",J277,0)</f>
        <v>0</v>
      </c>
      <c r="BJ277" s="20" t="s">
        <v>77</v>
      </c>
      <c r="BK277" s="227">
        <f>ROUND(I277*H277,2)</f>
        <v>0</v>
      </c>
      <c r="BL277" s="20" t="s">
        <v>158</v>
      </c>
      <c r="BM277" s="226" t="s">
        <v>931</v>
      </c>
    </row>
    <row r="278" s="2" customFormat="1" ht="16.5" customHeight="1">
      <c r="A278" s="41"/>
      <c r="B278" s="42"/>
      <c r="C278" s="215" t="s">
        <v>347</v>
      </c>
      <c r="D278" s="215" t="s">
        <v>153</v>
      </c>
      <c r="E278" s="216" t="s">
        <v>932</v>
      </c>
      <c r="F278" s="217" t="s">
        <v>933</v>
      </c>
      <c r="G278" s="218" t="s">
        <v>363</v>
      </c>
      <c r="H278" s="219">
        <v>6</v>
      </c>
      <c r="I278" s="220"/>
      <c r="J278" s="221">
        <f>ROUND(I278*H278,2)</f>
        <v>0</v>
      </c>
      <c r="K278" s="217" t="s">
        <v>157</v>
      </c>
      <c r="L278" s="47"/>
      <c r="M278" s="222" t="s">
        <v>19</v>
      </c>
      <c r="N278" s="223" t="s">
        <v>40</v>
      </c>
      <c r="O278" s="87"/>
      <c r="P278" s="224">
        <f>O278*H278</f>
        <v>0</v>
      </c>
      <c r="Q278" s="224">
        <v>0.029722999999999999</v>
      </c>
      <c r="R278" s="224">
        <f>Q278*H278</f>
        <v>0.178338</v>
      </c>
      <c r="S278" s="224">
        <v>0</v>
      </c>
      <c r="T278" s="225">
        <f>S278*H278</f>
        <v>0</v>
      </c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R278" s="226" t="s">
        <v>158</v>
      </c>
      <c r="AT278" s="226" t="s">
        <v>153</v>
      </c>
      <c r="AU278" s="226" t="s">
        <v>79</v>
      </c>
      <c r="AY278" s="20" t="s">
        <v>151</v>
      </c>
      <c r="BE278" s="227">
        <f>IF(N278="základní",J278,0)</f>
        <v>0</v>
      </c>
      <c r="BF278" s="227">
        <f>IF(N278="snížená",J278,0)</f>
        <v>0</v>
      </c>
      <c r="BG278" s="227">
        <f>IF(N278="zákl. přenesená",J278,0)</f>
        <v>0</v>
      </c>
      <c r="BH278" s="227">
        <f>IF(N278="sníž. přenesená",J278,0)</f>
        <v>0</v>
      </c>
      <c r="BI278" s="227">
        <f>IF(N278="nulová",J278,0)</f>
        <v>0</v>
      </c>
      <c r="BJ278" s="20" t="s">
        <v>77</v>
      </c>
      <c r="BK278" s="227">
        <f>ROUND(I278*H278,2)</f>
        <v>0</v>
      </c>
      <c r="BL278" s="20" t="s">
        <v>158</v>
      </c>
      <c r="BM278" s="226" t="s">
        <v>934</v>
      </c>
    </row>
    <row r="279" s="2" customFormat="1">
      <c r="A279" s="41"/>
      <c r="B279" s="42"/>
      <c r="C279" s="43"/>
      <c r="D279" s="228" t="s">
        <v>159</v>
      </c>
      <c r="E279" s="43"/>
      <c r="F279" s="229" t="s">
        <v>935</v>
      </c>
      <c r="G279" s="43"/>
      <c r="H279" s="43"/>
      <c r="I279" s="230"/>
      <c r="J279" s="43"/>
      <c r="K279" s="43"/>
      <c r="L279" s="47"/>
      <c r="M279" s="231"/>
      <c r="N279" s="232"/>
      <c r="O279" s="87"/>
      <c r="P279" s="87"/>
      <c r="Q279" s="87"/>
      <c r="R279" s="87"/>
      <c r="S279" s="87"/>
      <c r="T279" s="88"/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T279" s="20" t="s">
        <v>159</v>
      </c>
      <c r="AU279" s="20" t="s">
        <v>79</v>
      </c>
    </row>
    <row r="280" s="2" customFormat="1" ht="16.5" customHeight="1">
      <c r="A280" s="41"/>
      <c r="B280" s="42"/>
      <c r="C280" s="257" t="s">
        <v>936</v>
      </c>
      <c r="D280" s="257" t="s">
        <v>249</v>
      </c>
      <c r="E280" s="258" t="s">
        <v>937</v>
      </c>
      <c r="F280" s="259" t="s">
        <v>938</v>
      </c>
      <c r="G280" s="260" t="s">
        <v>363</v>
      </c>
      <c r="H280" s="261">
        <v>6</v>
      </c>
      <c r="I280" s="262"/>
      <c r="J280" s="263">
        <f>ROUND(I280*H280,2)</f>
        <v>0</v>
      </c>
      <c r="K280" s="259" t="s">
        <v>157</v>
      </c>
      <c r="L280" s="264"/>
      <c r="M280" s="265" t="s">
        <v>19</v>
      </c>
      <c r="N280" s="266" t="s">
        <v>40</v>
      </c>
      <c r="O280" s="87"/>
      <c r="P280" s="224">
        <f>O280*H280</f>
        <v>0</v>
      </c>
      <c r="Q280" s="224">
        <v>0.089999999999999997</v>
      </c>
      <c r="R280" s="224">
        <f>Q280*H280</f>
        <v>0.54000000000000004</v>
      </c>
      <c r="S280" s="224">
        <v>0</v>
      </c>
      <c r="T280" s="225">
        <f>S280*H280</f>
        <v>0</v>
      </c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R280" s="226" t="s">
        <v>175</v>
      </c>
      <c r="AT280" s="226" t="s">
        <v>249</v>
      </c>
      <c r="AU280" s="226" t="s">
        <v>79</v>
      </c>
      <c r="AY280" s="20" t="s">
        <v>151</v>
      </c>
      <c r="BE280" s="227">
        <f>IF(N280="základní",J280,0)</f>
        <v>0</v>
      </c>
      <c r="BF280" s="227">
        <f>IF(N280="snížená",J280,0)</f>
        <v>0</v>
      </c>
      <c r="BG280" s="227">
        <f>IF(N280="zákl. přenesená",J280,0)</f>
        <v>0</v>
      </c>
      <c r="BH280" s="227">
        <f>IF(N280="sníž. přenesená",J280,0)</f>
        <v>0</v>
      </c>
      <c r="BI280" s="227">
        <f>IF(N280="nulová",J280,0)</f>
        <v>0</v>
      </c>
      <c r="BJ280" s="20" t="s">
        <v>77</v>
      </c>
      <c r="BK280" s="227">
        <f>ROUND(I280*H280,2)</f>
        <v>0</v>
      </c>
      <c r="BL280" s="20" t="s">
        <v>158</v>
      </c>
      <c r="BM280" s="226" t="s">
        <v>939</v>
      </c>
    </row>
    <row r="281" s="2" customFormat="1" ht="24.15" customHeight="1">
      <c r="A281" s="41"/>
      <c r="B281" s="42"/>
      <c r="C281" s="215" t="s">
        <v>351</v>
      </c>
      <c r="D281" s="215" t="s">
        <v>153</v>
      </c>
      <c r="E281" s="216" t="s">
        <v>940</v>
      </c>
      <c r="F281" s="217" t="s">
        <v>941</v>
      </c>
      <c r="G281" s="218" t="s">
        <v>197</v>
      </c>
      <c r="H281" s="219">
        <v>33.792000000000002</v>
      </c>
      <c r="I281" s="220"/>
      <c r="J281" s="221">
        <f>ROUND(I281*H281,2)</f>
        <v>0</v>
      </c>
      <c r="K281" s="217" t="s">
        <v>157</v>
      </c>
      <c r="L281" s="47"/>
      <c r="M281" s="222" t="s">
        <v>19</v>
      </c>
      <c r="N281" s="223" t="s">
        <v>40</v>
      </c>
      <c r="O281" s="87"/>
      <c r="P281" s="224">
        <f>O281*H281</f>
        <v>0</v>
      </c>
      <c r="Q281" s="224">
        <v>0.0719495</v>
      </c>
      <c r="R281" s="224">
        <f>Q281*H281</f>
        <v>2.4313175039999999</v>
      </c>
      <c r="S281" s="224">
        <v>0</v>
      </c>
      <c r="T281" s="225">
        <f>S281*H281</f>
        <v>0</v>
      </c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R281" s="226" t="s">
        <v>158</v>
      </c>
      <c r="AT281" s="226" t="s">
        <v>153</v>
      </c>
      <c r="AU281" s="226" t="s">
        <v>79</v>
      </c>
      <c r="AY281" s="20" t="s">
        <v>151</v>
      </c>
      <c r="BE281" s="227">
        <f>IF(N281="základní",J281,0)</f>
        <v>0</v>
      </c>
      <c r="BF281" s="227">
        <f>IF(N281="snížená",J281,0)</f>
        <v>0</v>
      </c>
      <c r="BG281" s="227">
        <f>IF(N281="zákl. přenesená",J281,0)</f>
        <v>0</v>
      </c>
      <c r="BH281" s="227">
        <f>IF(N281="sníž. přenesená",J281,0)</f>
        <v>0</v>
      </c>
      <c r="BI281" s="227">
        <f>IF(N281="nulová",J281,0)</f>
        <v>0</v>
      </c>
      <c r="BJ281" s="20" t="s">
        <v>77</v>
      </c>
      <c r="BK281" s="227">
        <f>ROUND(I281*H281,2)</f>
        <v>0</v>
      </c>
      <c r="BL281" s="20" t="s">
        <v>158</v>
      </c>
      <c r="BM281" s="226" t="s">
        <v>942</v>
      </c>
    </row>
    <row r="282" s="2" customFormat="1">
      <c r="A282" s="41"/>
      <c r="B282" s="42"/>
      <c r="C282" s="43"/>
      <c r="D282" s="228" t="s">
        <v>159</v>
      </c>
      <c r="E282" s="43"/>
      <c r="F282" s="229" t="s">
        <v>943</v>
      </c>
      <c r="G282" s="43"/>
      <c r="H282" s="43"/>
      <c r="I282" s="230"/>
      <c r="J282" s="43"/>
      <c r="K282" s="43"/>
      <c r="L282" s="47"/>
      <c r="M282" s="231"/>
      <c r="N282" s="232"/>
      <c r="O282" s="87"/>
      <c r="P282" s="87"/>
      <c r="Q282" s="87"/>
      <c r="R282" s="87"/>
      <c r="S282" s="87"/>
      <c r="T282" s="88"/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T282" s="20" t="s">
        <v>159</v>
      </c>
      <c r="AU282" s="20" t="s">
        <v>79</v>
      </c>
    </row>
    <row r="283" s="13" customFormat="1">
      <c r="A283" s="13"/>
      <c r="B283" s="233"/>
      <c r="C283" s="234"/>
      <c r="D283" s="235" t="s">
        <v>161</v>
      </c>
      <c r="E283" s="236" t="s">
        <v>19</v>
      </c>
      <c r="F283" s="237" t="s">
        <v>944</v>
      </c>
      <c r="G283" s="234"/>
      <c r="H283" s="238">
        <v>33.792000000000002</v>
      </c>
      <c r="I283" s="239"/>
      <c r="J283" s="234"/>
      <c r="K283" s="234"/>
      <c r="L283" s="240"/>
      <c r="M283" s="241"/>
      <c r="N283" s="242"/>
      <c r="O283" s="242"/>
      <c r="P283" s="242"/>
      <c r="Q283" s="242"/>
      <c r="R283" s="242"/>
      <c r="S283" s="242"/>
      <c r="T283" s="24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44" t="s">
        <v>161</v>
      </c>
      <c r="AU283" s="244" t="s">
        <v>79</v>
      </c>
      <c r="AV283" s="13" t="s">
        <v>79</v>
      </c>
      <c r="AW283" s="13" t="s">
        <v>31</v>
      </c>
      <c r="AX283" s="13" t="s">
        <v>77</v>
      </c>
      <c r="AY283" s="244" t="s">
        <v>151</v>
      </c>
    </row>
    <row r="284" s="2" customFormat="1" ht="21.75" customHeight="1">
      <c r="A284" s="41"/>
      <c r="B284" s="42"/>
      <c r="C284" s="215" t="s">
        <v>945</v>
      </c>
      <c r="D284" s="215" t="s">
        <v>153</v>
      </c>
      <c r="E284" s="216" t="s">
        <v>946</v>
      </c>
      <c r="F284" s="217" t="s">
        <v>947</v>
      </c>
      <c r="G284" s="218" t="s">
        <v>363</v>
      </c>
      <c r="H284" s="219">
        <v>5</v>
      </c>
      <c r="I284" s="220"/>
      <c r="J284" s="221">
        <f>ROUND(I284*H284,2)</f>
        <v>0</v>
      </c>
      <c r="K284" s="217" t="s">
        <v>157</v>
      </c>
      <c r="L284" s="47"/>
      <c r="M284" s="222" t="s">
        <v>19</v>
      </c>
      <c r="N284" s="223" t="s">
        <v>40</v>
      </c>
      <c r="O284" s="87"/>
      <c r="P284" s="224">
        <f>O284*H284</f>
        <v>0</v>
      </c>
      <c r="Q284" s="224">
        <v>0.089999999999999997</v>
      </c>
      <c r="R284" s="224">
        <f>Q284*H284</f>
        <v>0.44999999999999996</v>
      </c>
      <c r="S284" s="224">
        <v>0</v>
      </c>
      <c r="T284" s="225">
        <f>S284*H284</f>
        <v>0</v>
      </c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R284" s="226" t="s">
        <v>158</v>
      </c>
      <c r="AT284" s="226" t="s">
        <v>153</v>
      </c>
      <c r="AU284" s="226" t="s">
        <v>79</v>
      </c>
      <c r="AY284" s="20" t="s">
        <v>151</v>
      </c>
      <c r="BE284" s="227">
        <f>IF(N284="základní",J284,0)</f>
        <v>0</v>
      </c>
      <c r="BF284" s="227">
        <f>IF(N284="snížená",J284,0)</f>
        <v>0</v>
      </c>
      <c r="BG284" s="227">
        <f>IF(N284="zákl. přenesená",J284,0)</f>
        <v>0</v>
      </c>
      <c r="BH284" s="227">
        <f>IF(N284="sníž. přenesená",J284,0)</f>
        <v>0</v>
      </c>
      <c r="BI284" s="227">
        <f>IF(N284="nulová",J284,0)</f>
        <v>0</v>
      </c>
      <c r="BJ284" s="20" t="s">
        <v>77</v>
      </c>
      <c r="BK284" s="227">
        <f>ROUND(I284*H284,2)</f>
        <v>0</v>
      </c>
      <c r="BL284" s="20" t="s">
        <v>158</v>
      </c>
      <c r="BM284" s="226" t="s">
        <v>948</v>
      </c>
    </row>
    <row r="285" s="2" customFormat="1">
      <c r="A285" s="41"/>
      <c r="B285" s="42"/>
      <c r="C285" s="43"/>
      <c r="D285" s="228" t="s">
        <v>159</v>
      </c>
      <c r="E285" s="43"/>
      <c r="F285" s="229" t="s">
        <v>949</v>
      </c>
      <c r="G285" s="43"/>
      <c r="H285" s="43"/>
      <c r="I285" s="230"/>
      <c r="J285" s="43"/>
      <c r="K285" s="43"/>
      <c r="L285" s="47"/>
      <c r="M285" s="231"/>
      <c r="N285" s="232"/>
      <c r="O285" s="87"/>
      <c r="P285" s="87"/>
      <c r="Q285" s="87"/>
      <c r="R285" s="87"/>
      <c r="S285" s="87"/>
      <c r="T285" s="88"/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T285" s="20" t="s">
        <v>159</v>
      </c>
      <c r="AU285" s="20" t="s">
        <v>79</v>
      </c>
    </row>
    <row r="286" s="2" customFormat="1" ht="16.5" customHeight="1">
      <c r="A286" s="41"/>
      <c r="B286" s="42"/>
      <c r="C286" s="257" t="s">
        <v>660</v>
      </c>
      <c r="D286" s="257" t="s">
        <v>249</v>
      </c>
      <c r="E286" s="258" t="s">
        <v>950</v>
      </c>
      <c r="F286" s="259" t="s">
        <v>951</v>
      </c>
      <c r="G286" s="260" t="s">
        <v>363</v>
      </c>
      <c r="H286" s="261">
        <v>5</v>
      </c>
      <c r="I286" s="262"/>
      <c r="J286" s="263">
        <f>ROUND(I286*H286,2)</f>
        <v>0</v>
      </c>
      <c r="K286" s="259" t="s">
        <v>157</v>
      </c>
      <c r="L286" s="264"/>
      <c r="M286" s="265" t="s">
        <v>19</v>
      </c>
      <c r="N286" s="266" t="s">
        <v>40</v>
      </c>
      <c r="O286" s="87"/>
      <c r="P286" s="224">
        <f>O286*H286</f>
        <v>0</v>
      </c>
      <c r="Q286" s="224">
        <v>0.099000000000000005</v>
      </c>
      <c r="R286" s="224">
        <f>Q286*H286</f>
        <v>0.495</v>
      </c>
      <c r="S286" s="224">
        <v>0</v>
      </c>
      <c r="T286" s="225">
        <f>S286*H286</f>
        <v>0</v>
      </c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R286" s="226" t="s">
        <v>175</v>
      </c>
      <c r="AT286" s="226" t="s">
        <v>249</v>
      </c>
      <c r="AU286" s="226" t="s">
        <v>79</v>
      </c>
      <c r="AY286" s="20" t="s">
        <v>151</v>
      </c>
      <c r="BE286" s="227">
        <f>IF(N286="základní",J286,0)</f>
        <v>0</v>
      </c>
      <c r="BF286" s="227">
        <f>IF(N286="snížená",J286,0)</f>
        <v>0</v>
      </c>
      <c r="BG286" s="227">
        <f>IF(N286="zákl. přenesená",J286,0)</f>
        <v>0</v>
      </c>
      <c r="BH286" s="227">
        <f>IF(N286="sníž. přenesená",J286,0)</f>
        <v>0</v>
      </c>
      <c r="BI286" s="227">
        <f>IF(N286="nulová",J286,0)</f>
        <v>0</v>
      </c>
      <c r="BJ286" s="20" t="s">
        <v>77</v>
      </c>
      <c r="BK286" s="227">
        <f>ROUND(I286*H286,2)</f>
        <v>0</v>
      </c>
      <c r="BL286" s="20" t="s">
        <v>158</v>
      </c>
      <c r="BM286" s="226" t="s">
        <v>952</v>
      </c>
    </row>
    <row r="287" s="2" customFormat="1" ht="16.5" customHeight="1">
      <c r="A287" s="41"/>
      <c r="B287" s="42"/>
      <c r="C287" s="215" t="s">
        <v>953</v>
      </c>
      <c r="D287" s="215" t="s">
        <v>153</v>
      </c>
      <c r="E287" s="216" t="s">
        <v>954</v>
      </c>
      <c r="F287" s="217" t="s">
        <v>955</v>
      </c>
      <c r="G287" s="218" t="s">
        <v>363</v>
      </c>
      <c r="H287" s="219">
        <v>12</v>
      </c>
      <c r="I287" s="220"/>
      <c r="J287" s="221">
        <f>ROUND(I287*H287,2)</f>
        <v>0</v>
      </c>
      <c r="K287" s="217" t="s">
        <v>157</v>
      </c>
      <c r="L287" s="47"/>
      <c r="M287" s="222" t="s">
        <v>19</v>
      </c>
      <c r="N287" s="223" t="s">
        <v>40</v>
      </c>
      <c r="O287" s="87"/>
      <c r="P287" s="224">
        <f>O287*H287</f>
        <v>0</v>
      </c>
      <c r="Q287" s="224">
        <v>0.217338</v>
      </c>
      <c r="R287" s="224">
        <f>Q287*H287</f>
        <v>2.6080559999999999</v>
      </c>
      <c r="S287" s="224">
        <v>0</v>
      </c>
      <c r="T287" s="225">
        <f>S287*H287</f>
        <v>0</v>
      </c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R287" s="226" t="s">
        <v>158</v>
      </c>
      <c r="AT287" s="226" t="s">
        <v>153</v>
      </c>
      <c r="AU287" s="226" t="s">
        <v>79</v>
      </c>
      <c r="AY287" s="20" t="s">
        <v>151</v>
      </c>
      <c r="BE287" s="227">
        <f>IF(N287="základní",J287,0)</f>
        <v>0</v>
      </c>
      <c r="BF287" s="227">
        <f>IF(N287="snížená",J287,0)</f>
        <v>0</v>
      </c>
      <c r="BG287" s="227">
        <f>IF(N287="zákl. přenesená",J287,0)</f>
        <v>0</v>
      </c>
      <c r="BH287" s="227">
        <f>IF(N287="sníž. přenesená",J287,0)</f>
        <v>0</v>
      </c>
      <c r="BI287" s="227">
        <f>IF(N287="nulová",J287,0)</f>
        <v>0</v>
      </c>
      <c r="BJ287" s="20" t="s">
        <v>77</v>
      </c>
      <c r="BK287" s="227">
        <f>ROUND(I287*H287,2)</f>
        <v>0</v>
      </c>
      <c r="BL287" s="20" t="s">
        <v>158</v>
      </c>
      <c r="BM287" s="226" t="s">
        <v>956</v>
      </c>
    </row>
    <row r="288" s="2" customFormat="1">
      <c r="A288" s="41"/>
      <c r="B288" s="42"/>
      <c r="C288" s="43"/>
      <c r="D288" s="228" t="s">
        <v>159</v>
      </c>
      <c r="E288" s="43"/>
      <c r="F288" s="229" t="s">
        <v>957</v>
      </c>
      <c r="G288" s="43"/>
      <c r="H288" s="43"/>
      <c r="I288" s="230"/>
      <c r="J288" s="43"/>
      <c r="K288" s="43"/>
      <c r="L288" s="47"/>
      <c r="M288" s="231"/>
      <c r="N288" s="232"/>
      <c r="O288" s="87"/>
      <c r="P288" s="87"/>
      <c r="Q288" s="87"/>
      <c r="R288" s="87"/>
      <c r="S288" s="87"/>
      <c r="T288" s="88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T288" s="20" t="s">
        <v>159</v>
      </c>
      <c r="AU288" s="20" t="s">
        <v>79</v>
      </c>
    </row>
    <row r="289" s="2" customFormat="1" ht="16.5" customHeight="1">
      <c r="A289" s="41"/>
      <c r="B289" s="42"/>
      <c r="C289" s="257" t="s">
        <v>364</v>
      </c>
      <c r="D289" s="257" t="s">
        <v>249</v>
      </c>
      <c r="E289" s="258" t="s">
        <v>958</v>
      </c>
      <c r="F289" s="259" t="s">
        <v>959</v>
      </c>
      <c r="G289" s="260" t="s">
        <v>363</v>
      </c>
      <c r="H289" s="261">
        <v>6</v>
      </c>
      <c r="I289" s="262"/>
      <c r="J289" s="263">
        <f>ROUND(I289*H289,2)</f>
        <v>0</v>
      </c>
      <c r="K289" s="259" t="s">
        <v>157</v>
      </c>
      <c r="L289" s="264"/>
      <c r="M289" s="265" t="s">
        <v>19</v>
      </c>
      <c r="N289" s="266" t="s">
        <v>40</v>
      </c>
      <c r="O289" s="87"/>
      <c r="P289" s="224">
        <f>O289*H289</f>
        <v>0</v>
      </c>
      <c r="Q289" s="224">
        <v>0.095799999999999996</v>
      </c>
      <c r="R289" s="224">
        <f>Q289*H289</f>
        <v>0.57479999999999998</v>
      </c>
      <c r="S289" s="224">
        <v>0</v>
      </c>
      <c r="T289" s="225">
        <f>S289*H289</f>
        <v>0</v>
      </c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R289" s="226" t="s">
        <v>175</v>
      </c>
      <c r="AT289" s="226" t="s">
        <v>249</v>
      </c>
      <c r="AU289" s="226" t="s">
        <v>79</v>
      </c>
      <c r="AY289" s="20" t="s">
        <v>151</v>
      </c>
      <c r="BE289" s="227">
        <f>IF(N289="základní",J289,0)</f>
        <v>0</v>
      </c>
      <c r="BF289" s="227">
        <f>IF(N289="snížená",J289,0)</f>
        <v>0</v>
      </c>
      <c r="BG289" s="227">
        <f>IF(N289="zákl. přenesená",J289,0)</f>
        <v>0</v>
      </c>
      <c r="BH289" s="227">
        <f>IF(N289="sníž. přenesená",J289,0)</f>
        <v>0</v>
      </c>
      <c r="BI289" s="227">
        <f>IF(N289="nulová",J289,0)</f>
        <v>0</v>
      </c>
      <c r="BJ289" s="20" t="s">
        <v>77</v>
      </c>
      <c r="BK289" s="227">
        <f>ROUND(I289*H289,2)</f>
        <v>0</v>
      </c>
      <c r="BL289" s="20" t="s">
        <v>158</v>
      </c>
      <c r="BM289" s="226" t="s">
        <v>960</v>
      </c>
    </row>
    <row r="290" s="2" customFormat="1" ht="16.5" customHeight="1">
      <c r="A290" s="41"/>
      <c r="B290" s="42"/>
      <c r="C290" s="257" t="s">
        <v>961</v>
      </c>
      <c r="D290" s="257" t="s">
        <v>249</v>
      </c>
      <c r="E290" s="258" t="s">
        <v>962</v>
      </c>
      <c r="F290" s="259" t="s">
        <v>963</v>
      </c>
      <c r="G290" s="260" t="s">
        <v>363</v>
      </c>
      <c r="H290" s="261">
        <v>6</v>
      </c>
      <c r="I290" s="262"/>
      <c r="J290" s="263">
        <f>ROUND(I290*H290,2)</f>
        <v>0</v>
      </c>
      <c r="K290" s="259" t="s">
        <v>157</v>
      </c>
      <c r="L290" s="264"/>
      <c r="M290" s="265" t="s">
        <v>19</v>
      </c>
      <c r="N290" s="266" t="s">
        <v>40</v>
      </c>
      <c r="O290" s="87"/>
      <c r="P290" s="224">
        <f>O290*H290</f>
        <v>0</v>
      </c>
      <c r="Q290" s="224">
        <v>0.0085000000000000006</v>
      </c>
      <c r="R290" s="224">
        <f>Q290*H290</f>
        <v>0.051000000000000004</v>
      </c>
      <c r="S290" s="224">
        <v>0</v>
      </c>
      <c r="T290" s="225">
        <f>S290*H290</f>
        <v>0</v>
      </c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R290" s="226" t="s">
        <v>175</v>
      </c>
      <c r="AT290" s="226" t="s">
        <v>249</v>
      </c>
      <c r="AU290" s="226" t="s">
        <v>79</v>
      </c>
      <c r="AY290" s="20" t="s">
        <v>151</v>
      </c>
      <c r="BE290" s="227">
        <f>IF(N290="základní",J290,0)</f>
        <v>0</v>
      </c>
      <c r="BF290" s="227">
        <f>IF(N290="snížená",J290,0)</f>
        <v>0</v>
      </c>
      <c r="BG290" s="227">
        <f>IF(N290="zákl. přenesená",J290,0)</f>
        <v>0</v>
      </c>
      <c r="BH290" s="227">
        <f>IF(N290="sníž. přenesená",J290,0)</f>
        <v>0</v>
      </c>
      <c r="BI290" s="227">
        <f>IF(N290="nulová",J290,0)</f>
        <v>0</v>
      </c>
      <c r="BJ290" s="20" t="s">
        <v>77</v>
      </c>
      <c r="BK290" s="227">
        <f>ROUND(I290*H290,2)</f>
        <v>0</v>
      </c>
      <c r="BL290" s="20" t="s">
        <v>158</v>
      </c>
      <c r="BM290" s="226" t="s">
        <v>964</v>
      </c>
    </row>
    <row r="291" s="2" customFormat="1" ht="24.15" customHeight="1">
      <c r="A291" s="41"/>
      <c r="B291" s="42"/>
      <c r="C291" s="215" t="s">
        <v>369</v>
      </c>
      <c r="D291" s="215" t="s">
        <v>153</v>
      </c>
      <c r="E291" s="216" t="s">
        <v>965</v>
      </c>
      <c r="F291" s="217" t="s">
        <v>966</v>
      </c>
      <c r="G291" s="218" t="s">
        <v>197</v>
      </c>
      <c r="H291" s="219">
        <v>6.2400000000000002</v>
      </c>
      <c r="I291" s="220"/>
      <c r="J291" s="221">
        <f>ROUND(I291*H291,2)</f>
        <v>0</v>
      </c>
      <c r="K291" s="217" t="s">
        <v>157</v>
      </c>
      <c r="L291" s="47"/>
      <c r="M291" s="222" t="s">
        <v>19</v>
      </c>
      <c r="N291" s="223" t="s">
        <v>40</v>
      </c>
      <c r="O291" s="87"/>
      <c r="P291" s="224">
        <f>O291*H291</f>
        <v>0</v>
      </c>
      <c r="Q291" s="224">
        <v>2.3010199999999998</v>
      </c>
      <c r="R291" s="224">
        <f>Q291*H291</f>
        <v>14.3583648</v>
      </c>
      <c r="S291" s="224">
        <v>0</v>
      </c>
      <c r="T291" s="225">
        <f>S291*H291</f>
        <v>0</v>
      </c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R291" s="226" t="s">
        <v>158</v>
      </c>
      <c r="AT291" s="226" t="s">
        <v>153</v>
      </c>
      <c r="AU291" s="226" t="s">
        <v>79</v>
      </c>
      <c r="AY291" s="20" t="s">
        <v>151</v>
      </c>
      <c r="BE291" s="227">
        <f>IF(N291="základní",J291,0)</f>
        <v>0</v>
      </c>
      <c r="BF291" s="227">
        <f>IF(N291="snížená",J291,0)</f>
        <v>0</v>
      </c>
      <c r="BG291" s="227">
        <f>IF(N291="zákl. přenesená",J291,0)</f>
        <v>0</v>
      </c>
      <c r="BH291" s="227">
        <f>IF(N291="sníž. přenesená",J291,0)</f>
        <v>0</v>
      </c>
      <c r="BI291" s="227">
        <f>IF(N291="nulová",J291,0)</f>
        <v>0</v>
      </c>
      <c r="BJ291" s="20" t="s">
        <v>77</v>
      </c>
      <c r="BK291" s="227">
        <f>ROUND(I291*H291,2)</f>
        <v>0</v>
      </c>
      <c r="BL291" s="20" t="s">
        <v>158</v>
      </c>
      <c r="BM291" s="226" t="s">
        <v>967</v>
      </c>
    </row>
    <row r="292" s="2" customFormat="1">
      <c r="A292" s="41"/>
      <c r="B292" s="42"/>
      <c r="C292" s="43"/>
      <c r="D292" s="228" t="s">
        <v>159</v>
      </c>
      <c r="E292" s="43"/>
      <c r="F292" s="229" t="s">
        <v>968</v>
      </c>
      <c r="G292" s="43"/>
      <c r="H292" s="43"/>
      <c r="I292" s="230"/>
      <c r="J292" s="43"/>
      <c r="K292" s="43"/>
      <c r="L292" s="47"/>
      <c r="M292" s="231"/>
      <c r="N292" s="232"/>
      <c r="O292" s="87"/>
      <c r="P292" s="87"/>
      <c r="Q292" s="87"/>
      <c r="R292" s="87"/>
      <c r="S292" s="87"/>
      <c r="T292" s="88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T292" s="20" t="s">
        <v>159</v>
      </c>
      <c r="AU292" s="20" t="s">
        <v>79</v>
      </c>
    </row>
    <row r="293" s="13" customFormat="1">
      <c r="A293" s="13"/>
      <c r="B293" s="233"/>
      <c r="C293" s="234"/>
      <c r="D293" s="235" t="s">
        <v>161</v>
      </c>
      <c r="E293" s="236" t="s">
        <v>19</v>
      </c>
      <c r="F293" s="237" t="s">
        <v>969</v>
      </c>
      <c r="G293" s="234"/>
      <c r="H293" s="238">
        <v>6.2400000000000002</v>
      </c>
      <c r="I293" s="239"/>
      <c r="J293" s="234"/>
      <c r="K293" s="234"/>
      <c r="L293" s="240"/>
      <c r="M293" s="241"/>
      <c r="N293" s="242"/>
      <c r="O293" s="242"/>
      <c r="P293" s="242"/>
      <c r="Q293" s="242"/>
      <c r="R293" s="242"/>
      <c r="S293" s="242"/>
      <c r="T293" s="24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44" t="s">
        <v>161</v>
      </c>
      <c r="AU293" s="244" t="s">
        <v>79</v>
      </c>
      <c r="AV293" s="13" t="s">
        <v>79</v>
      </c>
      <c r="AW293" s="13" t="s">
        <v>31</v>
      </c>
      <c r="AX293" s="13" t="s">
        <v>77</v>
      </c>
      <c r="AY293" s="244" t="s">
        <v>151</v>
      </c>
    </row>
    <row r="294" s="2" customFormat="1" ht="16.5" customHeight="1">
      <c r="A294" s="41"/>
      <c r="B294" s="42"/>
      <c r="C294" s="215" t="s">
        <v>970</v>
      </c>
      <c r="D294" s="215" t="s">
        <v>153</v>
      </c>
      <c r="E294" s="216" t="s">
        <v>971</v>
      </c>
      <c r="F294" s="217" t="s">
        <v>972</v>
      </c>
      <c r="G294" s="218" t="s">
        <v>230</v>
      </c>
      <c r="H294" s="219">
        <v>0.058000000000000003</v>
      </c>
      <c r="I294" s="220"/>
      <c r="J294" s="221">
        <f>ROUND(I294*H294,2)</f>
        <v>0</v>
      </c>
      <c r="K294" s="217" t="s">
        <v>157</v>
      </c>
      <c r="L294" s="47"/>
      <c r="M294" s="222" t="s">
        <v>19</v>
      </c>
      <c r="N294" s="223" t="s">
        <v>40</v>
      </c>
      <c r="O294" s="87"/>
      <c r="P294" s="224">
        <f>O294*H294</f>
        <v>0</v>
      </c>
      <c r="Q294" s="224">
        <v>0.99734762160000001</v>
      </c>
      <c r="R294" s="224">
        <f>Q294*H294</f>
        <v>0.057846162052800007</v>
      </c>
      <c r="S294" s="224">
        <v>0</v>
      </c>
      <c r="T294" s="225">
        <f>S294*H294</f>
        <v>0</v>
      </c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R294" s="226" t="s">
        <v>158</v>
      </c>
      <c r="AT294" s="226" t="s">
        <v>153</v>
      </c>
      <c r="AU294" s="226" t="s">
        <v>79</v>
      </c>
      <c r="AY294" s="20" t="s">
        <v>151</v>
      </c>
      <c r="BE294" s="227">
        <f>IF(N294="základní",J294,0)</f>
        <v>0</v>
      </c>
      <c r="BF294" s="227">
        <f>IF(N294="snížená",J294,0)</f>
        <v>0</v>
      </c>
      <c r="BG294" s="227">
        <f>IF(N294="zákl. přenesená",J294,0)</f>
        <v>0</v>
      </c>
      <c r="BH294" s="227">
        <f>IF(N294="sníž. přenesená",J294,0)</f>
        <v>0</v>
      </c>
      <c r="BI294" s="227">
        <f>IF(N294="nulová",J294,0)</f>
        <v>0</v>
      </c>
      <c r="BJ294" s="20" t="s">
        <v>77</v>
      </c>
      <c r="BK294" s="227">
        <f>ROUND(I294*H294,2)</f>
        <v>0</v>
      </c>
      <c r="BL294" s="20" t="s">
        <v>158</v>
      </c>
      <c r="BM294" s="226" t="s">
        <v>973</v>
      </c>
    </row>
    <row r="295" s="2" customFormat="1">
      <c r="A295" s="41"/>
      <c r="B295" s="42"/>
      <c r="C295" s="43"/>
      <c r="D295" s="228" t="s">
        <v>159</v>
      </c>
      <c r="E295" s="43"/>
      <c r="F295" s="229" t="s">
        <v>974</v>
      </c>
      <c r="G295" s="43"/>
      <c r="H295" s="43"/>
      <c r="I295" s="230"/>
      <c r="J295" s="43"/>
      <c r="K295" s="43"/>
      <c r="L295" s="47"/>
      <c r="M295" s="231"/>
      <c r="N295" s="232"/>
      <c r="O295" s="87"/>
      <c r="P295" s="87"/>
      <c r="Q295" s="87"/>
      <c r="R295" s="87"/>
      <c r="S295" s="87"/>
      <c r="T295" s="88"/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T295" s="20" t="s">
        <v>159</v>
      </c>
      <c r="AU295" s="20" t="s">
        <v>79</v>
      </c>
    </row>
    <row r="296" s="13" customFormat="1">
      <c r="A296" s="13"/>
      <c r="B296" s="233"/>
      <c r="C296" s="234"/>
      <c r="D296" s="235" t="s">
        <v>161</v>
      </c>
      <c r="E296" s="236" t="s">
        <v>19</v>
      </c>
      <c r="F296" s="237" t="s">
        <v>975</v>
      </c>
      <c r="G296" s="234"/>
      <c r="H296" s="238">
        <v>0.058000000000000003</v>
      </c>
      <c r="I296" s="239"/>
      <c r="J296" s="234"/>
      <c r="K296" s="234"/>
      <c r="L296" s="240"/>
      <c r="M296" s="241"/>
      <c r="N296" s="242"/>
      <c r="O296" s="242"/>
      <c r="P296" s="242"/>
      <c r="Q296" s="242"/>
      <c r="R296" s="242"/>
      <c r="S296" s="242"/>
      <c r="T296" s="24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44" t="s">
        <v>161</v>
      </c>
      <c r="AU296" s="244" t="s">
        <v>79</v>
      </c>
      <c r="AV296" s="13" t="s">
        <v>79</v>
      </c>
      <c r="AW296" s="13" t="s">
        <v>31</v>
      </c>
      <c r="AX296" s="13" t="s">
        <v>77</v>
      </c>
      <c r="AY296" s="244" t="s">
        <v>151</v>
      </c>
    </row>
    <row r="297" s="12" customFormat="1" ht="22.8" customHeight="1">
      <c r="A297" s="12"/>
      <c r="B297" s="199"/>
      <c r="C297" s="200"/>
      <c r="D297" s="201" t="s">
        <v>68</v>
      </c>
      <c r="E297" s="213" t="s">
        <v>203</v>
      </c>
      <c r="F297" s="213" t="s">
        <v>626</v>
      </c>
      <c r="G297" s="200"/>
      <c r="H297" s="200"/>
      <c r="I297" s="203"/>
      <c r="J297" s="214">
        <f>BK297</f>
        <v>0</v>
      </c>
      <c r="K297" s="200"/>
      <c r="L297" s="205"/>
      <c r="M297" s="206"/>
      <c r="N297" s="207"/>
      <c r="O297" s="207"/>
      <c r="P297" s="208">
        <f>SUM(P298:P308)</f>
        <v>0</v>
      </c>
      <c r="Q297" s="207"/>
      <c r="R297" s="208">
        <f>SUM(R298:R308)</f>
        <v>8.9105736019999977</v>
      </c>
      <c r="S297" s="207"/>
      <c r="T297" s="209">
        <f>SUM(T298:T308)</f>
        <v>0.024</v>
      </c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R297" s="210" t="s">
        <v>77</v>
      </c>
      <c r="AT297" s="211" t="s">
        <v>68</v>
      </c>
      <c r="AU297" s="211" t="s">
        <v>77</v>
      </c>
      <c r="AY297" s="210" t="s">
        <v>151</v>
      </c>
      <c r="BK297" s="212">
        <f>SUM(BK298:BK308)</f>
        <v>0</v>
      </c>
    </row>
    <row r="298" s="2" customFormat="1" ht="16.5" customHeight="1">
      <c r="A298" s="41"/>
      <c r="B298" s="42"/>
      <c r="C298" s="215" t="s">
        <v>374</v>
      </c>
      <c r="D298" s="215" t="s">
        <v>153</v>
      </c>
      <c r="E298" s="216" t="s">
        <v>976</v>
      </c>
      <c r="F298" s="217" t="s">
        <v>977</v>
      </c>
      <c r="G298" s="218" t="s">
        <v>191</v>
      </c>
      <c r="H298" s="219">
        <v>32.399999999999999</v>
      </c>
      <c r="I298" s="220"/>
      <c r="J298" s="221">
        <f>ROUND(I298*H298,2)</f>
        <v>0</v>
      </c>
      <c r="K298" s="217" t="s">
        <v>157</v>
      </c>
      <c r="L298" s="47"/>
      <c r="M298" s="222" t="s">
        <v>19</v>
      </c>
      <c r="N298" s="223" t="s">
        <v>40</v>
      </c>
      <c r="O298" s="87"/>
      <c r="P298" s="224">
        <f>O298*H298</f>
        <v>0</v>
      </c>
      <c r="Q298" s="224">
        <v>1.995E-06</v>
      </c>
      <c r="R298" s="224">
        <f>Q298*H298</f>
        <v>6.4638E-05</v>
      </c>
      <c r="S298" s="224">
        <v>0</v>
      </c>
      <c r="T298" s="225">
        <f>S298*H298</f>
        <v>0</v>
      </c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R298" s="226" t="s">
        <v>158</v>
      </c>
      <c r="AT298" s="226" t="s">
        <v>153</v>
      </c>
      <c r="AU298" s="226" t="s">
        <v>79</v>
      </c>
      <c r="AY298" s="20" t="s">
        <v>151</v>
      </c>
      <c r="BE298" s="227">
        <f>IF(N298="základní",J298,0)</f>
        <v>0</v>
      </c>
      <c r="BF298" s="227">
        <f>IF(N298="snížená",J298,0)</f>
        <v>0</v>
      </c>
      <c r="BG298" s="227">
        <f>IF(N298="zákl. přenesená",J298,0)</f>
        <v>0</v>
      </c>
      <c r="BH298" s="227">
        <f>IF(N298="sníž. přenesená",J298,0)</f>
        <v>0</v>
      </c>
      <c r="BI298" s="227">
        <f>IF(N298="nulová",J298,0)</f>
        <v>0</v>
      </c>
      <c r="BJ298" s="20" t="s">
        <v>77</v>
      </c>
      <c r="BK298" s="227">
        <f>ROUND(I298*H298,2)</f>
        <v>0</v>
      </c>
      <c r="BL298" s="20" t="s">
        <v>158</v>
      </c>
      <c r="BM298" s="226" t="s">
        <v>978</v>
      </c>
    </row>
    <row r="299" s="2" customFormat="1">
      <c r="A299" s="41"/>
      <c r="B299" s="42"/>
      <c r="C299" s="43"/>
      <c r="D299" s="228" t="s">
        <v>159</v>
      </c>
      <c r="E299" s="43"/>
      <c r="F299" s="229" t="s">
        <v>979</v>
      </c>
      <c r="G299" s="43"/>
      <c r="H299" s="43"/>
      <c r="I299" s="230"/>
      <c r="J299" s="43"/>
      <c r="K299" s="43"/>
      <c r="L299" s="47"/>
      <c r="M299" s="231"/>
      <c r="N299" s="232"/>
      <c r="O299" s="87"/>
      <c r="P299" s="87"/>
      <c r="Q299" s="87"/>
      <c r="R299" s="87"/>
      <c r="S299" s="87"/>
      <c r="T299" s="88"/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T299" s="20" t="s">
        <v>159</v>
      </c>
      <c r="AU299" s="20" t="s">
        <v>79</v>
      </c>
    </row>
    <row r="300" s="13" customFormat="1">
      <c r="A300" s="13"/>
      <c r="B300" s="233"/>
      <c r="C300" s="234"/>
      <c r="D300" s="235" t="s">
        <v>161</v>
      </c>
      <c r="E300" s="236" t="s">
        <v>19</v>
      </c>
      <c r="F300" s="237" t="s">
        <v>980</v>
      </c>
      <c r="G300" s="234"/>
      <c r="H300" s="238">
        <v>32.399999999999999</v>
      </c>
      <c r="I300" s="239"/>
      <c r="J300" s="234"/>
      <c r="K300" s="234"/>
      <c r="L300" s="240"/>
      <c r="M300" s="241"/>
      <c r="N300" s="242"/>
      <c r="O300" s="242"/>
      <c r="P300" s="242"/>
      <c r="Q300" s="242"/>
      <c r="R300" s="242"/>
      <c r="S300" s="242"/>
      <c r="T300" s="24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44" t="s">
        <v>161</v>
      </c>
      <c r="AU300" s="244" t="s">
        <v>79</v>
      </c>
      <c r="AV300" s="13" t="s">
        <v>79</v>
      </c>
      <c r="AW300" s="13" t="s">
        <v>31</v>
      </c>
      <c r="AX300" s="13" t="s">
        <v>77</v>
      </c>
      <c r="AY300" s="244" t="s">
        <v>151</v>
      </c>
    </row>
    <row r="301" s="2" customFormat="1" ht="16.5" customHeight="1">
      <c r="A301" s="41"/>
      <c r="B301" s="42"/>
      <c r="C301" s="215" t="s">
        <v>981</v>
      </c>
      <c r="D301" s="215" t="s">
        <v>153</v>
      </c>
      <c r="E301" s="216" t="s">
        <v>982</v>
      </c>
      <c r="F301" s="217" t="s">
        <v>983</v>
      </c>
      <c r="G301" s="218" t="s">
        <v>191</v>
      </c>
      <c r="H301" s="219">
        <v>16.289999999999999</v>
      </c>
      <c r="I301" s="220"/>
      <c r="J301" s="221">
        <f>ROUND(I301*H301,2)</f>
        <v>0</v>
      </c>
      <c r="K301" s="217" t="s">
        <v>157</v>
      </c>
      <c r="L301" s="47"/>
      <c r="M301" s="222" t="s">
        <v>19</v>
      </c>
      <c r="N301" s="223" t="s">
        <v>40</v>
      </c>
      <c r="O301" s="87"/>
      <c r="P301" s="224">
        <f>O301*H301</f>
        <v>0</v>
      </c>
      <c r="Q301" s="224">
        <v>0.43819160000000001</v>
      </c>
      <c r="R301" s="224">
        <f>Q301*H301</f>
        <v>7.1381411639999994</v>
      </c>
      <c r="S301" s="224">
        <v>0</v>
      </c>
      <c r="T301" s="225">
        <f>S301*H301</f>
        <v>0</v>
      </c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R301" s="226" t="s">
        <v>158</v>
      </c>
      <c r="AT301" s="226" t="s">
        <v>153</v>
      </c>
      <c r="AU301" s="226" t="s">
        <v>79</v>
      </c>
      <c r="AY301" s="20" t="s">
        <v>151</v>
      </c>
      <c r="BE301" s="227">
        <f>IF(N301="základní",J301,0)</f>
        <v>0</v>
      </c>
      <c r="BF301" s="227">
        <f>IF(N301="snížená",J301,0)</f>
        <v>0</v>
      </c>
      <c r="BG301" s="227">
        <f>IF(N301="zákl. přenesená",J301,0)</f>
        <v>0</v>
      </c>
      <c r="BH301" s="227">
        <f>IF(N301="sníž. přenesená",J301,0)</f>
        <v>0</v>
      </c>
      <c r="BI301" s="227">
        <f>IF(N301="nulová",J301,0)</f>
        <v>0</v>
      </c>
      <c r="BJ301" s="20" t="s">
        <v>77</v>
      </c>
      <c r="BK301" s="227">
        <f>ROUND(I301*H301,2)</f>
        <v>0</v>
      </c>
      <c r="BL301" s="20" t="s">
        <v>158</v>
      </c>
      <c r="BM301" s="226" t="s">
        <v>984</v>
      </c>
    </row>
    <row r="302" s="2" customFormat="1">
      <c r="A302" s="41"/>
      <c r="B302" s="42"/>
      <c r="C302" s="43"/>
      <c r="D302" s="228" t="s">
        <v>159</v>
      </c>
      <c r="E302" s="43"/>
      <c r="F302" s="229" t="s">
        <v>985</v>
      </c>
      <c r="G302" s="43"/>
      <c r="H302" s="43"/>
      <c r="I302" s="230"/>
      <c r="J302" s="43"/>
      <c r="K302" s="43"/>
      <c r="L302" s="47"/>
      <c r="M302" s="231"/>
      <c r="N302" s="232"/>
      <c r="O302" s="87"/>
      <c r="P302" s="87"/>
      <c r="Q302" s="87"/>
      <c r="R302" s="87"/>
      <c r="S302" s="87"/>
      <c r="T302" s="88"/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T302" s="20" t="s">
        <v>159</v>
      </c>
      <c r="AU302" s="20" t="s">
        <v>79</v>
      </c>
    </row>
    <row r="303" s="2" customFormat="1" ht="16.5" customHeight="1">
      <c r="A303" s="41"/>
      <c r="B303" s="42"/>
      <c r="C303" s="257" t="s">
        <v>379</v>
      </c>
      <c r="D303" s="257" t="s">
        <v>249</v>
      </c>
      <c r="E303" s="258" t="s">
        <v>986</v>
      </c>
      <c r="F303" s="259" t="s">
        <v>987</v>
      </c>
      <c r="G303" s="260" t="s">
        <v>191</v>
      </c>
      <c r="H303" s="261">
        <v>16.289999999999999</v>
      </c>
      <c r="I303" s="262"/>
      <c r="J303" s="263">
        <f>ROUND(I303*H303,2)</f>
        <v>0</v>
      </c>
      <c r="K303" s="259" t="s">
        <v>157</v>
      </c>
      <c r="L303" s="264"/>
      <c r="M303" s="265" t="s">
        <v>19</v>
      </c>
      <c r="N303" s="266" t="s">
        <v>40</v>
      </c>
      <c r="O303" s="87"/>
      <c r="P303" s="224">
        <f>O303*H303</f>
        <v>0</v>
      </c>
      <c r="Q303" s="224">
        <v>0.069500000000000006</v>
      </c>
      <c r="R303" s="224">
        <f>Q303*H303</f>
        <v>1.132155</v>
      </c>
      <c r="S303" s="224">
        <v>0</v>
      </c>
      <c r="T303" s="225">
        <f>S303*H303</f>
        <v>0</v>
      </c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R303" s="226" t="s">
        <v>175</v>
      </c>
      <c r="AT303" s="226" t="s">
        <v>249</v>
      </c>
      <c r="AU303" s="226" t="s">
        <v>79</v>
      </c>
      <c r="AY303" s="20" t="s">
        <v>151</v>
      </c>
      <c r="BE303" s="227">
        <f>IF(N303="základní",J303,0)</f>
        <v>0</v>
      </c>
      <c r="BF303" s="227">
        <f>IF(N303="snížená",J303,0)</f>
        <v>0</v>
      </c>
      <c r="BG303" s="227">
        <f>IF(N303="zákl. přenesená",J303,0)</f>
        <v>0</v>
      </c>
      <c r="BH303" s="227">
        <f>IF(N303="sníž. přenesená",J303,0)</f>
        <v>0</v>
      </c>
      <c r="BI303" s="227">
        <f>IF(N303="nulová",J303,0)</f>
        <v>0</v>
      </c>
      <c r="BJ303" s="20" t="s">
        <v>77</v>
      </c>
      <c r="BK303" s="227">
        <f>ROUND(I303*H303,2)</f>
        <v>0</v>
      </c>
      <c r="BL303" s="20" t="s">
        <v>158</v>
      </c>
      <c r="BM303" s="226" t="s">
        <v>988</v>
      </c>
    </row>
    <row r="304" s="2" customFormat="1" ht="16.5" customHeight="1">
      <c r="A304" s="41"/>
      <c r="B304" s="42"/>
      <c r="C304" s="257" t="s">
        <v>989</v>
      </c>
      <c r="D304" s="257" t="s">
        <v>249</v>
      </c>
      <c r="E304" s="258" t="s">
        <v>990</v>
      </c>
      <c r="F304" s="259" t="s">
        <v>991</v>
      </c>
      <c r="G304" s="260" t="s">
        <v>191</v>
      </c>
      <c r="H304" s="261">
        <v>16.289999999999999</v>
      </c>
      <c r="I304" s="262"/>
      <c r="J304" s="263">
        <f>ROUND(I304*H304,2)</f>
        <v>0</v>
      </c>
      <c r="K304" s="259" t="s">
        <v>157</v>
      </c>
      <c r="L304" s="264"/>
      <c r="M304" s="265" t="s">
        <v>19</v>
      </c>
      <c r="N304" s="266" t="s">
        <v>40</v>
      </c>
      <c r="O304" s="87"/>
      <c r="P304" s="224">
        <f>O304*H304</f>
        <v>0</v>
      </c>
      <c r="Q304" s="224">
        <v>0.037999999999999999</v>
      </c>
      <c r="R304" s="224">
        <f>Q304*H304</f>
        <v>0.6190199999999999</v>
      </c>
      <c r="S304" s="224">
        <v>0</v>
      </c>
      <c r="T304" s="225">
        <f>S304*H304</f>
        <v>0</v>
      </c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R304" s="226" t="s">
        <v>175</v>
      </c>
      <c r="AT304" s="226" t="s">
        <v>249</v>
      </c>
      <c r="AU304" s="226" t="s">
        <v>79</v>
      </c>
      <c r="AY304" s="20" t="s">
        <v>151</v>
      </c>
      <c r="BE304" s="227">
        <f>IF(N304="základní",J304,0)</f>
        <v>0</v>
      </c>
      <c r="BF304" s="227">
        <f>IF(N304="snížená",J304,0)</f>
        <v>0</v>
      </c>
      <c r="BG304" s="227">
        <f>IF(N304="zákl. přenesená",J304,0)</f>
        <v>0</v>
      </c>
      <c r="BH304" s="227">
        <f>IF(N304="sníž. přenesená",J304,0)</f>
        <v>0</v>
      </c>
      <c r="BI304" s="227">
        <f>IF(N304="nulová",J304,0)</f>
        <v>0</v>
      </c>
      <c r="BJ304" s="20" t="s">
        <v>77</v>
      </c>
      <c r="BK304" s="227">
        <f>ROUND(I304*H304,2)</f>
        <v>0</v>
      </c>
      <c r="BL304" s="20" t="s">
        <v>158</v>
      </c>
      <c r="BM304" s="226" t="s">
        <v>992</v>
      </c>
    </row>
    <row r="305" s="2" customFormat="1" ht="16.5" customHeight="1">
      <c r="A305" s="41"/>
      <c r="B305" s="42"/>
      <c r="C305" s="257" t="s">
        <v>384</v>
      </c>
      <c r="D305" s="257" t="s">
        <v>249</v>
      </c>
      <c r="E305" s="258" t="s">
        <v>993</v>
      </c>
      <c r="F305" s="259" t="s">
        <v>994</v>
      </c>
      <c r="G305" s="260" t="s">
        <v>363</v>
      </c>
      <c r="H305" s="261">
        <v>2</v>
      </c>
      <c r="I305" s="262"/>
      <c r="J305" s="263">
        <f>ROUND(I305*H305,2)</f>
        <v>0</v>
      </c>
      <c r="K305" s="259" t="s">
        <v>157</v>
      </c>
      <c r="L305" s="264"/>
      <c r="M305" s="265" t="s">
        <v>19</v>
      </c>
      <c r="N305" s="266" t="s">
        <v>40</v>
      </c>
      <c r="O305" s="87"/>
      <c r="P305" s="224">
        <f>O305*H305</f>
        <v>0</v>
      </c>
      <c r="Q305" s="224">
        <v>0.0103</v>
      </c>
      <c r="R305" s="224">
        <f>Q305*H305</f>
        <v>0.0206</v>
      </c>
      <c r="S305" s="224">
        <v>0</v>
      </c>
      <c r="T305" s="225">
        <f>S305*H305</f>
        <v>0</v>
      </c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R305" s="226" t="s">
        <v>175</v>
      </c>
      <c r="AT305" s="226" t="s">
        <v>249</v>
      </c>
      <c r="AU305" s="226" t="s">
        <v>79</v>
      </c>
      <c r="AY305" s="20" t="s">
        <v>151</v>
      </c>
      <c r="BE305" s="227">
        <f>IF(N305="základní",J305,0)</f>
        <v>0</v>
      </c>
      <c r="BF305" s="227">
        <f>IF(N305="snížená",J305,0)</f>
        <v>0</v>
      </c>
      <c r="BG305" s="227">
        <f>IF(N305="zákl. přenesená",J305,0)</f>
        <v>0</v>
      </c>
      <c r="BH305" s="227">
        <f>IF(N305="sníž. přenesená",J305,0)</f>
        <v>0</v>
      </c>
      <c r="BI305" s="227">
        <f>IF(N305="nulová",J305,0)</f>
        <v>0</v>
      </c>
      <c r="BJ305" s="20" t="s">
        <v>77</v>
      </c>
      <c r="BK305" s="227">
        <f>ROUND(I305*H305,2)</f>
        <v>0</v>
      </c>
      <c r="BL305" s="20" t="s">
        <v>158</v>
      </c>
      <c r="BM305" s="226" t="s">
        <v>995</v>
      </c>
    </row>
    <row r="306" s="2" customFormat="1" ht="24.15" customHeight="1">
      <c r="A306" s="41"/>
      <c r="B306" s="42"/>
      <c r="C306" s="215" t="s">
        <v>996</v>
      </c>
      <c r="D306" s="215" t="s">
        <v>153</v>
      </c>
      <c r="E306" s="216" t="s">
        <v>997</v>
      </c>
      <c r="F306" s="217" t="s">
        <v>998</v>
      </c>
      <c r="G306" s="218" t="s">
        <v>191</v>
      </c>
      <c r="H306" s="219">
        <v>0.14999999999999999</v>
      </c>
      <c r="I306" s="220"/>
      <c r="J306" s="221">
        <f>ROUND(I306*H306,2)</f>
        <v>0</v>
      </c>
      <c r="K306" s="217" t="s">
        <v>157</v>
      </c>
      <c r="L306" s="47"/>
      <c r="M306" s="222" t="s">
        <v>19</v>
      </c>
      <c r="N306" s="223" t="s">
        <v>40</v>
      </c>
      <c r="O306" s="87"/>
      <c r="P306" s="224">
        <f>O306*H306</f>
        <v>0</v>
      </c>
      <c r="Q306" s="224">
        <v>0.0039519999999999998</v>
      </c>
      <c r="R306" s="224">
        <f>Q306*H306</f>
        <v>0.00059279999999999999</v>
      </c>
      <c r="S306" s="224">
        <v>0.16</v>
      </c>
      <c r="T306" s="225">
        <f>S306*H306</f>
        <v>0.024</v>
      </c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R306" s="226" t="s">
        <v>158</v>
      </c>
      <c r="AT306" s="226" t="s">
        <v>153</v>
      </c>
      <c r="AU306" s="226" t="s">
        <v>79</v>
      </c>
      <c r="AY306" s="20" t="s">
        <v>151</v>
      </c>
      <c r="BE306" s="227">
        <f>IF(N306="základní",J306,0)</f>
        <v>0</v>
      </c>
      <c r="BF306" s="227">
        <f>IF(N306="snížená",J306,0)</f>
        <v>0</v>
      </c>
      <c r="BG306" s="227">
        <f>IF(N306="zákl. přenesená",J306,0)</f>
        <v>0</v>
      </c>
      <c r="BH306" s="227">
        <f>IF(N306="sníž. přenesená",J306,0)</f>
        <v>0</v>
      </c>
      <c r="BI306" s="227">
        <f>IF(N306="nulová",J306,0)</f>
        <v>0</v>
      </c>
      <c r="BJ306" s="20" t="s">
        <v>77</v>
      </c>
      <c r="BK306" s="227">
        <f>ROUND(I306*H306,2)</f>
        <v>0</v>
      </c>
      <c r="BL306" s="20" t="s">
        <v>158</v>
      </c>
      <c r="BM306" s="226" t="s">
        <v>999</v>
      </c>
    </row>
    <row r="307" s="2" customFormat="1">
      <c r="A307" s="41"/>
      <c r="B307" s="42"/>
      <c r="C307" s="43"/>
      <c r="D307" s="228" t="s">
        <v>159</v>
      </c>
      <c r="E307" s="43"/>
      <c r="F307" s="229" t="s">
        <v>1000</v>
      </c>
      <c r="G307" s="43"/>
      <c r="H307" s="43"/>
      <c r="I307" s="230"/>
      <c r="J307" s="43"/>
      <c r="K307" s="43"/>
      <c r="L307" s="47"/>
      <c r="M307" s="231"/>
      <c r="N307" s="232"/>
      <c r="O307" s="87"/>
      <c r="P307" s="87"/>
      <c r="Q307" s="87"/>
      <c r="R307" s="87"/>
      <c r="S307" s="87"/>
      <c r="T307" s="88"/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T307" s="20" t="s">
        <v>159</v>
      </c>
      <c r="AU307" s="20" t="s">
        <v>79</v>
      </c>
    </row>
    <row r="308" s="13" customFormat="1">
      <c r="A308" s="13"/>
      <c r="B308" s="233"/>
      <c r="C308" s="234"/>
      <c r="D308" s="235" t="s">
        <v>161</v>
      </c>
      <c r="E308" s="236" t="s">
        <v>19</v>
      </c>
      <c r="F308" s="237" t="s">
        <v>1001</v>
      </c>
      <c r="G308" s="234"/>
      <c r="H308" s="238">
        <v>0.14999999999999999</v>
      </c>
      <c r="I308" s="239"/>
      <c r="J308" s="234"/>
      <c r="K308" s="234"/>
      <c r="L308" s="240"/>
      <c r="M308" s="241"/>
      <c r="N308" s="242"/>
      <c r="O308" s="242"/>
      <c r="P308" s="242"/>
      <c r="Q308" s="242"/>
      <c r="R308" s="242"/>
      <c r="S308" s="242"/>
      <c r="T308" s="24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44" t="s">
        <v>161</v>
      </c>
      <c r="AU308" s="244" t="s">
        <v>79</v>
      </c>
      <c r="AV308" s="13" t="s">
        <v>79</v>
      </c>
      <c r="AW308" s="13" t="s">
        <v>31</v>
      </c>
      <c r="AX308" s="13" t="s">
        <v>77</v>
      </c>
      <c r="AY308" s="244" t="s">
        <v>151</v>
      </c>
    </row>
    <row r="309" s="12" customFormat="1" ht="22.8" customHeight="1">
      <c r="A309" s="12"/>
      <c r="B309" s="199"/>
      <c r="C309" s="200"/>
      <c r="D309" s="201" t="s">
        <v>68</v>
      </c>
      <c r="E309" s="213" t="s">
        <v>454</v>
      </c>
      <c r="F309" s="213" t="s">
        <v>455</v>
      </c>
      <c r="G309" s="200"/>
      <c r="H309" s="200"/>
      <c r="I309" s="203"/>
      <c r="J309" s="214">
        <f>BK309</f>
        <v>0</v>
      </c>
      <c r="K309" s="200"/>
      <c r="L309" s="205"/>
      <c r="M309" s="206"/>
      <c r="N309" s="207"/>
      <c r="O309" s="207"/>
      <c r="P309" s="208">
        <f>SUM(P310:P329)</f>
        <v>0</v>
      </c>
      <c r="Q309" s="207"/>
      <c r="R309" s="208">
        <f>SUM(R310:R329)</f>
        <v>0</v>
      </c>
      <c r="S309" s="207"/>
      <c r="T309" s="209">
        <f>SUM(T310:T329)</f>
        <v>0</v>
      </c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R309" s="210" t="s">
        <v>77</v>
      </c>
      <c r="AT309" s="211" t="s">
        <v>68</v>
      </c>
      <c r="AU309" s="211" t="s">
        <v>77</v>
      </c>
      <c r="AY309" s="210" t="s">
        <v>151</v>
      </c>
      <c r="BK309" s="212">
        <f>SUM(BK310:BK329)</f>
        <v>0</v>
      </c>
    </row>
    <row r="310" s="2" customFormat="1" ht="24.15" customHeight="1">
      <c r="A310" s="41"/>
      <c r="B310" s="42"/>
      <c r="C310" s="215" t="s">
        <v>389</v>
      </c>
      <c r="D310" s="215" t="s">
        <v>153</v>
      </c>
      <c r="E310" s="216" t="s">
        <v>457</v>
      </c>
      <c r="F310" s="217" t="s">
        <v>458</v>
      </c>
      <c r="G310" s="218" t="s">
        <v>230</v>
      </c>
      <c r="H310" s="219">
        <v>4.766</v>
      </c>
      <c r="I310" s="220"/>
      <c r="J310" s="221">
        <f>ROUND(I310*H310,2)</f>
        <v>0</v>
      </c>
      <c r="K310" s="217" t="s">
        <v>157</v>
      </c>
      <c r="L310" s="47"/>
      <c r="M310" s="222" t="s">
        <v>19</v>
      </c>
      <c r="N310" s="223" t="s">
        <v>40</v>
      </c>
      <c r="O310" s="87"/>
      <c r="P310" s="224">
        <f>O310*H310</f>
        <v>0</v>
      </c>
      <c r="Q310" s="224">
        <v>0</v>
      </c>
      <c r="R310" s="224">
        <f>Q310*H310</f>
        <v>0</v>
      </c>
      <c r="S310" s="224">
        <v>0</v>
      </c>
      <c r="T310" s="225">
        <f>S310*H310</f>
        <v>0</v>
      </c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R310" s="226" t="s">
        <v>158</v>
      </c>
      <c r="AT310" s="226" t="s">
        <v>153</v>
      </c>
      <c r="AU310" s="226" t="s">
        <v>79</v>
      </c>
      <c r="AY310" s="20" t="s">
        <v>151</v>
      </c>
      <c r="BE310" s="227">
        <f>IF(N310="základní",J310,0)</f>
        <v>0</v>
      </c>
      <c r="BF310" s="227">
        <f>IF(N310="snížená",J310,0)</f>
        <v>0</v>
      </c>
      <c r="BG310" s="227">
        <f>IF(N310="zákl. přenesená",J310,0)</f>
        <v>0</v>
      </c>
      <c r="BH310" s="227">
        <f>IF(N310="sníž. přenesená",J310,0)</f>
        <v>0</v>
      </c>
      <c r="BI310" s="227">
        <f>IF(N310="nulová",J310,0)</f>
        <v>0</v>
      </c>
      <c r="BJ310" s="20" t="s">
        <v>77</v>
      </c>
      <c r="BK310" s="227">
        <f>ROUND(I310*H310,2)</f>
        <v>0</v>
      </c>
      <c r="BL310" s="20" t="s">
        <v>158</v>
      </c>
      <c r="BM310" s="226" t="s">
        <v>1002</v>
      </c>
    </row>
    <row r="311" s="2" customFormat="1">
      <c r="A311" s="41"/>
      <c r="B311" s="42"/>
      <c r="C311" s="43"/>
      <c r="D311" s="228" t="s">
        <v>159</v>
      </c>
      <c r="E311" s="43"/>
      <c r="F311" s="229" t="s">
        <v>460</v>
      </c>
      <c r="G311" s="43"/>
      <c r="H311" s="43"/>
      <c r="I311" s="230"/>
      <c r="J311" s="43"/>
      <c r="K311" s="43"/>
      <c r="L311" s="47"/>
      <c r="M311" s="231"/>
      <c r="N311" s="232"/>
      <c r="O311" s="87"/>
      <c r="P311" s="87"/>
      <c r="Q311" s="87"/>
      <c r="R311" s="87"/>
      <c r="S311" s="87"/>
      <c r="T311" s="88"/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T311" s="20" t="s">
        <v>159</v>
      </c>
      <c r="AU311" s="20" t="s">
        <v>79</v>
      </c>
    </row>
    <row r="312" s="13" customFormat="1">
      <c r="A312" s="13"/>
      <c r="B312" s="233"/>
      <c r="C312" s="234"/>
      <c r="D312" s="235" t="s">
        <v>161</v>
      </c>
      <c r="E312" s="236" t="s">
        <v>19</v>
      </c>
      <c r="F312" s="237" t="s">
        <v>1003</v>
      </c>
      <c r="G312" s="234"/>
      <c r="H312" s="238">
        <v>4.766</v>
      </c>
      <c r="I312" s="239"/>
      <c r="J312" s="234"/>
      <c r="K312" s="234"/>
      <c r="L312" s="240"/>
      <c r="M312" s="241"/>
      <c r="N312" s="242"/>
      <c r="O312" s="242"/>
      <c r="P312" s="242"/>
      <c r="Q312" s="242"/>
      <c r="R312" s="242"/>
      <c r="S312" s="242"/>
      <c r="T312" s="24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44" t="s">
        <v>161</v>
      </c>
      <c r="AU312" s="244" t="s">
        <v>79</v>
      </c>
      <c r="AV312" s="13" t="s">
        <v>79</v>
      </c>
      <c r="AW312" s="13" t="s">
        <v>31</v>
      </c>
      <c r="AX312" s="13" t="s">
        <v>77</v>
      </c>
      <c r="AY312" s="244" t="s">
        <v>151</v>
      </c>
    </row>
    <row r="313" s="2" customFormat="1" ht="24.15" customHeight="1">
      <c r="A313" s="41"/>
      <c r="B313" s="42"/>
      <c r="C313" s="215" t="s">
        <v>1004</v>
      </c>
      <c r="D313" s="215" t="s">
        <v>153</v>
      </c>
      <c r="E313" s="216" t="s">
        <v>465</v>
      </c>
      <c r="F313" s="217" t="s">
        <v>466</v>
      </c>
      <c r="G313" s="218" t="s">
        <v>230</v>
      </c>
      <c r="H313" s="219">
        <v>42.893999999999998</v>
      </c>
      <c r="I313" s="220"/>
      <c r="J313" s="221">
        <f>ROUND(I313*H313,2)</f>
        <v>0</v>
      </c>
      <c r="K313" s="217" t="s">
        <v>157</v>
      </c>
      <c r="L313" s="47"/>
      <c r="M313" s="222" t="s">
        <v>19</v>
      </c>
      <c r="N313" s="223" t="s">
        <v>40</v>
      </c>
      <c r="O313" s="87"/>
      <c r="P313" s="224">
        <f>O313*H313</f>
        <v>0</v>
      </c>
      <c r="Q313" s="224">
        <v>0</v>
      </c>
      <c r="R313" s="224">
        <f>Q313*H313</f>
        <v>0</v>
      </c>
      <c r="S313" s="224">
        <v>0</v>
      </c>
      <c r="T313" s="225">
        <f>S313*H313</f>
        <v>0</v>
      </c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R313" s="226" t="s">
        <v>158</v>
      </c>
      <c r="AT313" s="226" t="s">
        <v>153</v>
      </c>
      <c r="AU313" s="226" t="s">
        <v>79</v>
      </c>
      <c r="AY313" s="20" t="s">
        <v>151</v>
      </c>
      <c r="BE313" s="227">
        <f>IF(N313="základní",J313,0)</f>
        <v>0</v>
      </c>
      <c r="BF313" s="227">
        <f>IF(N313="snížená",J313,0)</f>
        <v>0</v>
      </c>
      <c r="BG313" s="227">
        <f>IF(N313="zákl. přenesená",J313,0)</f>
        <v>0</v>
      </c>
      <c r="BH313" s="227">
        <f>IF(N313="sníž. přenesená",J313,0)</f>
        <v>0</v>
      </c>
      <c r="BI313" s="227">
        <f>IF(N313="nulová",J313,0)</f>
        <v>0</v>
      </c>
      <c r="BJ313" s="20" t="s">
        <v>77</v>
      </c>
      <c r="BK313" s="227">
        <f>ROUND(I313*H313,2)</f>
        <v>0</v>
      </c>
      <c r="BL313" s="20" t="s">
        <v>158</v>
      </c>
      <c r="BM313" s="226" t="s">
        <v>1005</v>
      </c>
    </row>
    <row r="314" s="2" customFormat="1">
      <c r="A314" s="41"/>
      <c r="B314" s="42"/>
      <c r="C314" s="43"/>
      <c r="D314" s="228" t="s">
        <v>159</v>
      </c>
      <c r="E314" s="43"/>
      <c r="F314" s="229" t="s">
        <v>468</v>
      </c>
      <c r="G314" s="43"/>
      <c r="H314" s="43"/>
      <c r="I314" s="230"/>
      <c r="J314" s="43"/>
      <c r="K314" s="43"/>
      <c r="L314" s="47"/>
      <c r="M314" s="231"/>
      <c r="N314" s="232"/>
      <c r="O314" s="87"/>
      <c r="P314" s="87"/>
      <c r="Q314" s="87"/>
      <c r="R314" s="87"/>
      <c r="S314" s="87"/>
      <c r="T314" s="88"/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T314" s="20" t="s">
        <v>159</v>
      </c>
      <c r="AU314" s="20" t="s">
        <v>79</v>
      </c>
    </row>
    <row r="315" s="13" customFormat="1">
      <c r="A315" s="13"/>
      <c r="B315" s="233"/>
      <c r="C315" s="234"/>
      <c r="D315" s="235" t="s">
        <v>161</v>
      </c>
      <c r="E315" s="234"/>
      <c r="F315" s="237" t="s">
        <v>1006</v>
      </c>
      <c r="G315" s="234"/>
      <c r="H315" s="238">
        <v>42.893999999999998</v>
      </c>
      <c r="I315" s="239"/>
      <c r="J315" s="234"/>
      <c r="K315" s="234"/>
      <c r="L315" s="240"/>
      <c r="M315" s="241"/>
      <c r="N315" s="242"/>
      <c r="O315" s="242"/>
      <c r="P315" s="242"/>
      <c r="Q315" s="242"/>
      <c r="R315" s="242"/>
      <c r="S315" s="242"/>
      <c r="T315" s="24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44" t="s">
        <v>161</v>
      </c>
      <c r="AU315" s="244" t="s">
        <v>79</v>
      </c>
      <c r="AV315" s="13" t="s">
        <v>79</v>
      </c>
      <c r="AW315" s="13" t="s">
        <v>4</v>
      </c>
      <c r="AX315" s="13" t="s">
        <v>77</v>
      </c>
      <c r="AY315" s="244" t="s">
        <v>151</v>
      </c>
    </row>
    <row r="316" s="2" customFormat="1" ht="24.15" customHeight="1">
      <c r="A316" s="41"/>
      <c r="B316" s="42"/>
      <c r="C316" s="215" t="s">
        <v>393</v>
      </c>
      <c r="D316" s="215" t="s">
        <v>153</v>
      </c>
      <c r="E316" s="216" t="s">
        <v>565</v>
      </c>
      <c r="F316" s="217" t="s">
        <v>566</v>
      </c>
      <c r="G316" s="218" t="s">
        <v>230</v>
      </c>
      <c r="H316" s="219">
        <v>17.404</v>
      </c>
      <c r="I316" s="220"/>
      <c r="J316" s="221">
        <f>ROUND(I316*H316,2)</f>
        <v>0</v>
      </c>
      <c r="K316" s="217" t="s">
        <v>157</v>
      </c>
      <c r="L316" s="47"/>
      <c r="M316" s="222" t="s">
        <v>19</v>
      </c>
      <c r="N316" s="223" t="s">
        <v>40</v>
      </c>
      <c r="O316" s="87"/>
      <c r="P316" s="224">
        <f>O316*H316</f>
        <v>0</v>
      </c>
      <c r="Q316" s="224">
        <v>0</v>
      </c>
      <c r="R316" s="224">
        <f>Q316*H316</f>
        <v>0</v>
      </c>
      <c r="S316" s="224">
        <v>0</v>
      </c>
      <c r="T316" s="225">
        <f>S316*H316</f>
        <v>0</v>
      </c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R316" s="226" t="s">
        <v>158</v>
      </c>
      <c r="AT316" s="226" t="s">
        <v>153</v>
      </c>
      <c r="AU316" s="226" t="s">
        <v>79</v>
      </c>
      <c r="AY316" s="20" t="s">
        <v>151</v>
      </c>
      <c r="BE316" s="227">
        <f>IF(N316="základní",J316,0)</f>
        <v>0</v>
      </c>
      <c r="BF316" s="227">
        <f>IF(N316="snížená",J316,0)</f>
        <v>0</v>
      </c>
      <c r="BG316" s="227">
        <f>IF(N316="zákl. přenesená",J316,0)</f>
        <v>0</v>
      </c>
      <c r="BH316" s="227">
        <f>IF(N316="sníž. přenesená",J316,0)</f>
        <v>0</v>
      </c>
      <c r="BI316" s="227">
        <f>IF(N316="nulová",J316,0)</f>
        <v>0</v>
      </c>
      <c r="BJ316" s="20" t="s">
        <v>77</v>
      </c>
      <c r="BK316" s="227">
        <f>ROUND(I316*H316,2)</f>
        <v>0</v>
      </c>
      <c r="BL316" s="20" t="s">
        <v>158</v>
      </c>
      <c r="BM316" s="226" t="s">
        <v>1007</v>
      </c>
    </row>
    <row r="317" s="2" customFormat="1">
      <c r="A317" s="41"/>
      <c r="B317" s="42"/>
      <c r="C317" s="43"/>
      <c r="D317" s="228" t="s">
        <v>159</v>
      </c>
      <c r="E317" s="43"/>
      <c r="F317" s="229" t="s">
        <v>567</v>
      </c>
      <c r="G317" s="43"/>
      <c r="H317" s="43"/>
      <c r="I317" s="230"/>
      <c r="J317" s="43"/>
      <c r="K317" s="43"/>
      <c r="L317" s="47"/>
      <c r="M317" s="231"/>
      <c r="N317" s="232"/>
      <c r="O317" s="87"/>
      <c r="P317" s="87"/>
      <c r="Q317" s="87"/>
      <c r="R317" s="87"/>
      <c r="S317" s="87"/>
      <c r="T317" s="88"/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T317" s="20" t="s">
        <v>159</v>
      </c>
      <c r="AU317" s="20" t="s">
        <v>79</v>
      </c>
    </row>
    <row r="318" s="13" customFormat="1">
      <c r="A318" s="13"/>
      <c r="B318" s="233"/>
      <c r="C318" s="234"/>
      <c r="D318" s="235" t="s">
        <v>161</v>
      </c>
      <c r="E318" s="236" t="s">
        <v>19</v>
      </c>
      <c r="F318" s="237" t="s">
        <v>1008</v>
      </c>
      <c r="G318" s="234"/>
      <c r="H318" s="238">
        <v>4.5579999999999998</v>
      </c>
      <c r="I318" s="239"/>
      <c r="J318" s="234"/>
      <c r="K318" s="234"/>
      <c r="L318" s="240"/>
      <c r="M318" s="241"/>
      <c r="N318" s="242"/>
      <c r="O318" s="242"/>
      <c r="P318" s="242"/>
      <c r="Q318" s="242"/>
      <c r="R318" s="242"/>
      <c r="S318" s="242"/>
      <c r="T318" s="24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44" t="s">
        <v>161</v>
      </c>
      <c r="AU318" s="244" t="s">
        <v>79</v>
      </c>
      <c r="AV318" s="13" t="s">
        <v>79</v>
      </c>
      <c r="AW318" s="13" t="s">
        <v>31</v>
      </c>
      <c r="AX318" s="13" t="s">
        <v>69</v>
      </c>
      <c r="AY318" s="244" t="s">
        <v>151</v>
      </c>
    </row>
    <row r="319" s="13" customFormat="1">
      <c r="A319" s="13"/>
      <c r="B319" s="233"/>
      <c r="C319" s="234"/>
      <c r="D319" s="235" t="s">
        <v>161</v>
      </c>
      <c r="E319" s="236" t="s">
        <v>19</v>
      </c>
      <c r="F319" s="237" t="s">
        <v>1009</v>
      </c>
      <c r="G319" s="234"/>
      <c r="H319" s="238">
        <v>12.846</v>
      </c>
      <c r="I319" s="239"/>
      <c r="J319" s="234"/>
      <c r="K319" s="234"/>
      <c r="L319" s="240"/>
      <c r="M319" s="241"/>
      <c r="N319" s="242"/>
      <c r="O319" s="242"/>
      <c r="P319" s="242"/>
      <c r="Q319" s="242"/>
      <c r="R319" s="242"/>
      <c r="S319" s="242"/>
      <c r="T319" s="24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44" t="s">
        <v>161</v>
      </c>
      <c r="AU319" s="244" t="s">
        <v>79</v>
      </c>
      <c r="AV319" s="13" t="s">
        <v>79</v>
      </c>
      <c r="AW319" s="13" t="s">
        <v>31</v>
      </c>
      <c r="AX319" s="13" t="s">
        <v>69</v>
      </c>
      <c r="AY319" s="244" t="s">
        <v>151</v>
      </c>
    </row>
    <row r="320" s="14" customFormat="1">
      <c r="A320" s="14"/>
      <c r="B320" s="245"/>
      <c r="C320" s="246"/>
      <c r="D320" s="235" t="s">
        <v>161</v>
      </c>
      <c r="E320" s="247" t="s">
        <v>19</v>
      </c>
      <c r="F320" s="248" t="s">
        <v>202</v>
      </c>
      <c r="G320" s="246"/>
      <c r="H320" s="249">
        <v>17.404</v>
      </c>
      <c r="I320" s="250"/>
      <c r="J320" s="246"/>
      <c r="K320" s="246"/>
      <c r="L320" s="251"/>
      <c r="M320" s="252"/>
      <c r="N320" s="253"/>
      <c r="O320" s="253"/>
      <c r="P320" s="253"/>
      <c r="Q320" s="253"/>
      <c r="R320" s="253"/>
      <c r="S320" s="253"/>
      <c r="T320" s="25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55" t="s">
        <v>161</v>
      </c>
      <c r="AU320" s="255" t="s">
        <v>79</v>
      </c>
      <c r="AV320" s="14" t="s">
        <v>158</v>
      </c>
      <c r="AW320" s="14" t="s">
        <v>31</v>
      </c>
      <c r="AX320" s="14" t="s">
        <v>77</v>
      </c>
      <c r="AY320" s="255" t="s">
        <v>151</v>
      </c>
    </row>
    <row r="321" s="2" customFormat="1" ht="24.15" customHeight="1">
      <c r="A321" s="41"/>
      <c r="B321" s="42"/>
      <c r="C321" s="215" t="s">
        <v>359</v>
      </c>
      <c r="D321" s="215" t="s">
        <v>153</v>
      </c>
      <c r="E321" s="216" t="s">
        <v>569</v>
      </c>
      <c r="F321" s="217" t="s">
        <v>466</v>
      </c>
      <c r="G321" s="218" t="s">
        <v>230</v>
      </c>
      <c r="H321" s="219">
        <v>156.636</v>
      </c>
      <c r="I321" s="220"/>
      <c r="J321" s="221">
        <f>ROUND(I321*H321,2)</f>
        <v>0</v>
      </c>
      <c r="K321" s="217" t="s">
        <v>157</v>
      </c>
      <c r="L321" s="47"/>
      <c r="M321" s="222" t="s">
        <v>19</v>
      </c>
      <c r="N321" s="223" t="s">
        <v>40</v>
      </c>
      <c r="O321" s="87"/>
      <c r="P321" s="224">
        <f>O321*H321</f>
        <v>0</v>
      </c>
      <c r="Q321" s="224">
        <v>0</v>
      </c>
      <c r="R321" s="224">
        <f>Q321*H321</f>
        <v>0</v>
      </c>
      <c r="S321" s="224">
        <v>0</v>
      </c>
      <c r="T321" s="225">
        <f>S321*H321</f>
        <v>0</v>
      </c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R321" s="226" t="s">
        <v>158</v>
      </c>
      <c r="AT321" s="226" t="s">
        <v>153</v>
      </c>
      <c r="AU321" s="226" t="s">
        <v>79</v>
      </c>
      <c r="AY321" s="20" t="s">
        <v>151</v>
      </c>
      <c r="BE321" s="227">
        <f>IF(N321="základní",J321,0)</f>
        <v>0</v>
      </c>
      <c r="BF321" s="227">
        <f>IF(N321="snížená",J321,0)</f>
        <v>0</v>
      </c>
      <c r="BG321" s="227">
        <f>IF(N321="zákl. přenesená",J321,0)</f>
        <v>0</v>
      </c>
      <c r="BH321" s="227">
        <f>IF(N321="sníž. přenesená",J321,0)</f>
        <v>0</v>
      </c>
      <c r="BI321" s="227">
        <f>IF(N321="nulová",J321,0)</f>
        <v>0</v>
      </c>
      <c r="BJ321" s="20" t="s">
        <v>77</v>
      </c>
      <c r="BK321" s="227">
        <f>ROUND(I321*H321,2)</f>
        <v>0</v>
      </c>
      <c r="BL321" s="20" t="s">
        <v>158</v>
      </c>
      <c r="BM321" s="226" t="s">
        <v>1010</v>
      </c>
    </row>
    <row r="322" s="2" customFormat="1">
      <c r="A322" s="41"/>
      <c r="B322" s="42"/>
      <c r="C322" s="43"/>
      <c r="D322" s="228" t="s">
        <v>159</v>
      </c>
      <c r="E322" s="43"/>
      <c r="F322" s="229" t="s">
        <v>570</v>
      </c>
      <c r="G322" s="43"/>
      <c r="H322" s="43"/>
      <c r="I322" s="230"/>
      <c r="J322" s="43"/>
      <c r="K322" s="43"/>
      <c r="L322" s="47"/>
      <c r="M322" s="231"/>
      <c r="N322" s="232"/>
      <c r="O322" s="87"/>
      <c r="P322" s="87"/>
      <c r="Q322" s="87"/>
      <c r="R322" s="87"/>
      <c r="S322" s="87"/>
      <c r="T322" s="88"/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T322" s="20" t="s">
        <v>159</v>
      </c>
      <c r="AU322" s="20" t="s">
        <v>79</v>
      </c>
    </row>
    <row r="323" s="13" customFormat="1">
      <c r="A323" s="13"/>
      <c r="B323" s="233"/>
      <c r="C323" s="234"/>
      <c r="D323" s="235" t="s">
        <v>161</v>
      </c>
      <c r="E323" s="234"/>
      <c r="F323" s="237" t="s">
        <v>1011</v>
      </c>
      <c r="G323" s="234"/>
      <c r="H323" s="238">
        <v>156.636</v>
      </c>
      <c r="I323" s="239"/>
      <c r="J323" s="234"/>
      <c r="K323" s="234"/>
      <c r="L323" s="240"/>
      <c r="M323" s="241"/>
      <c r="N323" s="242"/>
      <c r="O323" s="242"/>
      <c r="P323" s="242"/>
      <c r="Q323" s="242"/>
      <c r="R323" s="242"/>
      <c r="S323" s="242"/>
      <c r="T323" s="24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44" t="s">
        <v>161</v>
      </c>
      <c r="AU323" s="244" t="s">
        <v>79</v>
      </c>
      <c r="AV323" s="13" t="s">
        <v>79</v>
      </c>
      <c r="AW323" s="13" t="s">
        <v>4</v>
      </c>
      <c r="AX323" s="13" t="s">
        <v>77</v>
      </c>
      <c r="AY323" s="244" t="s">
        <v>151</v>
      </c>
    </row>
    <row r="324" s="2" customFormat="1" ht="24.15" customHeight="1">
      <c r="A324" s="41"/>
      <c r="B324" s="42"/>
      <c r="C324" s="215" t="s">
        <v>399</v>
      </c>
      <c r="D324" s="215" t="s">
        <v>153</v>
      </c>
      <c r="E324" s="216" t="s">
        <v>478</v>
      </c>
      <c r="F324" s="217" t="s">
        <v>479</v>
      </c>
      <c r="G324" s="218" t="s">
        <v>230</v>
      </c>
      <c r="H324" s="219">
        <v>9.3239999999999998</v>
      </c>
      <c r="I324" s="220"/>
      <c r="J324" s="221">
        <f>ROUND(I324*H324,2)</f>
        <v>0</v>
      </c>
      <c r="K324" s="217" t="s">
        <v>157</v>
      </c>
      <c r="L324" s="47"/>
      <c r="M324" s="222" t="s">
        <v>19</v>
      </c>
      <c r="N324" s="223" t="s">
        <v>40</v>
      </c>
      <c r="O324" s="87"/>
      <c r="P324" s="224">
        <f>O324*H324</f>
        <v>0</v>
      </c>
      <c r="Q324" s="224">
        <v>0</v>
      </c>
      <c r="R324" s="224">
        <f>Q324*H324</f>
        <v>0</v>
      </c>
      <c r="S324" s="224">
        <v>0</v>
      </c>
      <c r="T324" s="225">
        <f>S324*H324</f>
        <v>0</v>
      </c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R324" s="226" t="s">
        <v>158</v>
      </c>
      <c r="AT324" s="226" t="s">
        <v>153</v>
      </c>
      <c r="AU324" s="226" t="s">
        <v>79</v>
      </c>
      <c r="AY324" s="20" t="s">
        <v>151</v>
      </c>
      <c r="BE324" s="227">
        <f>IF(N324="základní",J324,0)</f>
        <v>0</v>
      </c>
      <c r="BF324" s="227">
        <f>IF(N324="snížená",J324,0)</f>
        <v>0</v>
      </c>
      <c r="BG324" s="227">
        <f>IF(N324="zákl. přenesená",J324,0)</f>
        <v>0</v>
      </c>
      <c r="BH324" s="227">
        <f>IF(N324="sníž. přenesená",J324,0)</f>
        <v>0</v>
      </c>
      <c r="BI324" s="227">
        <f>IF(N324="nulová",J324,0)</f>
        <v>0</v>
      </c>
      <c r="BJ324" s="20" t="s">
        <v>77</v>
      </c>
      <c r="BK324" s="227">
        <f>ROUND(I324*H324,2)</f>
        <v>0</v>
      </c>
      <c r="BL324" s="20" t="s">
        <v>158</v>
      </c>
      <c r="BM324" s="226" t="s">
        <v>1012</v>
      </c>
    </row>
    <row r="325" s="2" customFormat="1">
      <c r="A325" s="41"/>
      <c r="B325" s="42"/>
      <c r="C325" s="43"/>
      <c r="D325" s="228" t="s">
        <v>159</v>
      </c>
      <c r="E325" s="43"/>
      <c r="F325" s="229" t="s">
        <v>481</v>
      </c>
      <c r="G325" s="43"/>
      <c r="H325" s="43"/>
      <c r="I325" s="230"/>
      <c r="J325" s="43"/>
      <c r="K325" s="43"/>
      <c r="L325" s="47"/>
      <c r="M325" s="231"/>
      <c r="N325" s="232"/>
      <c r="O325" s="87"/>
      <c r="P325" s="87"/>
      <c r="Q325" s="87"/>
      <c r="R325" s="87"/>
      <c r="S325" s="87"/>
      <c r="T325" s="88"/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  <c r="AT325" s="20" t="s">
        <v>159</v>
      </c>
      <c r="AU325" s="20" t="s">
        <v>79</v>
      </c>
    </row>
    <row r="326" s="13" customFormat="1">
      <c r="A326" s="13"/>
      <c r="B326" s="233"/>
      <c r="C326" s="234"/>
      <c r="D326" s="235" t="s">
        <v>161</v>
      </c>
      <c r="E326" s="236" t="s">
        <v>19</v>
      </c>
      <c r="F326" s="237" t="s">
        <v>1013</v>
      </c>
      <c r="G326" s="234"/>
      <c r="H326" s="238">
        <v>9.3239999999999998</v>
      </c>
      <c r="I326" s="239"/>
      <c r="J326" s="234"/>
      <c r="K326" s="234"/>
      <c r="L326" s="240"/>
      <c r="M326" s="241"/>
      <c r="N326" s="242"/>
      <c r="O326" s="242"/>
      <c r="P326" s="242"/>
      <c r="Q326" s="242"/>
      <c r="R326" s="242"/>
      <c r="S326" s="242"/>
      <c r="T326" s="24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44" t="s">
        <v>161</v>
      </c>
      <c r="AU326" s="244" t="s">
        <v>79</v>
      </c>
      <c r="AV326" s="13" t="s">
        <v>79</v>
      </c>
      <c r="AW326" s="13" t="s">
        <v>31</v>
      </c>
      <c r="AX326" s="13" t="s">
        <v>77</v>
      </c>
      <c r="AY326" s="244" t="s">
        <v>151</v>
      </c>
    </row>
    <row r="327" s="2" customFormat="1" ht="24.15" customHeight="1">
      <c r="A327" s="41"/>
      <c r="B327" s="42"/>
      <c r="C327" s="215" t="s">
        <v>1014</v>
      </c>
      <c r="D327" s="215" t="s">
        <v>153</v>
      </c>
      <c r="E327" s="216" t="s">
        <v>483</v>
      </c>
      <c r="F327" s="217" t="s">
        <v>484</v>
      </c>
      <c r="G327" s="218" t="s">
        <v>230</v>
      </c>
      <c r="H327" s="219">
        <v>12.846</v>
      </c>
      <c r="I327" s="220"/>
      <c r="J327" s="221">
        <f>ROUND(I327*H327,2)</f>
        <v>0</v>
      </c>
      <c r="K327" s="217" t="s">
        <v>157</v>
      </c>
      <c r="L327" s="47"/>
      <c r="M327" s="222" t="s">
        <v>19</v>
      </c>
      <c r="N327" s="223" t="s">
        <v>40</v>
      </c>
      <c r="O327" s="87"/>
      <c r="P327" s="224">
        <f>O327*H327</f>
        <v>0</v>
      </c>
      <c r="Q327" s="224">
        <v>0</v>
      </c>
      <c r="R327" s="224">
        <f>Q327*H327</f>
        <v>0</v>
      </c>
      <c r="S327" s="224">
        <v>0</v>
      </c>
      <c r="T327" s="225">
        <f>S327*H327</f>
        <v>0</v>
      </c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R327" s="226" t="s">
        <v>158</v>
      </c>
      <c r="AT327" s="226" t="s">
        <v>153</v>
      </c>
      <c r="AU327" s="226" t="s">
        <v>79</v>
      </c>
      <c r="AY327" s="20" t="s">
        <v>151</v>
      </c>
      <c r="BE327" s="227">
        <f>IF(N327="základní",J327,0)</f>
        <v>0</v>
      </c>
      <c r="BF327" s="227">
        <f>IF(N327="snížená",J327,0)</f>
        <v>0</v>
      </c>
      <c r="BG327" s="227">
        <f>IF(N327="zákl. přenesená",J327,0)</f>
        <v>0</v>
      </c>
      <c r="BH327" s="227">
        <f>IF(N327="sníž. přenesená",J327,0)</f>
        <v>0</v>
      </c>
      <c r="BI327" s="227">
        <f>IF(N327="nulová",J327,0)</f>
        <v>0</v>
      </c>
      <c r="BJ327" s="20" t="s">
        <v>77</v>
      </c>
      <c r="BK327" s="227">
        <f>ROUND(I327*H327,2)</f>
        <v>0</v>
      </c>
      <c r="BL327" s="20" t="s">
        <v>158</v>
      </c>
      <c r="BM327" s="226" t="s">
        <v>1015</v>
      </c>
    </row>
    <row r="328" s="2" customFormat="1">
      <c r="A328" s="41"/>
      <c r="B328" s="42"/>
      <c r="C328" s="43"/>
      <c r="D328" s="228" t="s">
        <v>159</v>
      </c>
      <c r="E328" s="43"/>
      <c r="F328" s="229" t="s">
        <v>486</v>
      </c>
      <c r="G328" s="43"/>
      <c r="H328" s="43"/>
      <c r="I328" s="230"/>
      <c r="J328" s="43"/>
      <c r="K328" s="43"/>
      <c r="L328" s="47"/>
      <c r="M328" s="231"/>
      <c r="N328" s="232"/>
      <c r="O328" s="87"/>
      <c r="P328" s="87"/>
      <c r="Q328" s="87"/>
      <c r="R328" s="87"/>
      <c r="S328" s="87"/>
      <c r="T328" s="88"/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T328" s="20" t="s">
        <v>159</v>
      </c>
      <c r="AU328" s="20" t="s">
        <v>79</v>
      </c>
    </row>
    <row r="329" s="13" customFormat="1">
      <c r="A329" s="13"/>
      <c r="B329" s="233"/>
      <c r="C329" s="234"/>
      <c r="D329" s="235" t="s">
        <v>161</v>
      </c>
      <c r="E329" s="236" t="s">
        <v>19</v>
      </c>
      <c r="F329" s="237" t="s">
        <v>1009</v>
      </c>
      <c r="G329" s="234"/>
      <c r="H329" s="238">
        <v>12.846</v>
      </c>
      <c r="I329" s="239"/>
      <c r="J329" s="234"/>
      <c r="K329" s="234"/>
      <c r="L329" s="240"/>
      <c r="M329" s="241"/>
      <c r="N329" s="242"/>
      <c r="O329" s="242"/>
      <c r="P329" s="242"/>
      <c r="Q329" s="242"/>
      <c r="R329" s="242"/>
      <c r="S329" s="242"/>
      <c r="T329" s="24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44" t="s">
        <v>161</v>
      </c>
      <c r="AU329" s="244" t="s">
        <v>79</v>
      </c>
      <c r="AV329" s="13" t="s">
        <v>79</v>
      </c>
      <c r="AW329" s="13" t="s">
        <v>31</v>
      </c>
      <c r="AX329" s="13" t="s">
        <v>77</v>
      </c>
      <c r="AY329" s="244" t="s">
        <v>151</v>
      </c>
    </row>
    <row r="330" s="12" customFormat="1" ht="22.8" customHeight="1">
      <c r="A330" s="12"/>
      <c r="B330" s="199"/>
      <c r="C330" s="200"/>
      <c r="D330" s="201" t="s">
        <v>68</v>
      </c>
      <c r="E330" s="213" t="s">
        <v>488</v>
      </c>
      <c r="F330" s="213" t="s">
        <v>489</v>
      </c>
      <c r="G330" s="200"/>
      <c r="H330" s="200"/>
      <c r="I330" s="203"/>
      <c r="J330" s="214">
        <f>BK330</f>
        <v>0</v>
      </c>
      <c r="K330" s="200"/>
      <c r="L330" s="205"/>
      <c r="M330" s="206"/>
      <c r="N330" s="207"/>
      <c r="O330" s="207"/>
      <c r="P330" s="208">
        <f>SUM(P331:P332)</f>
        <v>0</v>
      </c>
      <c r="Q330" s="207"/>
      <c r="R330" s="208">
        <f>SUM(R331:R332)</f>
        <v>0</v>
      </c>
      <c r="S330" s="207"/>
      <c r="T330" s="209">
        <f>SUM(T331:T332)</f>
        <v>0</v>
      </c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R330" s="210" t="s">
        <v>77</v>
      </c>
      <c r="AT330" s="211" t="s">
        <v>68</v>
      </c>
      <c r="AU330" s="211" t="s">
        <v>77</v>
      </c>
      <c r="AY330" s="210" t="s">
        <v>151</v>
      </c>
      <c r="BK330" s="212">
        <f>SUM(BK331:BK332)</f>
        <v>0</v>
      </c>
    </row>
    <row r="331" s="2" customFormat="1" ht="24.15" customHeight="1">
      <c r="A331" s="41"/>
      <c r="B331" s="42"/>
      <c r="C331" s="215" t="s">
        <v>404</v>
      </c>
      <c r="D331" s="215" t="s">
        <v>153</v>
      </c>
      <c r="E331" s="216" t="s">
        <v>1016</v>
      </c>
      <c r="F331" s="217" t="s">
        <v>1017</v>
      </c>
      <c r="G331" s="218" t="s">
        <v>230</v>
      </c>
      <c r="H331" s="219">
        <v>164.398</v>
      </c>
      <c r="I331" s="220"/>
      <c r="J331" s="221">
        <f>ROUND(I331*H331,2)</f>
        <v>0</v>
      </c>
      <c r="K331" s="217" t="s">
        <v>157</v>
      </c>
      <c r="L331" s="47"/>
      <c r="M331" s="222" t="s">
        <v>19</v>
      </c>
      <c r="N331" s="223" t="s">
        <v>40</v>
      </c>
      <c r="O331" s="87"/>
      <c r="P331" s="224">
        <f>O331*H331</f>
        <v>0</v>
      </c>
      <c r="Q331" s="224">
        <v>0</v>
      </c>
      <c r="R331" s="224">
        <f>Q331*H331</f>
        <v>0</v>
      </c>
      <c r="S331" s="224">
        <v>0</v>
      </c>
      <c r="T331" s="225">
        <f>S331*H331</f>
        <v>0</v>
      </c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R331" s="226" t="s">
        <v>158</v>
      </c>
      <c r="AT331" s="226" t="s">
        <v>153</v>
      </c>
      <c r="AU331" s="226" t="s">
        <v>79</v>
      </c>
      <c r="AY331" s="20" t="s">
        <v>151</v>
      </c>
      <c r="BE331" s="227">
        <f>IF(N331="základní",J331,0)</f>
        <v>0</v>
      </c>
      <c r="BF331" s="227">
        <f>IF(N331="snížená",J331,0)</f>
        <v>0</v>
      </c>
      <c r="BG331" s="227">
        <f>IF(N331="zákl. přenesená",J331,0)</f>
        <v>0</v>
      </c>
      <c r="BH331" s="227">
        <f>IF(N331="sníž. přenesená",J331,0)</f>
        <v>0</v>
      </c>
      <c r="BI331" s="227">
        <f>IF(N331="nulová",J331,0)</f>
        <v>0</v>
      </c>
      <c r="BJ331" s="20" t="s">
        <v>77</v>
      </c>
      <c r="BK331" s="227">
        <f>ROUND(I331*H331,2)</f>
        <v>0</v>
      </c>
      <c r="BL331" s="20" t="s">
        <v>158</v>
      </c>
      <c r="BM331" s="226" t="s">
        <v>1018</v>
      </c>
    </row>
    <row r="332" s="2" customFormat="1">
      <c r="A332" s="41"/>
      <c r="B332" s="42"/>
      <c r="C332" s="43"/>
      <c r="D332" s="228" t="s">
        <v>159</v>
      </c>
      <c r="E332" s="43"/>
      <c r="F332" s="229" t="s">
        <v>1019</v>
      </c>
      <c r="G332" s="43"/>
      <c r="H332" s="43"/>
      <c r="I332" s="230"/>
      <c r="J332" s="43"/>
      <c r="K332" s="43"/>
      <c r="L332" s="47"/>
      <c r="M332" s="231"/>
      <c r="N332" s="232"/>
      <c r="O332" s="87"/>
      <c r="P332" s="87"/>
      <c r="Q332" s="87"/>
      <c r="R332" s="87"/>
      <c r="S332" s="87"/>
      <c r="T332" s="88"/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T332" s="20" t="s">
        <v>159</v>
      </c>
      <c r="AU332" s="20" t="s">
        <v>79</v>
      </c>
    </row>
    <row r="333" s="12" customFormat="1" ht="25.92" customHeight="1">
      <c r="A333" s="12"/>
      <c r="B333" s="199"/>
      <c r="C333" s="200"/>
      <c r="D333" s="201" t="s">
        <v>68</v>
      </c>
      <c r="E333" s="202" t="s">
        <v>1020</v>
      </c>
      <c r="F333" s="202" t="s">
        <v>1021</v>
      </c>
      <c r="G333" s="200"/>
      <c r="H333" s="200"/>
      <c r="I333" s="203"/>
      <c r="J333" s="204">
        <f>BK333</f>
        <v>0</v>
      </c>
      <c r="K333" s="200"/>
      <c r="L333" s="205"/>
      <c r="M333" s="206"/>
      <c r="N333" s="207"/>
      <c r="O333" s="207"/>
      <c r="P333" s="208">
        <f>P334</f>
        <v>0</v>
      </c>
      <c r="Q333" s="207"/>
      <c r="R333" s="208">
        <f>R334</f>
        <v>0.016500000000000001</v>
      </c>
      <c r="S333" s="207"/>
      <c r="T333" s="209">
        <f>T334</f>
        <v>0</v>
      </c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R333" s="210" t="s">
        <v>79</v>
      </c>
      <c r="AT333" s="211" t="s">
        <v>68</v>
      </c>
      <c r="AU333" s="211" t="s">
        <v>69</v>
      </c>
      <c r="AY333" s="210" t="s">
        <v>151</v>
      </c>
      <c r="BK333" s="212">
        <f>BK334</f>
        <v>0</v>
      </c>
    </row>
    <row r="334" s="12" customFormat="1" ht="22.8" customHeight="1">
      <c r="A334" s="12"/>
      <c r="B334" s="199"/>
      <c r="C334" s="200"/>
      <c r="D334" s="201" t="s">
        <v>68</v>
      </c>
      <c r="E334" s="213" t="s">
        <v>1022</v>
      </c>
      <c r="F334" s="213" t="s">
        <v>1023</v>
      </c>
      <c r="G334" s="200"/>
      <c r="H334" s="200"/>
      <c r="I334" s="203"/>
      <c r="J334" s="214">
        <f>BK334</f>
        <v>0</v>
      </c>
      <c r="K334" s="200"/>
      <c r="L334" s="205"/>
      <c r="M334" s="206"/>
      <c r="N334" s="207"/>
      <c r="O334" s="207"/>
      <c r="P334" s="208">
        <f>SUM(P335:P339)</f>
        <v>0</v>
      </c>
      <c r="Q334" s="207"/>
      <c r="R334" s="208">
        <f>SUM(R335:R339)</f>
        <v>0.016500000000000001</v>
      </c>
      <c r="S334" s="207"/>
      <c r="T334" s="209">
        <f>SUM(T335:T339)</f>
        <v>0</v>
      </c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R334" s="210" t="s">
        <v>79</v>
      </c>
      <c r="AT334" s="211" t="s">
        <v>68</v>
      </c>
      <c r="AU334" s="211" t="s">
        <v>77</v>
      </c>
      <c r="AY334" s="210" t="s">
        <v>151</v>
      </c>
      <c r="BK334" s="212">
        <f>SUM(BK335:BK339)</f>
        <v>0</v>
      </c>
    </row>
    <row r="335" s="2" customFormat="1" ht="21.75" customHeight="1">
      <c r="A335" s="41"/>
      <c r="B335" s="42"/>
      <c r="C335" s="215" t="s">
        <v>1024</v>
      </c>
      <c r="D335" s="215" t="s">
        <v>153</v>
      </c>
      <c r="E335" s="216" t="s">
        <v>1025</v>
      </c>
      <c r="F335" s="217" t="s">
        <v>1026</v>
      </c>
      <c r="G335" s="218" t="s">
        <v>363</v>
      </c>
      <c r="H335" s="219">
        <v>11</v>
      </c>
      <c r="I335" s="220"/>
      <c r="J335" s="221">
        <f>ROUND(I335*H335,2)</f>
        <v>0</v>
      </c>
      <c r="K335" s="217" t="s">
        <v>157</v>
      </c>
      <c r="L335" s="47"/>
      <c r="M335" s="222" t="s">
        <v>19</v>
      </c>
      <c r="N335" s="223" t="s">
        <v>40</v>
      </c>
      <c r="O335" s="87"/>
      <c r="P335" s="224">
        <f>O335*H335</f>
        <v>0</v>
      </c>
      <c r="Q335" s="224">
        <v>0</v>
      </c>
      <c r="R335" s="224">
        <f>Q335*H335</f>
        <v>0</v>
      </c>
      <c r="S335" s="224">
        <v>0</v>
      </c>
      <c r="T335" s="225">
        <f>S335*H335</f>
        <v>0</v>
      </c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R335" s="226" t="s">
        <v>198</v>
      </c>
      <c r="AT335" s="226" t="s">
        <v>153</v>
      </c>
      <c r="AU335" s="226" t="s">
        <v>79</v>
      </c>
      <c r="AY335" s="20" t="s">
        <v>151</v>
      </c>
      <c r="BE335" s="227">
        <f>IF(N335="základní",J335,0)</f>
        <v>0</v>
      </c>
      <c r="BF335" s="227">
        <f>IF(N335="snížená",J335,0)</f>
        <v>0</v>
      </c>
      <c r="BG335" s="227">
        <f>IF(N335="zákl. přenesená",J335,0)</f>
        <v>0</v>
      </c>
      <c r="BH335" s="227">
        <f>IF(N335="sníž. přenesená",J335,0)</f>
        <v>0</v>
      </c>
      <c r="BI335" s="227">
        <f>IF(N335="nulová",J335,0)</f>
        <v>0</v>
      </c>
      <c r="BJ335" s="20" t="s">
        <v>77</v>
      </c>
      <c r="BK335" s="227">
        <f>ROUND(I335*H335,2)</f>
        <v>0</v>
      </c>
      <c r="BL335" s="20" t="s">
        <v>198</v>
      </c>
      <c r="BM335" s="226" t="s">
        <v>1027</v>
      </c>
    </row>
    <row r="336" s="2" customFormat="1">
      <c r="A336" s="41"/>
      <c r="B336" s="42"/>
      <c r="C336" s="43"/>
      <c r="D336" s="228" t="s">
        <v>159</v>
      </c>
      <c r="E336" s="43"/>
      <c r="F336" s="229" t="s">
        <v>1028</v>
      </c>
      <c r="G336" s="43"/>
      <c r="H336" s="43"/>
      <c r="I336" s="230"/>
      <c r="J336" s="43"/>
      <c r="K336" s="43"/>
      <c r="L336" s="47"/>
      <c r="M336" s="231"/>
      <c r="N336" s="232"/>
      <c r="O336" s="87"/>
      <c r="P336" s="87"/>
      <c r="Q336" s="87"/>
      <c r="R336" s="87"/>
      <c r="S336" s="87"/>
      <c r="T336" s="88"/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  <c r="AT336" s="20" t="s">
        <v>159</v>
      </c>
      <c r="AU336" s="20" t="s">
        <v>79</v>
      </c>
    </row>
    <row r="337" s="2" customFormat="1" ht="16.5" customHeight="1">
      <c r="A337" s="41"/>
      <c r="B337" s="42"/>
      <c r="C337" s="257" t="s">
        <v>411</v>
      </c>
      <c r="D337" s="257" t="s">
        <v>249</v>
      </c>
      <c r="E337" s="258" t="s">
        <v>1029</v>
      </c>
      <c r="F337" s="259" t="s">
        <v>1030</v>
      </c>
      <c r="G337" s="260" t="s">
        <v>363</v>
      </c>
      <c r="H337" s="261">
        <v>11</v>
      </c>
      <c r="I337" s="262"/>
      <c r="J337" s="263">
        <f>ROUND(I337*H337,2)</f>
        <v>0</v>
      </c>
      <c r="K337" s="259" t="s">
        <v>157</v>
      </c>
      <c r="L337" s="264"/>
      <c r="M337" s="265" t="s">
        <v>19</v>
      </c>
      <c r="N337" s="266" t="s">
        <v>40</v>
      </c>
      <c r="O337" s="87"/>
      <c r="P337" s="224">
        <f>O337*H337</f>
        <v>0</v>
      </c>
      <c r="Q337" s="224">
        <v>0.0015</v>
      </c>
      <c r="R337" s="224">
        <f>Q337*H337</f>
        <v>0.016500000000000001</v>
      </c>
      <c r="S337" s="224">
        <v>0</v>
      </c>
      <c r="T337" s="225">
        <f>S337*H337</f>
        <v>0</v>
      </c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  <c r="AR337" s="226" t="s">
        <v>236</v>
      </c>
      <c r="AT337" s="226" t="s">
        <v>249</v>
      </c>
      <c r="AU337" s="226" t="s">
        <v>79</v>
      </c>
      <c r="AY337" s="20" t="s">
        <v>151</v>
      </c>
      <c r="BE337" s="227">
        <f>IF(N337="základní",J337,0)</f>
        <v>0</v>
      </c>
      <c r="BF337" s="227">
        <f>IF(N337="snížená",J337,0)</f>
        <v>0</v>
      </c>
      <c r="BG337" s="227">
        <f>IF(N337="zákl. přenesená",J337,0)</f>
        <v>0</v>
      </c>
      <c r="BH337" s="227">
        <f>IF(N337="sníž. přenesená",J337,0)</f>
        <v>0</v>
      </c>
      <c r="BI337" s="227">
        <f>IF(N337="nulová",J337,0)</f>
        <v>0</v>
      </c>
      <c r="BJ337" s="20" t="s">
        <v>77</v>
      </c>
      <c r="BK337" s="227">
        <f>ROUND(I337*H337,2)</f>
        <v>0</v>
      </c>
      <c r="BL337" s="20" t="s">
        <v>198</v>
      </c>
      <c r="BM337" s="226" t="s">
        <v>1031</v>
      </c>
    </row>
    <row r="338" s="2" customFormat="1" ht="24.15" customHeight="1">
      <c r="A338" s="41"/>
      <c r="B338" s="42"/>
      <c r="C338" s="215" t="s">
        <v>1032</v>
      </c>
      <c r="D338" s="215" t="s">
        <v>153</v>
      </c>
      <c r="E338" s="216" t="s">
        <v>1033</v>
      </c>
      <c r="F338" s="217" t="s">
        <v>1034</v>
      </c>
      <c r="G338" s="218" t="s">
        <v>230</v>
      </c>
      <c r="H338" s="219">
        <v>0.017000000000000001</v>
      </c>
      <c r="I338" s="220"/>
      <c r="J338" s="221">
        <f>ROUND(I338*H338,2)</f>
        <v>0</v>
      </c>
      <c r="K338" s="217" t="s">
        <v>157</v>
      </c>
      <c r="L338" s="47"/>
      <c r="M338" s="222" t="s">
        <v>19</v>
      </c>
      <c r="N338" s="223" t="s">
        <v>40</v>
      </c>
      <c r="O338" s="87"/>
      <c r="P338" s="224">
        <f>O338*H338</f>
        <v>0</v>
      </c>
      <c r="Q338" s="224">
        <v>0</v>
      </c>
      <c r="R338" s="224">
        <f>Q338*H338</f>
        <v>0</v>
      </c>
      <c r="S338" s="224">
        <v>0</v>
      </c>
      <c r="T338" s="225">
        <f>S338*H338</f>
        <v>0</v>
      </c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  <c r="AR338" s="226" t="s">
        <v>198</v>
      </c>
      <c r="AT338" s="226" t="s">
        <v>153</v>
      </c>
      <c r="AU338" s="226" t="s">
        <v>79</v>
      </c>
      <c r="AY338" s="20" t="s">
        <v>151</v>
      </c>
      <c r="BE338" s="227">
        <f>IF(N338="základní",J338,0)</f>
        <v>0</v>
      </c>
      <c r="BF338" s="227">
        <f>IF(N338="snížená",J338,0)</f>
        <v>0</v>
      </c>
      <c r="BG338" s="227">
        <f>IF(N338="zákl. přenesená",J338,0)</f>
        <v>0</v>
      </c>
      <c r="BH338" s="227">
        <f>IF(N338="sníž. přenesená",J338,0)</f>
        <v>0</v>
      </c>
      <c r="BI338" s="227">
        <f>IF(N338="nulová",J338,0)</f>
        <v>0</v>
      </c>
      <c r="BJ338" s="20" t="s">
        <v>77</v>
      </c>
      <c r="BK338" s="227">
        <f>ROUND(I338*H338,2)</f>
        <v>0</v>
      </c>
      <c r="BL338" s="20" t="s">
        <v>198</v>
      </c>
      <c r="BM338" s="226" t="s">
        <v>1035</v>
      </c>
    </row>
    <row r="339" s="2" customFormat="1">
      <c r="A339" s="41"/>
      <c r="B339" s="42"/>
      <c r="C339" s="43"/>
      <c r="D339" s="228" t="s">
        <v>159</v>
      </c>
      <c r="E339" s="43"/>
      <c r="F339" s="229" t="s">
        <v>1036</v>
      </c>
      <c r="G339" s="43"/>
      <c r="H339" s="43"/>
      <c r="I339" s="230"/>
      <c r="J339" s="43"/>
      <c r="K339" s="43"/>
      <c r="L339" s="47"/>
      <c r="M339" s="231"/>
      <c r="N339" s="232"/>
      <c r="O339" s="87"/>
      <c r="P339" s="87"/>
      <c r="Q339" s="87"/>
      <c r="R339" s="87"/>
      <c r="S339" s="87"/>
      <c r="T339" s="88"/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  <c r="AT339" s="20" t="s">
        <v>159</v>
      </c>
      <c r="AU339" s="20" t="s">
        <v>79</v>
      </c>
    </row>
    <row r="340" s="12" customFormat="1" ht="25.92" customHeight="1">
      <c r="A340" s="12"/>
      <c r="B340" s="199"/>
      <c r="C340" s="200"/>
      <c r="D340" s="201" t="s">
        <v>68</v>
      </c>
      <c r="E340" s="202" t="s">
        <v>249</v>
      </c>
      <c r="F340" s="202" t="s">
        <v>494</v>
      </c>
      <c r="G340" s="200"/>
      <c r="H340" s="200"/>
      <c r="I340" s="203"/>
      <c r="J340" s="204">
        <f>BK340</f>
        <v>0</v>
      </c>
      <c r="K340" s="200"/>
      <c r="L340" s="205"/>
      <c r="M340" s="206"/>
      <c r="N340" s="207"/>
      <c r="O340" s="207"/>
      <c r="P340" s="208">
        <f>P341</f>
        <v>0</v>
      </c>
      <c r="Q340" s="207"/>
      <c r="R340" s="208">
        <f>R341</f>
        <v>0.56575920000000002</v>
      </c>
      <c r="S340" s="207"/>
      <c r="T340" s="209">
        <f>T341</f>
        <v>0</v>
      </c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R340" s="210" t="s">
        <v>167</v>
      </c>
      <c r="AT340" s="211" t="s">
        <v>68</v>
      </c>
      <c r="AU340" s="211" t="s">
        <v>69</v>
      </c>
      <c r="AY340" s="210" t="s">
        <v>151</v>
      </c>
      <c r="BK340" s="212">
        <f>BK341</f>
        <v>0</v>
      </c>
    </row>
    <row r="341" s="12" customFormat="1" ht="22.8" customHeight="1">
      <c r="A341" s="12"/>
      <c r="B341" s="199"/>
      <c r="C341" s="200"/>
      <c r="D341" s="201" t="s">
        <v>68</v>
      </c>
      <c r="E341" s="213" t="s">
        <v>1037</v>
      </c>
      <c r="F341" s="213" t="s">
        <v>1038</v>
      </c>
      <c r="G341" s="200"/>
      <c r="H341" s="200"/>
      <c r="I341" s="203"/>
      <c r="J341" s="214">
        <f>BK341</f>
        <v>0</v>
      </c>
      <c r="K341" s="200"/>
      <c r="L341" s="205"/>
      <c r="M341" s="206"/>
      <c r="N341" s="207"/>
      <c r="O341" s="207"/>
      <c r="P341" s="208">
        <f>SUM(P342:P353)</f>
        <v>0</v>
      </c>
      <c r="Q341" s="207"/>
      <c r="R341" s="208">
        <f>SUM(R342:R353)</f>
        <v>0.56575920000000002</v>
      </c>
      <c r="S341" s="207"/>
      <c r="T341" s="209">
        <f>SUM(T342:T353)</f>
        <v>0</v>
      </c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R341" s="210" t="s">
        <v>167</v>
      </c>
      <c r="AT341" s="211" t="s">
        <v>68</v>
      </c>
      <c r="AU341" s="211" t="s">
        <v>77</v>
      </c>
      <c r="AY341" s="210" t="s">
        <v>151</v>
      </c>
      <c r="BK341" s="212">
        <f>SUM(BK342:BK353)</f>
        <v>0</v>
      </c>
    </row>
    <row r="342" s="2" customFormat="1" ht="16.5" customHeight="1">
      <c r="A342" s="41"/>
      <c r="B342" s="42"/>
      <c r="C342" s="215" t="s">
        <v>419</v>
      </c>
      <c r="D342" s="215" t="s">
        <v>153</v>
      </c>
      <c r="E342" s="216" t="s">
        <v>1039</v>
      </c>
      <c r="F342" s="217" t="s">
        <v>1040</v>
      </c>
      <c r="G342" s="218" t="s">
        <v>1041</v>
      </c>
      <c r="H342" s="219">
        <v>1</v>
      </c>
      <c r="I342" s="220"/>
      <c r="J342" s="221">
        <f>ROUND(I342*H342,2)</f>
        <v>0</v>
      </c>
      <c r="K342" s="217" t="s">
        <v>157</v>
      </c>
      <c r="L342" s="47"/>
      <c r="M342" s="222" t="s">
        <v>19</v>
      </c>
      <c r="N342" s="223" t="s">
        <v>40</v>
      </c>
      <c r="O342" s="87"/>
      <c r="P342" s="224">
        <f>O342*H342</f>
        <v>0</v>
      </c>
      <c r="Q342" s="224">
        <v>0</v>
      </c>
      <c r="R342" s="224">
        <f>Q342*H342</f>
        <v>0</v>
      </c>
      <c r="S342" s="224">
        <v>0</v>
      </c>
      <c r="T342" s="225">
        <f>S342*H342</f>
        <v>0</v>
      </c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  <c r="AR342" s="226" t="s">
        <v>500</v>
      </c>
      <c r="AT342" s="226" t="s">
        <v>153</v>
      </c>
      <c r="AU342" s="226" t="s">
        <v>79</v>
      </c>
      <c r="AY342" s="20" t="s">
        <v>151</v>
      </c>
      <c r="BE342" s="227">
        <f>IF(N342="základní",J342,0)</f>
        <v>0</v>
      </c>
      <c r="BF342" s="227">
        <f>IF(N342="snížená",J342,0)</f>
        <v>0</v>
      </c>
      <c r="BG342" s="227">
        <f>IF(N342="zákl. přenesená",J342,0)</f>
        <v>0</v>
      </c>
      <c r="BH342" s="227">
        <f>IF(N342="sníž. přenesená",J342,0)</f>
        <v>0</v>
      </c>
      <c r="BI342" s="227">
        <f>IF(N342="nulová",J342,0)</f>
        <v>0</v>
      </c>
      <c r="BJ342" s="20" t="s">
        <v>77</v>
      </c>
      <c r="BK342" s="227">
        <f>ROUND(I342*H342,2)</f>
        <v>0</v>
      </c>
      <c r="BL342" s="20" t="s">
        <v>500</v>
      </c>
      <c r="BM342" s="226" t="s">
        <v>1042</v>
      </c>
    </row>
    <row r="343" s="2" customFormat="1">
      <c r="A343" s="41"/>
      <c r="B343" s="42"/>
      <c r="C343" s="43"/>
      <c r="D343" s="228" t="s">
        <v>159</v>
      </c>
      <c r="E343" s="43"/>
      <c r="F343" s="229" t="s">
        <v>1043</v>
      </c>
      <c r="G343" s="43"/>
      <c r="H343" s="43"/>
      <c r="I343" s="230"/>
      <c r="J343" s="43"/>
      <c r="K343" s="43"/>
      <c r="L343" s="47"/>
      <c r="M343" s="231"/>
      <c r="N343" s="232"/>
      <c r="O343" s="87"/>
      <c r="P343" s="87"/>
      <c r="Q343" s="87"/>
      <c r="R343" s="87"/>
      <c r="S343" s="87"/>
      <c r="T343" s="88"/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  <c r="AT343" s="20" t="s">
        <v>159</v>
      </c>
      <c r="AU343" s="20" t="s">
        <v>79</v>
      </c>
    </row>
    <row r="344" s="2" customFormat="1" ht="16.5" customHeight="1">
      <c r="A344" s="41"/>
      <c r="B344" s="42"/>
      <c r="C344" s="215" t="s">
        <v>1044</v>
      </c>
      <c r="D344" s="215" t="s">
        <v>153</v>
      </c>
      <c r="E344" s="216" t="s">
        <v>1045</v>
      </c>
      <c r="F344" s="217" t="s">
        <v>1046</v>
      </c>
      <c r="G344" s="218" t="s">
        <v>1041</v>
      </c>
      <c r="H344" s="219">
        <v>1</v>
      </c>
      <c r="I344" s="220"/>
      <c r="J344" s="221">
        <f>ROUND(I344*H344,2)</f>
        <v>0</v>
      </c>
      <c r="K344" s="217" t="s">
        <v>157</v>
      </c>
      <c r="L344" s="47"/>
      <c r="M344" s="222" t="s">
        <v>19</v>
      </c>
      <c r="N344" s="223" t="s">
        <v>40</v>
      </c>
      <c r="O344" s="87"/>
      <c r="P344" s="224">
        <f>O344*H344</f>
        <v>0</v>
      </c>
      <c r="Q344" s="224">
        <v>0</v>
      </c>
      <c r="R344" s="224">
        <f>Q344*H344</f>
        <v>0</v>
      </c>
      <c r="S344" s="224">
        <v>0</v>
      </c>
      <c r="T344" s="225">
        <f>S344*H344</f>
        <v>0</v>
      </c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  <c r="AR344" s="226" t="s">
        <v>500</v>
      </c>
      <c r="AT344" s="226" t="s">
        <v>153</v>
      </c>
      <c r="AU344" s="226" t="s">
        <v>79</v>
      </c>
      <c r="AY344" s="20" t="s">
        <v>151</v>
      </c>
      <c r="BE344" s="227">
        <f>IF(N344="základní",J344,0)</f>
        <v>0</v>
      </c>
      <c r="BF344" s="227">
        <f>IF(N344="snížená",J344,0)</f>
        <v>0</v>
      </c>
      <c r="BG344" s="227">
        <f>IF(N344="zákl. přenesená",J344,0)</f>
        <v>0</v>
      </c>
      <c r="BH344" s="227">
        <f>IF(N344="sníž. přenesená",J344,0)</f>
        <v>0</v>
      </c>
      <c r="BI344" s="227">
        <f>IF(N344="nulová",J344,0)</f>
        <v>0</v>
      </c>
      <c r="BJ344" s="20" t="s">
        <v>77</v>
      </c>
      <c r="BK344" s="227">
        <f>ROUND(I344*H344,2)</f>
        <v>0</v>
      </c>
      <c r="BL344" s="20" t="s">
        <v>500</v>
      </c>
      <c r="BM344" s="226" t="s">
        <v>1047</v>
      </c>
    </row>
    <row r="345" s="2" customFormat="1">
      <c r="A345" s="41"/>
      <c r="B345" s="42"/>
      <c r="C345" s="43"/>
      <c r="D345" s="228" t="s">
        <v>159</v>
      </c>
      <c r="E345" s="43"/>
      <c r="F345" s="229" t="s">
        <v>1048</v>
      </c>
      <c r="G345" s="43"/>
      <c r="H345" s="43"/>
      <c r="I345" s="230"/>
      <c r="J345" s="43"/>
      <c r="K345" s="43"/>
      <c r="L345" s="47"/>
      <c r="M345" s="231"/>
      <c r="N345" s="232"/>
      <c r="O345" s="87"/>
      <c r="P345" s="87"/>
      <c r="Q345" s="87"/>
      <c r="R345" s="87"/>
      <c r="S345" s="87"/>
      <c r="T345" s="88"/>
      <c r="U345" s="41"/>
      <c r="V345" s="41"/>
      <c r="W345" s="41"/>
      <c r="X345" s="41"/>
      <c r="Y345" s="41"/>
      <c r="Z345" s="41"/>
      <c r="AA345" s="41"/>
      <c r="AB345" s="41"/>
      <c r="AC345" s="41"/>
      <c r="AD345" s="41"/>
      <c r="AE345" s="41"/>
      <c r="AT345" s="20" t="s">
        <v>159</v>
      </c>
      <c r="AU345" s="20" t="s">
        <v>79</v>
      </c>
    </row>
    <row r="346" s="2" customFormat="1" ht="16.5" customHeight="1">
      <c r="A346" s="41"/>
      <c r="B346" s="42"/>
      <c r="C346" s="215" t="s">
        <v>427</v>
      </c>
      <c r="D346" s="215" t="s">
        <v>153</v>
      </c>
      <c r="E346" s="216" t="s">
        <v>1049</v>
      </c>
      <c r="F346" s="217" t="s">
        <v>1050</v>
      </c>
      <c r="G346" s="218" t="s">
        <v>191</v>
      </c>
      <c r="H346" s="219">
        <v>152.09999999999999</v>
      </c>
      <c r="I346" s="220"/>
      <c r="J346" s="221">
        <f>ROUND(I346*H346,2)</f>
        <v>0</v>
      </c>
      <c r="K346" s="217" t="s">
        <v>157</v>
      </c>
      <c r="L346" s="47"/>
      <c r="M346" s="222" t="s">
        <v>19</v>
      </c>
      <c r="N346" s="223" t="s">
        <v>40</v>
      </c>
      <c r="O346" s="87"/>
      <c r="P346" s="224">
        <f>O346*H346</f>
        <v>0</v>
      </c>
      <c r="Q346" s="224">
        <v>0</v>
      </c>
      <c r="R346" s="224">
        <f>Q346*H346</f>
        <v>0</v>
      </c>
      <c r="S346" s="224">
        <v>0</v>
      </c>
      <c r="T346" s="225">
        <f>S346*H346</f>
        <v>0</v>
      </c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  <c r="AR346" s="226" t="s">
        <v>500</v>
      </c>
      <c r="AT346" s="226" t="s">
        <v>153</v>
      </c>
      <c r="AU346" s="226" t="s">
        <v>79</v>
      </c>
      <c r="AY346" s="20" t="s">
        <v>151</v>
      </c>
      <c r="BE346" s="227">
        <f>IF(N346="základní",J346,0)</f>
        <v>0</v>
      </c>
      <c r="BF346" s="227">
        <f>IF(N346="snížená",J346,0)</f>
        <v>0</v>
      </c>
      <c r="BG346" s="227">
        <f>IF(N346="zákl. přenesená",J346,0)</f>
        <v>0</v>
      </c>
      <c r="BH346" s="227">
        <f>IF(N346="sníž. přenesená",J346,0)</f>
        <v>0</v>
      </c>
      <c r="BI346" s="227">
        <f>IF(N346="nulová",J346,0)</f>
        <v>0</v>
      </c>
      <c r="BJ346" s="20" t="s">
        <v>77</v>
      </c>
      <c r="BK346" s="227">
        <f>ROUND(I346*H346,2)</f>
        <v>0</v>
      </c>
      <c r="BL346" s="20" t="s">
        <v>500</v>
      </c>
      <c r="BM346" s="226" t="s">
        <v>1051</v>
      </c>
    </row>
    <row r="347" s="2" customFormat="1">
      <c r="A347" s="41"/>
      <c r="B347" s="42"/>
      <c r="C347" s="43"/>
      <c r="D347" s="228" t="s">
        <v>159</v>
      </c>
      <c r="E347" s="43"/>
      <c r="F347" s="229" t="s">
        <v>1052</v>
      </c>
      <c r="G347" s="43"/>
      <c r="H347" s="43"/>
      <c r="I347" s="230"/>
      <c r="J347" s="43"/>
      <c r="K347" s="43"/>
      <c r="L347" s="47"/>
      <c r="M347" s="231"/>
      <c r="N347" s="232"/>
      <c r="O347" s="87"/>
      <c r="P347" s="87"/>
      <c r="Q347" s="87"/>
      <c r="R347" s="87"/>
      <c r="S347" s="87"/>
      <c r="T347" s="88"/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  <c r="AT347" s="20" t="s">
        <v>159</v>
      </c>
      <c r="AU347" s="20" t="s">
        <v>79</v>
      </c>
    </row>
    <row r="348" s="2" customFormat="1" ht="16.5" customHeight="1">
      <c r="A348" s="41"/>
      <c r="B348" s="42"/>
      <c r="C348" s="215" t="s">
        <v>1053</v>
      </c>
      <c r="D348" s="215" t="s">
        <v>153</v>
      </c>
      <c r="E348" s="216" t="s">
        <v>1054</v>
      </c>
      <c r="F348" s="217" t="s">
        <v>1055</v>
      </c>
      <c r="G348" s="218" t="s">
        <v>191</v>
      </c>
      <c r="H348" s="219">
        <v>173.09999999999999</v>
      </c>
      <c r="I348" s="220"/>
      <c r="J348" s="221">
        <f>ROUND(I348*H348,2)</f>
        <v>0</v>
      </c>
      <c r="K348" s="217" t="s">
        <v>157</v>
      </c>
      <c r="L348" s="47"/>
      <c r="M348" s="222" t="s">
        <v>19</v>
      </c>
      <c r="N348" s="223" t="s">
        <v>40</v>
      </c>
      <c r="O348" s="87"/>
      <c r="P348" s="224">
        <f>O348*H348</f>
        <v>0</v>
      </c>
      <c r="Q348" s="224">
        <v>0</v>
      </c>
      <c r="R348" s="224">
        <f>Q348*H348</f>
        <v>0</v>
      </c>
      <c r="S348" s="224">
        <v>0</v>
      </c>
      <c r="T348" s="225">
        <f>S348*H348</f>
        <v>0</v>
      </c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  <c r="AR348" s="226" t="s">
        <v>500</v>
      </c>
      <c r="AT348" s="226" t="s">
        <v>153</v>
      </c>
      <c r="AU348" s="226" t="s">
        <v>79</v>
      </c>
      <c r="AY348" s="20" t="s">
        <v>151</v>
      </c>
      <c r="BE348" s="227">
        <f>IF(N348="základní",J348,0)</f>
        <v>0</v>
      </c>
      <c r="BF348" s="227">
        <f>IF(N348="snížená",J348,0)</f>
        <v>0</v>
      </c>
      <c r="BG348" s="227">
        <f>IF(N348="zákl. přenesená",J348,0)</f>
        <v>0</v>
      </c>
      <c r="BH348" s="227">
        <f>IF(N348="sníž. přenesená",J348,0)</f>
        <v>0</v>
      </c>
      <c r="BI348" s="227">
        <f>IF(N348="nulová",J348,0)</f>
        <v>0</v>
      </c>
      <c r="BJ348" s="20" t="s">
        <v>77</v>
      </c>
      <c r="BK348" s="227">
        <f>ROUND(I348*H348,2)</f>
        <v>0</v>
      </c>
      <c r="BL348" s="20" t="s">
        <v>500</v>
      </c>
      <c r="BM348" s="226" t="s">
        <v>1056</v>
      </c>
    </row>
    <row r="349" s="2" customFormat="1">
      <c r="A349" s="41"/>
      <c r="B349" s="42"/>
      <c r="C349" s="43"/>
      <c r="D349" s="228" t="s">
        <v>159</v>
      </c>
      <c r="E349" s="43"/>
      <c r="F349" s="229" t="s">
        <v>1057</v>
      </c>
      <c r="G349" s="43"/>
      <c r="H349" s="43"/>
      <c r="I349" s="230"/>
      <c r="J349" s="43"/>
      <c r="K349" s="43"/>
      <c r="L349" s="47"/>
      <c r="M349" s="231"/>
      <c r="N349" s="232"/>
      <c r="O349" s="87"/>
      <c r="P349" s="87"/>
      <c r="Q349" s="87"/>
      <c r="R349" s="87"/>
      <c r="S349" s="87"/>
      <c r="T349" s="88"/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  <c r="AT349" s="20" t="s">
        <v>159</v>
      </c>
      <c r="AU349" s="20" t="s">
        <v>79</v>
      </c>
    </row>
    <row r="350" s="2" customFormat="1" ht="16.5" customHeight="1">
      <c r="A350" s="41"/>
      <c r="B350" s="42"/>
      <c r="C350" s="215" t="s">
        <v>430</v>
      </c>
      <c r="D350" s="215" t="s">
        <v>153</v>
      </c>
      <c r="E350" s="216" t="s">
        <v>1058</v>
      </c>
      <c r="F350" s="217" t="s">
        <v>1059</v>
      </c>
      <c r="G350" s="218" t="s">
        <v>191</v>
      </c>
      <c r="H350" s="219">
        <v>6</v>
      </c>
      <c r="I350" s="220"/>
      <c r="J350" s="221">
        <f>ROUND(I350*H350,2)</f>
        <v>0</v>
      </c>
      <c r="K350" s="217" t="s">
        <v>157</v>
      </c>
      <c r="L350" s="47"/>
      <c r="M350" s="222" t="s">
        <v>19</v>
      </c>
      <c r="N350" s="223" t="s">
        <v>40</v>
      </c>
      <c r="O350" s="87"/>
      <c r="P350" s="224">
        <f>O350*H350</f>
        <v>0</v>
      </c>
      <c r="Q350" s="224">
        <v>0.00042930000000000003</v>
      </c>
      <c r="R350" s="224">
        <f>Q350*H350</f>
        <v>0.0025758000000000001</v>
      </c>
      <c r="S350" s="224">
        <v>0</v>
      </c>
      <c r="T350" s="225">
        <f>S350*H350</f>
        <v>0</v>
      </c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  <c r="AR350" s="226" t="s">
        <v>500</v>
      </c>
      <c r="AT350" s="226" t="s">
        <v>153</v>
      </c>
      <c r="AU350" s="226" t="s">
        <v>79</v>
      </c>
      <c r="AY350" s="20" t="s">
        <v>151</v>
      </c>
      <c r="BE350" s="227">
        <f>IF(N350="základní",J350,0)</f>
        <v>0</v>
      </c>
      <c r="BF350" s="227">
        <f>IF(N350="snížená",J350,0)</f>
        <v>0</v>
      </c>
      <c r="BG350" s="227">
        <f>IF(N350="zákl. přenesená",J350,0)</f>
        <v>0</v>
      </c>
      <c r="BH350" s="227">
        <f>IF(N350="sníž. přenesená",J350,0)</f>
        <v>0</v>
      </c>
      <c r="BI350" s="227">
        <f>IF(N350="nulová",J350,0)</f>
        <v>0</v>
      </c>
      <c r="BJ350" s="20" t="s">
        <v>77</v>
      </c>
      <c r="BK350" s="227">
        <f>ROUND(I350*H350,2)</f>
        <v>0</v>
      </c>
      <c r="BL350" s="20" t="s">
        <v>500</v>
      </c>
      <c r="BM350" s="226" t="s">
        <v>1060</v>
      </c>
    </row>
    <row r="351" s="2" customFormat="1">
      <c r="A351" s="41"/>
      <c r="B351" s="42"/>
      <c r="C351" s="43"/>
      <c r="D351" s="228" t="s">
        <v>159</v>
      </c>
      <c r="E351" s="43"/>
      <c r="F351" s="229" t="s">
        <v>1061</v>
      </c>
      <c r="G351" s="43"/>
      <c r="H351" s="43"/>
      <c r="I351" s="230"/>
      <c r="J351" s="43"/>
      <c r="K351" s="43"/>
      <c r="L351" s="47"/>
      <c r="M351" s="231"/>
      <c r="N351" s="232"/>
      <c r="O351" s="87"/>
      <c r="P351" s="87"/>
      <c r="Q351" s="87"/>
      <c r="R351" s="87"/>
      <c r="S351" s="87"/>
      <c r="T351" s="88"/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T351" s="20" t="s">
        <v>159</v>
      </c>
      <c r="AU351" s="20" t="s">
        <v>79</v>
      </c>
    </row>
    <row r="352" s="2" customFormat="1" ht="16.5" customHeight="1">
      <c r="A352" s="41"/>
      <c r="B352" s="42"/>
      <c r="C352" s="257" t="s">
        <v>1062</v>
      </c>
      <c r="D352" s="257" t="s">
        <v>249</v>
      </c>
      <c r="E352" s="258" t="s">
        <v>1063</v>
      </c>
      <c r="F352" s="259" t="s">
        <v>1064</v>
      </c>
      <c r="G352" s="260" t="s">
        <v>191</v>
      </c>
      <c r="H352" s="261">
        <v>6.1799999999999997</v>
      </c>
      <c r="I352" s="262"/>
      <c r="J352" s="263">
        <f>ROUND(I352*H352,2)</f>
        <v>0</v>
      </c>
      <c r="K352" s="259" t="s">
        <v>157</v>
      </c>
      <c r="L352" s="264"/>
      <c r="M352" s="265" t="s">
        <v>19</v>
      </c>
      <c r="N352" s="266" t="s">
        <v>40</v>
      </c>
      <c r="O352" s="87"/>
      <c r="P352" s="224">
        <f>O352*H352</f>
        <v>0</v>
      </c>
      <c r="Q352" s="224">
        <v>0.091130000000000003</v>
      </c>
      <c r="R352" s="224">
        <f>Q352*H352</f>
        <v>0.5631834</v>
      </c>
      <c r="S352" s="224">
        <v>0</v>
      </c>
      <c r="T352" s="225">
        <f>S352*H352</f>
        <v>0</v>
      </c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  <c r="AR352" s="226" t="s">
        <v>507</v>
      </c>
      <c r="AT352" s="226" t="s">
        <v>249</v>
      </c>
      <c r="AU352" s="226" t="s">
        <v>79</v>
      </c>
      <c r="AY352" s="20" t="s">
        <v>151</v>
      </c>
      <c r="BE352" s="227">
        <f>IF(N352="základní",J352,0)</f>
        <v>0</v>
      </c>
      <c r="BF352" s="227">
        <f>IF(N352="snížená",J352,0)</f>
        <v>0</v>
      </c>
      <c r="BG352" s="227">
        <f>IF(N352="zákl. přenesená",J352,0)</f>
        <v>0</v>
      </c>
      <c r="BH352" s="227">
        <f>IF(N352="sníž. přenesená",J352,0)</f>
        <v>0</v>
      </c>
      <c r="BI352" s="227">
        <f>IF(N352="nulová",J352,0)</f>
        <v>0</v>
      </c>
      <c r="BJ352" s="20" t="s">
        <v>77</v>
      </c>
      <c r="BK352" s="227">
        <f>ROUND(I352*H352,2)</f>
        <v>0</v>
      </c>
      <c r="BL352" s="20" t="s">
        <v>500</v>
      </c>
      <c r="BM352" s="226" t="s">
        <v>1065</v>
      </c>
    </row>
    <row r="353" s="13" customFormat="1">
      <c r="A353" s="13"/>
      <c r="B353" s="233"/>
      <c r="C353" s="234"/>
      <c r="D353" s="235" t="s">
        <v>161</v>
      </c>
      <c r="E353" s="234"/>
      <c r="F353" s="237" t="s">
        <v>1066</v>
      </c>
      <c r="G353" s="234"/>
      <c r="H353" s="238">
        <v>6.1799999999999997</v>
      </c>
      <c r="I353" s="239"/>
      <c r="J353" s="234"/>
      <c r="K353" s="234"/>
      <c r="L353" s="240"/>
      <c r="M353" s="267"/>
      <c r="N353" s="268"/>
      <c r="O353" s="268"/>
      <c r="P353" s="268"/>
      <c r="Q353" s="268"/>
      <c r="R353" s="268"/>
      <c r="S353" s="268"/>
      <c r="T353" s="269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44" t="s">
        <v>161</v>
      </c>
      <c r="AU353" s="244" t="s">
        <v>79</v>
      </c>
      <c r="AV353" s="13" t="s">
        <v>79</v>
      </c>
      <c r="AW353" s="13" t="s">
        <v>4</v>
      </c>
      <c r="AX353" s="13" t="s">
        <v>77</v>
      </c>
      <c r="AY353" s="244" t="s">
        <v>151</v>
      </c>
    </row>
    <row r="354" s="2" customFormat="1" ht="6.96" customHeight="1">
      <c r="A354" s="41"/>
      <c r="B354" s="62"/>
      <c r="C354" s="63"/>
      <c r="D354" s="63"/>
      <c r="E354" s="63"/>
      <c r="F354" s="63"/>
      <c r="G354" s="63"/>
      <c r="H354" s="63"/>
      <c r="I354" s="63"/>
      <c r="J354" s="63"/>
      <c r="K354" s="63"/>
      <c r="L354" s="47"/>
      <c r="M354" s="41"/>
      <c r="O354" s="41"/>
      <c r="P354" s="41"/>
      <c r="Q354" s="41"/>
      <c r="R354" s="41"/>
      <c r="S354" s="41"/>
      <c r="T354" s="41"/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</row>
  </sheetData>
  <sheetProtection sheet="1" autoFilter="0" formatColumns="0" formatRows="0" objects="1" scenarios="1" spinCount="100000" saltValue="iAVY+xjeL0iFW6ArvJnOHAcIxxLxgJdm/RRjHxt6iYmRTHQfZjralqZ0EyQEcOpMVCvil4q4YWguT8g/eqNklA==" hashValue="Npe9zlLhSGKmZiBKu64j+MSoCA3eHJ/8NCwgMXH+6MtdgOQvNlc+a91sSBEvT7L8REdcSeWaBXZBikp5iOuJhQ==" algorithmName="SHA-512" password="88A1"/>
  <autoFilter ref="C92:K353"/>
  <mergeCells count="9">
    <mergeCell ref="E7:H7"/>
    <mergeCell ref="E9:H9"/>
    <mergeCell ref="E18:H18"/>
    <mergeCell ref="E27:H27"/>
    <mergeCell ref="E48:H48"/>
    <mergeCell ref="E50:H50"/>
    <mergeCell ref="E83:H83"/>
    <mergeCell ref="E85:H85"/>
    <mergeCell ref="L2:V2"/>
  </mergeCells>
  <hyperlinks>
    <hyperlink ref="F97" r:id="rId1" display="https://podminky.urs.cz/item/CS_URS_2024_01/113107326"/>
    <hyperlink ref="F100" r:id="rId2" display="https://podminky.urs.cz/item/CS_URS_2024_01/113107542"/>
    <hyperlink ref="F102" r:id="rId3" display="https://podminky.urs.cz/item/CS_URS_2024_01/113154124"/>
    <hyperlink ref="F106" r:id="rId4" display="https://podminky.urs.cz/item/CS_URS_2024_01/129001101"/>
    <hyperlink ref="F109" r:id="rId5" display="https://podminky.urs.cz/item/CS_URS_2024_01/131251204"/>
    <hyperlink ref="F114" r:id="rId6" display="https://podminky.urs.cz/item/CS_URS_2024_01/132251104"/>
    <hyperlink ref="F117" r:id="rId7" display="https://podminky.urs.cz/item/CS_URS_2024_01/132251253"/>
    <hyperlink ref="F123" r:id="rId8" display="https://podminky.urs.cz/item/CS_URS_2024_01/132254203"/>
    <hyperlink ref="F129" r:id="rId9" display="https://podminky.urs.cz/item/CS_URS_2024_01/151811131"/>
    <hyperlink ref="F134" r:id="rId10" display="https://podminky.urs.cz/item/CS_URS_2024_01/151811231"/>
    <hyperlink ref="F136" r:id="rId11" display="https://podminky.urs.cz/item/CS_URS_2024_01/162351103"/>
    <hyperlink ref="F139" r:id="rId12" display="https://podminky.urs.cz/item/CS_URS_2024_01/162751117"/>
    <hyperlink ref="F144" r:id="rId13" display="https://podminky.urs.cz/item/CS_URS_2024_01/167151111"/>
    <hyperlink ref="F149" r:id="rId14" display="https://podminky.urs.cz/item/CS_URS_2024_01/171201221"/>
    <hyperlink ref="F152" r:id="rId15" display="https://podminky.urs.cz/item/CS_URS_2024_01/174151101"/>
    <hyperlink ref="F167" r:id="rId16" display="https://podminky.urs.cz/item/CS_URS_2024_01/175151101"/>
    <hyperlink ref="F174" r:id="rId17" display="https://podminky.urs.cz/item/CS_URS_2024_01/211971110"/>
    <hyperlink ref="F180" r:id="rId18" display="https://podminky.urs.cz/item/CS_URS_2024_01/382122123"/>
    <hyperlink ref="F184" r:id="rId19" display="https://podminky.urs.cz/item/CS_URS_2024_01/382122211"/>
    <hyperlink ref="F188" r:id="rId20" display="https://podminky.urs.cz/item/CS_URS_2024_01/382122313"/>
    <hyperlink ref="F192" r:id="rId21" display="https://podminky.urs.cz/item/CS_URS_2024_01/451572111"/>
    <hyperlink ref="F198" r:id="rId22" display="https://podminky.urs.cz/item/CS_URS_2024_01/452112112"/>
    <hyperlink ref="F203" r:id="rId23" display="https://podminky.urs.cz/item/CS_URS_2024_01/452112122"/>
    <hyperlink ref="F206" r:id="rId24" display="https://podminky.urs.cz/item/CS_URS_2024_01/452311151"/>
    <hyperlink ref="F211" r:id="rId25" display="https://podminky.urs.cz/item/CS_URS_2024_01/564851011"/>
    <hyperlink ref="F214" r:id="rId26" display="https://podminky.urs.cz/item/CS_URS_2024_01/564851011"/>
    <hyperlink ref="F216" r:id="rId27" display="https://podminky.urs.cz/item/CS_URS_2024_01/573111112"/>
    <hyperlink ref="F219" r:id="rId28" display="https://podminky.urs.cz/item/CS_URS_2024_01/573211108"/>
    <hyperlink ref="F221" r:id="rId29" display="https://podminky.urs.cz/item/CS_URS_2024_01/577144121"/>
    <hyperlink ref="F224" r:id="rId30" display="https://podminky.urs.cz/item/CS_URS_2024_01/591241111"/>
    <hyperlink ref="F230" r:id="rId31" display="https://podminky.urs.cz/item/CS_URS_2024_01/596991111"/>
    <hyperlink ref="F234" r:id="rId32" display="https://podminky.urs.cz/item/CS_URS_2024_01/871310310"/>
    <hyperlink ref="F239" r:id="rId33" display="https://podminky.urs.cz/item/CS_URS_2024_01/877310310"/>
    <hyperlink ref="F245" r:id="rId34" display="https://podminky.urs.cz/item/CS_URS_2024_01/877310320"/>
    <hyperlink ref="F251" r:id="rId35" display="https://podminky.urs.cz/item/CS_URS_2024_01/894411311"/>
    <hyperlink ref="F255" r:id="rId36" display="https://podminky.urs.cz/item/CS_URS_2024_01/894414111"/>
    <hyperlink ref="F259" r:id="rId37" display="https://podminky.urs.cz/item/CS_URS_2024_01/894414211"/>
    <hyperlink ref="F262" r:id="rId38" display="https://podminky.urs.cz/item/CS_URS_2024_01/894812203"/>
    <hyperlink ref="F264" r:id="rId39" display="https://podminky.urs.cz/item/CS_URS_2024_01/894812242"/>
    <hyperlink ref="F266" r:id="rId40" display="https://podminky.urs.cz/item/CS_URS_2024_01/894812249"/>
    <hyperlink ref="F268" r:id="rId41" display="https://podminky.urs.cz/item/CS_URS_2024_01/894812262"/>
    <hyperlink ref="F270" r:id="rId42" display="https://podminky.urs.cz/item/CS_URS_2024_01/895941301"/>
    <hyperlink ref="F273" r:id="rId43" display="https://podminky.urs.cz/item/CS_URS_2024_01/895941302"/>
    <hyperlink ref="F276" r:id="rId44" display="https://podminky.urs.cz/item/CS_URS_2024_01/895941314"/>
    <hyperlink ref="F279" r:id="rId45" display="https://podminky.urs.cz/item/CS_URS_2024_01/895941331"/>
    <hyperlink ref="F282" r:id="rId46" display="https://podminky.urs.cz/item/CS_URS_2024_01/897172123"/>
    <hyperlink ref="F285" r:id="rId47" display="https://podminky.urs.cz/item/CS_URS_2024_01/899104112"/>
    <hyperlink ref="F288" r:id="rId48" display="https://podminky.urs.cz/item/CS_URS_2024_01/899204112"/>
    <hyperlink ref="F292" r:id="rId49" display="https://podminky.urs.cz/item/CS_URS_2024_01/899633131"/>
    <hyperlink ref="F295" r:id="rId50" display="https://podminky.urs.cz/item/CS_URS_2024_01/899658211"/>
    <hyperlink ref="F299" r:id="rId51" display="https://podminky.urs.cz/item/CS_URS_2024_01/919735113"/>
    <hyperlink ref="F302" r:id="rId52" display="https://podminky.urs.cz/item/CS_URS_2024_01/935113112"/>
    <hyperlink ref="F307" r:id="rId53" display="https://podminky.urs.cz/item/CS_URS_2024_01/977151128"/>
    <hyperlink ref="F311" r:id="rId54" display="https://podminky.urs.cz/item/CS_URS_2024_01/997221551"/>
    <hyperlink ref="F314" r:id="rId55" display="https://podminky.urs.cz/item/CS_URS_2024_01/997221559"/>
    <hyperlink ref="F317" r:id="rId56" display="https://podminky.urs.cz/item/CS_URS_2024_01/997221561"/>
    <hyperlink ref="F322" r:id="rId57" display="https://podminky.urs.cz/item/CS_URS_2024_01/997221569"/>
    <hyperlink ref="F325" r:id="rId58" display="https://podminky.urs.cz/item/CS_URS_2024_01/997221645"/>
    <hyperlink ref="F328" r:id="rId59" display="https://podminky.urs.cz/item/CS_URS_2024_01/997221655"/>
    <hyperlink ref="F332" r:id="rId60" display="https://podminky.urs.cz/item/CS_URS_2024_01/998276101"/>
    <hyperlink ref="F336" r:id="rId61" display="https://podminky.urs.cz/item/CS_URS_2024_01/721249116"/>
    <hyperlink ref="F339" r:id="rId62" display="https://podminky.urs.cz/item/CS_URS_2024_01/998721101"/>
    <hyperlink ref="F343" r:id="rId63" display="https://podminky.urs.cz/item/CS_URS_2024_01/230170004"/>
    <hyperlink ref="F345" r:id="rId64" display="https://podminky.urs.cz/item/CS_URS_2024_01/230170005"/>
    <hyperlink ref="F347" r:id="rId65" display="https://podminky.urs.cz/item/CS_URS_2024_01/230170014"/>
    <hyperlink ref="F349" r:id="rId66" display="https://podminky.urs.cz/item/CS_URS_2024_01/230170015"/>
    <hyperlink ref="F351" r:id="rId67" display="https://podminky.urs.cz/item/CS_URS_2024_01/23020202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68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91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79</v>
      </c>
    </row>
    <row r="4" s="1" customFormat="1" ht="24.96" customHeight="1">
      <c r="B4" s="23"/>
      <c r="D4" s="143" t="s">
        <v>120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19-2023-1 - Revitalizace veřejného prostranství v Líbeznicích u bytových domů, k.ú. Líbeznice - I.etapa</v>
      </c>
      <c r="F7" s="145"/>
      <c r="G7" s="145"/>
      <c r="H7" s="145"/>
      <c r="L7" s="23"/>
    </row>
    <row r="8" s="2" customFormat="1" ht="12" customHeight="1">
      <c r="A8" s="41"/>
      <c r="B8" s="47"/>
      <c r="C8" s="41"/>
      <c r="D8" s="145" t="s">
        <v>121</v>
      </c>
      <c r="E8" s="41"/>
      <c r="F8" s="41"/>
      <c r="G8" s="41"/>
      <c r="H8" s="41"/>
      <c r="I8" s="41"/>
      <c r="J8" s="41"/>
      <c r="K8" s="41"/>
      <c r="L8" s="14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48" t="s">
        <v>1067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45" t="s">
        <v>18</v>
      </c>
      <c r="E11" s="41"/>
      <c r="F11" s="136" t="s">
        <v>19</v>
      </c>
      <c r="G11" s="41"/>
      <c r="H11" s="41"/>
      <c r="I11" s="145" t="s">
        <v>20</v>
      </c>
      <c r="J11" s="136" t="s">
        <v>19</v>
      </c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45" t="s">
        <v>21</v>
      </c>
      <c r="E12" s="41"/>
      <c r="F12" s="136" t="s">
        <v>22</v>
      </c>
      <c r="G12" s="41"/>
      <c r="H12" s="41"/>
      <c r="I12" s="145" t="s">
        <v>23</v>
      </c>
      <c r="J12" s="149" t="str">
        <f>'Rekapitulace stavby'!AN8</f>
        <v>29. 1. 2024</v>
      </c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25</v>
      </c>
      <c r="E14" s="41"/>
      <c r="F14" s="41"/>
      <c r="G14" s="41"/>
      <c r="H14" s="41"/>
      <c r="I14" s="145" t="s">
        <v>26</v>
      </c>
      <c r="J14" s="136" t="str">
        <f>IF('Rekapitulace stavby'!AN10="","",'Rekapitulace stavby'!AN10)</f>
        <v/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6" t="str">
        <f>IF('Rekapitulace stavby'!E11="","",'Rekapitulace stavby'!E11)</f>
        <v xml:space="preserve"> </v>
      </c>
      <c r="F15" s="41"/>
      <c r="G15" s="41"/>
      <c r="H15" s="41"/>
      <c r="I15" s="145" t="s">
        <v>27</v>
      </c>
      <c r="J15" s="136" t="str">
        <f>IF('Rekapitulace stavby'!AN11="","",'Rekapitulace stavby'!AN11)</f>
        <v/>
      </c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45" t="s">
        <v>28</v>
      </c>
      <c r="E17" s="41"/>
      <c r="F17" s="41"/>
      <c r="G17" s="41"/>
      <c r="H17" s="41"/>
      <c r="I17" s="145" t="s">
        <v>26</v>
      </c>
      <c r="J17" s="36" t="str">
        <f>'Rekapitulace stavby'!AN13</f>
        <v>Vyplň údaj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6"/>
      <c r="G18" s="136"/>
      <c r="H18" s="136"/>
      <c r="I18" s="145" t="s">
        <v>27</v>
      </c>
      <c r="J18" s="36" t="str">
        <f>'Rekapitulace stavby'!AN14</f>
        <v>Vyplň údaj</v>
      </c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45" t="s">
        <v>30</v>
      </c>
      <c r="E20" s="41"/>
      <c r="F20" s="41"/>
      <c r="G20" s="41"/>
      <c r="H20" s="41"/>
      <c r="I20" s="145" t="s">
        <v>26</v>
      </c>
      <c r="J20" s="136" t="str">
        <f>IF('Rekapitulace stavby'!AN16="","",'Rekapitulace stavby'!AN16)</f>
        <v/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6" t="str">
        <f>IF('Rekapitulace stavby'!E17="","",'Rekapitulace stavby'!E17)</f>
        <v xml:space="preserve"> </v>
      </c>
      <c r="F21" s="41"/>
      <c r="G21" s="41"/>
      <c r="H21" s="41"/>
      <c r="I21" s="145" t="s">
        <v>27</v>
      </c>
      <c r="J21" s="136" t="str">
        <f>IF('Rekapitulace stavby'!AN17="","",'Rekapitulace stavby'!AN17)</f>
        <v/>
      </c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45" t="s">
        <v>32</v>
      </c>
      <c r="E23" s="41"/>
      <c r="F23" s="41"/>
      <c r="G23" s="41"/>
      <c r="H23" s="41"/>
      <c r="I23" s="145" t="s">
        <v>26</v>
      </c>
      <c r="J23" s="136" t="str">
        <f>IF('Rekapitulace stavby'!AN19="","",'Rekapitulace stavby'!AN19)</f>
        <v/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6" t="str">
        <f>IF('Rekapitulace stavby'!E20="","",'Rekapitulace stavby'!E20)</f>
        <v xml:space="preserve"> </v>
      </c>
      <c r="F24" s="41"/>
      <c r="G24" s="41"/>
      <c r="H24" s="41"/>
      <c r="I24" s="145" t="s">
        <v>27</v>
      </c>
      <c r="J24" s="136" t="str">
        <f>IF('Rekapitulace stavby'!AN20="","",'Rekapitulace stavby'!AN20)</f>
        <v/>
      </c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45" t="s">
        <v>33</v>
      </c>
      <c r="E26" s="41"/>
      <c r="F26" s="41"/>
      <c r="G26" s="41"/>
      <c r="H26" s="41"/>
      <c r="I26" s="41"/>
      <c r="J26" s="41"/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50"/>
      <c r="B27" s="151"/>
      <c r="C27" s="150"/>
      <c r="D27" s="150"/>
      <c r="E27" s="152" t="s">
        <v>19</v>
      </c>
      <c r="F27" s="152"/>
      <c r="G27" s="152"/>
      <c r="H27" s="152"/>
      <c r="I27" s="150"/>
      <c r="J27" s="150"/>
      <c r="K27" s="150"/>
      <c r="L27" s="153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54"/>
      <c r="E29" s="154"/>
      <c r="F29" s="154"/>
      <c r="G29" s="154"/>
      <c r="H29" s="154"/>
      <c r="I29" s="154"/>
      <c r="J29" s="154"/>
      <c r="K29" s="154"/>
      <c r="L29" s="14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55" t="s">
        <v>35</v>
      </c>
      <c r="E30" s="41"/>
      <c r="F30" s="41"/>
      <c r="G30" s="41"/>
      <c r="H30" s="41"/>
      <c r="I30" s="41"/>
      <c r="J30" s="156">
        <f>ROUND(J90, 2)</f>
        <v>0</v>
      </c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57" t="s">
        <v>37</v>
      </c>
      <c r="G32" s="41"/>
      <c r="H32" s="41"/>
      <c r="I32" s="157" t="s">
        <v>36</v>
      </c>
      <c r="J32" s="157" t="s">
        <v>38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8" t="s">
        <v>39</v>
      </c>
      <c r="E33" s="145" t="s">
        <v>40</v>
      </c>
      <c r="F33" s="159">
        <f>ROUND((SUM(BE90:BE238)),  2)</f>
        <v>0</v>
      </c>
      <c r="G33" s="41"/>
      <c r="H33" s="41"/>
      <c r="I33" s="160">
        <v>0.20999999999999999</v>
      </c>
      <c r="J33" s="159">
        <f>ROUND(((SUM(BE90:BE238))*I33),  2)</f>
        <v>0</v>
      </c>
      <c r="K33" s="41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45" t="s">
        <v>41</v>
      </c>
      <c r="F34" s="159">
        <f>ROUND((SUM(BF90:BF238)),  2)</f>
        <v>0</v>
      </c>
      <c r="G34" s="41"/>
      <c r="H34" s="41"/>
      <c r="I34" s="160">
        <v>0.12</v>
      </c>
      <c r="J34" s="159">
        <f>ROUND(((SUM(BF90:BF238))*I34),  2)</f>
        <v>0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45" t="s">
        <v>42</v>
      </c>
      <c r="F35" s="159">
        <f>ROUND((SUM(BG90:BG238)),  2)</f>
        <v>0</v>
      </c>
      <c r="G35" s="41"/>
      <c r="H35" s="41"/>
      <c r="I35" s="160">
        <v>0.20999999999999999</v>
      </c>
      <c r="J35" s="159">
        <f>0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45" t="s">
        <v>43</v>
      </c>
      <c r="F36" s="159">
        <f>ROUND((SUM(BH90:BH238)),  2)</f>
        <v>0</v>
      </c>
      <c r="G36" s="41"/>
      <c r="H36" s="41"/>
      <c r="I36" s="160">
        <v>0.12</v>
      </c>
      <c r="J36" s="159">
        <f>0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44</v>
      </c>
      <c r="F37" s="159">
        <f>ROUND((SUM(BI90:BI238)),  2)</f>
        <v>0</v>
      </c>
      <c r="G37" s="41"/>
      <c r="H37" s="41"/>
      <c r="I37" s="160">
        <v>0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61"/>
      <c r="D39" s="162" t="s">
        <v>45</v>
      </c>
      <c r="E39" s="163"/>
      <c r="F39" s="163"/>
      <c r="G39" s="164" t="s">
        <v>46</v>
      </c>
      <c r="H39" s="165" t="s">
        <v>47</v>
      </c>
      <c r="I39" s="163"/>
      <c r="J39" s="166">
        <f>SUM(J30:J37)</f>
        <v>0</v>
      </c>
      <c r="K39" s="167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8"/>
      <c r="C40" s="169"/>
      <c r="D40" s="169"/>
      <c r="E40" s="169"/>
      <c r="F40" s="169"/>
      <c r="G40" s="169"/>
      <c r="H40" s="169"/>
      <c r="I40" s="169"/>
      <c r="J40" s="169"/>
      <c r="K40" s="169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70"/>
      <c r="C44" s="171"/>
      <c r="D44" s="171"/>
      <c r="E44" s="171"/>
      <c r="F44" s="171"/>
      <c r="G44" s="171"/>
      <c r="H44" s="171"/>
      <c r="I44" s="171"/>
      <c r="J44" s="171"/>
      <c r="K44" s="171"/>
      <c r="L44" s="14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123</v>
      </c>
      <c r="D45" s="43"/>
      <c r="E45" s="43"/>
      <c r="F45" s="43"/>
      <c r="G45" s="43"/>
      <c r="H45" s="43"/>
      <c r="I45" s="43"/>
      <c r="J45" s="43"/>
      <c r="K45" s="43"/>
      <c r="L45" s="14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72" t="str">
        <f>E7</f>
        <v>19-2023-1 - Revitalizace veřejného prostranství v Líbeznicích u bytových domů, k.ú. Líbeznice - I.etapa</v>
      </c>
      <c r="F48" s="35"/>
      <c r="G48" s="35"/>
      <c r="H48" s="35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121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 302 - Akumulační nádrž...</v>
      </c>
      <c r="F50" s="43"/>
      <c r="G50" s="43"/>
      <c r="H50" s="43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4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 xml:space="preserve"> </v>
      </c>
      <c r="G52" s="43"/>
      <c r="H52" s="43"/>
      <c r="I52" s="35" t="s">
        <v>23</v>
      </c>
      <c r="J52" s="75" t="str">
        <f>IF(J12="","",J12)</f>
        <v>29. 1. 2024</v>
      </c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 xml:space="preserve"> </v>
      </c>
      <c r="G54" s="43"/>
      <c r="H54" s="43"/>
      <c r="I54" s="35" t="s">
        <v>30</v>
      </c>
      <c r="J54" s="39" t="str">
        <f>E21</f>
        <v xml:space="preserve"> </v>
      </c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28</v>
      </c>
      <c r="D55" s="43"/>
      <c r="E55" s="43"/>
      <c r="F55" s="30" t="str">
        <f>IF(E18="","",E18)</f>
        <v>Vyplň údaj</v>
      </c>
      <c r="G55" s="43"/>
      <c r="H55" s="43"/>
      <c r="I55" s="35" t="s">
        <v>32</v>
      </c>
      <c r="J55" s="39" t="str">
        <f>E24</f>
        <v xml:space="preserve"> </v>
      </c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73" t="s">
        <v>124</v>
      </c>
      <c r="D57" s="174"/>
      <c r="E57" s="174"/>
      <c r="F57" s="174"/>
      <c r="G57" s="174"/>
      <c r="H57" s="174"/>
      <c r="I57" s="174"/>
      <c r="J57" s="175" t="s">
        <v>125</v>
      </c>
      <c r="K57" s="174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76" t="s">
        <v>67</v>
      </c>
      <c r="D59" s="43"/>
      <c r="E59" s="43"/>
      <c r="F59" s="43"/>
      <c r="G59" s="43"/>
      <c r="H59" s="43"/>
      <c r="I59" s="43"/>
      <c r="J59" s="105">
        <f>J90</f>
        <v>0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126</v>
      </c>
    </row>
    <row r="60" s="9" customFormat="1" ht="24.96" customHeight="1">
      <c r="A60" s="9"/>
      <c r="B60" s="177"/>
      <c r="C60" s="178"/>
      <c r="D60" s="179" t="s">
        <v>127</v>
      </c>
      <c r="E60" s="180"/>
      <c r="F60" s="180"/>
      <c r="G60" s="180"/>
      <c r="H60" s="180"/>
      <c r="I60" s="180"/>
      <c r="J60" s="181">
        <f>J91</f>
        <v>0</v>
      </c>
      <c r="K60" s="178"/>
      <c r="L60" s="18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3"/>
      <c r="C61" s="128"/>
      <c r="D61" s="184" t="s">
        <v>128</v>
      </c>
      <c r="E61" s="185"/>
      <c r="F61" s="185"/>
      <c r="G61" s="185"/>
      <c r="H61" s="185"/>
      <c r="I61" s="185"/>
      <c r="J61" s="186">
        <f>J92</f>
        <v>0</v>
      </c>
      <c r="K61" s="128"/>
      <c r="L61" s="18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3"/>
      <c r="C62" s="128"/>
      <c r="D62" s="184" t="s">
        <v>685</v>
      </c>
      <c r="E62" s="185"/>
      <c r="F62" s="185"/>
      <c r="G62" s="185"/>
      <c r="H62" s="185"/>
      <c r="I62" s="185"/>
      <c r="J62" s="186">
        <f>J154</f>
        <v>0</v>
      </c>
      <c r="K62" s="128"/>
      <c r="L62" s="18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3"/>
      <c r="C63" s="128"/>
      <c r="D63" s="184" t="s">
        <v>686</v>
      </c>
      <c r="E63" s="185"/>
      <c r="F63" s="185"/>
      <c r="G63" s="185"/>
      <c r="H63" s="185"/>
      <c r="I63" s="185"/>
      <c r="J63" s="186">
        <f>J167</f>
        <v>0</v>
      </c>
      <c r="K63" s="128"/>
      <c r="L63" s="18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3"/>
      <c r="C64" s="128"/>
      <c r="D64" s="184" t="s">
        <v>573</v>
      </c>
      <c r="E64" s="185"/>
      <c r="F64" s="185"/>
      <c r="G64" s="185"/>
      <c r="H64" s="185"/>
      <c r="I64" s="185"/>
      <c r="J64" s="186">
        <f>J209</f>
        <v>0</v>
      </c>
      <c r="K64" s="128"/>
      <c r="L64" s="18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3"/>
      <c r="C65" s="128"/>
      <c r="D65" s="184" t="s">
        <v>133</v>
      </c>
      <c r="E65" s="185"/>
      <c r="F65" s="185"/>
      <c r="G65" s="185"/>
      <c r="H65" s="185"/>
      <c r="I65" s="185"/>
      <c r="J65" s="186">
        <f>J213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77"/>
      <c r="C66" s="178"/>
      <c r="D66" s="179" t="s">
        <v>687</v>
      </c>
      <c r="E66" s="180"/>
      <c r="F66" s="180"/>
      <c r="G66" s="180"/>
      <c r="H66" s="180"/>
      <c r="I66" s="180"/>
      <c r="J66" s="181">
        <f>J216</f>
        <v>0</v>
      </c>
      <c r="K66" s="178"/>
      <c r="L66" s="182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83"/>
      <c r="C67" s="128"/>
      <c r="D67" s="184" t="s">
        <v>1068</v>
      </c>
      <c r="E67" s="185"/>
      <c r="F67" s="185"/>
      <c r="G67" s="185"/>
      <c r="H67" s="185"/>
      <c r="I67" s="185"/>
      <c r="J67" s="186">
        <f>J217</f>
        <v>0</v>
      </c>
      <c r="K67" s="128"/>
      <c r="L67" s="18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9" customFormat="1" ht="24.96" customHeight="1">
      <c r="A68" s="9"/>
      <c r="B68" s="177"/>
      <c r="C68" s="178"/>
      <c r="D68" s="179" t="s">
        <v>134</v>
      </c>
      <c r="E68" s="180"/>
      <c r="F68" s="180"/>
      <c r="G68" s="180"/>
      <c r="H68" s="180"/>
      <c r="I68" s="180"/>
      <c r="J68" s="181">
        <f>J226</f>
        <v>0</v>
      </c>
      <c r="K68" s="178"/>
      <c r="L68" s="182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83"/>
      <c r="C69" s="128"/>
      <c r="D69" s="184" t="s">
        <v>689</v>
      </c>
      <c r="E69" s="185"/>
      <c r="F69" s="185"/>
      <c r="G69" s="185"/>
      <c r="H69" s="185"/>
      <c r="I69" s="185"/>
      <c r="J69" s="186">
        <f>J227</f>
        <v>0</v>
      </c>
      <c r="K69" s="128"/>
      <c r="L69" s="18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9" customFormat="1" ht="24.96" customHeight="1">
      <c r="A70" s="9"/>
      <c r="B70" s="177"/>
      <c r="C70" s="178"/>
      <c r="D70" s="179" t="s">
        <v>1069</v>
      </c>
      <c r="E70" s="180"/>
      <c r="F70" s="180"/>
      <c r="G70" s="180"/>
      <c r="H70" s="180"/>
      <c r="I70" s="180"/>
      <c r="J70" s="181">
        <f>J236</f>
        <v>0</v>
      </c>
      <c r="K70" s="178"/>
      <c r="L70" s="182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2" customFormat="1" ht="21.84" customHeight="1">
      <c r="A71" s="41"/>
      <c r="B71" s="42"/>
      <c r="C71" s="43"/>
      <c r="D71" s="43"/>
      <c r="E71" s="43"/>
      <c r="F71" s="43"/>
      <c r="G71" s="43"/>
      <c r="H71" s="43"/>
      <c r="I71" s="43"/>
      <c r="J71" s="43"/>
      <c r="K71" s="43"/>
      <c r="L71" s="14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6.96" customHeight="1">
      <c r="A72" s="41"/>
      <c r="B72" s="62"/>
      <c r="C72" s="63"/>
      <c r="D72" s="63"/>
      <c r="E72" s="63"/>
      <c r="F72" s="63"/>
      <c r="G72" s="63"/>
      <c r="H72" s="63"/>
      <c r="I72" s="63"/>
      <c r="J72" s="63"/>
      <c r="K72" s="63"/>
      <c r="L72" s="14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6" s="2" customFormat="1" ht="6.96" customHeight="1">
      <c r="A76" s="41"/>
      <c r="B76" s="64"/>
      <c r="C76" s="65"/>
      <c r="D76" s="65"/>
      <c r="E76" s="65"/>
      <c r="F76" s="65"/>
      <c r="G76" s="65"/>
      <c r="H76" s="65"/>
      <c r="I76" s="65"/>
      <c r="J76" s="65"/>
      <c r="K76" s="65"/>
      <c r="L76" s="14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24.96" customHeight="1">
      <c r="A77" s="41"/>
      <c r="B77" s="42"/>
      <c r="C77" s="26" t="s">
        <v>136</v>
      </c>
      <c r="D77" s="43"/>
      <c r="E77" s="43"/>
      <c r="F77" s="43"/>
      <c r="G77" s="43"/>
      <c r="H77" s="43"/>
      <c r="I77" s="43"/>
      <c r="J77" s="43"/>
      <c r="K77" s="43"/>
      <c r="L77" s="14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5" t="s">
        <v>16</v>
      </c>
      <c r="D79" s="43"/>
      <c r="E79" s="43"/>
      <c r="F79" s="43"/>
      <c r="G79" s="43"/>
      <c r="H79" s="43"/>
      <c r="I79" s="43"/>
      <c r="J79" s="43"/>
      <c r="K79" s="43"/>
      <c r="L79" s="14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6.5" customHeight="1">
      <c r="A80" s="41"/>
      <c r="B80" s="42"/>
      <c r="C80" s="43"/>
      <c r="D80" s="43"/>
      <c r="E80" s="172" t="str">
        <f>E7</f>
        <v>19-2023-1 - Revitalizace veřejného prostranství v Líbeznicích u bytových domů, k.ú. Líbeznice - I.etapa</v>
      </c>
      <c r="F80" s="35"/>
      <c r="G80" s="35"/>
      <c r="H80" s="35"/>
      <c r="I80" s="43"/>
      <c r="J80" s="43"/>
      <c r="K80" s="43"/>
      <c r="L80" s="14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2" customHeight="1">
      <c r="A81" s="41"/>
      <c r="B81" s="42"/>
      <c r="C81" s="35" t="s">
        <v>121</v>
      </c>
      <c r="D81" s="43"/>
      <c r="E81" s="43"/>
      <c r="F81" s="43"/>
      <c r="G81" s="43"/>
      <c r="H81" s="43"/>
      <c r="I81" s="43"/>
      <c r="J81" s="43"/>
      <c r="K81" s="43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6.5" customHeight="1">
      <c r="A82" s="41"/>
      <c r="B82" s="42"/>
      <c r="C82" s="43"/>
      <c r="D82" s="43"/>
      <c r="E82" s="72" t="str">
        <f>E9</f>
        <v>SO 302 - Akumulační nádrž...</v>
      </c>
      <c r="F82" s="43"/>
      <c r="G82" s="43"/>
      <c r="H82" s="43"/>
      <c r="I82" s="43"/>
      <c r="J82" s="43"/>
      <c r="K82" s="4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2" customHeight="1">
      <c r="A84" s="41"/>
      <c r="B84" s="42"/>
      <c r="C84" s="35" t="s">
        <v>21</v>
      </c>
      <c r="D84" s="43"/>
      <c r="E84" s="43"/>
      <c r="F84" s="30" t="str">
        <f>F12</f>
        <v xml:space="preserve"> </v>
      </c>
      <c r="G84" s="43"/>
      <c r="H84" s="43"/>
      <c r="I84" s="35" t="s">
        <v>23</v>
      </c>
      <c r="J84" s="75" t="str">
        <f>IF(J12="","",J12)</f>
        <v>29. 1. 2024</v>
      </c>
      <c r="K84" s="43"/>
      <c r="L84" s="14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6.96" customHeight="1">
      <c r="A85" s="41"/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14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5.15" customHeight="1">
      <c r="A86" s="41"/>
      <c r="B86" s="42"/>
      <c r="C86" s="35" t="s">
        <v>25</v>
      </c>
      <c r="D86" s="43"/>
      <c r="E86" s="43"/>
      <c r="F86" s="30" t="str">
        <f>E15</f>
        <v xml:space="preserve"> </v>
      </c>
      <c r="G86" s="43"/>
      <c r="H86" s="43"/>
      <c r="I86" s="35" t="s">
        <v>30</v>
      </c>
      <c r="J86" s="39" t="str">
        <f>E21</f>
        <v xml:space="preserve"> </v>
      </c>
      <c r="K86" s="43"/>
      <c r="L86" s="14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5.15" customHeight="1">
      <c r="A87" s="41"/>
      <c r="B87" s="42"/>
      <c r="C87" s="35" t="s">
        <v>28</v>
      </c>
      <c r="D87" s="43"/>
      <c r="E87" s="43"/>
      <c r="F87" s="30" t="str">
        <f>IF(E18="","",E18)</f>
        <v>Vyplň údaj</v>
      </c>
      <c r="G87" s="43"/>
      <c r="H87" s="43"/>
      <c r="I87" s="35" t="s">
        <v>32</v>
      </c>
      <c r="J87" s="39" t="str">
        <f>E24</f>
        <v xml:space="preserve"> </v>
      </c>
      <c r="K87" s="43"/>
      <c r="L87" s="14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0.32" customHeight="1">
      <c r="A88" s="41"/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14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11" customFormat="1" ht="29.28" customHeight="1">
      <c r="A89" s="188"/>
      <c r="B89" s="189"/>
      <c r="C89" s="190" t="s">
        <v>137</v>
      </c>
      <c r="D89" s="191" t="s">
        <v>54</v>
      </c>
      <c r="E89" s="191" t="s">
        <v>50</v>
      </c>
      <c r="F89" s="191" t="s">
        <v>51</v>
      </c>
      <c r="G89" s="191" t="s">
        <v>138</v>
      </c>
      <c r="H89" s="191" t="s">
        <v>139</v>
      </c>
      <c r="I89" s="191" t="s">
        <v>140</v>
      </c>
      <c r="J89" s="191" t="s">
        <v>125</v>
      </c>
      <c r="K89" s="192" t="s">
        <v>141</v>
      </c>
      <c r="L89" s="193"/>
      <c r="M89" s="95" t="s">
        <v>19</v>
      </c>
      <c r="N89" s="96" t="s">
        <v>39</v>
      </c>
      <c r="O89" s="96" t="s">
        <v>142</v>
      </c>
      <c r="P89" s="96" t="s">
        <v>143</v>
      </c>
      <c r="Q89" s="96" t="s">
        <v>144</v>
      </c>
      <c r="R89" s="96" t="s">
        <v>145</v>
      </c>
      <c r="S89" s="96" t="s">
        <v>146</v>
      </c>
      <c r="T89" s="97" t="s">
        <v>147</v>
      </c>
      <c r="U89" s="188"/>
      <c r="V89" s="188"/>
      <c r="W89" s="188"/>
      <c r="X89" s="188"/>
      <c r="Y89" s="188"/>
      <c r="Z89" s="188"/>
      <c r="AA89" s="188"/>
      <c r="AB89" s="188"/>
      <c r="AC89" s="188"/>
      <c r="AD89" s="188"/>
      <c r="AE89" s="188"/>
    </row>
    <row r="90" s="2" customFormat="1" ht="22.8" customHeight="1">
      <c r="A90" s="41"/>
      <c r="B90" s="42"/>
      <c r="C90" s="102" t="s">
        <v>148</v>
      </c>
      <c r="D90" s="43"/>
      <c r="E90" s="43"/>
      <c r="F90" s="43"/>
      <c r="G90" s="43"/>
      <c r="H90" s="43"/>
      <c r="I90" s="43"/>
      <c r="J90" s="194">
        <f>BK90</f>
        <v>0</v>
      </c>
      <c r="K90" s="43"/>
      <c r="L90" s="47"/>
      <c r="M90" s="98"/>
      <c r="N90" s="195"/>
      <c r="O90" s="99"/>
      <c r="P90" s="196">
        <f>P91+P216+P226+P236</f>
        <v>0</v>
      </c>
      <c r="Q90" s="99"/>
      <c r="R90" s="196">
        <f>R91+R216+R226+R236</f>
        <v>82.992808917800005</v>
      </c>
      <c r="S90" s="99"/>
      <c r="T90" s="197">
        <f>T91+T216+T226+T236</f>
        <v>0.00051599999999999997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T90" s="20" t="s">
        <v>68</v>
      </c>
      <c r="AU90" s="20" t="s">
        <v>126</v>
      </c>
      <c r="BK90" s="198">
        <f>BK91+BK216+BK226+BK236</f>
        <v>0</v>
      </c>
    </row>
    <row r="91" s="12" customFormat="1" ht="25.92" customHeight="1">
      <c r="A91" s="12"/>
      <c r="B91" s="199"/>
      <c r="C91" s="200"/>
      <c r="D91" s="201" t="s">
        <v>68</v>
      </c>
      <c r="E91" s="202" t="s">
        <v>149</v>
      </c>
      <c r="F91" s="202" t="s">
        <v>150</v>
      </c>
      <c r="G91" s="200"/>
      <c r="H91" s="200"/>
      <c r="I91" s="203"/>
      <c r="J91" s="204">
        <f>BK91</f>
        <v>0</v>
      </c>
      <c r="K91" s="200"/>
      <c r="L91" s="205"/>
      <c r="M91" s="206"/>
      <c r="N91" s="207"/>
      <c r="O91" s="207"/>
      <c r="P91" s="208">
        <f>P92+P154+P167+P209+P213</f>
        <v>0</v>
      </c>
      <c r="Q91" s="207"/>
      <c r="R91" s="208">
        <f>R92+R154+R167+R209+R213</f>
        <v>82.932327015300004</v>
      </c>
      <c r="S91" s="207"/>
      <c r="T91" s="209">
        <f>T92+T154+T167+T209+T213</f>
        <v>0.00051599999999999997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10" t="s">
        <v>77</v>
      </c>
      <c r="AT91" s="211" t="s">
        <v>68</v>
      </c>
      <c r="AU91" s="211" t="s">
        <v>69</v>
      </c>
      <c r="AY91" s="210" t="s">
        <v>151</v>
      </c>
      <c r="BK91" s="212">
        <f>BK92+BK154+BK167+BK209+BK213</f>
        <v>0</v>
      </c>
    </row>
    <row r="92" s="12" customFormat="1" ht="22.8" customHeight="1">
      <c r="A92" s="12"/>
      <c r="B92" s="199"/>
      <c r="C92" s="200"/>
      <c r="D92" s="201" t="s">
        <v>68</v>
      </c>
      <c r="E92" s="213" t="s">
        <v>77</v>
      </c>
      <c r="F92" s="213" t="s">
        <v>152</v>
      </c>
      <c r="G92" s="200"/>
      <c r="H92" s="200"/>
      <c r="I92" s="203"/>
      <c r="J92" s="214">
        <f>BK92</f>
        <v>0</v>
      </c>
      <c r="K92" s="200"/>
      <c r="L92" s="205"/>
      <c r="M92" s="206"/>
      <c r="N92" s="207"/>
      <c r="O92" s="207"/>
      <c r="P92" s="208">
        <f>SUM(P93:P153)</f>
        <v>0</v>
      </c>
      <c r="Q92" s="207"/>
      <c r="R92" s="208">
        <f>SUM(R93:R153)</f>
        <v>61.948203962500003</v>
      </c>
      <c r="S92" s="207"/>
      <c r="T92" s="209">
        <f>SUM(T93:T153)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10" t="s">
        <v>77</v>
      </c>
      <c r="AT92" s="211" t="s">
        <v>68</v>
      </c>
      <c r="AU92" s="211" t="s">
        <v>77</v>
      </c>
      <c r="AY92" s="210" t="s">
        <v>151</v>
      </c>
      <c r="BK92" s="212">
        <f>SUM(BK93:BK153)</f>
        <v>0</v>
      </c>
    </row>
    <row r="93" s="2" customFormat="1" ht="21.75" customHeight="1">
      <c r="A93" s="41"/>
      <c r="B93" s="42"/>
      <c r="C93" s="215" t="s">
        <v>77</v>
      </c>
      <c r="D93" s="215" t="s">
        <v>153</v>
      </c>
      <c r="E93" s="216" t="s">
        <v>1070</v>
      </c>
      <c r="F93" s="217" t="s">
        <v>1071</v>
      </c>
      <c r="G93" s="218" t="s">
        <v>1072</v>
      </c>
      <c r="H93" s="219">
        <v>5</v>
      </c>
      <c r="I93" s="220"/>
      <c r="J93" s="221">
        <f>ROUND(I93*H93,2)</f>
        <v>0</v>
      </c>
      <c r="K93" s="217" t="s">
        <v>157</v>
      </c>
      <c r="L93" s="47"/>
      <c r="M93" s="222" t="s">
        <v>19</v>
      </c>
      <c r="N93" s="223" t="s">
        <v>40</v>
      </c>
      <c r="O93" s="87"/>
      <c r="P93" s="224">
        <f>O93*H93</f>
        <v>0</v>
      </c>
      <c r="Q93" s="224">
        <v>4.07925E-05</v>
      </c>
      <c r="R93" s="224">
        <f>Q93*H93</f>
        <v>0.0002039625</v>
      </c>
      <c r="S93" s="224">
        <v>0</v>
      </c>
      <c r="T93" s="225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26" t="s">
        <v>158</v>
      </c>
      <c r="AT93" s="226" t="s">
        <v>153</v>
      </c>
      <c r="AU93" s="226" t="s">
        <v>79</v>
      </c>
      <c r="AY93" s="20" t="s">
        <v>151</v>
      </c>
      <c r="BE93" s="227">
        <f>IF(N93="základní",J93,0)</f>
        <v>0</v>
      </c>
      <c r="BF93" s="227">
        <f>IF(N93="snížená",J93,0)</f>
        <v>0</v>
      </c>
      <c r="BG93" s="227">
        <f>IF(N93="zákl. přenesená",J93,0)</f>
        <v>0</v>
      </c>
      <c r="BH93" s="227">
        <f>IF(N93="sníž. přenesená",J93,0)</f>
        <v>0</v>
      </c>
      <c r="BI93" s="227">
        <f>IF(N93="nulová",J93,0)</f>
        <v>0</v>
      </c>
      <c r="BJ93" s="20" t="s">
        <v>77</v>
      </c>
      <c r="BK93" s="227">
        <f>ROUND(I93*H93,2)</f>
        <v>0</v>
      </c>
      <c r="BL93" s="20" t="s">
        <v>158</v>
      </c>
      <c r="BM93" s="226" t="s">
        <v>79</v>
      </c>
    </row>
    <row r="94" s="2" customFormat="1">
      <c r="A94" s="41"/>
      <c r="B94" s="42"/>
      <c r="C94" s="43"/>
      <c r="D94" s="228" t="s">
        <v>159</v>
      </c>
      <c r="E94" s="43"/>
      <c r="F94" s="229" t="s">
        <v>1073</v>
      </c>
      <c r="G94" s="43"/>
      <c r="H94" s="43"/>
      <c r="I94" s="230"/>
      <c r="J94" s="43"/>
      <c r="K94" s="43"/>
      <c r="L94" s="47"/>
      <c r="M94" s="231"/>
      <c r="N94" s="232"/>
      <c r="O94" s="87"/>
      <c r="P94" s="87"/>
      <c r="Q94" s="87"/>
      <c r="R94" s="87"/>
      <c r="S94" s="87"/>
      <c r="T94" s="88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20" t="s">
        <v>159</v>
      </c>
      <c r="AU94" s="20" t="s">
        <v>79</v>
      </c>
    </row>
    <row r="95" s="2" customFormat="1" ht="24.15" customHeight="1">
      <c r="A95" s="41"/>
      <c r="B95" s="42"/>
      <c r="C95" s="215" t="s">
        <v>79</v>
      </c>
      <c r="D95" s="215" t="s">
        <v>153</v>
      </c>
      <c r="E95" s="216" t="s">
        <v>1074</v>
      </c>
      <c r="F95" s="217" t="s">
        <v>1075</v>
      </c>
      <c r="G95" s="218" t="s">
        <v>1076</v>
      </c>
      <c r="H95" s="219">
        <v>13</v>
      </c>
      <c r="I95" s="220"/>
      <c r="J95" s="221">
        <f>ROUND(I95*H95,2)</f>
        <v>0</v>
      </c>
      <c r="K95" s="217" t="s">
        <v>157</v>
      </c>
      <c r="L95" s="47"/>
      <c r="M95" s="222" t="s">
        <v>19</v>
      </c>
      <c r="N95" s="223" t="s">
        <v>40</v>
      </c>
      <c r="O95" s="87"/>
      <c r="P95" s="224">
        <f>O95*H95</f>
        <v>0</v>
      </c>
      <c r="Q95" s="224">
        <v>0</v>
      </c>
      <c r="R95" s="224">
        <f>Q95*H95</f>
        <v>0</v>
      </c>
      <c r="S95" s="224">
        <v>0</v>
      </c>
      <c r="T95" s="225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26" t="s">
        <v>158</v>
      </c>
      <c r="AT95" s="226" t="s">
        <v>153</v>
      </c>
      <c r="AU95" s="226" t="s">
        <v>79</v>
      </c>
      <c r="AY95" s="20" t="s">
        <v>151</v>
      </c>
      <c r="BE95" s="227">
        <f>IF(N95="základní",J95,0)</f>
        <v>0</v>
      </c>
      <c r="BF95" s="227">
        <f>IF(N95="snížená",J95,0)</f>
        <v>0</v>
      </c>
      <c r="BG95" s="227">
        <f>IF(N95="zákl. přenesená",J95,0)</f>
        <v>0</v>
      </c>
      <c r="BH95" s="227">
        <f>IF(N95="sníž. přenesená",J95,0)</f>
        <v>0</v>
      </c>
      <c r="BI95" s="227">
        <f>IF(N95="nulová",J95,0)</f>
        <v>0</v>
      </c>
      <c r="BJ95" s="20" t="s">
        <v>77</v>
      </c>
      <c r="BK95" s="227">
        <f>ROUND(I95*H95,2)</f>
        <v>0</v>
      </c>
      <c r="BL95" s="20" t="s">
        <v>158</v>
      </c>
      <c r="BM95" s="226" t="s">
        <v>158</v>
      </c>
    </row>
    <row r="96" s="2" customFormat="1">
      <c r="A96" s="41"/>
      <c r="B96" s="42"/>
      <c r="C96" s="43"/>
      <c r="D96" s="228" t="s">
        <v>159</v>
      </c>
      <c r="E96" s="43"/>
      <c r="F96" s="229" t="s">
        <v>1077</v>
      </c>
      <c r="G96" s="43"/>
      <c r="H96" s="43"/>
      <c r="I96" s="230"/>
      <c r="J96" s="43"/>
      <c r="K96" s="43"/>
      <c r="L96" s="47"/>
      <c r="M96" s="231"/>
      <c r="N96" s="232"/>
      <c r="O96" s="87"/>
      <c r="P96" s="87"/>
      <c r="Q96" s="87"/>
      <c r="R96" s="87"/>
      <c r="S96" s="87"/>
      <c r="T96" s="88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20" t="s">
        <v>159</v>
      </c>
      <c r="AU96" s="20" t="s">
        <v>79</v>
      </c>
    </row>
    <row r="97" s="2" customFormat="1" ht="16.5" customHeight="1">
      <c r="A97" s="41"/>
      <c r="B97" s="42"/>
      <c r="C97" s="215" t="s">
        <v>167</v>
      </c>
      <c r="D97" s="215" t="s">
        <v>153</v>
      </c>
      <c r="E97" s="216" t="s">
        <v>700</v>
      </c>
      <c r="F97" s="217" t="s">
        <v>701</v>
      </c>
      <c r="G97" s="218" t="s">
        <v>191</v>
      </c>
      <c r="H97" s="219">
        <v>6</v>
      </c>
      <c r="I97" s="220"/>
      <c r="J97" s="221">
        <f>ROUND(I97*H97,2)</f>
        <v>0</v>
      </c>
      <c r="K97" s="217" t="s">
        <v>19</v>
      </c>
      <c r="L97" s="47"/>
      <c r="M97" s="222" t="s">
        <v>19</v>
      </c>
      <c r="N97" s="223" t="s">
        <v>40</v>
      </c>
      <c r="O97" s="87"/>
      <c r="P97" s="224">
        <f>O97*H97</f>
        <v>0</v>
      </c>
      <c r="Q97" s="224">
        <v>0</v>
      </c>
      <c r="R97" s="224">
        <f>Q97*H97</f>
        <v>0</v>
      </c>
      <c r="S97" s="224">
        <v>0</v>
      </c>
      <c r="T97" s="225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26" t="s">
        <v>158</v>
      </c>
      <c r="AT97" s="226" t="s">
        <v>153</v>
      </c>
      <c r="AU97" s="226" t="s">
        <v>79</v>
      </c>
      <c r="AY97" s="20" t="s">
        <v>151</v>
      </c>
      <c r="BE97" s="227">
        <f>IF(N97="základní",J97,0)</f>
        <v>0</v>
      </c>
      <c r="BF97" s="227">
        <f>IF(N97="snížená",J97,0)</f>
        <v>0</v>
      </c>
      <c r="BG97" s="227">
        <f>IF(N97="zákl. přenesená",J97,0)</f>
        <v>0</v>
      </c>
      <c r="BH97" s="227">
        <f>IF(N97="sníž. přenesená",J97,0)</f>
        <v>0</v>
      </c>
      <c r="BI97" s="227">
        <f>IF(N97="nulová",J97,0)</f>
        <v>0</v>
      </c>
      <c r="BJ97" s="20" t="s">
        <v>77</v>
      </c>
      <c r="BK97" s="227">
        <f>ROUND(I97*H97,2)</f>
        <v>0</v>
      </c>
      <c r="BL97" s="20" t="s">
        <v>158</v>
      </c>
      <c r="BM97" s="226" t="s">
        <v>170</v>
      </c>
    </row>
    <row r="98" s="13" customFormat="1">
      <c r="A98" s="13"/>
      <c r="B98" s="233"/>
      <c r="C98" s="234"/>
      <c r="D98" s="235" t="s">
        <v>161</v>
      </c>
      <c r="E98" s="236" t="s">
        <v>19</v>
      </c>
      <c r="F98" s="237" t="s">
        <v>702</v>
      </c>
      <c r="G98" s="234"/>
      <c r="H98" s="238">
        <v>6</v>
      </c>
      <c r="I98" s="239"/>
      <c r="J98" s="234"/>
      <c r="K98" s="234"/>
      <c r="L98" s="240"/>
      <c r="M98" s="241"/>
      <c r="N98" s="242"/>
      <c r="O98" s="242"/>
      <c r="P98" s="242"/>
      <c r="Q98" s="242"/>
      <c r="R98" s="242"/>
      <c r="S98" s="242"/>
      <c r="T98" s="24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44" t="s">
        <v>161</v>
      </c>
      <c r="AU98" s="244" t="s">
        <v>79</v>
      </c>
      <c r="AV98" s="13" t="s">
        <v>79</v>
      </c>
      <c r="AW98" s="13" t="s">
        <v>31</v>
      </c>
      <c r="AX98" s="13" t="s">
        <v>77</v>
      </c>
      <c r="AY98" s="244" t="s">
        <v>151</v>
      </c>
    </row>
    <row r="99" s="2" customFormat="1" ht="24.15" customHeight="1">
      <c r="A99" s="41"/>
      <c r="B99" s="42"/>
      <c r="C99" s="215" t="s">
        <v>158</v>
      </c>
      <c r="D99" s="215" t="s">
        <v>153</v>
      </c>
      <c r="E99" s="216" t="s">
        <v>204</v>
      </c>
      <c r="F99" s="217" t="s">
        <v>205</v>
      </c>
      <c r="G99" s="218" t="s">
        <v>197</v>
      </c>
      <c r="H99" s="219">
        <v>3</v>
      </c>
      <c r="I99" s="220"/>
      <c r="J99" s="221">
        <f>ROUND(I99*H99,2)</f>
        <v>0</v>
      </c>
      <c r="K99" s="217" t="s">
        <v>157</v>
      </c>
      <c r="L99" s="47"/>
      <c r="M99" s="222" t="s">
        <v>19</v>
      </c>
      <c r="N99" s="223" t="s">
        <v>40</v>
      </c>
      <c r="O99" s="87"/>
      <c r="P99" s="224">
        <f>O99*H99</f>
        <v>0</v>
      </c>
      <c r="Q99" s="224">
        <v>0</v>
      </c>
      <c r="R99" s="224">
        <f>Q99*H99</f>
        <v>0</v>
      </c>
      <c r="S99" s="224">
        <v>0</v>
      </c>
      <c r="T99" s="225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26" t="s">
        <v>158</v>
      </c>
      <c r="AT99" s="226" t="s">
        <v>153</v>
      </c>
      <c r="AU99" s="226" t="s">
        <v>79</v>
      </c>
      <c r="AY99" s="20" t="s">
        <v>151</v>
      </c>
      <c r="BE99" s="227">
        <f>IF(N99="základní",J99,0)</f>
        <v>0</v>
      </c>
      <c r="BF99" s="227">
        <f>IF(N99="snížená",J99,0)</f>
        <v>0</v>
      </c>
      <c r="BG99" s="227">
        <f>IF(N99="zákl. přenesená",J99,0)</f>
        <v>0</v>
      </c>
      <c r="BH99" s="227">
        <f>IF(N99="sníž. přenesená",J99,0)</f>
        <v>0</v>
      </c>
      <c r="BI99" s="227">
        <f>IF(N99="nulová",J99,0)</f>
        <v>0</v>
      </c>
      <c r="BJ99" s="20" t="s">
        <v>77</v>
      </c>
      <c r="BK99" s="227">
        <f>ROUND(I99*H99,2)</f>
        <v>0</v>
      </c>
      <c r="BL99" s="20" t="s">
        <v>158</v>
      </c>
      <c r="BM99" s="226" t="s">
        <v>175</v>
      </c>
    </row>
    <row r="100" s="2" customFormat="1">
      <c r="A100" s="41"/>
      <c r="B100" s="42"/>
      <c r="C100" s="43"/>
      <c r="D100" s="228" t="s">
        <v>159</v>
      </c>
      <c r="E100" s="43"/>
      <c r="F100" s="229" t="s">
        <v>207</v>
      </c>
      <c r="G100" s="43"/>
      <c r="H100" s="43"/>
      <c r="I100" s="230"/>
      <c r="J100" s="43"/>
      <c r="K100" s="43"/>
      <c r="L100" s="47"/>
      <c r="M100" s="231"/>
      <c r="N100" s="232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159</v>
      </c>
      <c r="AU100" s="20" t="s">
        <v>79</v>
      </c>
    </row>
    <row r="101" s="13" customFormat="1">
      <c r="A101" s="13"/>
      <c r="B101" s="233"/>
      <c r="C101" s="234"/>
      <c r="D101" s="235" t="s">
        <v>161</v>
      </c>
      <c r="E101" s="236" t="s">
        <v>19</v>
      </c>
      <c r="F101" s="237" t="s">
        <v>703</v>
      </c>
      <c r="G101" s="234"/>
      <c r="H101" s="238">
        <v>3</v>
      </c>
      <c r="I101" s="239"/>
      <c r="J101" s="234"/>
      <c r="K101" s="234"/>
      <c r="L101" s="240"/>
      <c r="M101" s="241"/>
      <c r="N101" s="242"/>
      <c r="O101" s="242"/>
      <c r="P101" s="242"/>
      <c r="Q101" s="242"/>
      <c r="R101" s="242"/>
      <c r="S101" s="242"/>
      <c r="T101" s="24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44" t="s">
        <v>161</v>
      </c>
      <c r="AU101" s="244" t="s">
        <v>79</v>
      </c>
      <c r="AV101" s="13" t="s">
        <v>79</v>
      </c>
      <c r="AW101" s="13" t="s">
        <v>31</v>
      </c>
      <c r="AX101" s="13" t="s">
        <v>77</v>
      </c>
      <c r="AY101" s="244" t="s">
        <v>151</v>
      </c>
    </row>
    <row r="102" s="2" customFormat="1" ht="24.15" customHeight="1">
      <c r="A102" s="41"/>
      <c r="B102" s="42"/>
      <c r="C102" s="215" t="s">
        <v>178</v>
      </c>
      <c r="D102" s="215" t="s">
        <v>153</v>
      </c>
      <c r="E102" s="216" t="s">
        <v>1078</v>
      </c>
      <c r="F102" s="217" t="s">
        <v>1079</v>
      </c>
      <c r="G102" s="218" t="s">
        <v>197</v>
      </c>
      <c r="H102" s="219">
        <v>4.3120000000000003</v>
      </c>
      <c r="I102" s="220"/>
      <c r="J102" s="221">
        <f>ROUND(I102*H102,2)</f>
        <v>0</v>
      </c>
      <c r="K102" s="217" t="s">
        <v>157</v>
      </c>
      <c r="L102" s="47"/>
      <c r="M102" s="222" t="s">
        <v>19</v>
      </c>
      <c r="N102" s="223" t="s">
        <v>40</v>
      </c>
      <c r="O102" s="87"/>
      <c r="P102" s="224">
        <f>O102*H102</f>
        <v>0</v>
      </c>
      <c r="Q102" s="224">
        <v>0</v>
      </c>
      <c r="R102" s="224">
        <f>Q102*H102</f>
        <v>0</v>
      </c>
      <c r="S102" s="224">
        <v>0</v>
      </c>
      <c r="T102" s="225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26" t="s">
        <v>158</v>
      </c>
      <c r="AT102" s="226" t="s">
        <v>153</v>
      </c>
      <c r="AU102" s="226" t="s">
        <v>79</v>
      </c>
      <c r="AY102" s="20" t="s">
        <v>151</v>
      </c>
      <c r="BE102" s="227">
        <f>IF(N102="základní",J102,0)</f>
        <v>0</v>
      </c>
      <c r="BF102" s="227">
        <f>IF(N102="snížená",J102,0)</f>
        <v>0</v>
      </c>
      <c r="BG102" s="227">
        <f>IF(N102="zákl. přenesená",J102,0)</f>
        <v>0</v>
      </c>
      <c r="BH102" s="227">
        <f>IF(N102="sníž. přenesená",J102,0)</f>
        <v>0</v>
      </c>
      <c r="BI102" s="227">
        <f>IF(N102="nulová",J102,0)</f>
        <v>0</v>
      </c>
      <c r="BJ102" s="20" t="s">
        <v>77</v>
      </c>
      <c r="BK102" s="227">
        <f>ROUND(I102*H102,2)</f>
        <v>0</v>
      </c>
      <c r="BL102" s="20" t="s">
        <v>158</v>
      </c>
      <c r="BM102" s="226" t="s">
        <v>181</v>
      </c>
    </row>
    <row r="103" s="2" customFormat="1">
      <c r="A103" s="41"/>
      <c r="B103" s="42"/>
      <c r="C103" s="43"/>
      <c r="D103" s="228" t="s">
        <v>159</v>
      </c>
      <c r="E103" s="43"/>
      <c r="F103" s="229" t="s">
        <v>1080</v>
      </c>
      <c r="G103" s="43"/>
      <c r="H103" s="43"/>
      <c r="I103" s="230"/>
      <c r="J103" s="43"/>
      <c r="K103" s="43"/>
      <c r="L103" s="47"/>
      <c r="M103" s="231"/>
      <c r="N103" s="232"/>
      <c r="O103" s="87"/>
      <c r="P103" s="87"/>
      <c r="Q103" s="87"/>
      <c r="R103" s="87"/>
      <c r="S103" s="87"/>
      <c r="T103" s="88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20" t="s">
        <v>159</v>
      </c>
      <c r="AU103" s="20" t="s">
        <v>79</v>
      </c>
    </row>
    <row r="104" s="13" customFormat="1">
      <c r="A104" s="13"/>
      <c r="B104" s="233"/>
      <c r="C104" s="234"/>
      <c r="D104" s="235" t="s">
        <v>161</v>
      </c>
      <c r="E104" s="236" t="s">
        <v>19</v>
      </c>
      <c r="F104" s="237" t="s">
        <v>1081</v>
      </c>
      <c r="G104" s="234"/>
      <c r="H104" s="238">
        <v>4.0960000000000001</v>
      </c>
      <c r="I104" s="239"/>
      <c r="J104" s="234"/>
      <c r="K104" s="234"/>
      <c r="L104" s="240"/>
      <c r="M104" s="241"/>
      <c r="N104" s="242"/>
      <c r="O104" s="242"/>
      <c r="P104" s="242"/>
      <c r="Q104" s="242"/>
      <c r="R104" s="242"/>
      <c r="S104" s="242"/>
      <c r="T104" s="24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44" t="s">
        <v>161</v>
      </c>
      <c r="AU104" s="244" t="s">
        <v>79</v>
      </c>
      <c r="AV104" s="13" t="s">
        <v>79</v>
      </c>
      <c r="AW104" s="13" t="s">
        <v>31</v>
      </c>
      <c r="AX104" s="13" t="s">
        <v>69</v>
      </c>
      <c r="AY104" s="244" t="s">
        <v>151</v>
      </c>
    </row>
    <row r="105" s="13" customFormat="1">
      <c r="A105" s="13"/>
      <c r="B105" s="233"/>
      <c r="C105" s="234"/>
      <c r="D105" s="235" t="s">
        <v>161</v>
      </c>
      <c r="E105" s="236" t="s">
        <v>19</v>
      </c>
      <c r="F105" s="237" t="s">
        <v>1082</v>
      </c>
      <c r="G105" s="234"/>
      <c r="H105" s="238">
        <v>0.216</v>
      </c>
      <c r="I105" s="239"/>
      <c r="J105" s="234"/>
      <c r="K105" s="234"/>
      <c r="L105" s="240"/>
      <c r="M105" s="241"/>
      <c r="N105" s="242"/>
      <c r="O105" s="242"/>
      <c r="P105" s="242"/>
      <c r="Q105" s="242"/>
      <c r="R105" s="242"/>
      <c r="S105" s="242"/>
      <c r="T105" s="24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4" t="s">
        <v>161</v>
      </c>
      <c r="AU105" s="244" t="s">
        <v>79</v>
      </c>
      <c r="AV105" s="13" t="s">
        <v>79</v>
      </c>
      <c r="AW105" s="13" t="s">
        <v>31</v>
      </c>
      <c r="AX105" s="13" t="s">
        <v>69</v>
      </c>
      <c r="AY105" s="244" t="s">
        <v>151</v>
      </c>
    </row>
    <row r="106" s="14" customFormat="1">
      <c r="A106" s="14"/>
      <c r="B106" s="245"/>
      <c r="C106" s="246"/>
      <c r="D106" s="235" t="s">
        <v>161</v>
      </c>
      <c r="E106" s="247" t="s">
        <v>19</v>
      </c>
      <c r="F106" s="248" t="s">
        <v>202</v>
      </c>
      <c r="G106" s="246"/>
      <c r="H106" s="249">
        <v>4.3120000000000003</v>
      </c>
      <c r="I106" s="250"/>
      <c r="J106" s="246"/>
      <c r="K106" s="246"/>
      <c r="L106" s="251"/>
      <c r="M106" s="252"/>
      <c r="N106" s="253"/>
      <c r="O106" s="253"/>
      <c r="P106" s="253"/>
      <c r="Q106" s="253"/>
      <c r="R106" s="253"/>
      <c r="S106" s="253"/>
      <c r="T106" s="25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55" t="s">
        <v>161</v>
      </c>
      <c r="AU106" s="255" t="s">
        <v>79</v>
      </c>
      <c r="AV106" s="14" t="s">
        <v>158</v>
      </c>
      <c r="AW106" s="14" t="s">
        <v>31</v>
      </c>
      <c r="AX106" s="14" t="s">
        <v>77</v>
      </c>
      <c r="AY106" s="255" t="s">
        <v>151</v>
      </c>
    </row>
    <row r="107" s="2" customFormat="1" ht="24.15" customHeight="1">
      <c r="A107" s="41"/>
      <c r="B107" s="42"/>
      <c r="C107" s="215" t="s">
        <v>170</v>
      </c>
      <c r="D107" s="215" t="s">
        <v>153</v>
      </c>
      <c r="E107" s="216" t="s">
        <v>1083</v>
      </c>
      <c r="F107" s="217" t="s">
        <v>1084</v>
      </c>
      <c r="G107" s="218" t="s">
        <v>197</v>
      </c>
      <c r="H107" s="219">
        <v>58.323999999999998</v>
      </c>
      <c r="I107" s="220"/>
      <c r="J107" s="221">
        <f>ROUND(I107*H107,2)</f>
        <v>0</v>
      </c>
      <c r="K107" s="217" t="s">
        <v>157</v>
      </c>
      <c r="L107" s="47"/>
      <c r="M107" s="222" t="s">
        <v>19</v>
      </c>
      <c r="N107" s="223" t="s">
        <v>40</v>
      </c>
      <c r="O107" s="87"/>
      <c r="P107" s="224">
        <f>O107*H107</f>
        <v>0</v>
      </c>
      <c r="Q107" s="224">
        <v>0</v>
      </c>
      <c r="R107" s="224">
        <f>Q107*H107</f>
        <v>0</v>
      </c>
      <c r="S107" s="224">
        <v>0</v>
      </c>
      <c r="T107" s="225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26" t="s">
        <v>158</v>
      </c>
      <c r="AT107" s="226" t="s">
        <v>153</v>
      </c>
      <c r="AU107" s="226" t="s">
        <v>79</v>
      </c>
      <c r="AY107" s="20" t="s">
        <v>151</v>
      </c>
      <c r="BE107" s="227">
        <f>IF(N107="základní",J107,0)</f>
        <v>0</v>
      </c>
      <c r="BF107" s="227">
        <f>IF(N107="snížená",J107,0)</f>
        <v>0</v>
      </c>
      <c r="BG107" s="227">
        <f>IF(N107="zákl. přenesená",J107,0)</f>
        <v>0</v>
      </c>
      <c r="BH107" s="227">
        <f>IF(N107="sníž. přenesená",J107,0)</f>
        <v>0</v>
      </c>
      <c r="BI107" s="227">
        <f>IF(N107="nulová",J107,0)</f>
        <v>0</v>
      </c>
      <c r="BJ107" s="20" t="s">
        <v>77</v>
      </c>
      <c r="BK107" s="227">
        <f>ROUND(I107*H107,2)</f>
        <v>0</v>
      </c>
      <c r="BL107" s="20" t="s">
        <v>158</v>
      </c>
      <c r="BM107" s="226" t="s">
        <v>8</v>
      </c>
    </row>
    <row r="108" s="2" customFormat="1">
      <c r="A108" s="41"/>
      <c r="B108" s="42"/>
      <c r="C108" s="43"/>
      <c r="D108" s="228" t="s">
        <v>159</v>
      </c>
      <c r="E108" s="43"/>
      <c r="F108" s="229" t="s">
        <v>1085</v>
      </c>
      <c r="G108" s="43"/>
      <c r="H108" s="43"/>
      <c r="I108" s="230"/>
      <c r="J108" s="43"/>
      <c r="K108" s="43"/>
      <c r="L108" s="47"/>
      <c r="M108" s="231"/>
      <c r="N108" s="232"/>
      <c r="O108" s="87"/>
      <c r="P108" s="87"/>
      <c r="Q108" s="87"/>
      <c r="R108" s="87"/>
      <c r="S108" s="87"/>
      <c r="T108" s="88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20" t="s">
        <v>159</v>
      </c>
      <c r="AU108" s="20" t="s">
        <v>79</v>
      </c>
    </row>
    <row r="109" s="13" customFormat="1">
      <c r="A109" s="13"/>
      <c r="B109" s="233"/>
      <c r="C109" s="234"/>
      <c r="D109" s="235" t="s">
        <v>161</v>
      </c>
      <c r="E109" s="236" t="s">
        <v>19</v>
      </c>
      <c r="F109" s="237" t="s">
        <v>1086</v>
      </c>
      <c r="G109" s="234"/>
      <c r="H109" s="238">
        <v>13.074999999999999</v>
      </c>
      <c r="I109" s="239"/>
      <c r="J109" s="234"/>
      <c r="K109" s="234"/>
      <c r="L109" s="240"/>
      <c r="M109" s="241"/>
      <c r="N109" s="242"/>
      <c r="O109" s="242"/>
      <c r="P109" s="242"/>
      <c r="Q109" s="242"/>
      <c r="R109" s="242"/>
      <c r="S109" s="242"/>
      <c r="T109" s="24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44" t="s">
        <v>161</v>
      </c>
      <c r="AU109" s="244" t="s">
        <v>79</v>
      </c>
      <c r="AV109" s="13" t="s">
        <v>79</v>
      </c>
      <c r="AW109" s="13" t="s">
        <v>31</v>
      </c>
      <c r="AX109" s="13" t="s">
        <v>69</v>
      </c>
      <c r="AY109" s="244" t="s">
        <v>151</v>
      </c>
    </row>
    <row r="110" s="13" customFormat="1">
      <c r="A110" s="13"/>
      <c r="B110" s="233"/>
      <c r="C110" s="234"/>
      <c r="D110" s="235" t="s">
        <v>161</v>
      </c>
      <c r="E110" s="236" t="s">
        <v>19</v>
      </c>
      <c r="F110" s="237" t="s">
        <v>1087</v>
      </c>
      <c r="G110" s="234"/>
      <c r="H110" s="238">
        <v>7.0999999999999996</v>
      </c>
      <c r="I110" s="239"/>
      <c r="J110" s="234"/>
      <c r="K110" s="234"/>
      <c r="L110" s="240"/>
      <c r="M110" s="241"/>
      <c r="N110" s="242"/>
      <c r="O110" s="242"/>
      <c r="P110" s="242"/>
      <c r="Q110" s="242"/>
      <c r="R110" s="242"/>
      <c r="S110" s="242"/>
      <c r="T110" s="24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44" t="s">
        <v>161</v>
      </c>
      <c r="AU110" s="244" t="s">
        <v>79</v>
      </c>
      <c r="AV110" s="13" t="s">
        <v>79</v>
      </c>
      <c r="AW110" s="13" t="s">
        <v>31</v>
      </c>
      <c r="AX110" s="13" t="s">
        <v>69</v>
      </c>
      <c r="AY110" s="244" t="s">
        <v>151</v>
      </c>
    </row>
    <row r="111" s="13" customFormat="1">
      <c r="A111" s="13"/>
      <c r="B111" s="233"/>
      <c r="C111" s="234"/>
      <c r="D111" s="235" t="s">
        <v>161</v>
      </c>
      <c r="E111" s="236" t="s">
        <v>19</v>
      </c>
      <c r="F111" s="237" t="s">
        <v>1088</v>
      </c>
      <c r="G111" s="234"/>
      <c r="H111" s="238">
        <v>15.746</v>
      </c>
      <c r="I111" s="239"/>
      <c r="J111" s="234"/>
      <c r="K111" s="234"/>
      <c r="L111" s="240"/>
      <c r="M111" s="241"/>
      <c r="N111" s="242"/>
      <c r="O111" s="242"/>
      <c r="P111" s="242"/>
      <c r="Q111" s="242"/>
      <c r="R111" s="242"/>
      <c r="S111" s="242"/>
      <c r="T111" s="24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4" t="s">
        <v>161</v>
      </c>
      <c r="AU111" s="244" t="s">
        <v>79</v>
      </c>
      <c r="AV111" s="13" t="s">
        <v>79</v>
      </c>
      <c r="AW111" s="13" t="s">
        <v>31</v>
      </c>
      <c r="AX111" s="13" t="s">
        <v>69</v>
      </c>
      <c r="AY111" s="244" t="s">
        <v>151</v>
      </c>
    </row>
    <row r="112" s="13" customFormat="1">
      <c r="A112" s="13"/>
      <c r="B112" s="233"/>
      <c r="C112" s="234"/>
      <c r="D112" s="235" t="s">
        <v>161</v>
      </c>
      <c r="E112" s="236" t="s">
        <v>19</v>
      </c>
      <c r="F112" s="237" t="s">
        <v>1089</v>
      </c>
      <c r="G112" s="234"/>
      <c r="H112" s="238">
        <v>14.614000000000001</v>
      </c>
      <c r="I112" s="239"/>
      <c r="J112" s="234"/>
      <c r="K112" s="234"/>
      <c r="L112" s="240"/>
      <c r="M112" s="241"/>
      <c r="N112" s="242"/>
      <c r="O112" s="242"/>
      <c r="P112" s="242"/>
      <c r="Q112" s="242"/>
      <c r="R112" s="242"/>
      <c r="S112" s="242"/>
      <c r="T112" s="24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44" t="s">
        <v>161</v>
      </c>
      <c r="AU112" s="244" t="s">
        <v>79</v>
      </c>
      <c r="AV112" s="13" t="s">
        <v>79</v>
      </c>
      <c r="AW112" s="13" t="s">
        <v>31</v>
      </c>
      <c r="AX112" s="13" t="s">
        <v>69</v>
      </c>
      <c r="AY112" s="244" t="s">
        <v>151</v>
      </c>
    </row>
    <row r="113" s="13" customFormat="1">
      <c r="A113" s="13"/>
      <c r="B113" s="233"/>
      <c r="C113" s="234"/>
      <c r="D113" s="235" t="s">
        <v>161</v>
      </c>
      <c r="E113" s="236" t="s">
        <v>19</v>
      </c>
      <c r="F113" s="237" t="s">
        <v>1090</v>
      </c>
      <c r="G113" s="234"/>
      <c r="H113" s="238">
        <v>4.6559999999999997</v>
      </c>
      <c r="I113" s="239"/>
      <c r="J113" s="234"/>
      <c r="K113" s="234"/>
      <c r="L113" s="240"/>
      <c r="M113" s="241"/>
      <c r="N113" s="242"/>
      <c r="O113" s="242"/>
      <c r="P113" s="242"/>
      <c r="Q113" s="242"/>
      <c r="R113" s="242"/>
      <c r="S113" s="242"/>
      <c r="T113" s="24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44" t="s">
        <v>161</v>
      </c>
      <c r="AU113" s="244" t="s">
        <v>79</v>
      </c>
      <c r="AV113" s="13" t="s">
        <v>79</v>
      </c>
      <c r="AW113" s="13" t="s">
        <v>31</v>
      </c>
      <c r="AX113" s="13" t="s">
        <v>69</v>
      </c>
      <c r="AY113" s="244" t="s">
        <v>151</v>
      </c>
    </row>
    <row r="114" s="13" customFormat="1">
      <c r="A114" s="13"/>
      <c r="B114" s="233"/>
      <c r="C114" s="234"/>
      <c r="D114" s="235" t="s">
        <v>161</v>
      </c>
      <c r="E114" s="236" t="s">
        <v>19</v>
      </c>
      <c r="F114" s="237" t="s">
        <v>1091</v>
      </c>
      <c r="G114" s="234"/>
      <c r="H114" s="238">
        <v>3.133</v>
      </c>
      <c r="I114" s="239"/>
      <c r="J114" s="234"/>
      <c r="K114" s="234"/>
      <c r="L114" s="240"/>
      <c r="M114" s="241"/>
      <c r="N114" s="242"/>
      <c r="O114" s="242"/>
      <c r="P114" s="242"/>
      <c r="Q114" s="242"/>
      <c r="R114" s="242"/>
      <c r="S114" s="242"/>
      <c r="T114" s="24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4" t="s">
        <v>161</v>
      </c>
      <c r="AU114" s="244" t="s">
        <v>79</v>
      </c>
      <c r="AV114" s="13" t="s">
        <v>79</v>
      </c>
      <c r="AW114" s="13" t="s">
        <v>31</v>
      </c>
      <c r="AX114" s="13" t="s">
        <v>69</v>
      </c>
      <c r="AY114" s="244" t="s">
        <v>151</v>
      </c>
    </row>
    <row r="115" s="14" customFormat="1">
      <c r="A115" s="14"/>
      <c r="B115" s="245"/>
      <c r="C115" s="246"/>
      <c r="D115" s="235" t="s">
        <v>161</v>
      </c>
      <c r="E115" s="247" t="s">
        <v>19</v>
      </c>
      <c r="F115" s="248" t="s">
        <v>202</v>
      </c>
      <c r="G115" s="246"/>
      <c r="H115" s="249">
        <v>58.323999999999998</v>
      </c>
      <c r="I115" s="250"/>
      <c r="J115" s="246"/>
      <c r="K115" s="246"/>
      <c r="L115" s="251"/>
      <c r="M115" s="252"/>
      <c r="N115" s="253"/>
      <c r="O115" s="253"/>
      <c r="P115" s="253"/>
      <c r="Q115" s="253"/>
      <c r="R115" s="253"/>
      <c r="S115" s="253"/>
      <c r="T115" s="25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55" t="s">
        <v>161</v>
      </c>
      <c r="AU115" s="255" t="s">
        <v>79</v>
      </c>
      <c r="AV115" s="14" t="s">
        <v>158</v>
      </c>
      <c r="AW115" s="14" t="s">
        <v>31</v>
      </c>
      <c r="AX115" s="14" t="s">
        <v>77</v>
      </c>
      <c r="AY115" s="255" t="s">
        <v>151</v>
      </c>
    </row>
    <row r="116" s="2" customFormat="1" ht="24.15" customHeight="1">
      <c r="A116" s="41"/>
      <c r="B116" s="42"/>
      <c r="C116" s="215" t="s">
        <v>188</v>
      </c>
      <c r="D116" s="215" t="s">
        <v>153</v>
      </c>
      <c r="E116" s="216" t="s">
        <v>223</v>
      </c>
      <c r="F116" s="217" t="s">
        <v>224</v>
      </c>
      <c r="G116" s="218" t="s">
        <v>197</v>
      </c>
      <c r="H116" s="219">
        <v>113.878</v>
      </c>
      <c r="I116" s="220"/>
      <c r="J116" s="221">
        <f>ROUND(I116*H116,2)</f>
        <v>0</v>
      </c>
      <c r="K116" s="217" t="s">
        <v>157</v>
      </c>
      <c r="L116" s="47"/>
      <c r="M116" s="222" t="s">
        <v>19</v>
      </c>
      <c r="N116" s="223" t="s">
        <v>40</v>
      </c>
      <c r="O116" s="87"/>
      <c r="P116" s="224">
        <f>O116*H116</f>
        <v>0</v>
      </c>
      <c r="Q116" s="224">
        <v>0</v>
      </c>
      <c r="R116" s="224">
        <f>Q116*H116</f>
        <v>0</v>
      </c>
      <c r="S116" s="224">
        <v>0</v>
      </c>
      <c r="T116" s="225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26" t="s">
        <v>158</v>
      </c>
      <c r="AT116" s="226" t="s">
        <v>153</v>
      </c>
      <c r="AU116" s="226" t="s">
        <v>79</v>
      </c>
      <c r="AY116" s="20" t="s">
        <v>151</v>
      </c>
      <c r="BE116" s="227">
        <f>IF(N116="základní",J116,0)</f>
        <v>0</v>
      </c>
      <c r="BF116" s="227">
        <f>IF(N116="snížená",J116,0)</f>
        <v>0</v>
      </c>
      <c r="BG116" s="227">
        <f>IF(N116="zákl. přenesená",J116,0)</f>
        <v>0</v>
      </c>
      <c r="BH116" s="227">
        <f>IF(N116="sníž. přenesená",J116,0)</f>
        <v>0</v>
      </c>
      <c r="BI116" s="227">
        <f>IF(N116="nulová",J116,0)</f>
        <v>0</v>
      </c>
      <c r="BJ116" s="20" t="s">
        <v>77</v>
      </c>
      <c r="BK116" s="227">
        <f>ROUND(I116*H116,2)</f>
        <v>0</v>
      </c>
      <c r="BL116" s="20" t="s">
        <v>158</v>
      </c>
      <c r="BM116" s="226" t="s">
        <v>1092</v>
      </c>
    </row>
    <row r="117" s="2" customFormat="1">
      <c r="A117" s="41"/>
      <c r="B117" s="42"/>
      <c r="C117" s="43"/>
      <c r="D117" s="228" t="s">
        <v>159</v>
      </c>
      <c r="E117" s="43"/>
      <c r="F117" s="229" t="s">
        <v>226</v>
      </c>
      <c r="G117" s="43"/>
      <c r="H117" s="43"/>
      <c r="I117" s="230"/>
      <c r="J117" s="43"/>
      <c r="K117" s="43"/>
      <c r="L117" s="47"/>
      <c r="M117" s="231"/>
      <c r="N117" s="232"/>
      <c r="O117" s="87"/>
      <c r="P117" s="87"/>
      <c r="Q117" s="87"/>
      <c r="R117" s="87"/>
      <c r="S117" s="87"/>
      <c r="T117" s="88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T117" s="20" t="s">
        <v>159</v>
      </c>
      <c r="AU117" s="20" t="s">
        <v>79</v>
      </c>
    </row>
    <row r="118" s="13" customFormat="1">
      <c r="A118" s="13"/>
      <c r="B118" s="233"/>
      <c r="C118" s="234"/>
      <c r="D118" s="235" t="s">
        <v>161</v>
      </c>
      <c r="E118" s="236" t="s">
        <v>19</v>
      </c>
      <c r="F118" s="237" t="s">
        <v>1093</v>
      </c>
      <c r="G118" s="234"/>
      <c r="H118" s="238">
        <v>10.577999999999999</v>
      </c>
      <c r="I118" s="239"/>
      <c r="J118" s="234"/>
      <c r="K118" s="234"/>
      <c r="L118" s="240"/>
      <c r="M118" s="241"/>
      <c r="N118" s="242"/>
      <c r="O118" s="242"/>
      <c r="P118" s="242"/>
      <c r="Q118" s="242"/>
      <c r="R118" s="242"/>
      <c r="S118" s="242"/>
      <c r="T118" s="24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44" t="s">
        <v>161</v>
      </c>
      <c r="AU118" s="244" t="s">
        <v>79</v>
      </c>
      <c r="AV118" s="13" t="s">
        <v>79</v>
      </c>
      <c r="AW118" s="13" t="s">
        <v>31</v>
      </c>
      <c r="AX118" s="13" t="s">
        <v>69</v>
      </c>
      <c r="AY118" s="244" t="s">
        <v>151</v>
      </c>
    </row>
    <row r="119" s="13" customFormat="1">
      <c r="A119" s="13"/>
      <c r="B119" s="233"/>
      <c r="C119" s="234"/>
      <c r="D119" s="235" t="s">
        <v>161</v>
      </c>
      <c r="E119" s="236" t="s">
        <v>19</v>
      </c>
      <c r="F119" s="237" t="s">
        <v>1094</v>
      </c>
      <c r="G119" s="234"/>
      <c r="H119" s="238">
        <v>103.3</v>
      </c>
      <c r="I119" s="239"/>
      <c r="J119" s="234"/>
      <c r="K119" s="234"/>
      <c r="L119" s="240"/>
      <c r="M119" s="241"/>
      <c r="N119" s="242"/>
      <c r="O119" s="242"/>
      <c r="P119" s="242"/>
      <c r="Q119" s="242"/>
      <c r="R119" s="242"/>
      <c r="S119" s="242"/>
      <c r="T119" s="24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44" t="s">
        <v>161</v>
      </c>
      <c r="AU119" s="244" t="s">
        <v>79</v>
      </c>
      <c r="AV119" s="13" t="s">
        <v>79</v>
      </c>
      <c r="AW119" s="13" t="s">
        <v>31</v>
      </c>
      <c r="AX119" s="13" t="s">
        <v>69</v>
      </c>
      <c r="AY119" s="244" t="s">
        <v>151</v>
      </c>
    </row>
    <row r="120" s="14" customFormat="1">
      <c r="A120" s="14"/>
      <c r="B120" s="245"/>
      <c r="C120" s="246"/>
      <c r="D120" s="235" t="s">
        <v>161</v>
      </c>
      <c r="E120" s="247" t="s">
        <v>19</v>
      </c>
      <c r="F120" s="248" t="s">
        <v>202</v>
      </c>
      <c r="G120" s="246"/>
      <c r="H120" s="249">
        <v>113.878</v>
      </c>
      <c r="I120" s="250"/>
      <c r="J120" s="246"/>
      <c r="K120" s="246"/>
      <c r="L120" s="251"/>
      <c r="M120" s="252"/>
      <c r="N120" s="253"/>
      <c r="O120" s="253"/>
      <c r="P120" s="253"/>
      <c r="Q120" s="253"/>
      <c r="R120" s="253"/>
      <c r="S120" s="253"/>
      <c r="T120" s="25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55" t="s">
        <v>161</v>
      </c>
      <c r="AU120" s="255" t="s">
        <v>79</v>
      </c>
      <c r="AV120" s="14" t="s">
        <v>158</v>
      </c>
      <c r="AW120" s="14" t="s">
        <v>31</v>
      </c>
      <c r="AX120" s="14" t="s">
        <v>77</v>
      </c>
      <c r="AY120" s="255" t="s">
        <v>151</v>
      </c>
    </row>
    <row r="121" s="2" customFormat="1" ht="37.8" customHeight="1">
      <c r="A121" s="41"/>
      <c r="B121" s="42"/>
      <c r="C121" s="215" t="s">
        <v>175</v>
      </c>
      <c r="D121" s="215" t="s">
        <v>153</v>
      </c>
      <c r="E121" s="216" t="s">
        <v>733</v>
      </c>
      <c r="F121" s="217" t="s">
        <v>734</v>
      </c>
      <c r="G121" s="218" t="s">
        <v>197</v>
      </c>
      <c r="H121" s="219">
        <v>51.649999999999999</v>
      </c>
      <c r="I121" s="220"/>
      <c r="J121" s="221">
        <f>ROUND(I121*H121,2)</f>
        <v>0</v>
      </c>
      <c r="K121" s="217" t="s">
        <v>157</v>
      </c>
      <c r="L121" s="47"/>
      <c r="M121" s="222" t="s">
        <v>19</v>
      </c>
      <c r="N121" s="223" t="s">
        <v>40</v>
      </c>
      <c r="O121" s="87"/>
      <c r="P121" s="224">
        <f>O121*H121</f>
        <v>0</v>
      </c>
      <c r="Q121" s="224">
        <v>0</v>
      </c>
      <c r="R121" s="224">
        <f>Q121*H121</f>
        <v>0</v>
      </c>
      <c r="S121" s="224">
        <v>0</v>
      </c>
      <c r="T121" s="225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26" t="s">
        <v>158</v>
      </c>
      <c r="AT121" s="226" t="s">
        <v>153</v>
      </c>
      <c r="AU121" s="226" t="s">
        <v>79</v>
      </c>
      <c r="AY121" s="20" t="s">
        <v>151</v>
      </c>
      <c r="BE121" s="227">
        <f>IF(N121="základní",J121,0)</f>
        <v>0</v>
      </c>
      <c r="BF121" s="227">
        <f>IF(N121="snížená",J121,0)</f>
        <v>0</v>
      </c>
      <c r="BG121" s="227">
        <f>IF(N121="zákl. přenesená",J121,0)</f>
        <v>0</v>
      </c>
      <c r="BH121" s="227">
        <f>IF(N121="sníž. přenesená",J121,0)</f>
        <v>0</v>
      </c>
      <c r="BI121" s="227">
        <f>IF(N121="nulová",J121,0)</f>
        <v>0</v>
      </c>
      <c r="BJ121" s="20" t="s">
        <v>77</v>
      </c>
      <c r="BK121" s="227">
        <f>ROUND(I121*H121,2)</f>
        <v>0</v>
      </c>
      <c r="BL121" s="20" t="s">
        <v>158</v>
      </c>
      <c r="BM121" s="226" t="s">
        <v>1095</v>
      </c>
    </row>
    <row r="122" s="2" customFormat="1">
      <c r="A122" s="41"/>
      <c r="B122" s="42"/>
      <c r="C122" s="43"/>
      <c r="D122" s="228" t="s">
        <v>159</v>
      </c>
      <c r="E122" s="43"/>
      <c r="F122" s="229" t="s">
        <v>736</v>
      </c>
      <c r="G122" s="43"/>
      <c r="H122" s="43"/>
      <c r="I122" s="230"/>
      <c r="J122" s="43"/>
      <c r="K122" s="43"/>
      <c r="L122" s="47"/>
      <c r="M122" s="231"/>
      <c r="N122" s="232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159</v>
      </c>
      <c r="AU122" s="20" t="s">
        <v>79</v>
      </c>
    </row>
    <row r="123" s="13" customFormat="1">
      <c r="A123" s="13"/>
      <c r="B123" s="233"/>
      <c r="C123" s="234"/>
      <c r="D123" s="235" t="s">
        <v>161</v>
      </c>
      <c r="E123" s="236" t="s">
        <v>19</v>
      </c>
      <c r="F123" s="237" t="s">
        <v>1096</v>
      </c>
      <c r="G123" s="234"/>
      <c r="H123" s="238">
        <v>51.649999999999999</v>
      </c>
      <c r="I123" s="239"/>
      <c r="J123" s="234"/>
      <c r="K123" s="234"/>
      <c r="L123" s="240"/>
      <c r="M123" s="241"/>
      <c r="N123" s="242"/>
      <c r="O123" s="242"/>
      <c r="P123" s="242"/>
      <c r="Q123" s="242"/>
      <c r="R123" s="242"/>
      <c r="S123" s="242"/>
      <c r="T123" s="24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4" t="s">
        <v>161</v>
      </c>
      <c r="AU123" s="244" t="s">
        <v>79</v>
      </c>
      <c r="AV123" s="13" t="s">
        <v>79</v>
      </c>
      <c r="AW123" s="13" t="s">
        <v>31</v>
      </c>
      <c r="AX123" s="13" t="s">
        <v>77</v>
      </c>
      <c r="AY123" s="244" t="s">
        <v>151</v>
      </c>
    </row>
    <row r="124" s="2" customFormat="1" ht="24.15" customHeight="1">
      <c r="A124" s="41"/>
      <c r="B124" s="42"/>
      <c r="C124" s="215" t="s">
        <v>203</v>
      </c>
      <c r="D124" s="215" t="s">
        <v>153</v>
      </c>
      <c r="E124" s="216" t="s">
        <v>537</v>
      </c>
      <c r="F124" s="217" t="s">
        <v>538</v>
      </c>
      <c r="G124" s="218" t="s">
        <v>197</v>
      </c>
      <c r="H124" s="219">
        <v>51.649999999999999</v>
      </c>
      <c r="I124" s="220"/>
      <c r="J124" s="221">
        <f>ROUND(I124*H124,2)</f>
        <v>0</v>
      </c>
      <c r="K124" s="217" t="s">
        <v>157</v>
      </c>
      <c r="L124" s="47"/>
      <c r="M124" s="222" t="s">
        <v>19</v>
      </c>
      <c r="N124" s="223" t="s">
        <v>40</v>
      </c>
      <c r="O124" s="87"/>
      <c r="P124" s="224">
        <f>O124*H124</f>
        <v>0</v>
      </c>
      <c r="Q124" s="224">
        <v>0</v>
      </c>
      <c r="R124" s="224">
        <f>Q124*H124</f>
        <v>0</v>
      </c>
      <c r="S124" s="224">
        <v>0</v>
      </c>
      <c r="T124" s="225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26" t="s">
        <v>158</v>
      </c>
      <c r="AT124" s="226" t="s">
        <v>153</v>
      </c>
      <c r="AU124" s="226" t="s">
        <v>79</v>
      </c>
      <c r="AY124" s="20" t="s">
        <v>151</v>
      </c>
      <c r="BE124" s="227">
        <f>IF(N124="základní",J124,0)</f>
        <v>0</v>
      </c>
      <c r="BF124" s="227">
        <f>IF(N124="snížená",J124,0)</f>
        <v>0</v>
      </c>
      <c r="BG124" s="227">
        <f>IF(N124="zákl. přenesená",J124,0)</f>
        <v>0</v>
      </c>
      <c r="BH124" s="227">
        <f>IF(N124="sníž. přenesená",J124,0)</f>
        <v>0</v>
      </c>
      <c r="BI124" s="227">
        <f>IF(N124="nulová",J124,0)</f>
        <v>0</v>
      </c>
      <c r="BJ124" s="20" t="s">
        <v>77</v>
      </c>
      <c r="BK124" s="227">
        <f>ROUND(I124*H124,2)</f>
        <v>0</v>
      </c>
      <c r="BL124" s="20" t="s">
        <v>158</v>
      </c>
      <c r="BM124" s="226" t="s">
        <v>206</v>
      </c>
    </row>
    <row r="125" s="2" customFormat="1">
      <c r="A125" s="41"/>
      <c r="B125" s="42"/>
      <c r="C125" s="43"/>
      <c r="D125" s="228" t="s">
        <v>159</v>
      </c>
      <c r="E125" s="43"/>
      <c r="F125" s="229" t="s">
        <v>539</v>
      </c>
      <c r="G125" s="43"/>
      <c r="H125" s="43"/>
      <c r="I125" s="230"/>
      <c r="J125" s="43"/>
      <c r="K125" s="43"/>
      <c r="L125" s="47"/>
      <c r="M125" s="231"/>
      <c r="N125" s="232"/>
      <c r="O125" s="87"/>
      <c r="P125" s="87"/>
      <c r="Q125" s="87"/>
      <c r="R125" s="87"/>
      <c r="S125" s="87"/>
      <c r="T125" s="88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20" t="s">
        <v>159</v>
      </c>
      <c r="AU125" s="20" t="s">
        <v>79</v>
      </c>
    </row>
    <row r="126" s="13" customFormat="1">
      <c r="A126" s="13"/>
      <c r="B126" s="233"/>
      <c r="C126" s="234"/>
      <c r="D126" s="235" t="s">
        <v>161</v>
      </c>
      <c r="E126" s="236" t="s">
        <v>19</v>
      </c>
      <c r="F126" s="237" t="s">
        <v>1097</v>
      </c>
      <c r="G126" s="234"/>
      <c r="H126" s="238">
        <v>51.649999999999999</v>
      </c>
      <c r="I126" s="239"/>
      <c r="J126" s="234"/>
      <c r="K126" s="234"/>
      <c r="L126" s="240"/>
      <c r="M126" s="241"/>
      <c r="N126" s="242"/>
      <c r="O126" s="242"/>
      <c r="P126" s="242"/>
      <c r="Q126" s="242"/>
      <c r="R126" s="242"/>
      <c r="S126" s="242"/>
      <c r="T126" s="24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4" t="s">
        <v>161</v>
      </c>
      <c r="AU126" s="244" t="s">
        <v>79</v>
      </c>
      <c r="AV126" s="13" t="s">
        <v>79</v>
      </c>
      <c r="AW126" s="13" t="s">
        <v>31</v>
      </c>
      <c r="AX126" s="13" t="s">
        <v>77</v>
      </c>
      <c r="AY126" s="244" t="s">
        <v>151</v>
      </c>
    </row>
    <row r="127" s="2" customFormat="1" ht="37.8" customHeight="1">
      <c r="A127" s="41"/>
      <c r="B127" s="42"/>
      <c r="C127" s="215" t="s">
        <v>181</v>
      </c>
      <c r="D127" s="215" t="s">
        <v>153</v>
      </c>
      <c r="E127" s="216" t="s">
        <v>218</v>
      </c>
      <c r="F127" s="217" t="s">
        <v>219</v>
      </c>
      <c r="G127" s="218" t="s">
        <v>197</v>
      </c>
      <c r="H127" s="219">
        <v>10.986000000000001</v>
      </c>
      <c r="I127" s="220"/>
      <c r="J127" s="221">
        <f>ROUND(I127*H127,2)</f>
        <v>0</v>
      </c>
      <c r="K127" s="217" t="s">
        <v>157</v>
      </c>
      <c r="L127" s="47"/>
      <c r="M127" s="222" t="s">
        <v>19</v>
      </c>
      <c r="N127" s="223" t="s">
        <v>40</v>
      </c>
      <c r="O127" s="87"/>
      <c r="P127" s="224">
        <f>O127*H127</f>
        <v>0</v>
      </c>
      <c r="Q127" s="224">
        <v>0</v>
      </c>
      <c r="R127" s="224">
        <f>Q127*H127</f>
        <v>0</v>
      </c>
      <c r="S127" s="224">
        <v>0</v>
      </c>
      <c r="T127" s="225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26" t="s">
        <v>158</v>
      </c>
      <c r="AT127" s="226" t="s">
        <v>153</v>
      </c>
      <c r="AU127" s="226" t="s">
        <v>79</v>
      </c>
      <c r="AY127" s="20" t="s">
        <v>151</v>
      </c>
      <c r="BE127" s="227">
        <f>IF(N127="základní",J127,0)</f>
        <v>0</v>
      </c>
      <c r="BF127" s="227">
        <f>IF(N127="snížená",J127,0)</f>
        <v>0</v>
      </c>
      <c r="BG127" s="227">
        <f>IF(N127="zákl. přenesená",J127,0)</f>
        <v>0</v>
      </c>
      <c r="BH127" s="227">
        <f>IF(N127="sníž. přenesená",J127,0)</f>
        <v>0</v>
      </c>
      <c r="BI127" s="227">
        <f>IF(N127="nulová",J127,0)</f>
        <v>0</v>
      </c>
      <c r="BJ127" s="20" t="s">
        <v>77</v>
      </c>
      <c r="BK127" s="227">
        <f>ROUND(I127*H127,2)</f>
        <v>0</v>
      </c>
      <c r="BL127" s="20" t="s">
        <v>158</v>
      </c>
      <c r="BM127" s="226" t="s">
        <v>192</v>
      </c>
    </row>
    <row r="128" s="2" customFormat="1">
      <c r="A128" s="41"/>
      <c r="B128" s="42"/>
      <c r="C128" s="43"/>
      <c r="D128" s="228" t="s">
        <v>159</v>
      </c>
      <c r="E128" s="43"/>
      <c r="F128" s="229" t="s">
        <v>221</v>
      </c>
      <c r="G128" s="43"/>
      <c r="H128" s="43"/>
      <c r="I128" s="230"/>
      <c r="J128" s="43"/>
      <c r="K128" s="43"/>
      <c r="L128" s="47"/>
      <c r="M128" s="231"/>
      <c r="N128" s="232"/>
      <c r="O128" s="87"/>
      <c r="P128" s="87"/>
      <c r="Q128" s="87"/>
      <c r="R128" s="87"/>
      <c r="S128" s="87"/>
      <c r="T128" s="88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T128" s="20" t="s">
        <v>159</v>
      </c>
      <c r="AU128" s="20" t="s">
        <v>79</v>
      </c>
    </row>
    <row r="129" s="13" customFormat="1">
      <c r="A129" s="13"/>
      <c r="B129" s="233"/>
      <c r="C129" s="234"/>
      <c r="D129" s="235" t="s">
        <v>161</v>
      </c>
      <c r="E129" s="236" t="s">
        <v>19</v>
      </c>
      <c r="F129" s="237" t="s">
        <v>1098</v>
      </c>
      <c r="G129" s="234"/>
      <c r="H129" s="238">
        <v>62.636000000000003</v>
      </c>
      <c r="I129" s="239"/>
      <c r="J129" s="234"/>
      <c r="K129" s="234"/>
      <c r="L129" s="240"/>
      <c r="M129" s="241"/>
      <c r="N129" s="242"/>
      <c r="O129" s="242"/>
      <c r="P129" s="242"/>
      <c r="Q129" s="242"/>
      <c r="R129" s="242"/>
      <c r="S129" s="242"/>
      <c r="T129" s="24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4" t="s">
        <v>161</v>
      </c>
      <c r="AU129" s="244" t="s">
        <v>79</v>
      </c>
      <c r="AV129" s="13" t="s">
        <v>79</v>
      </c>
      <c r="AW129" s="13" t="s">
        <v>31</v>
      </c>
      <c r="AX129" s="13" t="s">
        <v>69</v>
      </c>
      <c r="AY129" s="244" t="s">
        <v>151</v>
      </c>
    </row>
    <row r="130" s="13" customFormat="1">
      <c r="A130" s="13"/>
      <c r="B130" s="233"/>
      <c r="C130" s="234"/>
      <c r="D130" s="235" t="s">
        <v>161</v>
      </c>
      <c r="E130" s="236" t="s">
        <v>19</v>
      </c>
      <c r="F130" s="237" t="s">
        <v>1099</v>
      </c>
      <c r="G130" s="234"/>
      <c r="H130" s="238">
        <v>-51.649999999999999</v>
      </c>
      <c r="I130" s="239"/>
      <c r="J130" s="234"/>
      <c r="K130" s="234"/>
      <c r="L130" s="240"/>
      <c r="M130" s="241"/>
      <c r="N130" s="242"/>
      <c r="O130" s="242"/>
      <c r="P130" s="242"/>
      <c r="Q130" s="242"/>
      <c r="R130" s="242"/>
      <c r="S130" s="242"/>
      <c r="T130" s="24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4" t="s">
        <v>161</v>
      </c>
      <c r="AU130" s="244" t="s">
        <v>79</v>
      </c>
      <c r="AV130" s="13" t="s">
        <v>79</v>
      </c>
      <c r="AW130" s="13" t="s">
        <v>31</v>
      </c>
      <c r="AX130" s="13" t="s">
        <v>69</v>
      </c>
      <c r="AY130" s="244" t="s">
        <v>151</v>
      </c>
    </row>
    <row r="131" s="14" customFormat="1">
      <c r="A131" s="14"/>
      <c r="B131" s="245"/>
      <c r="C131" s="246"/>
      <c r="D131" s="235" t="s">
        <v>161</v>
      </c>
      <c r="E131" s="247" t="s">
        <v>19</v>
      </c>
      <c r="F131" s="248" t="s">
        <v>202</v>
      </c>
      <c r="G131" s="246"/>
      <c r="H131" s="249">
        <v>10.986000000000001</v>
      </c>
      <c r="I131" s="250"/>
      <c r="J131" s="246"/>
      <c r="K131" s="246"/>
      <c r="L131" s="251"/>
      <c r="M131" s="252"/>
      <c r="N131" s="253"/>
      <c r="O131" s="253"/>
      <c r="P131" s="253"/>
      <c r="Q131" s="253"/>
      <c r="R131" s="253"/>
      <c r="S131" s="253"/>
      <c r="T131" s="25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5" t="s">
        <v>161</v>
      </c>
      <c r="AU131" s="255" t="s">
        <v>79</v>
      </c>
      <c r="AV131" s="14" t="s">
        <v>158</v>
      </c>
      <c r="AW131" s="14" t="s">
        <v>31</v>
      </c>
      <c r="AX131" s="14" t="s">
        <v>77</v>
      </c>
      <c r="AY131" s="255" t="s">
        <v>151</v>
      </c>
    </row>
    <row r="132" s="2" customFormat="1" ht="24.15" customHeight="1">
      <c r="A132" s="41"/>
      <c r="B132" s="42"/>
      <c r="C132" s="215" t="s">
        <v>217</v>
      </c>
      <c r="D132" s="215" t="s">
        <v>153</v>
      </c>
      <c r="E132" s="216" t="s">
        <v>599</v>
      </c>
      <c r="F132" s="217" t="s">
        <v>484</v>
      </c>
      <c r="G132" s="218" t="s">
        <v>230</v>
      </c>
      <c r="H132" s="219">
        <v>17.577999999999999</v>
      </c>
      <c r="I132" s="220"/>
      <c r="J132" s="221">
        <f>ROUND(I132*H132,2)</f>
        <v>0</v>
      </c>
      <c r="K132" s="217" t="s">
        <v>157</v>
      </c>
      <c r="L132" s="47"/>
      <c r="M132" s="222" t="s">
        <v>19</v>
      </c>
      <c r="N132" s="223" t="s">
        <v>40</v>
      </c>
      <c r="O132" s="87"/>
      <c r="P132" s="224">
        <f>O132*H132</f>
        <v>0</v>
      </c>
      <c r="Q132" s="224">
        <v>0</v>
      </c>
      <c r="R132" s="224">
        <f>Q132*H132</f>
        <v>0</v>
      </c>
      <c r="S132" s="224">
        <v>0</v>
      </c>
      <c r="T132" s="225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26" t="s">
        <v>158</v>
      </c>
      <c r="AT132" s="226" t="s">
        <v>153</v>
      </c>
      <c r="AU132" s="226" t="s">
        <v>79</v>
      </c>
      <c r="AY132" s="20" t="s">
        <v>151</v>
      </c>
      <c r="BE132" s="227">
        <f>IF(N132="základní",J132,0)</f>
        <v>0</v>
      </c>
      <c r="BF132" s="227">
        <f>IF(N132="snížená",J132,0)</f>
        <v>0</v>
      </c>
      <c r="BG132" s="227">
        <f>IF(N132="zákl. přenesená",J132,0)</f>
        <v>0</v>
      </c>
      <c r="BH132" s="227">
        <f>IF(N132="sníž. přenesená",J132,0)</f>
        <v>0</v>
      </c>
      <c r="BI132" s="227">
        <f>IF(N132="nulová",J132,0)</f>
        <v>0</v>
      </c>
      <c r="BJ132" s="20" t="s">
        <v>77</v>
      </c>
      <c r="BK132" s="227">
        <f>ROUND(I132*H132,2)</f>
        <v>0</v>
      </c>
      <c r="BL132" s="20" t="s">
        <v>158</v>
      </c>
      <c r="BM132" s="226" t="s">
        <v>198</v>
      </c>
    </row>
    <row r="133" s="2" customFormat="1">
      <c r="A133" s="41"/>
      <c r="B133" s="42"/>
      <c r="C133" s="43"/>
      <c r="D133" s="228" t="s">
        <v>159</v>
      </c>
      <c r="E133" s="43"/>
      <c r="F133" s="229" t="s">
        <v>600</v>
      </c>
      <c r="G133" s="43"/>
      <c r="H133" s="43"/>
      <c r="I133" s="230"/>
      <c r="J133" s="43"/>
      <c r="K133" s="43"/>
      <c r="L133" s="47"/>
      <c r="M133" s="231"/>
      <c r="N133" s="232"/>
      <c r="O133" s="87"/>
      <c r="P133" s="87"/>
      <c r="Q133" s="87"/>
      <c r="R133" s="87"/>
      <c r="S133" s="87"/>
      <c r="T133" s="88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20" t="s">
        <v>159</v>
      </c>
      <c r="AU133" s="20" t="s">
        <v>79</v>
      </c>
    </row>
    <row r="134" s="13" customFormat="1">
      <c r="A134" s="13"/>
      <c r="B134" s="233"/>
      <c r="C134" s="234"/>
      <c r="D134" s="235" t="s">
        <v>161</v>
      </c>
      <c r="E134" s="234"/>
      <c r="F134" s="237" t="s">
        <v>1100</v>
      </c>
      <c r="G134" s="234"/>
      <c r="H134" s="238">
        <v>17.577999999999999</v>
      </c>
      <c r="I134" s="239"/>
      <c r="J134" s="234"/>
      <c r="K134" s="234"/>
      <c r="L134" s="240"/>
      <c r="M134" s="241"/>
      <c r="N134" s="242"/>
      <c r="O134" s="242"/>
      <c r="P134" s="242"/>
      <c r="Q134" s="242"/>
      <c r="R134" s="242"/>
      <c r="S134" s="242"/>
      <c r="T134" s="24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4" t="s">
        <v>161</v>
      </c>
      <c r="AU134" s="244" t="s">
        <v>79</v>
      </c>
      <c r="AV134" s="13" t="s">
        <v>79</v>
      </c>
      <c r="AW134" s="13" t="s">
        <v>4</v>
      </c>
      <c r="AX134" s="13" t="s">
        <v>77</v>
      </c>
      <c r="AY134" s="244" t="s">
        <v>151</v>
      </c>
    </row>
    <row r="135" s="2" customFormat="1" ht="24.15" customHeight="1">
      <c r="A135" s="41"/>
      <c r="B135" s="42"/>
      <c r="C135" s="215" t="s">
        <v>8</v>
      </c>
      <c r="D135" s="215" t="s">
        <v>153</v>
      </c>
      <c r="E135" s="216" t="s">
        <v>747</v>
      </c>
      <c r="F135" s="217" t="s">
        <v>748</v>
      </c>
      <c r="G135" s="218" t="s">
        <v>197</v>
      </c>
      <c r="H135" s="219">
        <v>20.675999999999998</v>
      </c>
      <c r="I135" s="220"/>
      <c r="J135" s="221">
        <f>ROUND(I135*H135,2)</f>
        <v>0</v>
      </c>
      <c r="K135" s="217" t="s">
        <v>157</v>
      </c>
      <c r="L135" s="47"/>
      <c r="M135" s="222" t="s">
        <v>19</v>
      </c>
      <c r="N135" s="223" t="s">
        <v>40</v>
      </c>
      <c r="O135" s="87"/>
      <c r="P135" s="224">
        <f>O135*H135</f>
        <v>0</v>
      </c>
      <c r="Q135" s="224">
        <v>0</v>
      </c>
      <c r="R135" s="224">
        <f>Q135*H135</f>
        <v>0</v>
      </c>
      <c r="S135" s="224">
        <v>0</v>
      </c>
      <c r="T135" s="225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26" t="s">
        <v>158</v>
      </c>
      <c r="AT135" s="226" t="s">
        <v>153</v>
      </c>
      <c r="AU135" s="226" t="s">
        <v>79</v>
      </c>
      <c r="AY135" s="20" t="s">
        <v>151</v>
      </c>
      <c r="BE135" s="227">
        <f>IF(N135="základní",J135,0)</f>
        <v>0</v>
      </c>
      <c r="BF135" s="227">
        <f>IF(N135="snížená",J135,0)</f>
        <v>0</v>
      </c>
      <c r="BG135" s="227">
        <f>IF(N135="zákl. přenesená",J135,0)</f>
        <v>0</v>
      </c>
      <c r="BH135" s="227">
        <f>IF(N135="sníž. přenesená",J135,0)</f>
        <v>0</v>
      </c>
      <c r="BI135" s="227">
        <f>IF(N135="nulová",J135,0)</f>
        <v>0</v>
      </c>
      <c r="BJ135" s="20" t="s">
        <v>77</v>
      </c>
      <c r="BK135" s="227">
        <f>ROUND(I135*H135,2)</f>
        <v>0</v>
      </c>
      <c r="BL135" s="20" t="s">
        <v>158</v>
      </c>
      <c r="BM135" s="226" t="s">
        <v>214</v>
      </c>
    </row>
    <row r="136" s="2" customFormat="1">
      <c r="A136" s="41"/>
      <c r="B136" s="42"/>
      <c r="C136" s="43"/>
      <c r="D136" s="228" t="s">
        <v>159</v>
      </c>
      <c r="E136" s="43"/>
      <c r="F136" s="229" t="s">
        <v>749</v>
      </c>
      <c r="G136" s="43"/>
      <c r="H136" s="43"/>
      <c r="I136" s="230"/>
      <c r="J136" s="43"/>
      <c r="K136" s="43"/>
      <c r="L136" s="47"/>
      <c r="M136" s="231"/>
      <c r="N136" s="232"/>
      <c r="O136" s="87"/>
      <c r="P136" s="87"/>
      <c r="Q136" s="87"/>
      <c r="R136" s="87"/>
      <c r="S136" s="87"/>
      <c r="T136" s="88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T136" s="20" t="s">
        <v>159</v>
      </c>
      <c r="AU136" s="20" t="s">
        <v>79</v>
      </c>
    </row>
    <row r="137" s="13" customFormat="1">
      <c r="A137" s="13"/>
      <c r="B137" s="233"/>
      <c r="C137" s="234"/>
      <c r="D137" s="235" t="s">
        <v>161</v>
      </c>
      <c r="E137" s="236" t="s">
        <v>19</v>
      </c>
      <c r="F137" s="237" t="s">
        <v>1101</v>
      </c>
      <c r="G137" s="234"/>
      <c r="H137" s="238">
        <v>58.323999999999998</v>
      </c>
      <c r="I137" s="239"/>
      <c r="J137" s="234"/>
      <c r="K137" s="234"/>
      <c r="L137" s="240"/>
      <c r="M137" s="241"/>
      <c r="N137" s="242"/>
      <c r="O137" s="242"/>
      <c r="P137" s="242"/>
      <c r="Q137" s="242"/>
      <c r="R137" s="242"/>
      <c r="S137" s="242"/>
      <c r="T137" s="24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4" t="s">
        <v>161</v>
      </c>
      <c r="AU137" s="244" t="s">
        <v>79</v>
      </c>
      <c r="AV137" s="13" t="s">
        <v>79</v>
      </c>
      <c r="AW137" s="13" t="s">
        <v>31</v>
      </c>
      <c r="AX137" s="13" t="s">
        <v>69</v>
      </c>
      <c r="AY137" s="244" t="s">
        <v>151</v>
      </c>
    </row>
    <row r="138" s="13" customFormat="1">
      <c r="A138" s="13"/>
      <c r="B138" s="233"/>
      <c r="C138" s="234"/>
      <c r="D138" s="235" t="s">
        <v>161</v>
      </c>
      <c r="E138" s="236" t="s">
        <v>19</v>
      </c>
      <c r="F138" s="237" t="s">
        <v>1102</v>
      </c>
      <c r="G138" s="234"/>
      <c r="H138" s="238">
        <v>-9.3480000000000008</v>
      </c>
      <c r="I138" s="239"/>
      <c r="J138" s="234"/>
      <c r="K138" s="234"/>
      <c r="L138" s="240"/>
      <c r="M138" s="241"/>
      <c r="N138" s="242"/>
      <c r="O138" s="242"/>
      <c r="P138" s="242"/>
      <c r="Q138" s="242"/>
      <c r="R138" s="242"/>
      <c r="S138" s="242"/>
      <c r="T138" s="24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4" t="s">
        <v>161</v>
      </c>
      <c r="AU138" s="244" t="s">
        <v>79</v>
      </c>
      <c r="AV138" s="13" t="s">
        <v>79</v>
      </c>
      <c r="AW138" s="13" t="s">
        <v>31</v>
      </c>
      <c r="AX138" s="13" t="s">
        <v>69</v>
      </c>
      <c r="AY138" s="244" t="s">
        <v>151</v>
      </c>
    </row>
    <row r="139" s="13" customFormat="1">
      <c r="A139" s="13"/>
      <c r="B139" s="233"/>
      <c r="C139" s="234"/>
      <c r="D139" s="235" t="s">
        <v>161</v>
      </c>
      <c r="E139" s="236" t="s">
        <v>19</v>
      </c>
      <c r="F139" s="237" t="s">
        <v>1103</v>
      </c>
      <c r="G139" s="234"/>
      <c r="H139" s="238">
        <v>-30.974</v>
      </c>
      <c r="I139" s="239"/>
      <c r="J139" s="234"/>
      <c r="K139" s="234"/>
      <c r="L139" s="240"/>
      <c r="M139" s="241"/>
      <c r="N139" s="242"/>
      <c r="O139" s="242"/>
      <c r="P139" s="242"/>
      <c r="Q139" s="242"/>
      <c r="R139" s="242"/>
      <c r="S139" s="242"/>
      <c r="T139" s="24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4" t="s">
        <v>161</v>
      </c>
      <c r="AU139" s="244" t="s">
        <v>79</v>
      </c>
      <c r="AV139" s="13" t="s">
        <v>79</v>
      </c>
      <c r="AW139" s="13" t="s">
        <v>31</v>
      </c>
      <c r="AX139" s="13" t="s">
        <v>69</v>
      </c>
      <c r="AY139" s="244" t="s">
        <v>151</v>
      </c>
    </row>
    <row r="140" s="13" customFormat="1">
      <c r="A140" s="13"/>
      <c r="B140" s="233"/>
      <c r="C140" s="234"/>
      <c r="D140" s="235" t="s">
        <v>161</v>
      </c>
      <c r="E140" s="236" t="s">
        <v>19</v>
      </c>
      <c r="F140" s="237" t="s">
        <v>1104</v>
      </c>
      <c r="G140" s="234"/>
      <c r="H140" s="238">
        <v>-0.13200000000000001</v>
      </c>
      <c r="I140" s="239"/>
      <c r="J140" s="234"/>
      <c r="K140" s="234"/>
      <c r="L140" s="240"/>
      <c r="M140" s="241"/>
      <c r="N140" s="242"/>
      <c r="O140" s="242"/>
      <c r="P140" s="242"/>
      <c r="Q140" s="242"/>
      <c r="R140" s="242"/>
      <c r="S140" s="242"/>
      <c r="T140" s="24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4" t="s">
        <v>161</v>
      </c>
      <c r="AU140" s="244" t="s">
        <v>79</v>
      </c>
      <c r="AV140" s="13" t="s">
        <v>79</v>
      </c>
      <c r="AW140" s="13" t="s">
        <v>31</v>
      </c>
      <c r="AX140" s="13" t="s">
        <v>69</v>
      </c>
      <c r="AY140" s="244" t="s">
        <v>151</v>
      </c>
    </row>
    <row r="141" s="16" customFormat="1">
      <c r="A141" s="16"/>
      <c r="B141" s="284"/>
      <c r="C141" s="285"/>
      <c r="D141" s="235" t="s">
        <v>161</v>
      </c>
      <c r="E141" s="286" t="s">
        <v>19</v>
      </c>
      <c r="F141" s="287" t="s">
        <v>754</v>
      </c>
      <c r="G141" s="285"/>
      <c r="H141" s="288">
        <v>17.870000000000001</v>
      </c>
      <c r="I141" s="289"/>
      <c r="J141" s="285"/>
      <c r="K141" s="285"/>
      <c r="L141" s="290"/>
      <c r="M141" s="291"/>
      <c r="N141" s="292"/>
      <c r="O141" s="292"/>
      <c r="P141" s="292"/>
      <c r="Q141" s="292"/>
      <c r="R141" s="292"/>
      <c r="S141" s="292"/>
      <c r="T141" s="293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T141" s="294" t="s">
        <v>161</v>
      </c>
      <c r="AU141" s="294" t="s">
        <v>79</v>
      </c>
      <c r="AV141" s="16" t="s">
        <v>167</v>
      </c>
      <c r="AW141" s="16" t="s">
        <v>31</v>
      </c>
      <c r="AX141" s="16" t="s">
        <v>69</v>
      </c>
      <c r="AY141" s="294" t="s">
        <v>151</v>
      </c>
    </row>
    <row r="142" s="13" customFormat="1">
      <c r="A142" s="13"/>
      <c r="B142" s="233"/>
      <c r="C142" s="234"/>
      <c r="D142" s="235" t="s">
        <v>161</v>
      </c>
      <c r="E142" s="236" t="s">
        <v>19</v>
      </c>
      <c r="F142" s="237" t="s">
        <v>1105</v>
      </c>
      <c r="G142" s="234"/>
      <c r="H142" s="238">
        <v>4.3120000000000003</v>
      </c>
      <c r="I142" s="239"/>
      <c r="J142" s="234"/>
      <c r="K142" s="234"/>
      <c r="L142" s="240"/>
      <c r="M142" s="241"/>
      <c r="N142" s="242"/>
      <c r="O142" s="242"/>
      <c r="P142" s="242"/>
      <c r="Q142" s="242"/>
      <c r="R142" s="242"/>
      <c r="S142" s="242"/>
      <c r="T142" s="24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4" t="s">
        <v>161</v>
      </c>
      <c r="AU142" s="244" t="s">
        <v>79</v>
      </c>
      <c r="AV142" s="13" t="s">
        <v>79</v>
      </c>
      <c r="AW142" s="13" t="s">
        <v>31</v>
      </c>
      <c r="AX142" s="13" t="s">
        <v>69</v>
      </c>
      <c r="AY142" s="244" t="s">
        <v>151</v>
      </c>
    </row>
    <row r="143" s="13" customFormat="1">
      <c r="A143" s="13"/>
      <c r="B143" s="233"/>
      <c r="C143" s="234"/>
      <c r="D143" s="235" t="s">
        <v>161</v>
      </c>
      <c r="E143" s="236" t="s">
        <v>19</v>
      </c>
      <c r="F143" s="237" t="s">
        <v>1106</v>
      </c>
      <c r="G143" s="234"/>
      <c r="H143" s="238">
        <v>-0.14399999999999999</v>
      </c>
      <c r="I143" s="239"/>
      <c r="J143" s="234"/>
      <c r="K143" s="234"/>
      <c r="L143" s="240"/>
      <c r="M143" s="241"/>
      <c r="N143" s="242"/>
      <c r="O143" s="242"/>
      <c r="P143" s="242"/>
      <c r="Q143" s="242"/>
      <c r="R143" s="242"/>
      <c r="S143" s="242"/>
      <c r="T143" s="24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4" t="s">
        <v>161</v>
      </c>
      <c r="AU143" s="244" t="s">
        <v>79</v>
      </c>
      <c r="AV143" s="13" t="s">
        <v>79</v>
      </c>
      <c r="AW143" s="13" t="s">
        <v>31</v>
      </c>
      <c r="AX143" s="13" t="s">
        <v>69</v>
      </c>
      <c r="AY143" s="244" t="s">
        <v>151</v>
      </c>
    </row>
    <row r="144" s="13" customFormat="1">
      <c r="A144" s="13"/>
      <c r="B144" s="233"/>
      <c r="C144" s="234"/>
      <c r="D144" s="235" t="s">
        <v>161</v>
      </c>
      <c r="E144" s="236" t="s">
        <v>19</v>
      </c>
      <c r="F144" s="237" t="s">
        <v>1107</v>
      </c>
      <c r="G144" s="234"/>
      <c r="H144" s="238">
        <v>-1.256</v>
      </c>
      <c r="I144" s="239"/>
      <c r="J144" s="234"/>
      <c r="K144" s="234"/>
      <c r="L144" s="240"/>
      <c r="M144" s="241"/>
      <c r="N144" s="242"/>
      <c r="O144" s="242"/>
      <c r="P144" s="242"/>
      <c r="Q144" s="242"/>
      <c r="R144" s="242"/>
      <c r="S144" s="242"/>
      <c r="T144" s="24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4" t="s">
        <v>161</v>
      </c>
      <c r="AU144" s="244" t="s">
        <v>79</v>
      </c>
      <c r="AV144" s="13" t="s">
        <v>79</v>
      </c>
      <c r="AW144" s="13" t="s">
        <v>31</v>
      </c>
      <c r="AX144" s="13" t="s">
        <v>69</v>
      </c>
      <c r="AY144" s="244" t="s">
        <v>151</v>
      </c>
    </row>
    <row r="145" s="13" customFormat="1">
      <c r="A145" s="13"/>
      <c r="B145" s="233"/>
      <c r="C145" s="234"/>
      <c r="D145" s="235" t="s">
        <v>161</v>
      </c>
      <c r="E145" s="236" t="s">
        <v>19</v>
      </c>
      <c r="F145" s="237" t="s">
        <v>1108</v>
      </c>
      <c r="G145" s="234"/>
      <c r="H145" s="238">
        <v>-0.106</v>
      </c>
      <c r="I145" s="239"/>
      <c r="J145" s="234"/>
      <c r="K145" s="234"/>
      <c r="L145" s="240"/>
      <c r="M145" s="241"/>
      <c r="N145" s="242"/>
      <c r="O145" s="242"/>
      <c r="P145" s="242"/>
      <c r="Q145" s="242"/>
      <c r="R145" s="242"/>
      <c r="S145" s="242"/>
      <c r="T145" s="24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4" t="s">
        <v>161</v>
      </c>
      <c r="AU145" s="244" t="s">
        <v>79</v>
      </c>
      <c r="AV145" s="13" t="s">
        <v>79</v>
      </c>
      <c r="AW145" s="13" t="s">
        <v>31</v>
      </c>
      <c r="AX145" s="13" t="s">
        <v>69</v>
      </c>
      <c r="AY145" s="244" t="s">
        <v>151</v>
      </c>
    </row>
    <row r="146" s="16" customFormat="1">
      <c r="A146" s="16"/>
      <c r="B146" s="284"/>
      <c r="C146" s="285"/>
      <c r="D146" s="235" t="s">
        <v>161</v>
      </c>
      <c r="E146" s="286" t="s">
        <v>19</v>
      </c>
      <c r="F146" s="287" t="s">
        <v>754</v>
      </c>
      <c r="G146" s="285"/>
      <c r="H146" s="288">
        <v>2.806</v>
      </c>
      <c r="I146" s="289"/>
      <c r="J146" s="285"/>
      <c r="K146" s="285"/>
      <c r="L146" s="290"/>
      <c r="M146" s="291"/>
      <c r="N146" s="292"/>
      <c r="O146" s="292"/>
      <c r="P146" s="292"/>
      <c r="Q146" s="292"/>
      <c r="R146" s="292"/>
      <c r="S146" s="292"/>
      <c r="T146" s="293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T146" s="294" t="s">
        <v>161</v>
      </c>
      <c r="AU146" s="294" t="s">
        <v>79</v>
      </c>
      <c r="AV146" s="16" t="s">
        <v>167</v>
      </c>
      <c r="AW146" s="16" t="s">
        <v>31</v>
      </c>
      <c r="AX146" s="16" t="s">
        <v>69</v>
      </c>
      <c r="AY146" s="294" t="s">
        <v>151</v>
      </c>
    </row>
    <row r="147" s="14" customFormat="1">
      <c r="A147" s="14"/>
      <c r="B147" s="245"/>
      <c r="C147" s="246"/>
      <c r="D147" s="235" t="s">
        <v>161</v>
      </c>
      <c r="E147" s="247" t="s">
        <v>19</v>
      </c>
      <c r="F147" s="248" t="s">
        <v>202</v>
      </c>
      <c r="G147" s="246"/>
      <c r="H147" s="249">
        <v>20.675999999999998</v>
      </c>
      <c r="I147" s="250"/>
      <c r="J147" s="246"/>
      <c r="K147" s="246"/>
      <c r="L147" s="251"/>
      <c r="M147" s="252"/>
      <c r="N147" s="253"/>
      <c r="O147" s="253"/>
      <c r="P147" s="253"/>
      <c r="Q147" s="253"/>
      <c r="R147" s="253"/>
      <c r="S147" s="253"/>
      <c r="T147" s="25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5" t="s">
        <v>161</v>
      </c>
      <c r="AU147" s="255" t="s">
        <v>79</v>
      </c>
      <c r="AV147" s="14" t="s">
        <v>158</v>
      </c>
      <c r="AW147" s="14" t="s">
        <v>31</v>
      </c>
      <c r="AX147" s="14" t="s">
        <v>77</v>
      </c>
      <c r="AY147" s="255" t="s">
        <v>151</v>
      </c>
    </row>
    <row r="148" s="2" customFormat="1" ht="37.8" customHeight="1">
      <c r="A148" s="41"/>
      <c r="B148" s="42"/>
      <c r="C148" s="215" t="s">
        <v>227</v>
      </c>
      <c r="D148" s="215" t="s">
        <v>153</v>
      </c>
      <c r="E148" s="216" t="s">
        <v>761</v>
      </c>
      <c r="F148" s="217" t="s">
        <v>762</v>
      </c>
      <c r="G148" s="218" t="s">
        <v>197</v>
      </c>
      <c r="H148" s="219">
        <v>30.974</v>
      </c>
      <c r="I148" s="220"/>
      <c r="J148" s="221">
        <f>ROUND(I148*H148,2)</f>
        <v>0</v>
      </c>
      <c r="K148" s="217" t="s">
        <v>157</v>
      </c>
      <c r="L148" s="47"/>
      <c r="M148" s="222" t="s">
        <v>19</v>
      </c>
      <c r="N148" s="223" t="s">
        <v>40</v>
      </c>
      <c r="O148" s="87"/>
      <c r="P148" s="224">
        <f>O148*H148</f>
        <v>0</v>
      </c>
      <c r="Q148" s="224">
        <v>0</v>
      </c>
      <c r="R148" s="224">
        <f>Q148*H148</f>
        <v>0</v>
      </c>
      <c r="S148" s="224">
        <v>0</v>
      </c>
      <c r="T148" s="225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26" t="s">
        <v>158</v>
      </c>
      <c r="AT148" s="226" t="s">
        <v>153</v>
      </c>
      <c r="AU148" s="226" t="s">
        <v>79</v>
      </c>
      <c r="AY148" s="20" t="s">
        <v>151</v>
      </c>
      <c r="BE148" s="227">
        <f>IF(N148="základní",J148,0)</f>
        <v>0</v>
      </c>
      <c r="BF148" s="227">
        <f>IF(N148="snížená",J148,0)</f>
        <v>0</v>
      </c>
      <c r="BG148" s="227">
        <f>IF(N148="zákl. přenesená",J148,0)</f>
        <v>0</v>
      </c>
      <c r="BH148" s="227">
        <f>IF(N148="sníž. přenesená",J148,0)</f>
        <v>0</v>
      </c>
      <c r="BI148" s="227">
        <f>IF(N148="nulová",J148,0)</f>
        <v>0</v>
      </c>
      <c r="BJ148" s="20" t="s">
        <v>77</v>
      </c>
      <c r="BK148" s="227">
        <f>ROUND(I148*H148,2)</f>
        <v>0</v>
      </c>
      <c r="BL148" s="20" t="s">
        <v>158</v>
      </c>
      <c r="BM148" s="226" t="s">
        <v>278</v>
      </c>
    </row>
    <row r="149" s="2" customFormat="1">
      <c r="A149" s="41"/>
      <c r="B149" s="42"/>
      <c r="C149" s="43"/>
      <c r="D149" s="228" t="s">
        <v>159</v>
      </c>
      <c r="E149" s="43"/>
      <c r="F149" s="229" t="s">
        <v>763</v>
      </c>
      <c r="G149" s="43"/>
      <c r="H149" s="43"/>
      <c r="I149" s="230"/>
      <c r="J149" s="43"/>
      <c r="K149" s="43"/>
      <c r="L149" s="47"/>
      <c r="M149" s="231"/>
      <c r="N149" s="232"/>
      <c r="O149" s="87"/>
      <c r="P149" s="87"/>
      <c r="Q149" s="87"/>
      <c r="R149" s="87"/>
      <c r="S149" s="87"/>
      <c r="T149" s="88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T149" s="20" t="s">
        <v>159</v>
      </c>
      <c r="AU149" s="20" t="s">
        <v>79</v>
      </c>
    </row>
    <row r="150" s="13" customFormat="1">
      <c r="A150" s="13"/>
      <c r="B150" s="233"/>
      <c r="C150" s="234"/>
      <c r="D150" s="235" t="s">
        <v>161</v>
      </c>
      <c r="E150" s="236" t="s">
        <v>19</v>
      </c>
      <c r="F150" s="237" t="s">
        <v>1109</v>
      </c>
      <c r="G150" s="234"/>
      <c r="H150" s="238">
        <v>30.974</v>
      </c>
      <c r="I150" s="239"/>
      <c r="J150" s="234"/>
      <c r="K150" s="234"/>
      <c r="L150" s="240"/>
      <c r="M150" s="241"/>
      <c r="N150" s="242"/>
      <c r="O150" s="242"/>
      <c r="P150" s="242"/>
      <c r="Q150" s="242"/>
      <c r="R150" s="242"/>
      <c r="S150" s="242"/>
      <c r="T150" s="24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4" t="s">
        <v>161</v>
      </c>
      <c r="AU150" s="244" t="s">
        <v>79</v>
      </c>
      <c r="AV150" s="13" t="s">
        <v>79</v>
      </c>
      <c r="AW150" s="13" t="s">
        <v>31</v>
      </c>
      <c r="AX150" s="13" t="s">
        <v>77</v>
      </c>
      <c r="AY150" s="244" t="s">
        <v>151</v>
      </c>
    </row>
    <row r="151" s="2" customFormat="1" ht="16.5" customHeight="1">
      <c r="A151" s="41"/>
      <c r="B151" s="42"/>
      <c r="C151" s="257" t="s">
        <v>192</v>
      </c>
      <c r="D151" s="257" t="s">
        <v>249</v>
      </c>
      <c r="E151" s="258" t="s">
        <v>765</v>
      </c>
      <c r="F151" s="259" t="s">
        <v>766</v>
      </c>
      <c r="G151" s="260" t="s">
        <v>230</v>
      </c>
      <c r="H151" s="261">
        <v>61.948</v>
      </c>
      <c r="I151" s="262"/>
      <c r="J151" s="263">
        <f>ROUND(I151*H151,2)</f>
        <v>0</v>
      </c>
      <c r="K151" s="259" t="s">
        <v>157</v>
      </c>
      <c r="L151" s="264"/>
      <c r="M151" s="265" t="s">
        <v>19</v>
      </c>
      <c r="N151" s="266" t="s">
        <v>40</v>
      </c>
      <c r="O151" s="87"/>
      <c r="P151" s="224">
        <f>O151*H151</f>
        <v>0</v>
      </c>
      <c r="Q151" s="224">
        <v>1</v>
      </c>
      <c r="R151" s="224">
        <f>Q151*H151</f>
        <v>61.948</v>
      </c>
      <c r="S151" s="224">
        <v>0</v>
      </c>
      <c r="T151" s="225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26" t="s">
        <v>175</v>
      </c>
      <c r="AT151" s="226" t="s">
        <v>249</v>
      </c>
      <c r="AU151" s="226" t="s">
        <v>79</v>
      </c>
      <c r="AY151" s="20" t="s">
        <v>151</v>
      </c>
      <c r="BE151" s="227">
        <f>IF(N151="základní",J151,0)</f>
        <v>0</v>
      </c>
      <c r="BF151" s="227">
        <f>IF(N151="snížená",J151,0)</f>
        <v>0</v>
      </c>
      <c r="BG151" s="227">
        <f>IF(N151="zákl. přenesená",J151,0)</f>
        <v>0</v>
      </c>
      <c r="BH151" s="227">
        <f>IF(N151="sníž. přenesená",J151,0)</f>
        <v>0</v>
      </c>
      <c r="BI151" s="227">
        <f>IF(N151="nulová",J151,0)</f>
        <v>0</v>
      </c>
      <c r="BJ151" s="20" t="s">
        <v>77</v>
      </c>
      <c r="BK151" s="227">
        <f>ROUND(I151*H151,2)</f>
        <v>0</v>
      </c>
      <c r="BL151" s="20" t="s">
        <v>158</v>
      </c>
      <c r="BM151" s="226" t="s">
        <v>291</v>
      </c>
    </row>
    <row r="152" s="13" customFormat="1">
      <c r="A152" s="13"/>
      <c r="B152" s="233"/>
      <c r="C152" s="234"/>
      <c r="D152" s="235" t="s">
        <v>161</v>
      </c>
      <c r="E152" s="236" t="s">
        <v>19</v>
      </c>
      <c r="F152" s="237" t="s">
        <v>1110</v>
      </c>
      <c r="G152" s="234"/>
      <c r="H152" s="238">
        <v>61.948</v>
      </c>
      <c r="I152" s="239"/>
      <c r="J152" s="234"/>
      <c r="K152" s="234"/>
      <c r="L152" s="240"/>
      <c r="M152" s="241"/>
      <c r="N152" s="242"/>
      <c r="O152" s="242"/>
      <c r="P152" s="242"/>
      <c r="Q152" s="242"/>
      <c r="R152" s="242"/>
      <c r="S152" s="242"/>
      <c r="T152" s="24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4" t="s">
        <v>161</v>
      </c>
      <c r="AU152" s="244" t="s">
        <v>79</v>
      </c>
      <c r="AV152" s="13" t="s">
        <v>79</v>
      </c>
      <c r="AW152" s="13" t="s">
        <v>31</v>
      </c>
      <c r="AX152" s="13" t="s">
        <v>69</v>
      </c>
      <c r="AY152" s="244" t="s">
        <v>151</v>
      </c>
    </row>
    <row r="153" s="14" customFormat="1">
      <c r="A153" s="14"/>
      <c r="B153" s="245"/>
      <c r="C153" s="246"/>
      <c r="D153" s="235" t="s">
        <v>161</v>
      </c>
      <c r="E153" s="247" t="s">
        <v>19</v>
      </c>
      <c r="F153" s="248" t="s">
        <v>202</v>
      </c>
      <c r="G153" s="246"/>
      <c r="H153" s="249">
        <v>61.948</v>
      </c>
      <c r="I153" s="250"/>
      <c r="J153" s="246"/>
      <c r="K153" s="246"/>
      <c r="L153" s="251"/>
      <c r="M153" s="252"/>
      <c r="N153" s="253"/>
      <c r="O153" s="253"/>
      <c r="P153" s="253"/>
      <c r="Q153" s="253"/>
      <c r="R153" s="253"/>
      <c r="S153" s="253"/>
      <c r="T153" s="25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5" t="s">
        <v>161</v>
      </c>
      <c r="AU153" s="255" t="s">
        <v>79</v>
      </c>
      <c r="AV153" s="14" t="s">
        <v>158</v>
      </c>
      <c r="AW153" s="14" t="s">
        <v>31</v>
      </c>
      <c r="AX153" s="14" t="s">
        <v>77</v>
      </c>
      <c r="AY153" s="255" t="s">
        <v>151</v>
      </c>
    </row>
    <row r="154" s="12" customFormat="1" ht="22.8" customHeight="1">
      <c r="A154" s="12"/>
      <c r="B154" s="199"/>
      <c r="C154" s="200"/>
      <c r="D154" s="201" t="s">
        <v>68</v>
      </c>
      <c r="E154" s="213" t="s">
        <v>158</v>
      </c>
      <c r="F154" s="213" t="s">
        <v>791</v>
      </c>
      <c r="G154" s="200"/>
      <c r="H154" s="200"/>
      <c r="I154" s="203"/>
      <c r="J154" s="214">
        <f>BK154</f>
        <v>0</v>
      </c>
      <c r="K154" s="200"/>
      <c r="L154" s="205"/>
      <c r="M154" s="206"/>
      <c r="N154" s="207"/>
      <c r="O154" s="207"/>
      <c r="P154" s="208">
        <f>SUM(P155:P166)</f>
        <v>0</v>
      </c>
      <c r="Q154" s="207"/>
      <c r="R154" s="208">
        <f>SUM(R155:R166)</f>
        <v>18.332023240000002</v>
      </c>
      <c r="S154" s="207"/>
      <c r="T154" s="209">
        <f>SUM(T155:T166)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10" t="s">
        <v>77</v>
      </c>
      <c r="AT154" s="211" t="s">
        <v>68</v>
      </c>
      <c r="AU154" s="211" t="s">
        <v>77</v>
      </c>
      <c r="AY154" s="210" t="s">
        <v>151</v>
      </c>
      <c r="BK154" s="212">
        <f>SUM(BK155:BK166)</f>
        <v>0</v>
      </c>
    </row>
    <row r="155" s="2" customFormat="1" ht="21.75" customHeight="1">
      <c r="A155" s="41"/>
      <c r="B155" s="42"/>
      <c r="C155" s="215" t="s">
        <v>243</v>
      </c>
      <c r="D155" s="215" t="s">
        <v>153</v>
      </c>
      <c r="E155" s="216" t="s">
        <v>792</v>
      </c>
      <c r="F155" s="217" t="s">
        <v>793</v>
      </c>
      <c r="G155" s="218" t="s">
        <v>197</v>
      </c>
      <c r="H155" s="219">
        <v>9.3480000000000008</v>
      </c>
      <c r="I155" s="220"/>
      <c r="J155" s="221">
        <f>ROUND(I155*H155,2)</f>
        <v>0</v>
      </c>
      <c r="K155" s="217" t="s">
        <v>157</v>
      </c>
      <c r="L155" s="47"/>
      <c r="M155" s="222" t="s">
        <v>19</v>
      </c>
      <c r="N155" s="223" t="s">
        <v>40</v>
      </c>
      <c r="O155" s="87"/>
      <c r="P155" s="224">
        <f>O155*H155</f>
        <v>0</v>
      </c>
      <c r="Q155" s="224">
        <v>1.8907700000000001</v>
      </c>
      <c r="R155" s="224">
        <f>Q155*H155</f>
        <v>17.674917960000002</v>
      </c>
      <c r="S155" s="224">
        <v>0</v>
      </c>
      <c r="T155" s="225">
        <f>S155*H155</f>
        <v>0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26" t="s">
        <v>158</v>
      </c>
      <c r="AT155" s="226" t="s">
        <v>153</v>
      </c>
      <c r="AU155" s="226" t="s">
        <v>79</v>
      </c>
      <c r="AY155" s="20" t="s">
        <v>151</v>
      </c>
      <c r="BE155" s="227">
        <f>IF(N155="základní",J155,0)</f>
        <v>0</v>
      </c>
      <c r="BF155" s="227">
        <f>IF(N155="snížená",J155,0)</f>
        <v>0</v>
      </c>
      <c r="BG155" s="227">
        <f>IF(N155="zákl. přenesená",J155,0)</f>
        <v>0</v>
      </c>
      <c r="BH155" s="227">
        <f>IF(N155="sníž. přenesená",J155,0)</f>
        <v>0</v>
      </c>
      <c r="BI155" s="227">
        <f>IF(N155="nulová",J155,0)</f>
        <v>0</v>
      </c>
      <c r="BJ155" s="20" t="s">
        <v>77</v>
      </c>
      <c r="BK155" s="227">
        <f>ROUND(I155*H155,2)</f>
        <v>0</v>
      </c>
      <c r="BL155" s="20" t="s">
        <v>158</v>
      </c>
      <c r="BM155" s="226" t="s">
        <v>225</v>
      </c>
    </row>
    <row r="156" s="2" customFormat="1">
      <c r="A156" s="41"/>
      <c r="B156" s="42"/>
      <c r="C156" s="43"/>
      <c r="D156" s="228" t="s">
        <v>159</v>
      </c>
      <c r="E156" s="43"/>
      <c r="F156" s="229" t="s">
        <v>794</v>
      </c>
      <c r="G156" s="43"/>
      <c r="H156" s="43"/>
      <c r="I156" s="230"/>
      <c r="J156" s="43"/>
      <c r="K156" s="43"/>
      <c r="L156" s="47"/>
      <c r="M156" s="231"/>
      <c r="N156" s="232"/>
      <c r="O156" s="87"/>
      <c r="P156" s="87"/>
      <c r="Q156" s="87"/>
      <c r="R156" s="87"/>
      <c r="S156" s="87"/>
      <c r="T156" s="88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T156" s="20" t="s">
        <v>159</v>
      </c>
      <c r="AU156" s="20" t="s">
        <v>79</v>
      </c>
    </row>
    <row r="157" s="13" customFormat="1">
      <c r="A157" s="13"/>
      <c r="B157" s="233"/>
      <c r="C157" s="234"/>
      <c r="D157" s="235" t="s">
        <v>161</v>
      </c>
      <c r="E157" s="236" t="s">
        <v>19</v>
      </c>
      <c r="F157" s="237" t="s">
        <v>1111</v>
      </c>
      <c r="G157" s="234"/>
      <c r="H157" s="238">
        <v>9.3480000000000008</v>
      </c>
      <c r="I157" s="239"/>
      <c r="J157" s="234"/>
      <c r="K157" s="234"/>
      <c r="L157" s="240"/>
      <c r="M157" s="241"/>
      <c r="N157" s="242"/>
      <c r="O157" s="242"/>
      <c r="P157" s="242"/>
      <c r="Q157" s="242"/>
      <c r="R157" s="242"/>
      <c r="S157" s="242"/>
      <c r="T157" s="24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4" t="s">
        <v>161</v>
      </c>
      <c r="AU157" s="244" t="s">
        <v>79</v>
      </c>
      <c r="AV157" s="13" t="s">
        <v>79</v>
      </c>
      <c r="AW157" s="13" t="s">
        <v>31</v>
      </c>
      <c r="AX157" s="13" t="s">
        <v>77</v>
      </c>
      <c r="AY157" s="244" t="s">
        <v>151</v>
      </c>
    </row>
    <row r="158" s="2" customFormat="1" ht="16.5" customHeight="1">
      <c r="A158" s="41"/>
      <c r="B158" s="42"/>
      <c r="C158" s="215" t="s">
        <v>198</v>
      </c>
      <c r="D158" s="215" t="s">
        <v>153</v>
      </c>
      <c r="E158" s="216" t="s">
        <v>798</v>
      </c>
      <c r="F158" s="217" t="s">
        <v>799</v>
      </c>
      <c r="G158" s="218" t="s">
        <v>363</v>
      </c>
      <c r="H158" s="219">
        <v>1</v>
      </c>
      <c r="I158" s="220"/>
      <c r="J158" s="221">
        <f>ROUND(I158*H158,2)</f>
        <v>0</v>
      </c>
      <c r="K158" s="217" t="s">
        <v>157</v>
      </c>
      <c r="L158" s="47"/>
      <c r="M158" s="222" t="s">
        <v>19</v>
      </c>
      <c r="N158" s="223" t="s">
        <v>40</v>
      </c>
      <c r="O158" s="87"/>
      <c r="P158" s="224">
        <f>O158*H158</f>
        <v>0</v>
      </c>
      <c r="Q158" s="224">
        <v>0.087417999999999996</v>
      </c>
      <c r="R158" s="224">
        <f>Q158*H158</f>
        <v>0.087417999999999996</v>
      </c>
      <c r="S158" s="224">
        <v>0</v>
      </c>
      <c r="T158" s="225">
        <f>S158*H158</f>
        <v>0</v>
      </c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R158" s="226" t="s">
        <v>158</v>
      </c>
      <c r="AT158" s="226" t="s">
        <v>153</v>
      </c>
      <c r="AU158" s="226" t="s">
        <v>79</v>
      </c>
      <c r="AY158" s="20" t="s">
        <v>151</v>
      </c>
      <c r="BE158" s="227">
        <f>IF(N158="základní",J158,0)</f>
        <v>0</v>
      </c>
      <c r="BF158" s="227">
        <f>IF(N158="snížená",J158,0)</f>
        <v>0</v>
      </c>
      <c r="BG158" s="227">
        <f>IF(N158="zákl. přenesená",J158,0)</f>
        <v>0</v>
      </c>
      <c r="BH158" s="227">
        <f>IF(N158="sníž. přenesená",J158,0)</f>
        <v>0</v>
      </c>
      <c r="BI158" s="227">
        <f>IF(N158="nulová",J158,0)</f>
        <v>0</v>
      </c>
      <c r="BJ158" s="20" t="s">
        <v>77</v>
      </c>
      <c r="BK158" s="227">
        <f>ROUND(I158*H158,2)</f>
        <v>0</v>
      </c>
      <c r="BL158" s="20" t="s">
        <v>158</v>
      </c>
      <c r="BM158" s="226" t="s">
        <v>320</v>
      </c>
    </row>
    <row r="159" s="2" customFormat="1">
      <c r="A159" s="41"/>
      <c r="B159" s="42"/>
      <c r="C159" s="43"/>
      <c r="D159" s="228" t="s">
        <v>159</v>
      </c>
      <c r="E159" s="43"/>
      <c r="F159" s="229" t="s">
        <v>800</v>
      </c>
      <c r="G159" s="43"/>
      <c r="H159" s="43"/>
      <c r="I159" s="230"/>
      <c r="J159" s="43"/>
      <c r="K159" s="43"/>
      <c r="L159" s="47"/>
      <c r="M159" s="231"/>
      <c r="N159" s="232"/>
      <c r="O159" s="87"/>
      <c r="P159" s="87"/>
      <c r="Q159" s="87"/>
      <c r="R159" s="87"/>
      <c r="S159" s="87"/>
      <c r="T159" s="88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T159" s="20" t="s">
        <v>159</v>
      </c>
      <c r="AU159" s="20" t="s">
        <v>79</v>
      </c>
    </row>
    <row r="160" s="2" customFormat="1" ht="16.5" customHeight="1">
      <c r="A160" s="41"/>
      <c r="B160" s="42"/>
      <c r="C160" s="257" t="s">
        <v>254</v>
      </c>
      <c r="D160" s="257" t="s">
        <v>249</v>
      </c>
      <c r="E160" s="258" t="s">
        <v>803</v>
      </c>
      <c r="F160" s="259" t="s">
        <v>804</v>
      </c>
      <c r="G160" s="260" t="s">
        <v>363</v>
      </c>
      <c r="H160" s="261">
        <v>1</v>
      </c>
      <c r="I160" s="262"/>
      <c r="J160" s="263">
        <f>ROUND(I160*H160,2)</f>
        <v>0</v>
      </c>
      <c r="K160" s="259" t="s">
        <v>157</v>
      </c>
      <c r="L160" s="264"/>
      <c r="M160" s="265" t="s">
        <v>19</v>
      </c>
      <c r="N160" s="266" t="s">
        <v>40</v>
      </c>
      <c r="O160" s="87"/>
      <c r="P160" s="224">
        <f>O160*H160</f>
        <v>0</v>
      </c>
      <c r="Q160" s="224">
        <v>0.041000000000000002</v>
      </c>
      <c r="R160" s="224">
        <f>Q160*H160</f>
        <v>0.041000000000000002</v>
      </c>
      <c r="S160" s="224">
        <v>0</v>
      </c>
      <c r="T160" s="225">
        <f>S160*H160</f>
        <v>0</v>
      </c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R160" s="226" t="s">
        <v>175</v>
      </c>
      <c r="AT160" s="226" t="s">
        <v>249</v>
      </c>
      <c r="AU160" s="226" t="s">
        <v>79</v>
      </c>
      <c r="AY160" s="20" t="s">
        <v>151</v>
      </c>
      <c r="BE160" s="227">
        <f>IF(N160="základní",J160,0)</f>
        <v>0</v>
      </c>
      <c r="BF160" s="227">
        <f>IF(N160="snížená",J160,0)</f>
        <v>0</v>
      </c>
      <c r="BG160" s="227">
        <f>IF(N160="zákl. přenesená",J160,0)</f>
        <v>0</v>
      </c>
      <c r="BH160" s="227">
        <f>IF(N160="sníž. přenesená",J160,0)</f>
        <v>0</v>
      </c>
      <c r="BI160" s="227">
        <f>IF(N160="nulová",J160,0)</f>
        <v>0</v>
      </c>
      <c r="BJ160" s="20" t="s">
        <v>77</v>
      </c>
      <c r="BK160" s="227">
        <f>ROUND(I160*H160,2)</f>
        <v>0</v>
      </c>
      <c r="BL160" s="20" t="s">
        <v>158</v>
      </c>
      <c r="BM160" s="226" t="s">
        <v>331</v>
      </c>
    </row>
    <row r="161" s="2" customFormat="1" ht="21.75" customHeight="1">
      <c r="A161" s="41"/>
      <c r="B161" s="42"/>
      <c r="C161" s="215" t="s">
        <v>206</v>
      </c>
      <c r="D161" s="215" t="s">
        <v>153</v>
      </c>
      <c r="E161" s="216" t="s">
        <v>807</v>
      </c>
      <c r="F161" s="217" t="s">
        <v>808</v>
      </c>
      <c r="G161" s="218" t="s">
        <v>363</v>
      </c>
      <c r="H161" s="219">
        <v>1</v>
      </c>
      <c r="I161" s="220"/>
      <c r="J161" s="221">
        <f>ROUND(I161*H161,2)</f>
        <v>0</v>
      </c>
      <c r="K161" s="217" t="s">
        <v>157</v>
      </c>
      <c r="L161" s="47"/>
      <c r="M161" s="222" t="s">
        <v>19</v>
      </c>
      <c r="N161" s="223" t="s">
        <v>40</v>
      </c>
      <c r="O161" s="87"/>
      <c r="P161" s="224">
        <f>O161*H161</f>
        <v>0</v>
      </c>
      <c r="Q161" s="224">
        <v>0.087417999999999996</v>
      </c>
      <c r="R161" s="224">
        <f>Q161*H161</f>
        <v>0.087417999999999996</v>
      </c>
      <c r="S161" s="224">
        <v>0</v>
      </c>
      <c r="T161" s="225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26" t="s">
        <v>158</v>
      </c>
      <c r="AT161" s="226" t="s">
        <v>153</v>
      </c>
      <c r="AU161" s="226" t="s">
        <v>79</v>
      </c>
      <c r="AY161" s="20" t="s">
        <v>151</v>
      </c>
      <c r="BE161" s="227">
        <f>IF(N161="základní",J161,0)</f>
        <v>0</v>
      </c>
      <c r="BF161" s="227">
        <f>IF(N161="snížená",J161,0)</f>
        <v>0</v>
      </c>
      <c r="BG161" s="227">
        <f>IF(N161="zákl. přenesená",J161,0)</f>
        <v>0</v>
      </c>
      <c r="BH161" s="227">
        <f>IF(N161="sníž. přenesená",J161,0)</f>
        <v>0</v>
      </c>
      <c r="BI161" s="227">
        <f>IF(N161="nulová",J161,0)</f>
        <v>0</v>
      </c>
      <c r="BJ161" s="20" t="s">
        <v>77</v>
      </c>
      <c r="BK161" s="227">
        <f>ROUND(I161*H161,2)</f>
        <v>0</v>
      </c>
      <c r="BL161" s="20" t="s">
        <v>158</v>
      </c>
      <c r="BM161" s="226" t="s">
        <v>236</v>
      </c>
    </row>
    <row r="162" s="2" customFormat="1">
      <c r="A162" s="41"/>
      <c r="B162" s="42"/>
      <c r="C162" s="43"/>
      <c r="D162" s="228" t="s">
        <v>159</v>
      </c>
      <c r="E162" s="43"/>
      <c r="F162" s="229" t="s">
        <v>809</v>
      </c>
      <c r="G162" s="43"/>
      <c r="H162" s="43"/>
      <c r="I162" s="230"/>
      <c r="J162" s="43"/>
      <c r="K162" s="43"/>
      <c r="L162" s="47"/>
      <c r="M162" s="231"/>
      <c r="N162" s="232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20" t="s">
        <v>159</v>
      </c>
      <c r="AU162" s="20" t="s">
        <v>79</v>
      </c>
    </row>
    <row r="163" s="2" customFormat="1" ht="16.5" customHeight="1">
      <c r="A163" s="41"/>
      <c r="B163" s="42"/>
      <c r="C163" s="257" t="s">
        <v>266</v>
      </c>
      <c r="D163" s="257" t="s">
        <v>249</v>
      </c>
      <c r="E163" s="258" t="s">
        <v>810</v>
      </c>
      <c r="F163" s="259" t="s">
        <v>811</v>
      </c>
      <c r="G163" s="260" t="s">
        <v>363</v>
      </c>
      <c r="H163" s="261">
        <v>1</v>
      </c>
      <c r="I163" s="262"/>
      <c r="J163" s="263">
        <f>ROUND(I163*H163,2)</f>
        <v>0</v>
      </c>
      <c r="K163" s="259" t="s">
        <v>157</v>
      </c>
      <c r="L163" s="264"/>
      <c r="M163" s="265" t="s">
        <v>19</v>
      </c>
      <c r="N163" s="266" t="s">
        <v>40</v>
      </c>
      <c r="O163" s="87"/>
      <c r="P163" s="224">
        <f>O163*H163</f>
        <v>0</v>
      </c>
      <c r="Q163" s="224">
        <v>0.081000000000000003</v>
      </c>
      <c r="R163" s="224">
        <f>Q163*H163</f>
        <v>0.081000000000000003</v>
      </c>
      <c r="S163" s="224">
        <v>0</v>
      </c>
      <c r="T163" s="225">
        <f>S163*H163</f>
        <v>0</v>
      </c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R163" s="226" t="s">
        <v>175</v>
      </c>
      <c r="AT163" s="226" t="s">
        <v>249</v>
      </c>
      <c r="AU163" s="226" t="s">
        <v>79</v>
      </c>
      <c r="AY163" s="20" t="s">
        <v>151</v>
      </c>
      <c r="BE163" s="227">
        <f>IF(N163="základní",J163,0)</f>
        <v>0</v>
      </c>
      <c r="BF163" s="227">
        <f>IF(N163="snížená",J163,0)</f>
        <v>0</v>
      </c>
      <c r="BG163" s="227">
        <f>IF(N163="zákl. přenesená",J163,0)</f>
        <v>0</v>
      </c>
      <c r="BH163" s="227">
        <f>IF(N163="sníž. přenesená",J163,0)</f>
        <v>0</v>
      </c>
      <c r="BI163" s="227">
        <f>IF(N163="nulová",J163,0)</f>
        <v>0</v>
      </c>
      <c r="BJ163" s="20" t="s">
        <v>77</v>
      </c>
      <c r="BK163" s="227">
        <f>ROUND(I163*H163,2)</f>
        <v>0</v>
      </c>
      <c r="BL163" s="20" t="s">
        <v>158</v>
      </c>
      <c r="BM163" s="226" t="s">
        <v>246</v>
      </c>
    </row>
    <row r="164" s="2" customFormat="1" ht="24.15" customHeight="1">
      <c r="A164" s="41"/>
      <c r="B164" s="42"/>
      <c r="C164" s="215" t="s">
        <v>214</v>
      </c>
      <c r="D164" s="215" t="s">
        <v>153</v>
      </c>
      <c r="E164" s="216" t="s">
        <v>812</v>
      </c>
      <c r="F164" s="217" t="s">
        <v>813</v>
      </c>
      <c r="G164" s="218" t="s">
        <v>197</v>
      </c>
      <c r="H164" s="219">
        <v>0.14399999999999999</v>
      </c>
      <c r="I164" s="220"/>
      <c r="J164" s="221">
        <f>ROUND(I164*H164,2)</f>
        <v>0</v>
      </c>
      <c r="K164" s="217" t="s">
        <v>157</v>
      </c>
      <c r="L164" s="47"/>
      <c r="M164" s="222" t="s">
        <v>19</v>
      </c>
      <c r="N164" s="223" t="s">
        <v>40</v>
      </c>
      <c r="O164" s="87"/>
      <c r="P164" s="224">
        <f>O164*H164</f>
        <v>0</v>
      </c>
      <c r="Q164" s="224">
        <v>2.5018699999999998</v>
      </c>
      <c r="R164" s="224">
        <f>Q164*H164</f>
        <v>0.36026927999999997</v>
      </c>
      <c r="S164" s="224">
        <v>0</v>
      </c>
      <c r="T164" s="225">
        <f>S164*H164</f>
        <v>0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26" t="s">
        <v>158</v>
      </c>
      <c r="AT164" s="226" t="s">
        <v>153</v>
      </c>
      <c r="AU164" s="226" t="s">
        <v>79</v>
      </c>
      <c r="AY164" s="20" t="s">
        <v>151</v>
      </c>
      <c r="BE164" s="227">
        <f>IF(N164="základní",J164,0)</f>
        <v>0</v>
      </c>
      <c r="BF164" s="227">
        <f>IF(N164="snížená",J164,0)</f>
        <v>0</v>
      </c>
      <c r="BG164" s="227">
        <f>IF(N164="zákl. přenesená",J164,0)</f>
        <v>0</v>
      </c>
      <c r="BH164" s="227">
        <f>IF(N164="sníž. přenesená",J164,0)</f>
        <v>0</v>
      </c>
      <c r="BI164" s="227">
        <f>IF(N164="nulová",J164,0)</f>
        <v>0</v>
      </c>
      <c r="BJ164" s="20" t="s">
        <v>77</v>
      </c>
      <c r="BK164" s="227">
        <f>ROUND(I164*H164,2)</f>
        <v>0</v>
      </c>
      <c r="BL164" s="20" t="s">
        <v>158</v>
      </c>
      <c r="BM164" s="226" t="s">
        <v>252</v>
      </c>
    </row>
    <row r="165" s="2" customFormat="1">
      <c r="A165" s="41"/>
      <c r="B165" s="42"/>
      <c r="C165" s="43"/>
      <c r="D165" s="228" t="s">
        <v>159</v>
      </c>
      <c r="E165" s="43"/>
      <c r="F165" s="229" t="s">
        <v>814</v>
      </c>
      <c r="G165" s="43"/>
      <c r="H165" s="43"/>
      <c r="I165" s="230"/>
      <c r="J165" s="43"/>
      <c r="K165" s="43"/>
      <c r="L165" s="47"/>
      <c r="M165" s="231"/>
      <c r="N165" s="232"/>
      <c r="O165" s="87"/>
      <c r="P165" s="87"/>
      <c r="Q165" s="87"/>
      <c r="R165" s="87"/>
      <c r="S165" s="87"/>
      <c r="T165" s="88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T165" s="20" t="s">
        <v>159</v>
      </c>
      <c r="AU165" s="20" t="s">
        <v>79</v>
      </c>
    </row>
    <row r="166" s="13" customFormat="1">
      <c r="A166" s="13"/>
      <c r="B166" s="233"/>
      <c r="C166" s="234"/>
      <c r="D166" s="235" t="s">
        <v>161</v>
      </c>
      <c r="E166" s="236" t="s">
        <v>19</v>
      </c>
      <c r="F166" s="237" t="s">
        <v>1112</v>
      </c>
      <c r="G166" s="234"/>
      <c r="H166" s="238">
        <v>0.14399999999999999</v>
      </c>
      <c r="I166" s="239"/>
      <c r="J166" s="234"/>
      <c r="K166" s="234"/>
      <c r="L166" s="240"/>
      <c r="M166" s="241"/>
      <c r="N166" s="242"/>
      <c r="O166" s="242"/>
      <c r="P166" s="242"/>
      <c r="Q166" s="242"/>
      <c r="R166" s="242"/>
      <c r="S166" s="242"/>
      <c r="T166" s="24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4" t="s">
        <v>161</v>
      </c>
      <c r="AU166" s="244" t="s">
        <v>79</v>
      </c>
      <c r="AV166" s="13" t="s">
        <v>79</v>
      </c>
      <c r="AW166" s="13" t="s">
        <v>31</v>
      </c>
      <c r="AX166" s="13" t="s">
        <v>77</v>
      </c>
      <c r="AY166" s="244" t="s">
        <v>151</v>
      </c>
    </row>
    <row r="167" s="12" customFormat="1" ht="22.8" customHeight="1">
      <c r="A167" s="12"/>
      <c r="B167" s="199"/>
      <c r="C167" s="200"/>
      <c r="D167" s="201" t="s">
        <v>68</v>
      </c>
      <c r="E167" s="213" t="s">
        <v>175</v>
      </c>
      <c r="F167" s="213" t="s">
        <v>842</v>
      </c>
      <c r="G167" s="200"/>
      <c r="H167" s="200"/>
      <c r="I167" s="203"/>
      <c r="J167" s="214">
        <f>BK167</f>
        <v>0</v>
      </c>
      <c r="K167" s="200"/>
      <c r="L167" s="205"/>
      <c r="M167" s="206"/>
      <c r="N167" s="207"/>
      <c r="O167" s="207"/>
      <c r="P167" s="208">
        <f>SUM(P168:P208)</f>
        <v>0</v>
      </c>
      <c r="Q167" s="207"/>
      <c r="R167" s="208">
        <f>SUM(R168:R208)</f>
        <v>2.6519831728000001</v>
      </c>
      <c r="S167" s="207"/>
      <c r="T167" s="209">
        <f>SUM(T168:T208)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10" t="s">
        <v>77</v>
      </c>
      <c r="AT167" s="211" t="s">
        <v>68</v>
      </c>
      <c r="AU167" s="211" t="s">
        <v>77</v>
      </c>
      <c r="AY167" s="210" t="s">
        <v>151</v>
      </c>
      <c r="BK167" s="212">
        <f>SUM(BK168:BK208)</f>
        <v>0</v>
      </c>
    </row>
    <row r="168" s="2" customFormat="1" ht="24.15" customHeight="1">
      <c r="A168" s="41"/>
      <c r="B168" s="42"/>
      <c r="C168" s="215" t="s">
        <v>7</v>
      </c>
      <c r="D168" s="215" t="s">
        <v>153</v>
      </c>
      <c r="E168" s="216" t="s">
        <v>1113</v>
      </c>
      <c r="F168" s="217" t="s">
        <v>1114</v>
      </c>
      <c r="G168" s="218" t="s">
        <v>191</v>
      </c>
      <c r="H168" s="219">
        <v>140.97999999999999</v>
      </c>
      <c r="I168" s="220"/>
      <c r="J168" s="221">
        <f>ROUND(I168*H168,2)</f>
        <v>0</v>
      </c>
      <c r="K168" s="217" t="s">
        <v>157</v>
      </c>
      <c r="L168" s="47"/>
      <c r="M168" s="222" t="s">
        <v>19</v>
      </c>
      <c r="N168" s="223" t="s">
        <v>40</v>
      </c>
      <c r="O168" s="87"/>
      <c r="P168" s="224">
        <f>O168*H168</f>
        <v>0</v>
      </c>
      <c r="Q168" s="224">
        <v>0</v>
      </c>
      <c r="R168" s="224">
        <f>Q168*H168</f>
        <v>0</v>
      </c>
      <c r="S168" s="224">
        <v>0</v>
      </c>
      <c r="T168" s="225">
        <f>S168*H168</f>
        <v>0</v>
      </c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R168" s="226" t="s">
        <v>158</v>
      </c>
      <c r="AT168" s="226" t="s">
        <v>153</v>
      </c>
      <c r="AU168" s="226" t="s">
        <v>79</v>
      </c>
      <c r="AY168" s="20" t="s">
        <v>151</v>
      </c>
      <c r="BE168" s="227">
        <f>IF(N168="základní",J168,0)</f>
        <v>0</v>
      </c>
      <c r="BF168" s="227">
        <f>IF(N168="snížená",J168,0)</f>
        <v>0</v>
      </c>
      <c r="BG168" s="227">
        <f>IF(N168="zákl. přenesená",J168,0)</f>
        <v>0</v>
      </c>
      <c r="BH168" s="227">
        <f>IF(N168="sníž. přenesená",J168,0)</f>
        <v>0</v>
      </c>
      <c r="BI168" s="227">
        <f>IF(N168="nulová",J168,0)</f>
        <v>0</v>
      </c>
      <c r="BJ168" s="20" t="s">
        <v>77</v>
      </c>
      <c r="BK168" s="227">
        <f>ROUND(I168*H168,2)</f>
        <v>0</v>
      </c>
      <c r="BL168" s="20" t="s">
        <v>158</v>
      </c>
      <c r="BM168" s="226" t="s">
        <v>257</v>
      </c>
    </row>
    <row r="169" s="2" customFormat="1">
      <c r="A169" s="41"/>
      <c r="B169" s="42"/>
      <c r="C169" s="43"/>
      <c r="D169" s="228" t="s">
        <v>159</v>
      </c>
      <c r="E169" s="43"/>
      <c r="F169" s="229" t="s">
        <v>1115</v>
      </c>
      <c r="G169" s="43"/>
      <c r="H169" s="43"/>
      <c r="I169" s="230"/>
      <c r="J169" s="43"/>
      <c r="K169" s="43"/>
      <c r="L169" s="47"/>
      <c r="M169" s="231"/>
      <c r="N169" s="232"/>
      <c r="O169" s="87"/>
      <c r="P169" s="87"/>
      <c r="Q169" s="87"/>
      <c r="R169" s="87"/>
      <c r="S169" s="87"/>
      <c r="T169" s="88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T169" s="20" t="s">
        <v>159</v>
      </c>
      <c r="AU169" s="20" t="s">
        <v>79</v>
      </c>
    </row>
    <row r="170" s="2" customFormat="1" ht="16.5" customHeight="1">
      <c r="A170" s="41"/>
      <c r="B170" s="42"/>
      <c r="C170" s="257" t="s">
        <v>278</v>
      </c>
      <c r="D170" s="257" t="s">
        <v>249</v>
      </c>
      <c r="E170" s="258" t="s">
        <v>1116</v>
      </c>
      <c r="F170" s="259" t="s">
        <v>1117</v>
      </c>
      <c r="G170" s="260" t="s">
        <v>191</v>
      </c>
      <c r="H170" s="261">
        <v>143.095</v>
      </c>
      <c r="I170" s="262"/>
      <c r="J170" s="263">
        <f>ROUND(I170*H170,2)</f>
        <v>0</v>
      </c>
      <c r="K170" s="259" t="s">
        <v>157</v>
      </c>
      <c r="L170" s="264"/>
      <c r="M170" s="265" t="s">
        <v>19</v>
      </c>
      <c r="N170" s="266" t="s">
        <v>40</v>
      </c>
      <c r="O170" s="87"/>
      <c r="P170" s="224">
        <f>O170*H170</f>
        <v>0</v>
      </c>
      <c r="Q170" s="224">
        <v>0.00027999999999999998</v>
      </c>
      <c r="R170" s="224">
        <f>Q170*H170</f>
        <v>0.040066599999999994</v>
      </c>
      <c r="S170" s="224">
        <v>0</v>
      </c>
      <c r="T170" s="225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26" t="s">
        <v>175</v>
      </c>
      <c r="AT170" s="226" t="s">
        <v>249</v>
      </c>
      <c r="AU170" s="226" t="s">
        <v>79</v>
      </c>
      <c r="AY170" s="20" t="s">
        <v>151</v>
      </c>
      <c r="BE170" s="227">
        <f>IF(N170="základní",J170,0)</f>
        <v>0</v>
      </c>
      <c r="BF170" s="227">
        <f>IF(N170="snížená",J170,0)</f>
        <v>0</v>
      </c>
      <c r="BG170" s="227">
        <f>IF(N170="zákl. přenesená",J170,0)</f>
        <v>0</v>
      </c>
      <c r="BH170" s="227">
        <f>IF(N170="sníž. přenesená",J170,0)</f>
        <v>0</v>
      </c>
      <c r="BI170" s="227">
        <f>IF(N170="nulová",J170,0)</f>
        <v>0</v>
      </c>
      <c r="BJ170" s="20" t="s">
        <v>77</v>
      </c>
      <c r="BK170" s="227">
        <f>ROUND(I170*H170,2)</f>
        <v>0</v>
      </c>
      <c r="BL170" s="20" t="s">
        <v>158</v>
      </c>
      <c r="BM170" s="226" t="s">
        <v>381</v>
      </c>
    </row>
    <row r="171" s="13" customFormat="1">
      <c r="A171" s="13"/>
      <c r="B171" s="233"/>
      <c r="C171" s="234"/>
      <c r="D171" s="235" t="s">
        <v>161</v>
      </c>
      <c r="E171" s="234"/>
      <c r="F171" s="237" t="s">
        <v>1118</v>
      </c>
      <c r="G171" s="234"/>
      <c r="H171" s="238">
        <v>143.095</v>
      </c>
      <c r="I171" s="239"/>
      <c r="J171" s="234"/>
      <c r="K171" s="234"/>
      <c r="L171" s="240"/>
      <c r="M171" s="241"/>
      <c r="N171" s="242"/>
      <c r="O171" s="242"/>
      <c r="P171" s="242"/>
      <c r="Q171" s="242"/>
      <c r="R171" s="242"/>
      <c r="S171" s="242"/>
      <c r="T171" s="24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4" t="s">
        <v>161</v>
      </c>
      <c r="AU171" s="244" t="s">
        <v>79</v>
      </c>
      <c r="AV171" s="13" t="s">
        <v>79</v>
      </c>
      <c r="AW171" s="13" t="s">
        <v>4</v>
      </c>
      <c r="AX171" s="13" t="s">
        <v>77</v>
      </c>
      <c r="AY171" s="244" t="s">
        <v>151</v>
      </c>
    </row>
    <row r="172" s="2" customFormat="1" ht="24.15" customHeight="1">
      <c r="A172" s="41"/>
      <c r="B172" s="42"/>
      <c r="C172" s="215" t="s">
        <v>284</v>
      </c>
      <c r="D172" s="215" t="s">
        <v>153</v>
      </c>
      <c r="E172" s="216" t="s">
        <v>1119</v>
      </c>
      <c r="F172" s="217" t="s">
        <v>1120</v>
      </c>
      <c r="G172" s="218" t="s">
        <v>191</v>
      </c>
      <c r="H172" s="219">
        <v>14.779999999999999</v>
      </c>
      <c r="I172" s="220"/>
      <c r="J172" s="221">
        <f>ROUND(I172*H172,2)</f>
        <v>0</v>
      </c>
      <c r="K172" s="217" t="s">
        <v>157</v>
      </c>
      <c r="L172" s="47"/>
      <c r="M172" s="222" t="s">
        <v>19</v>
      </c>
      <c r="N172" s="223" t="s">
        <v>40</v>
      </c>
      <c r="O172" s="87"/>
      <c r="P172" s="224">
        <f>O172*H172</f>
        <v>0</v>
      </c>
      <c r="Q172" s="224">
        <v>0</v>
      </c>
      <c r="R172" s="224">
        <f>Q172*H172</f>
        <v>0</v>
      </c>
      <c r="S172" s="224">
        <v>0</v>
      </c>
      <c r="T172" s="225">
        <f>S172*H172</f>
        <v>0</v>
      </c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R172" s="226" t="s">
        <v>158</v>
      </c>
      <c r="AT172" s="226" t="s">
        <v>153</v>
      </c>
      <c r="AU172" s="226" t="s">
        <v>79</v>
      </c>
      <c r="AY172" s="20" t="s">
        <v>151</v>
      </c>
      <c r="BE172" s="227">
        <f>IF(N172="základní",J172,0)</f>
        <v>0</v>
      </c>
      <c r="BF172" s="227">
        <f>IF(N172="snížená",J172,0)</f>
        <v>0</v>
      </c>
      <c r="BG172" s="227">
        <f>IF(N172="zákl. přenesená",J172,0)</f>
        <v>0</v>
      </c>
      <c r="BH172" s="227">
        <f>IF(N172="sníž. přenesená",J172,0)</f>
        <v>0</v>
      </c>
      <c r="BI172" s="227">
        <f>IF(N172="nulová",J172,0)</f>
        <v>0</v>
      </c>
      <c r="BJ172" s="20" t="s">
        <v>77</v>
      </c>
      <c r="BK172" s="227">
        <f>ROUND(I172*H172,2)</f>
        <v>0</v>
      </c>
      <c r="BL172" s="20" t="s">
        <v>158</v>
      </c>
      <c r="BM172" s="226" t="s">
        <v>390</v>
      </c>
    </row>
    <row r="173" s="2" customFormat="1">
      <c r="A173" s="41"/>
      <c r="B173" s="42"/>
      <c r="C173" s="43"/>
      <c r="D173" s="228" t="s">
        <v>159</v>
      </c>
      <c r="E173" s="43"/>
      <c r="F173" s="229" t="s">
        <v>1121</v>
      </c>
      <c r="G173" s="43"/>
      <c r="H173" s="43"/>
      <c r="I173" s="230"/>
      <c r="J173" s="43"/>
      <c r="K173" s="43"/>
      <c r="L173" s="47"/>
      <c r="M173" s="231"/>
      <c r="N173" s="232"/>
      <c r="O173" s="87"/>
      <c r="P173" s="87"/>
      <c r="Q173" s="87"/>
      <c r="R173" s="87"/>
      <c r="S173" s="87"/>
      <c r="T173" s="88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T173" s="20" t="s">
        <v>159</v>
      </c>
      <c r="AU173" s="20" t="s">
        <v>79</v>
      </c>
    </row>
    <row r="174" s="2" customFormat="1" ht="16.5" customHeight="1">
      <c r="A174" s="41"/>
      <c r="B174" s="42"/>
      <c r="C174" s="257" t="s">
        <v>291</v>
      </c>
      <c r="D174" s="257" t="s">
        <v>249</v>
      </c>
      <c r="E174" s="258" t="s">
        <v>1122</v>
      </c>
      <c r="F174" s="259" t="s">
        <v>1123</v>
      </c>
      <c r="G174" s="260" t="s">
        <v>191</v>
      </c>
      <c r="H174" s="261">
        <v>15.002000000000001</v>
      </c>
      <c r="I174" s="262"/>
      <c r="J174" s="263">
        <f>ROUND(I174*H174,2)</f>
        <v>0</v>
      </c>
      <c r="K174" s="259" t="s">
        <v>157</v>
      </c>
      <c r="L174" s="264"/>
      <c r="M174" s="265" t="s">
        <v>19</v>
      </c>
      <c r="N174" s="266" t="s">
        <v>40</v>
      </c>
      <c r="O174" s="87"/>
      <c r="P174" s="224">
        <f>O174*H174</f>
        <v>0</v>
      </c>
      <c r="Q174" s="224">
        <v>0.00042999999999999999</v>
      </c>
      <c r="R174" s="224">
        <f>Q174*H174</f>
        <v>0.0064508600000000001</v>
      </c>
      <c r="S174" s="224">
        <v>0</v>
      </c>
      <c r="T174" s="225">
        <f>S174*H174</f>
        <v>0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226" t="s">
        <v>175</v>
      </c>
      <c r="AT174" s="226" t="s">
        <v>249</v>
      </c>
      <c r="AU174" s="226" t="s">
        <v>79</v>
      </c>
      <c r="AY174" s="20" t="s">
        <v>151</v>
      </c>
      <c r="BE174" s="227">
        <f>IF(N174="základní",J174,0)</f>
        <v>0</v>
      </c>
      <c r="BF174" s="227">
        <f>IF(N174="snížená",J174,0)</f>
        <v>0</v>
      </c>
      <c r="BG174" s="227">
        <f>IF(N174="zákl. přenesená",J174,0)</f>
        <v>0</v>
      </c>
      <c r="BH174" s="227">
        <f>IF(N174="sníž. přenesená",J174,0)</f>
        <v>0</v>
      </c>
      <c r="BI174" s="227">
        <f>IF(N174="nulová",J174,0)</f>
        <v>0</v>
      </c>
      <c r="BJ174" s="20" t="s">
        <v>77</v>
      </c>
      <c r="BK174" s="227">
        <f>ROUND(I174*H174,2)</f>
        <v>0</v>
      </c>
      <c r="BL174" s="20" t="s">
        <v>158</v>
      </c>
      <c r="BM174" s="226" t="s">
        <v>401</v>
      </c>
    </row>
    <row r="175" s="13" customFormat="1">
      <c r="A175" s="13"/>
      <c r="B175" s="233"/>
      <c r="C175" s="234"/>
      <c r="D175" s="235" t="s">
        <v>161</v>
      </c>
      <c r="E175" s="234"/>
      <c r="F175" s="237" t="s">
        <v>1124</v>
      </c>
      <c r="G175" s="234"/>
      <c r="H175" s="238">
        <v>15.002000000000001</v>
      </c>
      <c r="I175" s="239"/>
      <c r="J175" s="234"/>
      <c r="K175" s="234"/>
      <c r="L175" s="240"/>
      <c r="M175" s="241"/>
      <c r="N175" s="242"/>
      <c r="O175" s="242"/>
      <c r="P175" s="242"/>
      <c r="Q175" s="242"/>
      <c r="R175" s="242"/>
      <c r="S175" s="242"/>
      <c r="T175" s="24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4" t="s">
        <v>161</v>
      </c>
      <c r="AU175" s="244" t="s">
        <v>79</v>
      </c>
      <c r="AV175" s="13" t="s">
        <v>79</v>
      </c>
      <c r="AW175" s="13" t="s">
        <v>4</v>
      </c>
      <c r="AX175" s="13" t="s">
        <v>77</v>
      </c>
      <c r="AY175" s="244" t="s">
        <v>151</v>
      </c>
    </row>
    <row r="176" s="2" customFormat="1" ht="24.15" customHeight="1">
      <c r="A176" s="41"/>
      <c r="B176" s="42"/>
      <c r="C176" s="215" t="s">
        <v>299</v>
      </c>
      <c r="D176" s="215" t="s">
        <v>153</v>
      </c>
      <c r="E176" s="216" t="s">
        <v>1125</v>
      </c>
      <c r="F176" s="217" t="s">
        <v>1126</v>
      </c>
      <c r="G176" s="218" t="s">
        <v>363</v>
      </c>
      <c r="H176" s="219">
        <v>8</v>
      </c>
      <c r="I176" s="220"/>
      <c r="J176" s="221">
        <f>ROUND(I176*H176,2)</f>
        <v>0</v>
      </c>
      <c r="K176" s="217" t="s">
        <v>157</v>
      </c>
      <c r="L176" s="47"/>
      <c r="M176" s="222" t="s">
        <v>19</v>
      </c>
      <c r="N176" s="223" t="s">
        <v>40</v>
      </c>
      <c r="O176" s="87"/>
      <c r="P176" s="224">
        <f>O176*H176</f>
        <v>0</v>
      </c>
      <c r="Q176" s="224">
        <v>0</v>
      </c>
      <c r="R176" s="224">
        <f>Q176*H176</f>
        <v>0</v>
      </c>
      <c r="S176" s="224">
        <v>0</v>
      </c>
      <c r="T176" s="225">
        <f>S176*H176</f>
        <v>0</v>
      </c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R176" s="226" t="s">
        <v>158</v>
      </c>
      <c r="AT176" s="226" t="s">
        <v>153</v>
      </c>
      <c r="AU176" s="226" t="s">
        <v>79</v>
      </c>
      <c r="AY176" s="20" t="s">
        <v>151</v>
      </c>
      <c r="BE176" s="227">
        <f>IF(N176="základní",J176,0)</f>
        <v>0</v>
      </c>
      <c r="BF176" s="227">
        <f>IF(N176="snížená",J176,0)</f>
        <v>0</v>
      </c>
      <c r="BG176" s="227">
        <f>IF(N176="zákl. přenesená",J176,0)</f>
        <v>0</v>
      </c>
      <c r="BH176" s="227">
        <f>IF(N176="sníž. přenesená",J176,0)</f>
        <v>0</v>
      </c>
      <c r="BI176" s="227">
        <f>IF(N176="nulová",J176,0)</f>
        <v>0</v>
      </c>
      <c r="BJ176" s="20" t="s">
        <v>77</v>
      </c>
      <c r="BK176" s="227">
        <f>ROUND(I176*H176,2)</f>
        <v>0</v>
      </c>
      <c r="BL176" s="20" t="s">
        <v>158</v>
      </c>
      <c r="BM176" s="226" t="s">
        <v>416</v>
      </c>
    </row>
    <row r="177" s="2" customFormat="1">
      <c r="A177" s="41"/>
      <c r="B177" s="42"/>
      <c r="C177" s="43"/>
      <c r="D177" s="228" t="s">
        <v>159</v>
      </c>
      <c r="E177" s="43"/>
      <c r="F177" s="229" t="s">
        <v>1127</v>
      </c>
      <c r="G177" s="43"/>
      <c r="H177" s="43"/>
      <c r="I177" s="230"/>
      <c r="J177" s="43"/>
      <c r="K177" s="43"/>
      <c r="L177" s="47"/>
      <c r="M177" s="231"/>
      <c r="N177" s="232"/>
      <c r="O177" s="87"/>
      <c r="P177" s="87"/>
      <c r="Q177" s="87"/>
      <c r="R177" s="87"/>
      <c r="S177" s="87"/>
      <c r="T177" s="88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T177" s="20" t="s">
        <v>159</v>
      </c>
      <c r="AU177" s="20" t="s">
        <v>79</v>
      </c>
    </row>
    <row r="178" s="2" customFormat="1" ht="16.5" customHeight="1">
      <c r="A178" s="41"/>
      <c r="B178" s="42"/>
      <c r="C178" s="257" t="s">
        <v>225</v>
      </c>
      <c r="D178" s="257" t="s">
        <v>249</v>
      </c>
      <c r="E178" s="258" t="s">
        <v>1128</v>
      </c>
      <c r="F178" s="259" t="s">
        <v>1129</v>
      </c>
      <c r="G178" s="260" t="s">
        <v>363</v>
      </c>
      <c r="H178" s="261">
        <v>6</v>
      </c>
      <c r="I178" s="262"/>
      <c r="J178" s="263">
        <f>ROUND(I178*H178,2)</f>
        <v>0</v>
      </c>
      <c r="K178" s="259" t="s">
        <v>157</v>
      </c>
      <c r="L178" s="264"/>
      <c r="M178" s="265" t="s">
        <v>19</v>
      </c>
      <c r="N178" s="266" t="s">
        <v>40</v>
      </c>
      <c r="O178" s="87"/>
      <c r="P178" s="224">
        <f>O178*H178</f>
        <v>0</v>
      </c>
      <c r="Q178" s="224">
        <v>9.0000000000000006E-05</v>
      </c>
      <c r="R178" s="224">
        <f>Q178*H178</f>
        <v>0.00054000000000000001</v>
      </c>
      <c r="S178" s="224">
        <v>0</v>
      </c>
      <c r="T178" s="225">
        <f>S178*H178</f>
        <v>0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226" t="s">
        <v>175</v>
      </c>
      <c r="AT178" s="226" t="s">
        <v>249</v>
      </c>
      <c r="AU178" s="226" t="s">
        <v>79</v>
      </c>
      <c r="AY178" s="20" t="s">
        <v>151</v>
      </c>
      <c r="BE178" s="227">
        <f>IF(N178="základní",J178,0)</f>
        <v>0</v>
      </c>
      <c r="BF178" s="227">
        <f>IF(N178="snížená",J178,0)</f>
        <v>0</v>
      </c>
      <c r="BG178" s="227">
        <f>IF(N178="zákl. přenesená",J178,0)</f>
        <v>0</v>
      </c>
      <c r="BH178" s="227">
        <f>IF(N178="sníž. přenesená",J178,0)</f>
        <v>0</v>
      </c>
      <c r="BI178" s="227">
        <f>IF(N178="nulová",J178,0)</f>
        <v>0</v>
      </c>
      <c r="BJ178" s="20" t="s">
        <v>77</v>
      </c>
      <c r="BK178" s="227">
        <f>ROUND(I178*H178,2)</f>
        <v>0</v>
      </c>
      <c r="BL178" s="20" t="s">
        <v>158</v>
      </c>
      <c r="BM178" s="226" t="s">
        <v>287</v>
      </c>
    </row>
    <row r="179" s="2" customFormat="1" ht="16.5" customHeight="1">
      <c r="A179" s="41"/>
      <c r="B179" s="42"/>
      <c r="C179" s="257" t="s">
        <v>313</v>
      </c>
      <c r="D179" s="257" t="s">
        <v>249</v>
      </c>
      <c r="E179" s="258" t="s">
        <v>1130</v>
      </c>
      <c r="F179" s="259" t="s">
        <v>1131</v>
      </c>
      <c r="G179" s="260" t="s">
        <v>363</v>
      </c>
      <c r="H179" s="261">
        <v>4</v>
      </c>
      <c r="I179" s="262"/>
      <c r="J179" s="263">
        <f>ROUND(I179*H179,2)</f>
        <v>0</v>
      </c>
      <c r="K179" s="259" t="s">
        <v>157</v>
      </c>
      <c r="L179" s="264"/>
      <c r="M179" s="265" t="s">
        <v>19</v>
      </c>
      <c r="N179" s="266" t="s">
        <v>40</v>
      </c>
      <c r="O179" s="87"/>
      <c r="P179" s="224">
        <f>O179*H179</f>
        <v>0</v>
      </c>
      <c r="Q179" s="224">
        <v>0.00016000000000000001</v>
      </c>
      <c r="R179" s="224">
        <f>Q179*H179</f>
        <v>0.00064000000000000005</v>
      </c>
      <c r="S179" s="224">
        <v>0</v>
      </c>
      <c r="T179" s="225">
        <f>S179*H179</f>
        <v>0</v>
      </c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R179" s="226" t="s">
        <v>175</v>
      </c>
      <c r="AT179" s="226" t="s">
        <v>249</v>
      </c>
      <c r="AU179" s="226" t="s">
        <v>79</v>
      </c>
      <c r="AY179" s="20" t="s">
        <v>151</v>
      </c>
      <c r="BE179" s="227">
        <f>IF(N179="základní",J179,0)</f>
        <v>0</v>
      </c>
      <c r="BF179" s="227">
        <f>IF(N179="snížená",J179,0)</f>
        <v>0</v>
      </c>
      <c r="BG179" s="227">
        <f>IF(N179="zákl. přenesená",J179,0)</f>
        <v>0</v>
      </c>
      <c r="BH179" s="227">
        <f>IF(N179="sníž. přenesená",J179,0)</f>
        <v>0</v>
      </c>
      <c r="BI179" s="227">
        <f>IF(N179="nulová",J179,0)</f>
        <v>0</v>
      </c>
      <c r="BJ179" s="20" t="s">
        <v>77</v>
      </c>
      <c r="BK179" s="227">
        <f>ROUND(I179*H179,2)</f>
        <v>0</v>
      </c>
      <c r="BL179" s="20" t="s">
        <v>158</v>
      </c>
      <c r="BM179" s="226" t="s">
        <v>294</v>
      </c>
    </row>
    <row r="180" s="2" customFormat="1" ht="16.5" customHeight="1">
      <c r="A180" s="41"/>
      <c r="B180" s="42"/>
      <c r="C180" s="257" t="s">
        <v>320</v>
      </c>
      <c r="D180" s="257" t="s">
        <v>249</v>
      </c>
      <c r="E180" s="258" t="s">
        <v>1132</v>
      </c>
      <c r="F180" s="259" t="s">
        <v>1133</v>
      </c>
      <c r="G180" s="260" t="s">
        <v>363</v>
      </c>
      <c r="H180" s="261">
        <v>2</v>
      </c>
      <c r="I180" s="262"/>
      <c r="J180" s="263">
        <f>ROUND(I180*H180,2)</f>
        <v>0</v>
      </c>
      <c r="K180" s="259" t="s">
        <v>157</v>
      </c>
      <c r="L180" s="264"/>
      <c r="M180" s="265" t="s">
        <v>19</v>
      </c>
      <c r="N180" s="266" t="s">
        <v>40</v>
      </c>
      <c r="O180" s="87"/>
      <c r="P180" s="224">
        <f>O180*H180</f>
        <v>0</v>
      </c>
      <c r="Q180" s="224">
        <v>5.0000000000000002E-05</v>
      </c>
      <c r="R180" s="224">
        <f>Q180*H180</f>
        <v>0.00010000000000000001</v>
      </c>
      <c r="S180" s="224">
        <v>0</v>
      </c>
      <c r="T180" s="225">
        <f>S180*H180</f>
        <v>0</v>
      </c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R180" s="226" t="s">
        <v>175</v>
      </c>
      <c r="AT180" s="226" t="s">
        <v>249</v>
      </c>
      <c r="AU180" s="226" t="s">
        <v>79</v>
      </c>
      <c r="AY180" s="20" t="s">
        <v>151</v>
      </c>
      <c r="BE180" s="227">
        <f>IF(N180="základní",J180,0)</f>
        <v>0</v>
      </c>
      <c r="BF180" s="227">
        <f>IF(N180="snížená",J180,0)</f>
        <v>0</v>
      </c>
      <c r="BG180" s="227">
        <f>IF(N180="zákl. přenesená",J180,0)</f>
        <v>0</v>
      </c>
      <c r="BH180" s="227">
        <f>IF(N180="sníž. přenesená",J180,0)</f>
        <v>0</v>
      </c>
      <c r="BI180" s="227">
        <f>IF(N180="nulová",J180,0)</f>
        <v>0</v>
      </c>
      <c r="BJ180" s="20" t="s">
        <v>77</v>
      </c>
      <c r="BK180" s="227">
        <f>ROUND(I180*H180,2)</f>
        <v>0</v>
      </c>
      <c r="BL180" s="20" t="s">
        <v>158</v>
      </c>
      <c r="BM180" s="226" t="s">
        <v>302</v>
      </c>
    </row>
    <row r="181" s="2" customFormat="1" ht="24.15" customHeight="1">
      <c r="A181" s="41"/>
      <c r="B181" s="42"/>
      <c r="C181" s="215" t="s">
        <v>326</v>
      </c>
      <c r="D181" s="215" t="s">
        <v>153</v>
      </c>
      <c r="E181" s="216" t="s">
        <v>1134</v>
      </c>
      <c r="F181" s="217" t="s">
        <v>1135</v>
      </c>
      <c r="G181" s="218" t="s">
        <v>363</v>
      </c>
      <c r="H181" s="219">
        <v>2</v>
      </c>
      <c r="I181" s="220"/>
      <c r="J181" s="221">
        <f>ROUND(I181*H181,2)</f>
        <v>0</v>
      </c>
      <c r="K181" s="217" t="s">
        <v>157</v>
      </c>
      <c r="L181" s="47"/>
      <c r="M181" s="222" t="s">
        <v>19</v>
      </c>
      <c r="N181" s="223" t="s">
        <v>40</v>
      </c>
      <c r="O181" s="87"/>
      <c r="P181" s="224">
        <f>O181*H181</f>
        <v>0</v>
      </c>
      <c r="Q181" s="224">
        <v>0</v>
      </c>
      <c r="R181" s="224">
        <f>Q181*H181</f>
        <v>0</v>
      </c>
      <c r="S181" s="224">
        <v>0</v>
      </c>
      <c r="T181" s="225">
        <f>S181*H181</f>
        <v>0</v>
      </c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R181" s="226" t="s">
        <v>158</v>
      </c>
      <c r="AT181" s="226" t="s">
        <v>153</v>
      </c>
      <c r="AU181" s="226" t="s">
        <v>79</v>
      </c>
      <c r="AY181" s="20" t="s">
        <v>151</v>
      </c>
      <c r="BE181" s="227">
        <f>IF(N181="základní",J181,0)</f>
        <v>0</v>
      </c>
      <c r="BF181" s="227">
        <f>IF(N181="snížená",J181,0)</f>
        <v>0</v>
      </c>
      <c r="BG181" s="227">
        <f>IF(N181="zákl. přenesená",J181,0)</f>
        <v>0</v>
      </c>
      <c r="BH181" s="227">
        <f>IF(N181="sníž. přenesená",J181,0)</f>
        <v>0</v>
      </c>
      <c r="BI181" s="227">
        <f>IF(N181="nulová",J181,0)</f>
        <v>0</v>
      </c>
      <c r="BJ181" s="20" t="s">
        <v>77</v>
      </c>
      <c r="BK181" s="227">
        <f>ROUND(I181*H181,2)</f>
        <v>0</v>
      </c>
      <c r="BL181" s="20" t="s">
        <v>158</v>
      </c>
      <c r="BM181" s="226" t="s">
        <v>464</v>
      </c>
    </row>
    <row r="182" s="2" customFormat="1">
      <c r="A182" s="41"/>
      <c r="B182" s="42"/>
      <c r="C182" s="43"/>
      <c r="D182" s="228" t="s">
        <v>159</v>
      </c>
      <c r="E182" s="43"/>
      <c r="F182" s="229" t="s">
        <v>1136</v>
      </c>
      <c r="G182" s="43"/>
      <c r="H182" s="43"/>
      <c r="I182" s="230"/>
      <c r="J182" s="43"/>
      <c r="K182" s="43"/>
      <c r="L182" s="47"/>
      <c r="M182" s="231"/>
      <c r="N182" s="232"/>
      <c r="O182" s="87"/>
      <c r="P182" s="87"/>
      <c r="Q182" s="87"/>
      <c r="R182" s="87"/>
      <c r="S182" s="87"/>
      <c r="T182" s="88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T182" s="20" t="s">
        <v>159</v>
      </c>
      <c r="AU182" s="20" t="s">
        <v>79</v>
      </c>
    </row>
    <row r="183" s="2" customFormat="1" ht="16.5" customHeight="1">
      <c r="A183" s="41"/>
      <c r="B183" s="42"/>
      <c r="C183" s="257" t="s">
        <v>331</v>
      </c>
      <c r="D183" s="257" t="s">
        <v>249</v>
      </c>
      <c r="E183" s="258" t="s">
        <v>1137</v>
      </c>
      <c r="F183" s="259" t="s">
        <v>1138</v>
      </c>
      <c r="G183" s="260" t="s">
        <v>363</v>
      </c>
      <c r="H183" s="261">
        <v>2</v>
      </c>
      <c r="I183" s="262"/>
      <c r="J183" s="263">
        <f>ROUND(I183*H183,2)</f>
        <v>0</v>
      </c>
      <c r="K183" s="259" t="s">
        <v>157</v>
      </c>
      <c r="L183" s="264"/>
      <c r="M183" s="265" t="s">
        <v>19</v>
      </c>
      <c r="N183" s="266" t="s">
        <v>40</v>
      </c>
      <c r="O183" s="87"/>
      <c r="P183" s="224">
        <f>O183*H183</f>
        <v>0</v>
      </c>
      <c r="Q183" s="224">
        <v>0.00024000000000000001</v>
      </c>
      <c r="R183" s="224">
        <f>Q183*H183</f>
        <v>0.00048000000000000001</v>
      </c>
      <c r="S183" s="224">
        <v>0</v>
      </c>
      <c r="T183" s="225">
        <f>S183*H183</f>
        <v>0</v>
      </c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R183" s="226" t="s">
        <v>175</v>
      </c>
      <c r="AT183" s="226" t="s">
        <v>249</v>
      </c>
      <c r="AU183" s="226" t="s">
        <v>79</v>
      </c>
      <c r="AY183" s="20" t="s">
        <v>151</v>
      </c>
      <c r="BE183" s="227">
        <f>IF(N183="základní",J183,0)</f>
        <v>0</v>
      </c>
      <c r="BF183" s="227">
        <f>IF(N183="snížená",J183,0)</f>
        <v>0</v>
      </c>
      <c r="BG183" s="227">
        <f>IF(N183="zákl. přenesená",J183,0)</f>
        <v>0</v>
      </c>
      <c r="BH183" s="227">
        <f>IF(N183="sníž. přenesená",J183,0)</f>
        <v>0</v>
      </c>
      <c r="BI183" s="227">
        <f>IF(N183="nulová",J183,0)</f>
        <v>0</v>
      </c>
      <c r="BJ183" s="20" t="s">
        <v>77</v>
      </c>
      <c r="BK183" s="227">
        <f>ROUND(I183*H183,2)</f>
        <v>0</v>
      </c>
      <c r="BL183" s="20" t="s">
        <v>158</v>
      </c>
      <c r="BM183" s="226" t="s">
        <v>477</v>
      </c>
    </row>
    <row r="184" s="2" customFormat="1" ht="16.5" customHeight="1">
      <c r="A184" s="41"/>
      <c r="B184" s="42"/>
      <c r="C184" s="215" t="s">
        <v>333</v>
      </c>
      <c r="D184" s="215" t="s">
        <v>153</v>
      </c>
      <c r="E184" s="216" t="s">
        <v>1139</v>
      </c>
      <c r="F184" s="217" t="s">
        <v>1140</v>
      </c>
      <c r="G184" s="218" t="s">
        <v>191</v>
      </c>
      <c r="H184" s="219">
        <v>155.75999999999999</v>
      </c>
      <c r="I184" s="220"/>
      <c r="J184" s="221">
        <f>ROUND(I184*H184,2)</f>
        <v>0</v>
      </c>
      <c r="K184" s="217" t="s">
        <v>157</v>
      </c>
      <c r="L184" s="47"/>
      <c r="M184" s="222" t="s">
        <v>19</v>
      </c>
      <c r="N184" s="223" t="s">
        <v>40</v>
      </c>
      <c r="O184" s="87"/>
      <c r="P184" s="224">
        <f>O184*H184</f>
        <v>0</v>
      </c>
      <c r="Q184" s="224">
        <v>1.6999999999999999E-07</v>
      </c>
      <c r="R184" s="224">
        <f>Q184*H184</f>
        <v>2.6479199999999995E-05</v>
      </c>
      <c r="S184" s="224">
        <v>0</v>
      </c>
      <c r="T184" s="225">
        <f>S184*H184</f>
        <v>0</v>
      </c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R184" s="226" t="s">
        <v>158</v>
      </c>
      <c r="AT184" s="226" t="s">
        <v>153</v>
      </c>
      <c r="AU184" s="226" t="s">
        <v>79</v>
      </c>
      <c r="AY184" s="20" t="s">
        <v>151</v>
      </c>
      <c r="BE184" s="227">
        <f>IF(N184="základní",J184,0)</f>
        <v>0</v>
      </c>
      <c r="BF184" s="227">
        <f>IF(N184="snížená",J184,0)</f>
        <v>0</v>
      </c>
      <c r="BG184" s="227">
        <f>IF(N184="zákl. přenesená",J184,0)</f>
        <v>0</v>
      </c>
      <c r="BH184" s="227">
        <f>IF(N184="sníž. přenesená",J184,0)</f>
        <v>0</v>
      </c>
      <c r="BI184" s="227">
        <f>IF(N184="nulová",J184,0)</f>
        <v>0</v>
      </c>
      <c r="BJ184" s="20" t="s">
        <v>77</v>
      </c>
      <c r="BK184" s="227">
        <f>ROUND(I184*H184,2)</f>
        <v>0</v>
      </c>
      <c r="BL184" s="20" t="s">
        <v>158</v>
      </c>
      <c r="BM184" s="226" t="s">
        <v>310</v>
      </c>
    </row>
    <row r="185" s="2" customFormat="1">
      <c r="A185" s="41"/>
      <c r="B185" s="42"/>
      <c r="C185" s="43"/>
      <c r="D185" s="228" t="s">
        <v>159</v>
      </c>
      <c r="E185" s="43"/>
      <c r="F185" s="229" t="s">
        <v>1141</v>
      </c>
      <c r="G185" s="43"/>
      <c r="H185" s="43"/>
      <c r="I185" s="230"/>
      <c r="J185" s="43"/>
      <c r="K185" s="43"/>
      <c r="L185" s="47"/>
      <c r="M185" s="231"/>
      <c r="N185" s="232"/>
      <c r="O185" s="87"/>
      <c r="P185" s="87"/>
      <c r="Q185" s="87"/>
      <c r="R185" s="87"/>
      <c r="S185" s="87"/>
      <c r="T185" s="88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T185" s="20" t="s">
        <v>159</v>
      </c>
      <c r="AU185" s="20" t="s">
        <v>79</v>
      </c>
    </row>
    <row r="186" s="13" customFormat="1">
      <c r="A186" s="13"/>
      <c r="B186" s="233"/>
      <c r="C186" s="234"/>
      <c r="D186" s="235" t="s">
        <v>161</v>
      </c>
      <c r="E186" s="236" t="s">
        <v>19</v>
      </c>
      <c r="F186" s="237" t="s">
        <v>1142</v>
      </c>
      <c r="G186" s="234"/>
      <c r="H186" s="238">
        <v>155.75999999999999</v>
      </c>
      <c r="I186" s="239"/>
      <c r="J186" s="234"/>
      <c r="K186" s="234"/>
      <c r="L186" s="240"/>
      <c r="M186" s="241"/>
      <c r="N186" s="242"/>
      <c r="O186" s="242"/>
      <c r="P186" s="242"/>
      <c r="Q186" s="242"/>
      <c r="R186" s="242"/>
      <c r="S186" s="242"/>
      <c r="T186" s="24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4" t="s">
        <v>161</v>
      </c>
      <c r="AU186" s="244" t="s">
        <v>79</v>
      </c>
      <c r="AV186" s="13" t="s">
        <v>79</v>
      </c>
      <c r="AW186" s="13" t="s">
        <v>31</v>
      </c>
      <c r="AX186" s="13" t="s">
        <v>77</v>
      </c>
      <c r="AY186" s="244" t="s">
        <v>151</v>
      </c>
    </row>
    <row r="187" s="2" customFormat="1" ht="16.5" customHeight="1">
      <c r="A187" s="41"/>
      <c r="B187" s="42"/>
      <c r="C187" s="215" t="s">
        <v>236</v>
      </c>
      <c r="D187" s="215" t="s">
        <v>153</v>
      </c>
      <c r="E187" s="216" t="s">
        <v>1143</v>
      </c>
      <c r="F187" s="217" t="s">
        <v>1144</v>
      </c>
      <c r="G187" s="218" t="s">
        <v>363</v>
      </c>
      <c r="H187" s="219">
        <v>4</v>
      </c>
      <c r="I187" s="220"/>
      <c r="J187" s="221">
        <f>ROUND(I187*H187,2)</f>
        <v>0</v>
      </c>
      <c r="K187" s="217" t="s">
        <v>19</v>
      </c>
      <c r="L187" s="47"/>
      <c r="M187" s="222" t="s">
        <v>19</v>
      </c>
      <c r="N187" s="223" t="s">
        <v>40</v>
      </c>
      <c r="O187" s="87"/>
      <c r="P187" s="224">
        <f>O187*H187</f>
        <v>0</v>
      </c>
      <c r="Q187" s="224">
        <v>0</v>
      </c>
      <c r="R187" s="224">
        <f>Q187*H187</f>
        <v>0</v>
      </c>
      <c r="S187" s="224">
        <v>0</v>
      </c>
      <c r="T187" s="225">
        <f>S187*H187</f>
        <v>0</v>
      </c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R187" s="226" t="s">
        <v>158</v>
      </c>
      <c r="AT187" s="226" t="s">
        <v>153</v>
      </c>
      <c r="AU187" s="226" t="s">
        <v>79</v>
      </c>
      <c r="AY187" s="20" t="s">
        <v>151</v>
      </c>
      <c r="BE187" s="227">
        <f>IF(N187="základní",J187,0)</f>
        <v>0</v>
      </c>
      <c r="BF187" s="227">
        <f>IF(N187="snížená",J187,0)</f>
        <v>0</v>
      </c>
      <c r="BG187" s="227">
        <f>IF(N187="zákl. přenesená",J187,0)</f>
        <v>0</v>
      </c>
      <c r="BH187" s="227">
        <f>IF(N187="sníž. přenesená",J187,0)</f>
        <v>0</v>
      </c>
      <c r="BI187" s="227">
        <f>IF(N187="nulová",J187,0)</f>
        <v>0</v>
      </c>
      <c r="BJ187" s="20" t="s">
        <v>77</v>
      </c>
      <c r="BK187" s="227">
        <f>ROUND(I187*H187,2)</f>
        <v>0</v>
      </c>
      <c r="BL187" s="20" t="s">
        <v>158</v>
      </c>
      <c r="BM187" s="226" t="s">
        <v>316</v>
      </c>
    </row>
    <row r="188" s="2" customFormat="1" ht="16.5" customHeight="1">
      <c r="A188" s="41"/>
      <c r="B188" s="42"/>
      <c r="C188" s="215" t="s">
        <v>344</v>
      </c>
      <c r="D188" s="215" t="s">
        <v>153</v>
      </c>
      <c r="E188" s="216" t="s">
        <v>873</v>
      </c>
      <c r="F188" s="217" t="s">
        <v>874</v>
      </c>
      <c r="G188" s="218" t="s">
        <v>363</v>
      </c>
      <c r="H188" s="219">
        <v>1</v>
      </c>
      <c r="I188" s="220"/>
      <c r="J188" s="221">
        <f>ROUND(I188*H188,2)</f>
        <v>0</v>
      </c>
      <c r="K188" s="217" t="s">
        <v>157</v>
      </c>
      <c r="L188" s="47"/>
      <c r="M188" s="222" t="s">
        <v>19</v>
      </c>
      <c r="N188" s="223" t="s">
        <v>40</v>
      </c>
      <c r="O188" s="87"/>
      <c r="P188" s="224">
        <f>O188*H188</f>
        <v>0</v>
      </c>
      <c r="Q188" s="224">
        <v>0.010186000000000001</v>
      </c>
      <c r="R188" s="224">
        <f>Q188*H188</f>
        <v>0.010186000000000001</v>
      </c>
      <c r="S188" s="224">
        <v>0</v>
      </c>
      <c r="T188" s="225">
        <f>S188*H188</f>
        <v>0</v>
      </c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R188" s="226" t="s">
        <v>158</v>
      </c>
      <c r="AT188" s="226" t="s">
        <v>153</v>
      </c>
      <c r="AU188" s="226" t="s">
        <v>79</v>
      </c>
      <c r="AY188" s="20" t="s">
        <v>151</v>
      </c>
      <c r="BE188" s="227">
        <f>IF(N188="základní",J188,0)</f>
        <v>0</v>
      </c>
      <c r="BF188" s="227">
        <f>IF(N188="snížená",J188,0)</f>
        <v>0</v>
      </c>
      <c r="BG188" s="227">
        <f>IF(N188="zákl. přenesená",J188,0)</f>
        <v>0</v>
      </c>
      <c r="BH188" s="227">
        <f>IF(N188="sníž. přenesená",J188,0)</f>
        <v>0</v>
      </c>
      <c r="BI188" s="227">
        <f>IF(N188="nulová",J188,0)</f>
        <v>0</v>
      </c>
      <c r="BJ188" s="20" t="s">
        <v>77</v>
      </c>
      <c r="BK188" s="227">
        <f>ROUND(I188*H188,2)</f>
        <v>0</v>
      </c>
      <c r="BL188" s="20" t="s">
        <v>158</v>
      </c>
      <c r="BM188" s="226" t="s">
        <v>634</v>
      </c>
    </row>
    <row r="189" s="2" customFormat="1">
      <c r="A189" s="41"/>
      <c r="B189" s="42"/>
      <c r="C189" s="43"/>
      <c r="D189" s="228" t="s">
        <v>159</v>
      </c>
      <c r="E189" s="43"/>
      <c r="F189" s="229" t="s">
        <v>875</v>
      </c>
      <c r="G189" s="43"/>
      <c r="H189" s="43"/>
      <c r="I189" s="230"/>
      <c r="J189" s="43"/>
      <c r="K189" s="43"/>
      <c r="L189" s="47"/>
      <c r="M189" s="231"/>
      <c r="N189" s="232"/>
      <c r="O189" s="87"/>
      <c r="P189" s="87"/>
      <c r="Q189" s="87"/>
      <c r="R189" s="87"/>
      <c r="S189" s="87"/>
      <c r="T189" s="88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T189" s="20" t="s">
        <v>159</v>
      </c>
      <c r="AU189" s="20" t="s">
        <v>79</v>
      </c>
    </row>
    <row r="190" s="2" customFormat="1">
      <c r="A190" s="41"/>
      <c r="B190" s="42"/>
      <c r="C190" s="43"/>
      <c r="D190" s="235" t="s">
        <v>238</v>
      </c>
      <c r="E190" s="43"/>
      <c r="F190" s="256" t="s">
        <v>876</v>
      </c>
      <c r="G190" s="43"/>
      <c r="H190" s="43"/>
      <c r="I190" s="230"/>
      <c r="J190" s="43"/>
      <c r="K190" s="43"/>
      <c r="L190" s="47"/>
      <c r="M190" s="231"/>
      <c r="N190" s="232"/>
      <c r="O190" s="87"/>
      <c r="P190" s="87"/>
      <c r="Q190" s="87"/>
      <c r="R190" s="87"/>
      <c r="S190" s="87"/>
      <c r="T190" s="88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T190" s="20" t="s">
        <v>238</v>
      </c>
      <c r="AU190" s="20" t="s">
        <v>79</v>
      </c>
    </row>
    <row r="191" s="2" customFormat="1" ht="16.5" customHeight="1">
      <c r="A191" s="41"/>
      <c r="B191" s="42"/>
      <c r="C191" s="257" t="s">
        <v>246</v>
      </c>
      <c r="D191" s="257" t="s">
        <v>249</v>
      </c>
      <c r="E191" s="258" t="s">
        <v>1145</v>
      </c>
      <c r="F191" s="259" t="s">
        <v>1146</v>
      </c>
      <c r="G191" s="260" t="s">
        <v>363</v>
      </c>
      <c r="H191" s="261">
        <v>1</v>
      </c>
      <c r="I191" s="262"/>
      <c r="J191" s="263">
        <f>ROUND(I191*H191,2)</f>
        <v>0</v>
      </c>
      <c r="K191" s="259" t="s">
        <v>157</v>
      </c>
      <c r="L191" s="264"/>
      <c r="M191" s="265" t="s">
        <v>19</v>
      </c>
      <c r="N191" s="266" t="s">
        <v>40</v>
      </c>
      <c r="O191" s="87"/>
      <c r="P191" s="224">
        <f>O191*H191</f>
        <v>0</v>
      </c>
      <c r="Q191" s="224">
        <v>0.26200000000000001</v>
      </c>
      <c r="R191" s="224">
        <f>Q191*H191</f>
        <v>0.26200000000000001</v>
      </c>
      <c r="S191" s="224">
        <v>0</v>
      </c>
      <c r="T191" s="225">
        <f>S191*H191</f>
        <v>0</v>
      </c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R191" s="226" t="s">
        <v>175</v>
      </c>
      <c r="AT191" s="226" t="s">
        <v>249</v>
      </c>
      <c r="AU191" s="226" t="s">
        <v>79</v>
      </c>
      <c r="AY191" s="20" t="s">
        <v>151</v>
      </c>
      <c r="BE191" s="227">
        <f>IF(N191="základní",J191,0)</f>
        <v>0</v>
      </c>
      <c r="BF191" s="227">
        <f>IF(N191="snížená",J191,0)</f>
        <v>0</v>
      </c>
      <c r="BG191" s="227">
        <f>IF(N191="zákl. přenesená",J191,0)</f>
        <v>0</v>
      </c>
      <c r="BH191" s="227">
        <f>IF(N191="sníž. přenesená",J191,0)</f>
        <v>0</v>
      </c>
      <c r="BI191" s="227">
        <f>IF(N191="nulová",J191,0)</f>
        <v>0</v>
      </c>
      <c r="BJ191" s="20" t="s">
        <v>77</v>
      </c>
      <c r="BK191" s="227">
        <f>ROUND(I191*H191,2)</f>
        <v>0</v>
      </c>
      <c r="BL191" s="20" t="s">
        <v>158</v>
      </c>
      <c r="BM191" s="226" t="s">
        <v>500</v>
      </c>
    </row>
    <row r="192" s="2" customFormat="1" ht="16.5" customHeight="1">
      <c r="A192" s="41"/>
      <c r="B192" s="42"/>
      <c r="C192" s="215" t="s">
        <v>354</v>
      </c>
      <c r="D192" s="215" t="s">
        <v>153</v>
      </c>
      <c r="E192" s="216" t="s">
        <v>880</v>
      </c>
      <c r="F192" s="217" t="s">
        <v>881</v>
      </c>
      <c r="G192" s="218" t="s">
        <v>363</v>
      </c>
      <c r="H192" s="219">
        <v>1</v>
      </c>
      <c r="I192" s="220"/>
      <c r="J192" s="221">
        <f>ROUND(I192*H192,2)</f>
        <v>0</v>
      </c>
      <c r="K192" s="217" t="s">
        <v>157</v>
      </c>
      <c r="L192" s="47"/>
      <c r="M192" s="222" t="s">
        <v>19</v>
      </c>
      <c r="N192" s="223" t="s">
        <v>40</v>
      </c>
      <c r="O192" s="87"/>
      <c r="P192" s="224">
        <f>O192*H192</f>
        <v>0</v>
      </c>
      <c r="Q192" s="224">
        <v>0.028538000000000001</v>
      </c>
      <c r="R192" s="224">
        <f>Q192*H192</f>
        <v>0.028538000000000001</v>
      </c>
      <c r="S192" s="224">
        <v>0</v>
      </c>
      <c r="T192" s="225">
        <f>S192*H192</f>
        <v>0</v>
      </c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R192" s="226" t="s">
        <v>158</v>
      </c>
      <c r="AT192" s="226" t="s">
        <v>153</v>
      </c>
      <c r="AU192" s="226" t="s">
        <v>79</v>
      </c>
      <c r="AY192" s="20" t="s">
        <v>151</v>
      </c>
      <c r="BE192" s="227">
        <f>IF(N192="základní",J192,0)</f>
        <v>0</v>
      </c>
      <c r="BF192" s="227">
        <f>IF(N192="snížená",J192,0)</f>
        <v>0</v>
      </c>
      <c r="BG192" s="227">
        <f>IF(N192="zákl. přenesená",J192,0)</f>
        <v>0</v>
      </c>
      <c r="BH192" s="227">
        <f>IF(N192="sníž. přenesená",J192,0)</f>
        <v>0</v>
      </c>
      <c r="BI192" s="227">
        <f>IF(N192="nulová",J192,0)</f>
        <v>0</v>
      </c>
      <c r="BJ192" s="20" t="s">
        <v>77</v>
      </c>
      <c r="BK192" s="227">
        <f>ROUND(I192*H192,2)</f>
        <v>0</v>
      </c>
      <c r="BL192" s="20" t="s">
        <v>158</v>
      </c>
      <c r="BM192" s="226" t="s">
        <v>323</v>
      </c>
    </row>
    <row r="193" s="2" customFormat="1">
      <c r="A193" s="41"/>
      <c r="B193" s="42"/>
      <c r="C193" s="43"/>
      <c r="D193" s="228" t="s">
        <v>159</v>
      </c>
      <c r="E193" s="43"/>
      <c r="F193" s="229" t="s">
        <v>883</v>
      </c>
      <c r="G193" s="43"/>
      <c r="H193" s="43"/>
      <c r="I193" s="230"/>
      <c r="J193" s="43"/>
      <c r="K193" s="43"/>
      <c r="L193" s="47"/>
      <c r="M193" s="231"/>
      <c r="N193" s="232"/>
      <c r="O193" s="87"/>
      <c r="P193" s="87"/>
      <c r="Q193" s="87"/>
      <c r="R193" s="87"/>
      <c r="S193" s="87"/>
      <c r="T193" s="88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T193" s="20" t="s">
        <v>159</v>
      </c>
      <c r="AU193" s="20" t="s">
        <v>79</v>
      </c>
    </row>
    <row r="194" s="2" customFormat="1">
      <c r="A194" s="41"/>
      <c r="B194" s="42"/>
      <c r="C194" s="43"/>
      <c r="D194" s="235" t="s">
        <v>238</v>
      </c>
      <c r="E194" s="43"/>
      <c r="F194" s="256" t="s">
        <v>876</v>
      </c>
      <c r="G194" s="43"/>
      <c r="H194" s="43"/>
      <c r="I194" s="230"/>
      <c r="J194" s="43"/>
      <c r="K194" s="43"/>
      <c r="L194" s="47"/>
      <c r="M194" s="231"/>
      <c r="N194" s="232"/>
      <c r="O194" s="87"/>
      <c r="P194" s="87"/>
      <c r="Q194" s="87"/>
      <c r="R194" s="87"/>
      <c r="S194" s="87"/>
      <c r="T194" s="88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T194" s="20" t="s">
        <v>238</v>
      </c>
      <c r="AU194" s="20" t="s">
        <v>79</v>
      </c>
    </row>
    <row r="195" s="2" customFormat="1" ht="16.5" customHeight="1">
      <c r="A195" s="41"/>
      <c r="B195" s="42"/>
      <c r="C195" s="257" t="s">
        <v>252</v>
      </c>
      <c r="D195" s="257" t="s">
        <v>249</v>
      </c>
      <c r="E195" s="258" t="s">
        <v>1147</v>
      </c>
      <c r="F195" s="259" t="s">
        <v>1148</v>
      </c>
      <c r="G195" s="260" t="s">
        <v>363</v>
      </c>
      <c r="H195" s="261">
        <v>1</v>
      </c>
      <c r="I195" s="262"/>
      <c r="J195" s="263">
        <f>ROUND(I195*H195,2)</f>
        <v>0</v>
      </c>
      <c r="K195" s="259" t="s">
        <v>157</v>
      </c>
      <c r="L195" s="264"/>
      <c r="M195" s="265" t="s">
        <v>19</v>
      </c>
      <c r="N195" s="266" t="s">
        <v>40</v>
      </c>
      <c r="O195" s="87"/>
      <c r="P195" s="224">
        <f>O195*H195</f>
        <v>0</v>
      </c>
      <c r="Q195" s="224">
        <v>1.548</v>
      </c>
      <c r="R195" s="224">
        <f>Q195*H195</f>
        <v>1.548</v>
      </c>
      <c r="S195" s="224">
        <v>0</v>
      </c>
      <c r="T195" s="225">
        <f>S195*H195</f>
        <v>0</v>
      </c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R195" s="226" t="s">
        <v>175</v>
      </c>
      <c r="AT195" s="226" t="s">
        <v>249</v>
      </c>
      <c r="AU195" s="226" t="s">
        <v>79</v>
      </c>
      <c r="AY195" s="20" t="s">
        <v>151</v>
      </c>
      <c r="BE195" s="227">
        <f>IF(N195="základní",J195,0)</f>
        <v>0</v>
      </c>
      <c r="BF195" s="227">
        <f>IF(N195="snížená",J195,0)</f>
        <v>0</v>
      </c>
      <c r="BG195" s="227">
        <f>IF(N195="zákl. přenesená",J195,0)</f>
        <v>0</v>
      </c>
      <c r="BH195" s="227">
        <f>IF(N195="sníž. přenesená",J195,0)</f>
        <v>0</v>
      </c>
      <c r="BI195" s="227">
        <f>IF(N195="nulová",J195,0)</f>
        <v>0</v>
      </c>
      <c r="BJ195" s="20" t="s">
        <v>77</v>
      </c>
      <c r="BK195" s="227">
        <f>ROUND(I195*H195,2)</f>
        <v>0</v>
      </c>
      <c r="BL195" s="20" t="s">
        <v>158</v>
      </c>
      <c r="BM195" s="226" t="s">
        <v>647</v>
      </c>
    </row>
    <row r="196" s="2" customFormat="1">
      <c r="A196" s="41"/>
      <c r="B196" s="42"/>
      <c r="C196" s="43"/>
      <c r="D196" s="235" t="s">
        <v>238</v>
      </c>
      <c r="E196" s="43"/>
      <c r="F196" s="256" t="s">
        <v>1149</v>
      </c>
      <c r="G196" s="43"/>
      <c r="H196" s="43"/>
      <c r="I196" s="230"/>
      <c r="J196" s="43"/>
      <c r="K196" s="43"/>
      <c r="L196" s="47"/>
      <c r="M196" s="231"/>
      <c r="N196" s="232"/>
      <c r="O196" s="87"/>
      <c r="P196" s="87"/>
      <c r="Q196" s="87"/>
      <c r="R196" s="87"/>
      <c r="S196" s="87"/>
      <c r="T196" s="88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T196" s="20" t="s">
        <v>238</v>
      </c>
      <c r="AU196" s="20" t="s">
        <v>79</v>
      </c>
    </row>
    <row r="197" s="2" customFormat="1" ht="16.5" customHeight="1">
      <c r="A197" s="41"/>
      <c r="B197" s="42"/>
      <c r="C197" s="215" t="s">
        <v>366</v>
      </c>
      <c r="D197" s="215" t="s">
        <v>153</v>
      </c>
      <c r="E197" s="216" t="s">
        <v>887</v>
      </c>
      <c r="F197" s="217" t="s">
        <v>888</v>
      </c>
      <c r="G197" s="218" t="s">
        <v>363</v>
      </c>
      <c r="H197" s="219">
        <v>1</v>
      </c>
      <c r="I197" s="220"/>
      <c r="J197" s="221">
        <f>ROUND(I197*H197,2)</f>
        <v>0</v>
      </c>
      <c r="K197" s="217" t="s">
        <v>157</v>
      </c>
      <c r="L197" s="47"/>
      <c r="M197" s="222" t="s">
        <v>19</v>
      </c>
      <c r="N197" s="223" t="s">
        <v>40</v>
      </c>
      <c r="O197" s="87"/>
      <c r="P197" s="224">
        <f>O197*H197</f>
        <v>0</v>
      </c>
      <c r="Q197" s="224">
        <v>0.039273919999999997</v>
      </c>
      <c r="R197" s="224">
        <f>Q197*H197</f>
        <v>0.039273919999999997</v>
      </c>
      <c r="S197" s="224">
        <v>0</v>
      </c>
      <c r="T197" s="225">
        <f>S197*H197</f>
        <v>0</v>
      </c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R197" s="226" t="s">
        <v>158</v>
      </c>
      <c r="AT197" s="226" t="s">
        <v>153</v>
      </c>
      <c r="AU197" s="226" t="s">
        <v>79</v>
      </c>
      <c r="AY197" s="20" t="s">
        <v>151</v>
      </c>
      <c r="BE197" s="227">
        <f>IF(N197="základní",J197,0)</f>
        <v>0</v>
      </c>
      <c r="BF197" s="227">
        <f>IF(N197="snížená",J197,0)</f>
        <v>0</v>
      </c>
      <c r="BG197" s="227">
        <f>IF(N197="zákl. přenesená",J197,0)</f>
        <v>0</v>
      </c>
      <c r="BH197" s="227">
        <f>IF(N197="sníž. přenesená",J197,0)</f>
        <v>0</v>
      </c>
      <c r="BI197" s="227">
        <f>IF(N197="nulová",J197,0)</f>
        <v>0</v>
      </c>
      <c r="BJ197" s="20" t="s">
        <v>77</v>
      </c>
      <c r="BK197" s="227">
        <f>ROUND(I197*H197,2)</f>
        <v>0</v>
      </c>
      <c r="BL197" s="20" t="s">
        <v>158</v>
      </c>
      <c r="BM197" s="226" t="s">
        <v>340</v>
      </c>
    </row>
    <row r="198" s="2" customFormat="1">
      <c r="A198" s="41"/>
      <c r="B198" s="42"/>
      <c r="C198" s="43"/>
      <c r="D198" s="228" t="s">
        <v>159</v>
      </c>
      <c r="E198" s="43"/>
      <c r="F198" s="229" t="s">
        <v>889</v>
      </c>
      <c r="G198" s="43"/>
      <c r="H198" s="43"/>
      <c r="I198" s="230"/>
      <c r="J198" s="43"/>
      <c r="K198" s="43"/>
      <c r="L198" s="47"/>
      <c r="M198" s="231"/>
      <c r="N198" s="232"/>
      <c r="O198" s="87"/>
      <c r="P198" s="87"/>
      <c r="Q198" s="87"/>
      <c r="R198" s="87"/>
      <c r="S198" s="87"/>
      <c r="T198" s="88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T198" s="20" t="s">
        <v>159</v>
      </c>
      <c r="AU198" s="20" t="s">
        <v>79</v>
      </c>
    </row>
    <row r="199" s="2" customFormat="1">
      <c r="A199" s="41"/>
      <c r="B199" s="42"/>
      <c r="C199" s="43"/>
      <c r="D199" s="235" t="s">
        <v>238</v>
      </c>
      <c r="E199" s="43"/>
      <c r="F199" s="256" t="s">
        <v>876</v>
      </c>
      <c r="G199" s="43"/>
      <c r="H199" s="43"/>
      <c r="I199" s="230"/>
      <c r="J199" s="43"/>
      <c r="K199" s="43"/>
      <c r="L199" s="47"/>
      <c r="M199" s="231"/>
      <c r="N199" s="232"/>
      <c r="O199" s="87"/>
      <c r="P199" s="87"/>
      <c r="Q199" s="87"/>
      <c r="R199" s="87"/>
      <c r="S199" s="87"/>
      <c r="T199" s="88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T199" s="20" t="s">
        <v>238</v>
      </c>
      <c r="AU199" s="20" t="s">
        <v>79</v>
      </c>
    </row>
    <row r="200" s="2" customFormat="1" ht="16.5" customHeight="1">
      <c r="A200" s="41"/>
      <c r="B200" s="42"/>
      <c r="C200" s="257" t="s">
        <v>257</v>
      </c>
      <c r="D200" s="257" t="s">
        <v>249</v>
      </c>
      <c r="E200" s="258" t="s">
        <v>891</v>
      </c>
      <c r="F200" s="259" t="s">
        <v>892</v>
      </c>
      <c r="G200" s="260" t="s">
        <v>363</v>
      </c>
      <c r="H200" s="261">
        <v>1</v>
      </c>
      <c r="I200" s="262"/>
      <c r="J200" s="263">
        <f>ROUND(I200*H200,2)</f>
        <v>0</v>
      </c>
      <c r="K200" s="259" t="s">
        <v>157</v>
      </c>
      <c r="L200" s="264"/>
      <c r="M200" s="265" t="s">
        <v>19</v>
      </c>
      <c r="N200" s="266" t="s">
        <v>40</v>
      </c>
      <c r="O200" s="87"/>
      <c r="P200" s="224">
        <f>O200*H200</f>
        <v>0</v>
      </c>
      <c r="Q200" s="224">
        <v>0.52100000000000002</v>
      </c>
      <c r="R200" s="224">
        <f>Q200*H200</f>
        <v>0.52100000000000002</v>
      </c>
      <c r="S200" s="224">
        <v>0</v>
      </c>
      <c r="T200" s="225">
        <f>S200*H200</f>
        <v>0</v>
      </c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R200" s="226" t="s">
        <v>175</v>
      </c>
      <c r="AT200" s="226" t="s">
        <v>249</v>
      </c>
      <c r="AU200" s="226" t="s">
        <v>79</v>
      </c>
      <c r="AY200" s="20" t="s">
        <v>151</v>
      </c>
      <c r="BE200" s="227">
        <f>IF(N200="základní",J200,0)</f>
        <v>0</v>
      </c>
      <c r="BF200" s="227">
        <f>IF(N200="snížená",J200,0)</f>
        <v>0</v>
      </c>
      <c r="BG200" s="227">
        <f>IF(N200="zákl. přenesená",J200,0)</f>
        <v>0</v>
      </c>
      <c r="BH200" s="227">
        <f>IF(N200="sníž. přenesená",J200,0)</f>
        <v>0</v>
      </c>
      <c r="BI200" s="227">
        <f>IF(N200="nulová",J200,0)</f>
        <v>0</v>
      </c>
      <c r="BJ200" s="20" t="s">
        <v>77</v>
      </c>
      <c r="BK200" s="227">
        <f>ROUND(I200*H200,2)</f>
        <v>0</v>
      </c>
      <c r="BL200" s="20" t="s">
        <v>158</v>
      </c>
      <c r="BM200" s="226" t="s">
        <v>347</v>
      </c>
    </row>
    <row r="201" s="2" customFormat="1" ht="21.75" customHeight="1">
      <c r="A201" s="41"/>
      <c r="B201" s="42"/>
      <c r="C201" s="215" t="s">
        <v>376</v>
      </c>
      <c r="D201" s="215" t="s">
        <v>153</v>
      </c>
      <c r="E201" s="216" t="s">
        <v>946</v>
      </c>
      <c r="F201" s="217" t="s">
        <v>947</v>
      </c>
      <c r="G201" s="218" t="s">
        <v>363</v>
      </c>
      <c r="H201" s="219">
        <v>1</v>
      </c>
      <c r="I201" s="220"/>
      <c r="J201" s="221">
        <f>ROUND(I201*H201,2)</f>
        <v>0</v>
      </c>
      <c r="K201" s="217" t="s">
        <v>157</v>
      </c>
      <c r="L201" s="47"/>
      <c r="M201" s="222" t="s">
        <v>19</v>
      </c>
      <c r="N201" s="223" t="s">
        <v>40</v>
      </c>
      <c r="O201" s="87"/>
      <c r="P201" s="224">
        <f>O201*H201</f>
        <v>0</v>
      </c>
      <c r="Q201" s="224">
        <v>0.089999999999999997</v>
      </c>
      <c r="R201" s="224">
        <f>Q201*H201</f>
        <v>0.089999999999999997</v>
      </c>
      <c r="S201" s="224">
        <v>0</v>
      </c>
      <c r="T201" s="225">
        <f>S201*H201</f>
        <v>0</v>
      </c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R201" s="226" t="s">
        <v>158</v>
      </c>
      <c r="AT201" s="226" t="s">
        <v>153</v>
      </c>
      <c r="AU201" s="226" t="s">
        <v>79</v>
      </c>
      <c r="AY201" s="20" t="s">
        <v>151</v>
      </c>
      <c r="BE201" s="227">
        <f>IF(N201="základní",J201,0)</f>
        <v>0</v>
      </c>
      <c r="BF201" s="227">
        <f>IF(N201="snížená",J201,0)</f>
        <v>0</v>
      </c>
      <c r="BG201" s="227">
        <f>IF(N201="zákl. přenesená",J201,0)</f>
        <v>0</v>
      </c>
      <c r="BH201" s="227">
        <f>IF(N201="sníž. přenesená",J201,0)</f>
        <v>0</v>
      </c>
      <c r="BI201" s="227">
        <f>IF(N201="nulová",J201,0)</f>
        <v>0</v>
      </c>
      <c r="BJ201" s="20" t="s">
        <v>77</v>
      </c>
      <c r="BK201" s="227">
        <f>ROUND(I201*H201,2)</f>
        <v>0</v>
      </c>
      <c r="BL201" s="20" t="s">
        <v>158</v>
      </c>
      <c r="BM201" s="226" t="s">
        <v>1150</v>
      </c>
    </row>
    <row r="202" s="2" customFormat="1">
      <c r="A202" s="41"/>
      <c r="B202" s="42"/>
      <c r="C202" s="43"/>
      <c r="D202" s="228" t="s">
        <v>159</v>
      </c>
      <c r="E202" s="43"/>
      <c r="F202" s="229" t="s">
        <v>949</v>
      </c>
      <c r="G202" s="43"/>
      <c r="H202" s="43"/>
      <c r="I202" s="230"/>
      <c r="J202" s="43"/>
      <c r="K202" s="43"/>
      <c r="L202" s="47"/>
      <c r="M202" s="231"/>
      <c r="N202" s="232"/>
      <c r="O202" s="87"/>
      <c r="P202" s="87"/>
      <c r="Q202" s="87"/>
      <c r="R202" s="87"/>
      <c r="S202" s="87"/>
      <c r="T202" s="88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T202" s="20" t="s">
        <v>159</v>
      </c>
      <c r="AU202" s="20" t="s">
        <v>79</v>
      </c>
    </row>
    <row r="203" s="2" customFormat="1" ht="16.5" customHeight="1">
      <c r="A203" s="41"/>
      <c r="B203" s="42"/>
      <c r="C203" s="257" t="s">
        <v>381</v>
      </c>
      <c r="D203" s="257" t="s">
        <v>249</v>
      </c>
      <c r="E203" s="258" t="s">
        <v>1151</v>
      </c>
      <c r="F203" s="259" t="s">
        <v>1152</v>
      </c>
      <c r="G203" s="260" t="s">
        <v>363</v>
      </c>
      <c r="H203" s="261">
        <v>1</v>
      </c>
      <c r="I203" s="262"/>
      <c r="J203" s="263">
        <f>ROUND(I203*H203,2)</f>
        <v>0</v>
      </c>
      <c r="K203" s="259" t="s">
        <v>157</v>
      </c>
      <c r="L203" s="264"/>
      <c r="M203" s="265" t="s">
        <v>19</v>
      </c>
      <c r="N203" s="266" t="s">
        <v>40</v>
      </c>
      <c r="O203" s="87"/>
      <c r="P203" s="224">
        <f>O203*H203</f>
        <v>0</v>
      </c>
      <c r="Q203" s="224">
        <v>0.059999999999999998</v>
      </c>
      <c r="R203" s="224">
        <f>Q203*H203</f>
        <v>0.059999999999999998</v>
      </c>
      <c r="S203" s="224">
        <v>0</v>
      </c>
      <c r="T203" s="225">
        <f>S203*H203</f>
        <v>0</v>
      </c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R203" s="226" t="s">
        <v>175</v>
      </c>
      <c r="AT203" s="226" t="s">
        <v>249</v>
      </c>
      <c r="AU203" s="226" t="s">
        <v>79</v>
      </c>
      <c r="AY203" s="20" t="s">
        <v>151</v>
      </c>
      <c r="BE203" s="227">
        <f>IF(N203="základní",J203,0)</f>
        <v>0</v>
      </c>
      <c r="BF203" s="227">
        <f>IF(N203="snížená",J203,0)</f>
        <v>0</v>
      </c>
      <c r="BG203" s="227">
        <f>IF(N203="zákl. přenesená",J203,0)</f>
        <v>0</v>
      </c>
      <c r="BH203" s="227">
        <f>IF(N203="sníž. přenesená",J203,0)</f>
        <v>0</v>
      </c>
      <c r="BI203" s="227">
        <f>IF(N203="nulová",J203,0)</f>
        <v>0</v>
      </c>
      <c r="BJ203" s="20" t="s">
        <v>77</v>
      </c>
      <c r="BK203" s="227">
        <f>ROUND(I203*H203,2)</f>
        <v>0</v>
      </c>
      <c r="BL203" s="20" t="s">
        <v>158</v>
      </c>
      <c r="BM203" s="226" t="s">
        <v>1153</v>
      </c>
    </row>
    <row r="204" s="2" customFormat="1" ht="16.5" customHeight="1">
      <c r="A204" s="41"/>
      <c r="B204" s="42"/>
      <c r="C204" s="215" t="s">
        <v>386</v>
      </c>
      <c r="D204" s="215" t="s">
        <v>153</v>
      </c>
      <c r="E204" s="216" t="s">
        <v>1154</v>
      </c>
      <c r="F204" s="217" t="s">
        <v>1155</v>
      </c>
      <c r="G204" s="218" t="s">
        <v>191</v>
      </c>
      <c r="H204" s="219">
        <v>155.75999999999999</v>
      </c>
      <c r="I204" s="220"/>
      <c r="J204" s="221">
        <f>ROUND(I204*H204,2)</f>
        <v>0</v>
      </c>
      <c r="K204" s="217" t="s">
        <v>157</v>
      </c>
      <c r="L204" s="47"/>
      <c r="M204" s="222" t="s">
        <v>19</v>
      </c>
      <c r="N204" s="223" t="s">
        <v>40</v>
      </c>
      <c r="O204" s="87"/>
      <c r="P204" s="224">
        <f>O204*H204</f>
        <v>0</v>
      </c>
      <c r="Q204" s="224">
        <v>0.00019236000000000001</v>
      </c>
      <c r="R204" s="224">
        <f>Q204*H204</f>
        <v>0.0299619936</v>
      </c>
      <c r="S204" s="224">
        <v>0</v>
      </c>
      <c r="T204" s="225">
        <f>S204*H204</f>
        <v>0</v>
      </c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R204" s="226" t="s">
        <v>158</v>
      </c>
      <c r="AT204" s="226" t="s">
        <v>153</v>
      </c>
      <c r="AU204" s="226" t="s">
        <v>79</v>
      </c>
      <c r="AY204" s="20" t="s">
        <v>151</v>
      </c>
      <c r="BE204" s="227">
        <f>IF(N204="základní",J204,0)</f>
        <v>0</v>
      </c>
      <c r="BF204" s="227">
        <f>IF(N204="snížená",J204,0)</f>
        <v>0</v>
      </c>
      <c r="BG204" s="227">
        <f>IF(N204="zákl. přenesená",J204,0)</f>
        <v>0</v>
      </c>
      <c r="BH204" s="227">
        <f>IF(N204="sníž. přenesená",J204,0)</f>
        <v>0</v>
      </c>
      <c r="BI204" s="227">
        <f>IF(N204="nulová",J204,0)</f>
        <v>0</v>
      </c>
      <c r="BJ204" s="20" t="s">
        <v>77</v>
      </c>
      <c r="BK204" s="227">
        <f>ROUND(I204*H204,2)</f>
        <v>0</v>
      </c>
      <c r="BL204" s="20" t="s">
        <v>158</v>
      </c>
      <c r="BM204" s="226" t="s">
        <v>364</v>
      </c>
    </row>
    <row r="205" s="2" customFormat="1">
      <c r="A205" s="41"/>
      <c r="B205" s="42"/>
      <c r="C205" s="43"/>
      <c r="D205" s="228" t="s">
        <v>159</v>
      </c>
      <c r="E205" s="43"/>
      <c r="F205" s="229" t="s">
        <v>1156</v>
      </c>
      <c r="G205" s="43"/>
      <c r="H205" s="43"/>
      <c r="I205" s="230"/>
      <c r="J205" s="43"/>
      <c r="K205" s="43"/>
      <c r="L205" s="47"/>
      <c r="M205" s="231"/>
      <c r="N205" s="232"/>
      <c r="O205" s="87"/>
      <c r="P205" s="87"/>
      <c r="Q205" s="87"/>
      <c r="R205" s="87"/>
      <c r="S205" s="87"/>
      <c r="T205" s="88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T205" s="20" t="s">
        <v>159</v>
      </c>
      <c r="AU205" s="20" t="s">
        <v>79</v>
      </c>
    </row>
    <row r="206" s="2" customFormat="1" ht="16.5" customHeight="1">
      <c r="A206" s="41"/>
      <c r="B206" s="42"/>
      <c r="C206" s="215" t="s">
        <v>390</v>
      </c>
      <c r="D206" s="215" t="s">
        <v>153</v>
      </c>
      <c r="E206" s="216" t="s">
        <v>1157</v>
      </c>
      <c r="F206" s="217" t="s">
        <v>1158</v>
      </c>
      <c r="G206" s="218" t="s">
        <v>191</v>
      </c>
      <c r="H206" s="219">
        <v>155.75999999999999</v>
      </c>
      <c r="I206" s="220"/>
      <c r="J206" s="221">
        <f>ROUND(I206*H206,2)</f>
        <v>0</v>
      </c>
      <c r="K206" s="217" t="s">
        <v>157</v>
      </c>
      <c r="L206" s="47"/>
      <c r="M206" s="222" t="s">
        <v>19</v>
      </c>
      <c r="N206" s="223" t="s">
        <v>40</v>
      </c>
      <c r="O206" s="87"/>
      <c r="P206" s="224">
        <f>O206*H206</f>
        <v>0</v>
      </c>
      <c r="Q206" s="224">
        <v>9.4500000000000007E-05</v>
      </c>
      <c r="R206" s="224">
        <f>Q206*H206</f>
        <v>0.014719320000000001</v>
      </c>
      <c r="S206" s="224">
        <v>0</v>
      </c>
      <c r="T206" s="225">
        <f>S206*H206</f>
        <v>0</v>
      </c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R206" s="226" t="s">
        <v>158</v>
      </c>
      <c r="AT206" s="226" t="s">
        <v>153</v>
      </c>
      <c r="AU206" s="226" t="s">
        <v>79</v>
      </c>
      <c r="AY206" s="20" t="s">
        <v>151</v>
      </c>
      <c r="BE206" s="227">
        <f>IF(N206="základní",J206,0)</f>
        <v>0</v>
      </c>
      <c r="BF206" s="227">
        <f>IF(N206="snížená",J206,0)</f>
        <v>0</v>
      </c>
      <c r="BG206" s="227">
        <f>IF(N206="zákl. přenesená",J206,0)</f>
        <v>0</v>
      </c>
      <c r="BH206" s="227">
        <f>IF(N206="sníž. přenesená",J206,0)</f>
        <v>0</v>
      </c>
      <c r="BI206" s="227">
        <f>IF(N206="nulová",J206,0)</f>
        <v>0</v>
      </c>
      <c r="BJ206" s="20" t="s">
        <v>77</v>
      </c>
      <c r="BK206" s="227">
        <f>ROUND(I206*H206,2)</f>
        <v>0</v>
      </c>
      <c r="BL206" s="20" t="s">
        <v>158</v>
      </c>
      <c r="BM206" s="226" t="s">
        <v>369</v>
      </c>
    </row>
    <row r="207" s="2" customFormat="1">
      <c r="A207" s="41"/>
      <c r="B207" s="42"/>
      <c r="C207" s="43"/>
      <c r="D207" s="228" t="s">
        <v>159</v>
      </c>
      <c r="E207" s="43"/>
      <c r="F207" s="229" t="s">
        <v>1159</v>
      </c>
      <c r="G207" s="43"/>
      <c r="H207" s="43"/>
      <c r="I207" s="230"/>
      <c r="J207" s="43"/>
      <c r="K207" s="43"/>
      <c r="L207" s="47"/>
      <c r="M207" s="231"/>
      <c r="N207" s="232"/>
      <c r="O207" s="87"/>
      <c r="P207" s="87"/>
      <c r="Q207" s="87"/>
      <c r="R207" s="87"/>
      <c r="S207" s="87"/>
      <c r="T207" s="88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T207" s="20" t="s">
        <v>159</v>
      </c>
      <c r="AU207" s="20" t="s">
        <v>79</v>
      </c>
    </row>
    <row r="208" s="13" customFormat="1">
      <c r="A208" s="13"/>
      <c r="B208" s="233"/>
      <c r="C208" s="234"/>
      <c r="D208" s="235" t="s">
        <v>161</v>
      </c>
      <c r="E208" s="236" t="s">
        <v>19</v>
      </c>
      <c r="F208" s="237" t="s">
        <v>1142</v>
      </c>
      <c r="G208" s="234"/>
      <c r="H208" s="238">
        <v>155.75999999999999</v>
      </c>
      <c r="I208" s="239"/>
      <c r="J208" s="234"/>
      <c r="K208" s="234"/>
      <c r="L208" s="240"/>
      <c r="M208" s="241"/>
      <c r="N208" s="242"/>
      <c r="O208" s="242"/>
      <c r="P208" s="242"/>
      <c r="Q208" s="242"/>
      <c r="R208" s="242"/>
      <c r="S208" s="242"/>
      <c r="T208" s="24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4" t="s">
        <v>161</v>
      </c>
      <c r="AU208" s="244" t="s">
        <v>79</v>
      </c>
      <c r="AV208" s="13" t="s">
        <v>79</v>
      </c>
      <c r="AW208" s="13" t="s">
        <v>31</v>
      </c>
      <c r="AX208" s="13" t="s">
        <v>77</v>
      </c>
      <c r="AY208" s="244" t="s">
        <v>151</v>
      </c>
    </row>
    <row r="209" s="12" customFormat="1" ht="22.8" customHeight="1">
      <c r="A209" s="12"/>
      <c r="B209" s="199"/>
      <c r="C209" s="200"/>
      <c r="D209" s="201" t="s">
        <v>68</v>
      </c>
      <c r="E209" s="213" t="s">
        <v>203</v>
      </c>
      <c r="F209" s="213" t="s">
        <v>626</v>
      </c>
      <c r="G209" s="200"/>
      <c r="H209" s="200"/>
      <c r="I209" s="203"/>
      <c r="J209" s="214">
        <f>BK209</f>
        <v>0</v>
      </c>
      <c r="K209" s="200"/>
      <c r="L209" s="205"/>
      <c r="M209" s="206"/>
      <c r="N209" s="207"/>
      <c r="O209" s="207"/>
      <c r="P209" s="208">
        <f>SUM(P210:P212)</f>
        <v>0</v>
      </c>
      <c r="Q209" s="207"/>
      <c r="R209" s="208">
        <f>SUM(R210:R212)</f>
        <v>0.00011664</v>
      </c>
      <c r="S209" s="207"/>
      <c r="T209" s="209">
        <f>SUM(T210:T212)</f>
        <v>0.00051599999999999997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R209" s="210" t="s">
        <v>77</v>
      </c>
      <c r="AT209" s="211" t="s">
        <v>68</v>
      </c>
      <c r="AU209" s="211" t="s">
        <v>77</v>
      </c>
      <c r="AY209" s="210" t="s">
        <v>151</v>
      </c>
      <c r="BK209" s="212">
        <f>SUM(BK210:BK212)</f>
        <v>0</v>
      </c>
    </row>
    <row r="210" s="2" customFormat="1" ht="24.15" customHeight="1">
      <c r="A210" s="41"/>
      <c r="B210" s="42"/>
      <c r="C210" s="215" t="s">
        <v>396</v>
      </c>
      <c r="D210" s="215" t="s">
        <v>153</v>
      </c>
      <c r="E210" s="216" t="s">
        <v>1160</v>
      </c>
      <c r="F210" s="217" t="s">
        <v>1161</v>
      </c>
      <c r="G210" s="218" t="s">
        <v>191</v>
      </c>
      <c r="H210" s="219">
        <v>0.12</v>
      </c>
      <c r="I210" s="220"/>
      <c r="J210" s="221">
        <f>ROUND(I210*H210,2)</f>
        <v>0</v>
      </c>
      <c r="K210" s="217" t="s">
        <v>157</v>
      </c>
      <c r="L210" s="47"/>
      <c r="M210" s="222" t="s">
        <v>19</v>
      </c>
      <c r="N210" s="223" t="s">
        <v>40</v>
      </c>
      <c r="O210" s="87"/>
      <c r="P210" s="224">
        <f>O210*H210</f>
        <v>0</v>
      </c>
      <c r="Q210" s="224">
        <v>0.00097199999999999999</v>
      </c>
      <c r="R210" s="224">
        <f>Q210*H210</f>
        <v>0.00011664</v>
      </c>
      <c r="S210" s="224">
        <v>0.0043</v>
      </c>
      <c r="T210" s="225">
        <f>S210*H210</f>
        <v>0.00051599999999999997</v>
      </c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R210" s="226" t="s">
        <v>158</v>
      </c>
      <c r="AT210" s="226" t="s">
        <v>153</v>
      </c>
      <c r="AU210" s="226" t="s">
        <v>79</v>
      </c>
      <c r="AY210" s="20" t="s">
        <v>151</v>
      </c>
      <c r="BE210" s="227">
        <f>IF(N210="základní",J210,0)</f>
        <v>0</v>
      </c>
      <c r="BF210" s="227">
        <f>IF(N210="snížená",J210,0)</f>
        <v>0</v>
      </c>
      <c r="BG210" s="227">
        <f>IF(N210="zákl. přenesená",J210,0)</f>
        <v>0</v>
      </c>
      <c r="BH210" s="227">
        <f>IF(N210="sníž. přenesená",J210,0)</f>
        <v>0</v>
      </c>
      <c r="BI210" s="227">
        <f>IF(N210="nulová",J210,0)</f>
        <v>0</v>
      </c>
      <c r="BJ210" s="20" t="s">
        <v>77</v>
      </c>
      <c r="BK210" s="227">
        <f>ROUND(I210*H210,2)</f>
        <v>0</v>
      </c>
      <c r="BL210" s="20" t="s">
        <v>158</v>
      </c>
      <c r="BM210" s="226" t="s">
        <v>374</v>
      </c>
    </row>
    <row r="211" s="2" customFormat="1">
      <c r="A211" s="41"/>
      <c r="B211" s="42"/>
      <c r="C211" s="43"/>
      <c r="D211" s="228" t="s">
        <v>159</v>
      </c>
      <c r="E211" s="43"/>
      <c r="F211" s="229" t="s">
        <v>1162</v>
      </c>
      <c r="G211" s="43"/>
      <c r="H211" s="43"/>
      <c r="I211" s="230"/>
      <c r="J211" s="43"/>
      <c r="K211" s="43"/>
      <c r="L211" s="47"/>
      <c r="M211" s="231"/>
      <c r="N211" s="232"/>
      <c r="O211" s="87"/>
      <c r="P211" s="87"/>
      <c r="Q211" s="87"/>
      <c r="R211" s="87"/>
      <c r="S211" s="87"/>
      <c r="T211" s="88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T211" s="20" t="s">
        <v>159</v>
      </c>
      <c r="AU211" s="20" t="s">
        <v>79</v>
      </c>
    </row>
    <row r="212" s="13" customFormat="1">
      <c r="A212" s="13"/>
      <c r="B212" s="233"/>
      <c r="C212" s="234"/>
      <c r="D212" s="235" t="s">
        <v>161</v>
      </c>
      <c r="E212" s="236" t="s">
        <v>19</v>
      </c>
      <c r="F212" s="237" t="s">
        <v>1163</v>
      </c>
      <c r="G212" s="234"/>
      <c r="H212" s="238">
        <v>0.12</v>
      </c>
      <c r="I212" s="239"/>
      <c r="J212" s="234"/>
      <c r="K212" s="234"/>
      <c r="L212" s="240"/>
      <c r="M212" s="241"/>
      <c r="N212" s="242"/>
      <c r="O212" s="242"/>
      <c r="P212" s="242"/>
      <c r="Q212" s="242"/>
      <c r="R212" s="242"/>
      <c r="S212" s="242"/>
      <c r="T212" s="24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4" t="s">
        <v>161</v>
      </c>
      <c r="AU212" s="244" t="s">
        <v>79</v>
      </c>
      <c r="AV212" s="13" t="s">
        <v>79</v>
      </c>
      <c r="AW212" s="13" t="s">
        <v>31</v>
      </c>
      <c r="AX212" s="13" t="s">
        <v>77</v>
      </c>
      <c r="AY212" s="244" t="s">
        <v>151</v>
      </c>
    </row>
    <row r="213" s="12" customFormat="1" ht="22.8" customHeight="1">
      <c r="A213" s="12"/>
      <c r="B213" s="199"/>
      <c r="C213" s="200"/>
      <c r="D213" s="201" t="s">
        <v>68</v>
      </c>
      <c r="E213" s="213" t="s">
        <v>488</v>
      </c>
      <c r="F213" s="213" t="s">
        <v>489</v>
      </c>
      <c r="G213" s="200"/>
      <c r="H213" s="200"/>
      <c r="I213" s="203"/>
      <c r="J213" s="214">
        <f>BK213</f>
        <v>0</v>
      </c>
      <c r="K213" s="200"/>
      <c r="L213" s="205"/>
      <c r="M213" s="206"/>
      <c r="N213" s="207"/>
      <c r="O213" s="207"/>
      <c r="P213" s="208">
        <f>SUM(P214:P215)</f>
        <v>0</v>
      </c>
      <c r="Q213" s="207"/>
      <c r="R213" s="208">
        <f>SUM(R214:R215)</f>
        <v>0</v>
      </c>
      <c r="S213" s="207"/>
      <c r="T213" s="209">
        <f>SUM(T214:T215)</f>
        <v>0</v>
      </c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R213" s="210" t="s">
        <v>77</v>
      </c>
      <c r="AT213" s="211" t="s">
        <v>68</v>
      </c>
      <c r="AU213" s="211" t="s">
        <v>77</v>
      </c>
      <c r="AY213" s="210" t="s">
        <v>151</v>
      </c>
      <c r="BK213" s="212">
        <f>SUM(BK214:BK215)</f>
        <v>0</v>
      </c>
    </row>
    <row r="214" s="2" customFormat="1" ht="24.15" customHeight="1">
      <c r="A214" s="41"/>
      <c r="B214" s="42"/>
      <c r="C214" s="215" t="s">
        <v>401</v>
      </c>
      <c r="D214" s="215" t="s">
        <v>153</v>
      </c>
      <c r="E214" s="216" t="s">
        <v>1016</v>
      </c>
      <c r="F214" s="217" t="s">
        <v>1017</v>
      </c>
      <c r="G214" s="218" t="s">
        <v>230</v>
      </c>
      <c r="H214" s="219">
        <v>21.120000000000001</v>
      </c>
      <c r="I214" s="220"/>
      <c r="J214" s="221">
        <f>ROUND(I214*H214,2)</f>
        <v>0</v>
      </c>
      <c r="K214" s="217" t="s">
        <v>157</v>
      </c>
      <c r="L214" s="47"/>
      <c r="M214" s="222" t="s">
        <v>19</v>
      </c>
      <c r="N214" s="223" t="s">
        <v>40</v>
      </c>
      <c r="O214" s="87"/>
      <c r="P214" s="224">
        <f>O214*H214</f>
        <v>0</v>
      </c>
      <c r="Q214" s="224">
        <v>0</v>
      </c>
      <c r="R214" s="224">
        <f>Q214*H214</f>
        <v>0</v>
      </c>
      <c r="S214" s="224">
        <v>0</v>
      </c>
      <c r="T214" s="225">
        <f>S214*H214</f>
        <v>0</v>
      </c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R214" s="226" t="s">
        <v>158</v>
      </c>
      <c r="AT214" s="226" t="s">
        <v>153</v>
      </c>
      <c r="AU214" s="226" t="s">
        <v>79</v>
      </c>
      <c r="AY214" s="20" t="s">
        <v>151</v>
      </c>
      <c r="BE214" s="227">
        <f>IF(N214="základní",J214,0)</f>
        <v>0</v>
      </c>
      <c r="BF214" s="227">
        <f>IF(N214="snížená",J214,0)</f>
        <v>0</v>
      </c>
      <c r="BG214" s="227">
        <f>IF(N214="zákl. přenesená",J214,0)</f>
        <v>0</v>
      </c>
      <c r="BH214" s="227">
        <f>IF(N214="sníž. přenesená",J214,0)</f>
        <v>0</v>
      </c>
      <c r="BI214" s="227">
        <f>IF(N214="nulová",J214,0)</f>
        <v>0</v>
      </c>
      <c r="BJ214" s="20" t="s">
        <v>77</v>
      </c>
      <c r="BK214" s="227">
        <f>ROUND(I214*H214,2)</f>
        <v>0</v>
      </c>
      <c r="BL214" s="20" t="s">
        <v>158</v>
      </c>
      <c r="BM214" s="226" t="s">
        <v>379</v>
      </c>
    </row>
    <row r="215" s="2" customFormat="1">
      <c r="A215" s="41"/>
      <c r="B215" s="42"/>
      <c r="C215" s="43"/>
      <c r="D215" s="228" t="s">
        <v>159</v>
      </c>
      <c r="E215" s="43"/>
      <c r="F215" s="229" t="s">
        <v>1019</v>
      </c>
      <c r="G215" s="43"/>
      <c r="H215" s="43"/>
      <c r="I215" s="230"/>
      <c r="J215" s="43"/>
      <c r="K215" s="43"/>
      <c r="L215" s="47"/>
      <c r="M215" s="231"/>
      <c r="N215" s="232"/>
      <c r="O215" s="87"/>
      <c r="P215" s="87"/>
      <c r="Q215" s="87"/>
      <c r="R215" s="87"/>
      <c r="S215" s="87"/>
      <c r="T215" s="88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T215" s="20" t="s">
        <v>159</v>
      </c>
      <c r="AU215" s="20" t="s">
        <v>79</v>
      </c>
    </row>
    <row r="216" s="12" customFormat="1" ht="25.92" customHeight="1">
      <c r="A216" s="12"/>
      <c r="B216" s="199"/>
      <c r="C216" s="200"/>
      <c r="D216" s="201" t="s">
        <v>68</v>
      </c>
      <c r="E216" s="202" t="s">
        <v>1020</v>
      </c>
      <c r="F216" s="202" t="s">
        <v>1021</v>
      </c>
      <c r="G216" s="200"/>
      <c r="H216" s="200"/>
      <c r="I216" s="203"/>
      <c r="J216" s="204">
        <f>BK216</f>
        <v>0</v>
      </c>
      <c r="K216" s="200"/>
      <c r="L216" s="205"/>
      <c r="M216" s="206"/>
      <c r="N216" s="207"/>
      <c r="O216" s="207"/>
      <c r="P216" s="208">
        <f>P217</f>
        <v>0</v>
      </c>
      <c r="Q216" s="207"/>
      <c r="R216" s="208">
        <f>R217</f>
        <v>0.060481902500000004</v>
      </c>
      <c r="S216" s="207"/>
      <c r="T216" s="209">
        <f>T217</f>
        <v>0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210" t="s">
        <v>79</v>
      </c>
      <c r="AT216" s="211" t="s">
        <v>68</v>
      </c>
      <c r="AU216" s="211" t="s">
        <v>69</v>
      </c>
      <c r="AY216" s="210" t="s">
        <v>151</v>
      </c>
      <c r="BK216" s="212">
        <f>BK217</f>
        <v>0</v>
      </c>
    </row>
    <row r="217" s="12" customFormat="1" ht="22.8" customHeight="1">
      <c r="A217" s="12"/>
      <c r="B217" s="199"/>
      <c r="C217" s="200"/>
      <c r="D217" s="201" t="s">
        <v>68</v>
      </c>
      <c r="E217" s="213" t="s">
        <v>1164</v>
      </c>
      <c r="F217" s="213" t="s">
        <v>1165</v>
      </c>
      <c r="G217" s="200"/>
      <c r="H217" s="200"/>
      <c r="I217" s="203"/>
      <c r="J217" s="214">
        <f>BK217</f>
        <v>0</v>
      </c>
      <c r="K217" s="200"/>
      <c r="L217" s="205"/>
      <c r="M217" s="206"/>
      <c r="N217" s="207"/>
      <c r="O217" s="207"/>
      <c r="P217" s="208">
        <f>SUM(P218:P225)</f>
        <v>0</v>
      </c>
      <c r="Q217" s="207"/>
      <c r="R217" s="208">
        <f>SUM(R218:R225)</f>
        <v>0.060481902500000004</v>
      </c>
      <c r="S217" s="207"/>
      <c r="T217" s="209">
        <f>SUM(T218:T225)</f>
        <v>0</v>
      </c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R217" s="210" t="s">
        <v>79</v>
      </c>
      <c r="AT217" s="211" t="s">
        <v>68</v>
      </c>
      <c r="AU217" s="211" t="s">
        <v>77</v>
      </c>
      <c r="AY217" s="210" t="s">
        <v>151</v>
      </c>
      <c r="BK217" s="212">
        <f>SUM(BK218:BK225)</f>
        <v>0</v>
      </c>
    </row>
    <row r="218" s="2" customFormat="1" ht="16.5" customHeight="1">
      <c r="A218" s="41"/>
      <c r="B218" s="42"/>
      <c r="C218" s="215" t="s">
        <v>408</v>
      </c>
      <c r="D218" s="215" t="s">
        <v>153</v>
      </c>
      <c r="E218" s="216" t="s">
        <v>1166</v>
      </c>
      <c r="F218" s="217" t="s">
        <v>1167</v>
      </c>
      <c r="G218" s="218" t="s">
        <v>1168</v>
      </c>
      <c r="H218" s="219">
        <v>1</v>
      </c>
      <c r="I218" s="220"/>
      <c r="J218" s="221">
        <f>ROUND(I218*H218,2)</f>
        <v>0</v>
      </c>
      <c r="K218" s="217" t="s">
        <v>157</v>
      </c>
      <c r="L218" s="47"/>
      <c r="M218" s="222" t="s">
        <v>19</v>
      </c>
      <c r="N218" s="223" t="s">
        <v>40</v>
      </c>
      <c r="O218" s="87"/>
      <c r="P218" s="224">
        <f>O218*H218</f>
        <v>0</v>
      </c>
      <c r="Q218" s="224">
        <v>0.037204569999999999</v>
      </c>
      <c r="R218" s="224">
        <f>Q218*H218</f>
        <v>0.037204569999999999</v>
      </c>
      <c r="S218" s="224">
        <v>0</v>
      </c>
      <c r="T218" s="225">
        <f>S218*H218</f>
        <v>0</v>
      </c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R218" s="226" t="s">
        <v>198</v>
      </c>
      <c r="AT218" s="226" t="s">
        <v>153</v>
      </c>
      <c r="AU218" s="226" t="s">
        <v>79</v>
      </c>
      <c r="AY218" s="20" t="s">
        <v>151</v>
      </c>
      <c r="BE218" s="227">
        <f>IF(N218="základní",J218,0)</f>
        <v>0</v>
      </c>
      <c r="BF218" s="227">
        <f>IF(N218="snížená",J218,0)</f>
        <v>0</v>
      </c>
      <c r="BG218" s="227">
        <f>IF(N218="zákl. přenesená",J218,0)</f>
        <v>0</v>
      </c>
      <c r="BH218" s="227">
        <f>IF(N218="sníž. přenesená",J218,0)</f>
        <v>0</v>
      </c>
      <c r="BI218" s="227">
        <f>IF(N218="nulová",J218,0)</f>
        <v>0</v>
      </c>
      <c r="BJ218" s="20" t="s">
        <v>77</v>
      </c>
      <c r="BK218" s="227">
        <f>ROUND(I218*H218,2)</f>
        <v>0</v>
      </c>
      <c r="BL218" s="20" t="s">
        <v>198</v>
      </c>
      <c r="BM218" s="226" t="s">
        <v>389</v>
      </c>
    </row>
    <row r="219" s="2" customFormat="1">
      <c r="A219" s="41"/>
      <c r="B219" s="42"/>
      <c r="C219" s="43"/>
      <c r="D219" s="228" t="s">
        <v>159</v>
      </c>
      <c r="E219" s="43"/>
      <c r="F219" s="229" t="s">
        <v>1169</v>
      </c>
      <c r="G219" s="43"/>
      <c r="H219" s="43"/>
      <c r="I219" s="230"/>
      <c r="J219" s="43"/>
      <c r="K219" s="43"/>
      <c r="L219" s="47"/>
      <c r="M219" s="231"/>
      <c r="N219" s="232"/>
      <c r="O219" s="87"/>
      <c r="P219" s="87"/>
      <c r="Q219" s="87"/>
      <c r="R219" s="87"/>
      <c r="S219" s="87"/>
      <c r="T219" s="88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T219" s="20" t="s">
        <v>159</v>
      </c>
      <c r="AU219" s="20" t="s">
        <v>79</v>
      </c>
    </row>
    <row r="220" s="2" customFormat="1" ht="24.15" customHeight="1">
      <c r="A220" s="41"/>
      <c r="B220" s="42"/>
      <c r="C220" s="215" t="s">
        <v>416</v>
      </c>
      <c r="D220" s="215" t="s">
        <v>153</v>
      </c>
      <c r="E220" s="216" t="s">
        <v>1170</v>
      </c>
      <c r="F220" s="217" t="s">
        <v>1171</v>
      </c>
      <c r="G220" s="218" t="s">
        <v>1168</v>
      </c>
      <c r="H220" s="219">
        <v>1</v>
      </c>
      <c r="I220" s="220"/>
      <c r="J220" s="221">
        <f>ROUND(I220*H220,2)</f>
        <v>0</v>
      </c>
      <c r="K220" s="217" t="s">
        <v>157</v>
      </c>
      <c r="L220" s="47"/>
      <c r="M220" s="222" t="s">
        <v>19</v>
      </c>
      <c r="N220" s="223" t="s">
        <v>40</v>
      </c>
      <c r="O220" s="87"/>
      <c r="P220" s="224">
        <f>O220*H220</f>
        <v>0</v>
      </c>
      <c r="Q220" s="224">
        <v>0.022777332500000001</v>
      </c>
      <c r="R220" s="224">
        <f>Q220*H220</f>
        <v>0.022777332500000001</v>
      </c>
      <c r="S220" s="224">
        <v>0</v>
      </c>
      <c r="T220" s="225">
        <f>S220*H220</f>
        <v>0</v>
      </c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R220" s="226" t="s">
        <v>198</v>
      </c>
      <c r="AT220" s="226" t="s">
        <v>153</v>
      </c>
      <c r="AU220" s="226" t="s">
        <v>79</v>
      </c>
      <c r="AY220" s="20" t="s">
        <v>151</v>
      </c>
      <c r="BE220" s="227">
        <f>IF(N220="základní",J220,0)</f>
        <v>0</v>
      </c>
      <c r="BF220" s="227">
        <f>IF(N220="snížená",J220,0)</f>
        <v>0</v>
      </c>
      <c r="BG220" s="227">
        <f>IF(N220="zákl. přenesená",J220,0)</f>
        <v>0</v>
      </c>
      <c r="BH220" s="227">
        <f>IF(N220="sníž. přenesená",J220,0)</f>
        <v>0</v>
      </c>
      <c r="BI220" s="227">
        <f>IF(N220="nulová",J220,0)</f>
        <v>0</v>
      </c>
      <c r="BJ220" s="20" t="s">
        <v>77</v>
      </c>
      <c r="BK220" s="227">
        <f>ROUND(I220*H220,2)</f>
        <v>0</v>
      </c>
      <c r="BL220" s="20" t="s">
        <v>198</v>
      </c>
      <c r="BM220" s="226" t="s">
        <v>393</v>
      </c>
    </row>
    <row r="221" s="2" customFormat="1">
      <c r="A221" s="41"/>
      <c r="B221" s="42"/>
      <c r="C221" s="43"/>
      <c r="D221" s="228" t="s">
        <v>159</v>
      </c>
      <c r="E221" s="43"/>
      <c r="F221" s="229" t="s">
        <v>1172</v>
      </c>
      <c r="G221" s="43"/>
      <c r="H221" s="43"/>
      <c r="I221" s="230"/>
      <c r="J221" s="43"/>
      <c r="K221" s="43"/>
      <c r="L221" s="47"/>
      <c r="M221" s="231"/>
      <c r="N221" s="232"/>
      <c r="O221" s="87"/>
      <c r="P221" s="87"/>
      <c r="Q221" s="87"/>
      <c r="R221" s="87"/>
      <c r="S221" s="87"/>
      <c r="T221" s="88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T221" s="20" t="s">
        <v>159</v>
      </c>
      <c r="AU221" s="20" t="s">
        <v>79</v>
      </c>
    </row>
    <row r="222" s="2" customFormat="1" ht="16.5" customHeight="1">
      <c r="A222" s="41"/>
      <c r="B222" s="42"/>
      <c r="C222" s="215" t="s">
        <v>424</v>
      </c>
      <c r="D222" s="215" t="s">
        <v>153</v>
      </c>
      <c r="E222" s="216" t="s">
        <v>1173</v>
      </c>
      <c r="F222" s="217" t="s">
        <v>1174</v>
      </c>
      <c r="G222" s="218" t="s">
        <v>363</v>
      </c>
      <c r="H222" s="219">
        <v>1</v>
      </c>
      <c r="I222" s="220"/>
      <c r="J222" s="221">
        <f>ROUND(I222*H222,2)</f>
        <v>0</v>
      </c>
      <c r="K222" s="217" t="s">
        <v>157</v>
      </c>
      <c r="L222" s="47"/>
      <c r="M222" s="222" t="s">
        <v>19</v>
      </c>
      <c r="N222" s="223" t="s">
        <v>40</v>
      </c>
      <c r="O222" s="87"/>
      <c r="P222" s="224">
        <f>O222*H222</f>
        <v>0</v>
      </c>
      <c r="Q222" s="224">
        <v>0.00050000000000000001</v>
      </c>
      <c r="R222" s="224">
        <f>Q222*H222</f>
        <v>0.00050000000000000001</v>
      </c>
      <c r="S222" s="224">
        <v>0</v>
      </c>
      <c r="T222" s="225">
        <f>S222*H222</f>
        <v>0</v>
      </c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R222" s="226" t="s">
        <v>198</v>
      </c>
      <c r="AT222" s="226" t="s">
        <v>153</v>
      </c>
      <c r="AU222" s="226" t="s">
        <v>79</v>
      </c>
      <c r="AY222" s="20" t="s">
        <v>151</v>
      </c>
      <c r="BE222" s="227">
        <f>IF(N222="základní",J222,0)</f>
        <v>0</v>
      </c>
      <c r="BF222" s="227">
        <f>IF(N222="snížená",J222,0)</f>
        <v>0</v>
      </c>
      <c r="BG222" s="227">
        <f>IF(N222="zákl. přenesená",J222,0)</f>
        <v>0</v>
      </c>
      <c r="BH222" s="227">
        <f>IF(N222="sníž. přenesená",J222,0)</f>
        <v>0</v>
      </c>
      <c r="BI222" s="227">
        <f>IF(N222="nulová",J222,0)</f>
        <v>0</v>
      </c>
      <c r="BJ222" s="20" t="s">
        <v>77</v>
      </c>
      <c r="BK222" s="227">
        <f>ROUND(I222*H222,2)</f>
        <v>0</v>
      </c>
      <c r="BL222" s="20" t="s">
        <v>198</v>
      </c>
      <c r="BM222" s="226" t="s">
        <v>399</v>
      </c>
    </row>
    <row r="223" s="2" customFormat="1">
      <c r="A223" s="41"/>
      <c r="B223" s="42"/>
      <c r="C223" s="43"/>
      <c r="D223" s="228" t="s">
        <v>159</v>
      </c>
      <c r="E223" s="43"/>
      <c r="F223" s="229" t="s">
        <v>1175</v>
      </c>
      <c r="G223" s="43"/>
      <c r="H223" s="43"/>
      <c r="I223" s="230"/>
      <c r="J223" s="43"/>
      <c r="K223" s="43"/>
      <c r="L223" s="47"/>
      <c r="M223" s="231"/>
      <c r="N223" s="232"/>
      <c r="O223" s="87"/>
      <c r="P223" s="87"/>
      <c r="Q223" s="87"/>
      <c r="R223" s="87"/>
      <c r="S223" s="87"/>
      <c r="T223" s="88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T223" s="20" t="s">
        <v>159</v>
      </c>
      <c r="AU223" s="20" t="s">
        <v>79</v>
      </c>
    </row>
    <row r="224" s="2" customFormat="1" ht="24.15" customHeight="1">
      <c r="A224" s="41"/>
      <c r="B224" s="42"/>
      <c r="C224" s="215" t="s">
        <v>287</v>
      </c>
      <c r="D224" s="215" t="s">
        <v>153</v>
      </c>
      <c r="E224" s="216" t="s">
        <v>1176</v>
      </c>
      <c r="F224" s="217" t="s">
        <v>1177</v>
      </c>
      <c r="G224" s="218" t="s">
        <v>230</v>
      </c>
      <c r="H224" s="219">
        <v>0.059999999999999998</v>
      </c>
      <c r="I224" s="220"/>
      <c r="J224" s="221">
        <f>ROUND(I224*H224,2)</f>
        <v>0</v>
      </c>
      <c r="K224" s="217" t="s">
        <v>157</v>
      </c>
      <c r="L224" s="47"/>
      <c r="M224" s="222" t="s">
        <v>19</v>
      </c>
      <c r="N224" s="223" t="s">
        <v>40</v>
      </c>
      <c r="O224" s="87"/>
      <c r="P224" s="224">
        <f>O224*H224</f>
        <v>0</v>
      </c>
      <c r="Q224" s="224">
        <v>0</v>
      </c>
      <c r="R224" s="224">
        <f>Q224*H224</f>
        <v>0</v>
      </c>
      <c r="S224" s="224">
        <v>0</v>
      </c>
      <c r="T224" s="225">
        <f>S224*H224</f>
        <v>0</v>
      </c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R224" s="226" t="s">
        <v>198</v>
      </c>
      <c r="AT224" s="226" t="s">
        <v>153</v>
      </c>
      <c r="AU224" s="226" t="s">
        <v>79</v>
      </c>
      <c r="AY224" s="20" t="s">
        <v>151</v>
      </c>
      <c r="BE224" s="227">
        <f>IF(N224="základní",J224,0)</f>
        <v>0</v>
      </c>
      <c r="BF224" s="227">
        <f>IF(N224="snížená",J224,0)</f>
        <v>0</v>
      </c>
      <c r="BG224" s="227">
        <f>IF(N224="zákl. přenesená",J224,0)</f>
        <v>0</v>
      </c>
      <c r="BH224" s="227">
        <f>IF(N224="sníž. přenesená",J224,0)</f>
        <v>0</v>
      </c>
      <c r="BI224" s="227">
        <f>IF(N224="nulová",J224,0)</f>
        <v>0</v>
      </c>
      <c r="BJ224" s="20" t="s">
        <v>77</v>
      </c>
      <c r="BK224" s="227">
        <f>ROUND(I224*H224,2)</f>
        <v>0</v>
      </c>
      <c r="BL224" s="20" t="s">
        <v>198</v>
      </c>
      <c r="BM224" s="226" t="s">
        <v>404</v>
      </c>
    </row>
    <row r="225" s="2" customFormat="1">
      <c r="A225" s="41"/>
      <c r="B225" s="42"/>
      <c r="C225" s="43"/>
      <c r="D225" s="228" t="s">
        <v>159</v>
      </c>
      <c r="E225" s="43"/>
      <c r="F225" s="229" t="s">
        <v>1178</v>
      </c>
      <c r="G225" s="43"/>
      <c r="H225" s="43"/>
      <c r="I225" s="230"/>
      <c r="J225" s="43"/>
      <c r="K225" s="43"/>
      <c r="L225" s="47"/>
      <c r="M225" s="231"/>
      <c r="N225" s="232"/>
      <c r="O225" s="87"/>
      <c r="P225" s="87"/>
      <c r="Q225" s="87"/>
      <c r="R225" s="87"/>
      <c r="S225" s="87"/>
      <c r="T225" s="88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T225" s="20" t="s">
        <v>159</v>
      </c>
      <c r="AU225" s="20" t="s">
        <v>79</v>
      </c>
    </row>
    <row r="226" s="12" customFormat="1" ht="25.92" customHeight="1">
      <c r="A226" s="12"/>
      <c r="B226" s="199"/>
      <c r="C226" s="200"/>
      <c r="D226" s="201" t="s">
        <v>68</v>
      </c>
      <c r="E226" s="202" t="s">
        <v>249</v>
      </c>
      <c r="F226" s="202" t="s">
        <v>494</v>
      </c>
      <c r="G226" s="200"/>
      <c r="H226" s="200"/>
      <c r="I226" s="203"/>
      <c r="J226" s="204">
        <f>BK226</f>
        <v>0</v>
      </c>
      <c r="K226" s="200"/>
      <c r="L226" s="205"/>
      <c r="M226" s="206"/>
      <c r="N226" s="207"/>
      <c r="O226" s="207"/>
      <c r="P226" s="208">
        <f>P227</f>
        <v>0</v>
      </c>
      <c r="Q226" s="207"/>
      <c r="R226" s="208">
        <f>R227</f>
        <v>0</v>
      </c>
      <c r="S226" s="207"/>
      <c r="T226" s="209">
        <f>T227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10" t="s">
        <v>167</v>
      </c>
      <c r="AT226" s="211" t="s">
        <v>68</v>
      </c>
      <c r="AU226" s="211" t="s">
        <v>69</v>
      </c>
      <c r="AY226" s="210" t="s">
        <v>151</v>
      </c>
      <c r="BK226" s="212">
        <f>BK227</f>
        <v>0</v>
      </c>
    </row>
    <row r="227" s="12" customFormat="1" ht="22.8" customHeight="1">
      <c r="A227" s="12"/>
      <c r="B227" s="199"/>
      <c r="C227" s="200"/>
      <c r="D227" s="201" t="s">
        <v>68</v>
      </c>
      <c r="E227" s="213" t="s">
        <v>1037</v>
      </c>
      <c r="F227" s="213" t="s">
        <v>1038</v>
      </c>
      <c r="G227" s="200"/>
      <c r="H227" s="200"/>
      <c r="I227" s="203"/>
      <c r="J227" s="214">
        <f>BK227</f>
        <v>0</v>
      </c>
      <c r="K227" s="200"/>
      <c r="L227" s="205"/>
      <c r="M227" s="206"/>
      <c r="N227" s="207"/>
      <c r="O227" s="207"/>
      <c r="P227" s="208">
        <f>SUM(P228:P235)</f>
        <v>0</v>
      </c>
      <c r="Q227" s="207"/>
      <c r="R227" s="208">
        <f>SUM(R228:R235)</f>
        <v>0</v>
      </c>
      <c r="S227" s="207"/>
      <c r="T227" s="209">
        <f>SUM(T228:T235)</f>
        <v>0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210" t="s">
        <v>167</v>
      </c>
      <c r="AT227" s="211" t="s">
        <v>68</v>
      </c>
      <c r="AU227" s="211" t="s">
        <v>77</v>
      </c>
      <c r="AY227" s="210" t="s">
        <v>151</v>
      </c>
      <c r="BK227" s="212">
        <f>SUM(BK228:BK235)</f>
        <v>0</v>
      </c>
    </row>
    <row r="228" s="2" customFormat="1" ht="16.5" customHeight="1">
      <c r="A228" s="41"/>
      <c r="B228" s="42"/>
      <c r="C228" s="215" t="s">
        <v>435</v>
      </c>
      <c r="D228" s="215" t="s">
        <v>153</v>
      </c>
      <c r="E228" s="216" t="s">
        <v>1179</v>
      </c>
      <c r="F228" s="217" t="s">
        <v>1180</v>
      </c>
      <c r="G228" s="218" t="s">
        <v>1041</v>
      </c>
      <c r="H228" s="219">
        <v>1</v>
      </c>
      <c r="I228" s="220"/>
      <c r="J228" s="221">
        <f>ROUND(I228*H228,2)</f>
        <v>0</v>
      </c>
      <c r="K228" s="217" t="s">
        <v>157</v>
      </c>
      <c r="L228" s="47"/>
      <c r="M228" s="222" t="s">
        <v>19</v>
      </c>
      <c r="N228" s="223" t="s">
        <v>40</v>
      </c>
      <c r="O228" s="87"/>
      <c r="P228" s="224">
        <f>O228*H228</f>
        <v>0</v>
      </c>
      <c r="Q228" s="224">
        <v>0</v>
      </c>
      <c r="R228" s="224">
        <f>Q228*H228</f>
        <v>0</v>
      </c>
      <c r="S228" s="224">
        <v>0</v>
      </c>
      <c r="T228" s="225">
        <f>S228*H228</f>
        <v>0</v>
      </c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R228" s="226" t="s">
        <v>500</v>
      </c>
      <c r="AT228" s="226" t="s">
        <v>153</v>
      </c>
      <c r="AU228" s="226" t="s">
        <v>79</v>
      </c>
      <c r="AY228" s="20" t="s">
        <v>151</v>
      </c>
      <c r="BE228" s="227">
        <f>IF(N228="základní",J228,0)</f>
        <v>0</v>
      </c>
      <c r="BF228" s="227">
        <f>IF(N228="snížená",J228,0)</f>
        <v>0</v>
      </c>
      <c r="BG228" s="227">
        <f>IF(N228="zákl. přenesená",J228,0)</f>
        <v>0</v>
      </c>
      <c r="BH228" s="227">
        <f>IF(N228="sníž. přenesená",J228,0)</f>
        <v>0</v>
      </c>
      <c r="BI228" s="227">
        <f>IF(N228="nulová",J228,0)</f>
        <v>0</v>
      </c>
      <c r="BJ228" s="20" t="s">
        <v>77</v>
      </c>
      <c r="BK228" s="227">
        <f>ROUND(I228*H228,2)</f>
        <v>0</v>
      </c>
      <c r="BL228" s="20" t="s">
        <v>500</v>
      </c>
      <c r="BM228" s="226" t="s">
        <v>411</v>
      </c>
    </row>
    <row r="229" s="2" customFormat="1">
      <c r="A229" s="41"/>
      <c r="B229" s="42"/>
      <c r="C229" s="43"/>
      <c r="D229" s="228" t="s">
        <v>159</v>
      </c>
      <c r="E229" s="43"/>
      <c r="F229" s="229" t="s">
        <v>1181</v>
      </c>
      <c r="G229" s="43"/>
      <c r="H229" s="43"/>
      <c r="I229" s="230"/>
      <c r="J229" s="43"/>
      <c r="K229" s="43"/>
      <c r="L229" s="47"/>
      <c r="M229" s="231"/>
      <c r="N229" s="232"/>
      <c r="O229" s="87"/>
      <c r="P229" s="87"/>
      <c r="Q229" s="87"/>
      <c r="R229" s="87"/>
      <c r="S229" s="87"/>
      <c r="T229" s="88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T229" s="20" t="s">
        <v>159</v>
      </c>
      <c r="AU229" s="20" t="s">
        <v>79</v>
      </c>
    </row>
    <row r="230" s="2" customFormat="1" ht="16.5" customHeight="1">
      <c r="A230" s="41"/>
      <c r="B230" s="42"/>
      <c r="C230" s="215" t="s">
        <v>294</v>
      </c>
      <c r="D230" s="215" t="s">
        <v>153</v>
      </c>
      <c r="E230" s="216" t="s">
        <v>1182</v>
      </c>
      <c r="F230" s="217" t="s">
        <v>1183</v>
      </c>
      <c r="G230" s="218" t="s">
        <v>1041</v>
      </c>
      <c r="H230" s="219">
        <v>1</v>
      </c>
      <c r="I230" s="220"/>
      <c r="J230" s="221">
        <f>ROUND(I230*H230,2)</f>
        <v>0</v>
      </c>
      <c r="K230" s="217" t="s">
        <v>157</v>
      </c>
      <c r="L230" s="47"/>
      <c r="M230" s="222" t="s">
        <v>19</v>
      </c>
      <c r="N230" s="223" t="s">
        <v>40</v>
      </c>
      <c r="O230" s="87"/>
      <c r="P230" s="224">
        <f>O230*H230</f>
        <v>0</v>
      </c>
      <c r="Q230" s="224">
        <v>0</v>
      </c>
      <c r="R230" s="224">
        <f>Q230*H230</f>
        <v>0</v>
      </c>
      <c r="S230" s="224">
        <v>0</v>
      </c>
      <c r="T230" s="225">
        <f>S230*H230</f>
        <v>0</v>
      </c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R230" s="226" t="s">
        <v>500</v>
      </c>
      <c r="AT230" s="226" t="s">
        <v>153</v>
      </c>
      <c r="AU230" s="226" t="s">
        <v>79</v>
      </c>
      <c r="AY230" s="20" t="s">
        <v>151</v>
      </c>
      <c r="BE230" s="227">
        <f>IF(N230="základní",J230,0)</f>
        <v>0</v>
      </c>
      <c r="BF230" s="227">
        <f>IF(N230="snížená",J230,0)</f>
        <v>0</v>
      </c>
      <c r="BG230" s="227">
        <f>IF(N230="zákl. přenesená",J230,0)</f>
        <v>0</v>
      </c>
      <c r="BH230" s="227">
        <f>IF(N230="sníž. přenesená",J230,0)</f>
        <v>0</v>
      </c>
      <c r="BI230" s="227">
        <f>IF(N230="nulová",J230,0)</f>
        <v>0</v>
      </c>
      <c r="BJ230" s="20" t="s">
        <v>77</v>
      </c>
      <c r="BK230" s="227">
        <f>ROUND(I230*H230,2)</f>
        <v>0</v>
      </c>
      <c r="BL230" s="20" t="s">
        <v>500</v>
      </c>
      <c r="BM230" s="226" t="s">
        <v>419</v>
      </c>
    </row>
    <row r="231" s="2" customFormat="1">
      <c r="A231" s="41"/>
      <c r="B231" s="42"/>
      <c r="C231" s="43"/>
      <c r="D231" s="228" t="s">
        <v>159</v>
      </c>
      <c r="E231" s="43"/>
      <c r="F231" s="229" t="s">
        <v>1184</v>
      </c>
      <c r="G231" s="43"/>
      <c r="H231" s="43"/>
      <c r="I231" s="230"/>
      <c r="J231" s="43"/>
      <c r="K231" s="43"/>
      <c r="L231" s="47"/>
      <c r="M231" s="231"/>
      <c r="N231" s="232"/>
      <c r="O231" s="87"/>
      <c r="P231" s="87"/>
      <c r="Q231" s="87"/>
      <c r="R231" s="87"/>
      <c r="S231" s="87"/>
      <c r="T231" s="88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T231" s="20" t="s">
        <v>159</v>
      </c>
      <c r="AU231" s="20" t="s">
        <v>79</v>
      </c>
    </row>
    <row r="232" s="2" customFormat="1" ht="16.5" customHeight="1">
      <c r="A232" s="41"/>
      <c r="B232" s="42"/>
      <c r="C232" s="215" t="s">
        <v>444</v>
      </c>
      <c r="D232" s="215" t="s">
        <v>153</v>
      </c>
      <c r="E232" s="216" t="s">
        <v>1185</v>
      </c>
      <c r="F232" s="217" t="s">
        <v>1186</v>
      </c>
      <c r="G232" s="218" t="s">
        <v>191</v>
      </c>
      <c r="H232" s="219">
        <v>141</v>
      </c>
      <c r="I232" s="220"/>
      <c r="J232" s="221">
        <f>ROUND(I232*H232,2)</f>
        <v>0</v>
      </c>
      <c r="K232" s="217" t="s">
        <v>157</v>
      </c>
      <c r="L232" s="47"/>
      <c r="M232" s="222" t="s">
        <v>19</v>
      </c>
      <c r="N232" s="223" t="s">
        <v>40</v>
      </c>
      <c r="O232" s="87"/>
      <c r="P232" s="224">
        <f>O232*H232</f>
        <v>0</v>
      </c>
      <c r="Q232" s="224">
        <v>0</v>
      </c>
      <c r="R232" s="224">
        <f>Q232*H232</f>
        <v>0</v>
      </c>
      <c r="S232" s="224">
        <v>0</v>
      </c>
      <c r="T232" s="225">
        <f>S232*H232</f>
        <v>0</v>
      </c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R232" s="226" t="s">
        <v>500</v>
      </c>
      <c r="AT232" s="226" t="s">
        <v>153</v>
      </c>
      <c r="AU232" s="226" t="s">
        <v>79</v>
      </c>
      <c r="AY232" s="20" t="s">
        <v>151</v>
      </c>
      <c r="BE232" s="227">
        <f>IF(N232="základní",J232,0)</f>
        <v>0</v>
      </c>
      <c r="BF232" s="227">
        <f>IF(N232="snížená",J232,0)</f>
        <v>0</v>
      </c>
      <c r="BG232" s="227">
        <f>IF(N232="zákl. přenesená",J232,0)</f>
        <v>0</v>
      </c>
      <c r="BH232" s="227">
        <f>IF(N232="sníž. přenesená",J232,0)</f>
        <v>0</v>
      </c>
      <c r="BI232" s="227">
        <f>IF(N232="nulová",J232,0)</f>
        <v>0</v>
      </c>
      <c r="BJ232" s="20" t="s">
        <v>77</v>
      </c>
      <c r="BK232" s="227">
        <f>ROUND(I232*H232,2)</f>
        <v>0</v>
      </c>
      <c r="BL232" s="20" t="s">
        <v>500</v>
      </c>
      <c r="BM232" s="226" t="s">
        <v>427</v>
      </c>
    </row>
    <row r="233" s="2" customFormat="1">
      <c r="A233" s="41"/>
      <c r="B233" s="42"/>
      <c r="C233" s="43"/>
      <c r="D233" s="228" t="s">
        <v>159</v>
      </c>
      <c r="E233" s="43"/>
      <c r="F233" s="229" t="s">
        <v>1187</v>
      </c>
      <c r="G233" s="43"/>
      <c r="H233" s="43"/>
      <c r="I233" s="230"/>
      <c r="J233" s="43"/>
      <c r="K233" s="43"/>
      <c r="L233" s="47"/>
      <c r="M233" s="231"/>
      <c r="N233" s="232"/>
      <c r="O233" s="87"/>
      <c r="P233" s="87"/>
      <c r="Q233" s="87"/>
      <c r="R233" s="87"/>
      <c r="S233" s="87"/>
      <c r="T233" s="88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T233" s="20" t="s">
        <v>159</v>
      </c>
      <c r="AU233" s="20" t="s">
        <v>79</v>
      </c>
    </row>
    <row r="234" s="2" customFormat="1" ht="16.5" customHeight="1">
      <c r="A234" s="41"/>
      <c r="B234" s="42"/>
      <c r="C234" s="215" t="s">
        <v>302</v>
      </c>
      <c r="D234" s="215" t="s">
        <v>153</v>
      </c>
      <c r="E234" s="216" t="s">
        <v>1188</v>
      </c>
      <c r="F234" s="217" t="s">
        <v>1189</v>
      </c>
      <c r="G234" s="218" t="s">
        <v>191</v>
      </c>
      <c r="H234" s="219">
        <v>15</v>
      </c>
      <c r="I234" s="220"/>
      <c r="J234" s="221">
        <f>ROUND(I234*H234,2)</f>
        <v>0</v>
      </c>
      <c r="K234" s="217" t="s">
        <v>157</v>
      </c>
      <c r="L234" s="47"/>
      <c r="M234" s="222" t="s">
        <v>19</v>
      </c>
      <c r="N234" s="223" t="s">
        <v>40</v>
      </c>
      <c r="O234" s="87"/>
      <c r="P234" s="224">
        <f>O234*H234</f>
        <v>0</v>
      </c>
      <c r="Q234" s="224">
        <v>0</v>
      </c>
      <c r="R234" s="224">
        <f>Q234*H234</f>
        <v>0</v>
      </c>
      <c r="S234" s="224">
        <v>0</v>
      </c>
      <c r="T234" s="225">
        <f>S234*H234</f>
        <v>0</v>
      </c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R234" s="226" t="s">
        <v>500</v>
      </c>
      <c r="AT234" s="226" t="s">
        <v>153</v>
      </c>
      <c r="AU234" s="226" t="s">
        <v>79</v>
      </c>
      <c r="AY234" s="20" t="s">
        <v>151</v>
      </c>
      <c r="BE234" s="227">
        <f>IF(N234="základní",J234,0)</f>
        <v>0</v>
      </c>
      <c r="BF234" s="227">
        <f>IF(N234="snížená",J234,0)</f>
        <v>0</v>
      </c>
      <c r="BG234" s="227">
        <f>IF(N234="zákl. přenesená",J234,0)</f>
        <v>0</v>
      </c>
      <c r="BH234" s="227">
        <f>IF(N234="sníž. přenesená",J234,0)</f>
        <v>0</v>
      </c>
      <c r="BI234" s="227">
        <f>IF(N234="nulová",J234,0)</f>
        <v>0</v>
      </c>
      <c r="BJ234" s="20" t="s">
        <v>77</v>
      </c>
      <c r="BK234" s="227">
        <f>ROUND(I234*H234,2)</f>
        <v>0</v>
      </c>
      <c r="BL234" s="20" t="s">
        <v>500</v>
      </c>
      <c r="BM234" s="226" t="s">
        <v>430</v>
      </c>
    </row>
    <row r="235" s="2" customFormat="1">
      <c r="A235" s="41"/>
      <c r="B235" s="42"/>
      <c r="C235" s="43"/>
      <c r="D235" s="228" t="s">
        <v>159</v>
      </c>
      <c r="E235" s="43"/>
      <c r="F235" s="229" t="s">
        <v>1190</v>
      </c>
      <c r="G235" s="43"/>
      <c r="H235" s="43"/>
      <c r="I235" s="230"/>
      <c r="J235" s="43"/>
      <c r="K235" s="43"/>
      <c r="L235" s="47"/>
      <c r="M235" s="231"/>
      <c r="N235" s="232"/>
      <c r="O235" s="87"/>
      <c r="P235" s="87"/>
      <c r="Q235" s="87"/>
      <c r="R235" s="87"/>
      <c r="S235" s="87"/>
      <c r="T235" s="88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T235" s="20" t="s">
        <v>159</v>
      </c>
      <c r="AU235" s="20" t="s">
        <v>79</v>
      </c>
    </row>
    <row r="236" s="12" customFormat="1" ht="25.92" customHeight="1">
      <c r="A236" s="12"/>
      <c r="B236" s="199"/>
      <c r="C236" s="200"/>
      <c r="D236" s="201" t="s">
        <v>68</v>
      </c>
      <c r="E236" s="202" t="s">
        <v>117</v>
      </c>
      <c r="F236" s="202" t="s">
        <v>1191</v>
      </c>
      <c r="G236" s="200"/>
      <c r="H236" s="200"/>
      <c r="I236" s="203"/>
      <c r="J236" s="204">
        <f>BK236</f>
        <v>0</v>
      </c>
      <c r="K236" s="200"/>
      <c r="L236" s="205"/>
      <c r="M236" s="206"/>
      <c r="N236" s="207"/>
      <c r="O236" s="207"/>
      <c r="P236" s="208">
        <f>SUM(P237:P238)</f>
        <v>0</v>
      </c>
      <c r="Q236" s="207"/>
      <c r="R236" s="208">
        <f>SUM(R237:R238)</f>
        <v>0</v>
      </c>
      <c r="S236" s="207"/>
      <c r="T236" s="209">
        <f>SUM(T237:T238)</f>
        <v>0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210" t="s">
        <v>178</v>
      </c>
      <c r="AT236" s="211" t="s">
        <v>68</v>
      </c>
      <c r="AU236" s="211" t="s">
        <v>69</v>
      </c>
      <c r="AY236" s="210" t="s">
        <v>151</v>
      </c>
      <c r="BK236" s="212">
        <f>SUM(BK237:BK238)</f>
        <v>0</v>
      </c>
    </row>
    <row r="237" s="2" customFormat="1" ht="16.5" customHeight="1">
      <c r="A237" s="41"/>
      <c r="B237" s="42"/>
      <c r="C237" s="215" t="s">
        <v>456</v>
      </c>
      <c r="D237" s="215" t="s">
        <v>153</v>
      </c>
      <c r="E237" s="216" t="s">
        <v>1192</v>
      </c>
      <c r="F237" s="217" t="s">
        <v>1193</v>
      </c>
      <c r="G237" s="218" t="s">
        <v>1194</v>
      </c>
      <c r="H237" s="219">
        <v>1</v>
      </c>
      <c r="I237" s="220"/>
      <c r="J237" s="221">
        <f>ROUND(I237*H237,2)</f>
        <v>0</v>
      </c>
      <c r="K237" s="217" t="s">
        <v>19</v>
      </c>
      <c r="L237" s="47"/>
      <c r="M237" s="222" t="s">
        <v>19</v>
      </c>
      <c r="N237" s="223" t="s">
        <v>40</v>
      </c>
      <c r="O237" s="87"/>
      <c r="P237" s="224">
        <f>O237*H237</f>
        <v>0</v>
      </c>
      <c r="Q237" s="224">
        <v>0</v>
      </c>
      <c r="R237" s="224">
        <f>Q237*H237</f>
        <v>0</v>
      </c>
      <c r="S237" s="224">
        <v>0</v>
      </c>
      <c r="T237" s="225">
        <f>S237*H237</f>
        <v>0</v>
      </c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R237" s="226" t="s">
        <v>158</v>
      </c>
      <c r="AT237" s="226" t="s">
        <v>153</v>
      </c>
      <c r="AU237" s="226" t="s">
        <v>77</v>
      </c>
      <c r="AY237" s="20" t="s">
        <v>151</v>
      </c>
      <c r="BE237" s="227">
        <f>IF(N237="základní",J237,0)</f>
        <v>0</v>
      </c>
      <c r="BF237" s="227">
        <f>IF(N237="snížená",J237,0)</f>
        <v>0</v>
      </c>
      <c r="BG237" s="227">
        <f>IF(N237="zákl. přenesená",J237,0)</f>
        <v>0</v>
      </c>
      <c r="BH237" s="227">
        <f>IF(N237="sníž. přenesená",J237,0)</f>
        <v>0</v>
      </c>
      <c r="BI237" s="227">
        <f>IF(N237="nulová",J237,0)</f>
        <v>0</v>
      </c>
      <c r="BJ237" s="20" t="s">
        <v>77</v>
      </c>
      <c r="BK237" s="227">
        <f>ROUND(I237*H237,2)</f>
        <v>0</v>
      </c>
      <c r="BL237" s="20" t="s">
        <v>158</v>
      </c>
      <c r="BM237" s="226" t="s">
        <v>438</v>
      </c>
    </row>
    <row r="238" s="2" customFormat="1" ht="16.5" customHeight="1">
      <c r="A238" s="41"/>
      <c r="B238" s="42"/>
      <c r="C238" s="215" t="s">
        <v>464</v>
      </c>
      <c r="D238" s="215" t="s">
        <v>153</v>
      </c>
      <c r="E238" s="216" t="s">
        <v>1195</v>
      </c>
      <c r="F238" s="217" t="s">
        <v>1196</v>
      </c>
      <c r="G238" s="218" t="s">
        <v>1197</v>
      </c>
      <c r="H238" s="219">
        <v>1</v>
      </c>
      <c r="I238" s="220"/>
      <c r="J238" s="221">
        <f>ROUND(I238*H238,2)</f>
        <v>0</v>
      </c>
      <c r="K238" s="217" t="s">
        <v>19</v>
      </c>
      <c r="L238" s="47"/>
      <c r="M238" s="295" t="s">
        <v>19</v>
      </c>
      <c r="N238" s="296" t="s">
        <v>40</v>
      </c>
      <c r="O238" s="272"/>
      <c r="P238" s="297">
        <f>O238*H238</f>
        <v>0</v>
      </c>
      <c r="Q238" s="297">
        <v>0</v>
      </c>
      <c r="R238" s="297">
        <f>Q238*H238</f>
        <v>0</v>
      </c>
      <c r="S238" s="297">
        <v>0</v>
      </c>
      <c r="T238" s="298">
        <f>S238*H238</f>
        <v>0</v>
      </c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R238" s="226" t="s">
        <v>158</v>
      </c>
      <c r="AT238" s="226" t="s">
        <v>153</v>
      </c>
      <c r="AU238" s="226" t="s">
        <v>77</v>
      </c>
      <c r="AY238" s="20" t="s">
        <v>151</v>
      </c>
      <c r="BE238" s="227">
        <f>IF(N238="základní",J238,0)</f>
        <v>0</v>
      </c>
      <c r="BF238" s="227">
        <f>IF(N238="snížená",J238,0)</f>
        <v>0</v>
      </c>
      <c r="BG238" s="227">
        <f>IF(N238="zákl. přenesená",J238,0)</f>
        <v>0</v>
      </c>
      <c r="BH238" s="227">
        <f>IF(N238="sníž. přenesená",J238,0)</f>
        <v>0</v>
      </c>
      <c r="BI238" s="227">
        <f>IF(N238="nulová",J238,0)</f>
        <v>0</v>
      </c>
      <c r="BJ238" s="20" t="s">
        <v>77</v>
      </c>
      <c r="BK238" s="227">
        <f>ROUND(I238*H238,2)</f>
        <v>0</v>
      </c>
      <c r="BL238" s="20" t="s">
        <v>158</v>
      </c>
      <c r="BM238" s="226" t="s">
        <v>441</v>
      </c>
    </row>
    <row r="239" s="2" customFormat="1" ht="6.96" customHeight="1">
      <c r="A239" s="41"/>
      <c r="B239" s="62"/>
      <c r="C239" s="63"/>
      <c r="D239" s="63"/>
      <c r="E239" s="63"/>
      <c r="F239" s="63"/>
      <c r="G239" s="63"/>
      <c r="H239" s="63"/>
      <c r="I239" s="63"/>
      <c r="J239" s="63"/>
      <c r="K239" s="63"/>
      <c r="L239" s="47"/>
      <c r="M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</row>
  </sheetData>
  <sheetProtection sheet="1" autoFilter="0" formatColumns="0" formatRows="0" objects="1" scenarios="1" spinCount="100000" saltValue="+66J5js/A8qvHjlx4iy5HaDSmIqdS/QpUErgJR/aJYJwHZp9eCJKhutsiVM8uWbu3HxllrXdVy8zPFxKUxzLsQ==" hashValue="Lnf7+nMENjiOYky+My5nbGP7eGfj+B5Fy3TnrsBpazgEEPdDTtyczh5dI8OnbANPkpG3SUH9MyLv3Q2EBfKI5g==" algorithmName="SHA-512" password="88A1"/>
  <autoFilter ref="C89:K238"/>
  <mergeCells count="9">
    <mergeCell ref="E7:H7"/>
    <mergeCell ref="E9:H9"/>
    <mergeCell ref="E18:H18"/>
    <mergeCell ref="E27:H27"/>
    <mergeCell ref="E48:H48"/>
    <mergeCell ref="E50:H50"/>
    <mergeCell ref="E80:H80"/>
    <mergeCell ref="E82:H82"/>
    <mergeCell ref="L2:V2"/>
  </mergeCells>
  <hyperlinks>
    <hyperlink ref="F94" r:id="rId1" display="https://podminky.urs.cz/item/CS_URS_2024_01/115101202"/>
    <hyperlink ref="F96" r:id="rId2" display="https://podminky.urs.cz/item/CS_URS_2024_01/115101302"/>
    <hyperlink ref="F100" r:id="rId3" display="https://podminky.urs.cz/item/CS_URS_2024_01/129001101"/>
    <hyperlink ref="F103" r:id="rId4" display="https://podminky.urs.cz/item/CS_URS_2024_01/131251201"/>
    <hyperlink ref="F108" r:id="rId5" display="https://podminky.urs.cz/item/CS_URS_2024_01/132251103"/>
    <hyperlink ref="F117" r:id="rId6" display="https://podminky.urs.cz/item/CS_URS_2024_01/167151101"/>
    <hyperlink ref="F122" r:id="rId7" display="https://podminky.urs.cz/item/CS_URS_2024_01/162351103"/>
    <hyperlink ref="F125" r:id="rId8" display="https://podminky.urs.cz/item/CS_URS_2024_01/171251201"/>
    <hyperlink ref="F128" r:id="rId9" display="https://podminky.urs.cz/item/CS_URS_2024_01/162751117"/>
    <hyperlink ref="F133" r:id="rId10" display="https://podminky.urs.cz/item/CS_URS_2024_01/171201221"/>
    <hyperlink ref="F136" r:id="rId11" display="https://podminky.urs.cz/item/CS_URS_2024_01/174151101"/>
    <hyperlink ref="F149" r:id="rId12" display="https://podminky.urs.cz/item/CS_URS_2024_01/175151101"/>
    <hyperlink ref="F156" r:id="rId13" display="https://podminky.urs.cz/item/CS_URS_2024_01/451572111"/>
    <hyperlink ref="F159" r:id="rId14" display="https://podminky.urs.cz/item/CS_URS_2024_01/452112112"/>
    <hyperlink ref="F162" r:id="rId15" display="https://podminky.urs.cz/item/CS_URS_2024_01/452112122"/>
    <hyperlink ref="F165" r:id="rId16" display="https://podminky.urs.cz/item/CS_URS_2024_01/452311151"/>
    <hyperlink ref="F169" r:id="rId17" display="https://podminky.urs.cz/item/CS_URS_2024_01/871161141"/>
    <hyperlink ref="F173" r:id="rId18" display="https://podminky.urs.cz/item/CS_URS_2024_01/871171141"/>
    <hyperlink ref="F177" r:id="rId19" display="https://podminky.urs.cz/item/CS_URS_2024_01/877161101"/>
    <hyperlink ref="F182" r:id="rId20" display="https://podminky.urs.cz/item/CS_URS_2024_01/877161113"/>
    <hyperlink ref="F185" r:id="rId21" display="https://podminky.urs.cz/item/CS_URS_2024_01/892233122"/>
    <hyperlink ref="F189" r:id="rId22" display="https://podminky.urs.cz/item/CS_URS_2024_01/894411311"/>
    <hyperlink ref="F193" r:id="rId23" display="https://podminky.urs.cz/item/CS_URS_2024_01/894414111"/>
    <hyperlink ref="F198" r:id="rId24" display="https://podminky.urs.cz/item/CS_URS_2024_01/894414211"/>
    <hyperlink ref="F202" r:id="rId25" display="https://podminky.urs.cz/item/CS_URS_2024_01/899104112"/>
    <hyperlink ref="F205" r:id="rId26" display="https://podminky.urs.cz/item/CS_URS_2024_01/899721111"/>
    <hyperlink ref="F207" r:id="rId27" display="https://podminky.urs.cz/item/CS_URS_2024_01/899722113"/>
    <hyperlink ref="F211" r:id="rId28" display="https://podminky.urs.cz/item/CS_URS_2024_01/977151113"/>
    <hyperlink ref="F215" r:id="rId29" display="https://podminky.urs.cz/item/CS_URS_2024_01/998276101"/>
    <hyperlink ref="F219" r:id="rId30" display="https://podminky.urs.cz/item/CS_URS_2024_01/724131111"/>
    <hyperlink ref="F221" r:id="rId31" display="https://podminky.urs.cz/item/CS_URS_2024_01/724211223"/>
    <hyperlink ref="F223" r:id="rId32" display="https://podminky.urs.cz/item/CS_URS_2024_01/724232116"/>
    <hyperlink ref="F225" r:id="rId33" display="https://podminky.urs.cz/item/CS_URS_2024_01/998724101"/>
    <hyperlink ref="F229" r:id="rId34" display="https://podminky.urs.cz/item/CS_URS_2024_01/230170001"/>
    <hyperlink ref="F231" r:id="rId35" display="https://podminky.urs.cz/item/CS_URS_2024_01/230170002"/>
    <hyperlink ref="F233" r:id="rId36" display="https://podminky.urs.cz/item/CS_URS_2024_01/230170011"/>
    <hyperlink ref="F235" r:id="rId37" display="https://podminky.urs.cz/item/CS_URS_2024_01/23017001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8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94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79</v>
      </c>
    </row>
    <row r="4" s="1" customFormat="1" ht="24.96" customHeight="1">
      <c r="B4" s="23"/>
      <c r="D4" s="143" t="s">
        <v>120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19-2023-1 - Revitalizace veřejného prostranství v Líbeznicích u bytových domů, k.ú. Líbeznice - I.etapa</v>
      </c>
      <c r="F7" s="145"/>
      <c r="G7" s="145"/>
      <c r="H7" s="145"/>
      <c r="L7" s="23"/>
    </row>
    <row r="8" s="2" customFormat="1" ht="12" customHeight="1">
      <c r="A8" s="41"/>
      <c r="B8" s="47"/>
      <c r="C8" s="41"/>
      <c r="D8" s="145" t="s">
        <v>121</v>
      </c>
      <c r="E8" s="41"/>
      <c r="F8" s="41"/>
      <c r="G8" s="41"/>
      <c r="H8" s="41"/>
      <c r="I8" s="41"/>
      <c r="J8" s="41"/>
      <c r="K8" s="41"/>
      <c r="L8" s="14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48" t="s">
        <v>1198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45" t="s">
        <v>18</v>
      </c>
      <c r="E11" s="41"/>
      <c r="F11" s="136" t="s">
        <v>19</v>
      </c>
      <c r="G11" s="41"/>
      <c r="H11" s="41"/>
      <c r="I11" s="145" t="s">
        <v>20</v>
      </c>
      <c r="J11" s="136" t="s">
        <v>19</v>
      </c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45" t="s">
        <v>21</v>
      </c>
      <c r="E12" s="41"/>
      <c r="F12" s="136" t="s">
        <v>22</v>
      </c>
      <c r="G12" s="41"/>
      <c r="H12" s="41"/>
      <c r="I12" s="145" t="s">
        <v>23</v>
      </c>
      <c r="J12" s="149" t="str">
        <f>'Rekapitulace stavby'!AN8</f>
        <v>29. 1. 2024</v>
      </c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25</v>
      </c>
      <c r="E14" s="41"/>
      <c r="F14" s="41"/>
      <c r="G14" s="41"/>
      <c r="H14" s="41"/>
      <c r="I14" s="145" t="s">
        <v>26</v>
      </c>
      <c r="J14" s="136" t="str">
        <f>IF('Rekapitulace stavby'!AN10="","",'Rekapitulace stavby'!AN10)</f>
        <v/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6" t="str">
        <f>IF('Rekapitulace stavby'!E11="","",'Rekapitulace stavby'!E11)</f>
        <v xml:space="preserve"> </v>
      </c>
      <c r="F15" s="41"/>
      <c r="G15" s="41"/>
      <c r="H15" s="41"/>
      <c r="I15" s="145" t="s">
        <v>27</v>
      </c>
      <c r="J15" s="136" t="str">
        <f>IF('Rekapitulace stavby'!AN11="","",'Rekapitulace stavby'!AN11)</f>
        <v/>
      </c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45" t="s">
        <v>28</v>
      </c>
      <c r="E17" s="41"/>
      <c r="F17" s="41"/>
      <c r="G17" s="41"/>
      <c r="H17" s="41"/>
      <c r="I17" s="145" t="s">
        <v>26</v>
      </c>
      <c r="J17" s="36" t="str">
        <f>'Rekapitulace stavby'!AN13</f>
        <v>Vyplň údaj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6"/>
      <c r="G18" s="136"/>
      <c r="H18" s="136"/>
      <c r="I18" s="145" t="s">
        <v>27</v>
      </c>
      <c r="J18" s="36" t="str">
        <f>'Rekapitulace stavby'!AN14</f>
        <v>Vyplň údaj</v>
      </c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45" t="s">
        <v>30</v>
      </c>
      <c r="E20" s="41"/>
      <c r="F20" s="41"/>
      <c r="G20" s="41"/>
      <c r="H20" s="41"/>
      <c r="I20" s="145" t="s">
        <v>26</v>
      </c>
      <c r="J20" s="136" t="str">
        <f>IF('Rekapitulace stavby'!AN16="","",'Rekapitulace stavby'!AN16)</f>
        <v/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6" t="str">
        <f>IF('Rekapitulace stavby'!E17="","",'Rekapitulace stavby'!E17)</f>
        <v xml:space="preserve"> </v>
      </c>
      <c r="F21" s="41"/>
      <c r="G21" s="41"/>
      <c r="H21" s="41"/>
      <c r="I21" s="145" t="s">
        <v>27</v>
      </c>
      <c r="J21" s="136" t="str">
        <f>IF('Rekapitulace stavby'!AN17="","",'Rekapitulace stavby'!AN17)</f>
        <v/>
      </c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45" t="s">
        <v>32</v>
      </c>
      <c r="E23" s="41"/>
      <c r="F23" s="41"/>
      <c r="G23" s="41"/>
      <c r="H23" s="41"/>
      <c r="I23" s="145" t="s">
        <v>26</v>
      </c>
      <c r="J23" s="136" t="str">
        <f>IF('Rekapitulace stavby'!AN19="","",'Rekapitulace stavby'!AN19)</f>
        <v/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6" t="str">
        <f>IF('Rekapitulace stavby'!E20="","",'Rekapitulace stavby'!E20)</f>
        <v xml:space="preserve"> </v>
      </c>
      <c r="F24" s="41"/>
      <c r="G24" s="41"/>
      <c r="H24" s="41"/>
      <c r="I24" s="145" t="s">
        <v>27</v>
      </c>
      <c r="J24" s="136" t="str">
        <f>IF('Rekapitulace stavby'!AN20="","",'Rekapitulace stavby'!AN20)</f>
        <v/>
      </c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45" t="s">
        <v>33</v>
      </c>
      <c r="E26" s="41"/>
      <c r="F26" s="41"/>
      <c r="G26" s="41"/>
      <c r="H26" s="41"/>
      <c r="I26" s="41"/>
      <c r="J26" s="41"/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50"/>
      <c r="B27" s="151"/>
      <c r="C27" s="150"/>
      <c r="D27" s="150"/>
      <c r="E27" s="152" t="s">
        <v>19</v>
      </c>
      <c r="F27" s="152"/>
      <c r="G27" s="152"/>
      <c r="H27" s="152"/>
      <c r="I27" s="150"/>
      <c r="J27" s="150"/>
      <c r="K27" s="150"/>
      <c r="L27" s="153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54"/>
      <c r="E29" s="154"/>
      <c r="F29" s="154"/>
      <c r="G29" s="154"/>
      <c r="H29" s="154"/>
      <c r="I29" s="154"/>
      <c r="J29" s="154"/>
      <c r="K29" s="154"/>
      <c r="L29" s="14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55" t="s">
        <v>35</v>
      </c>
      <c r="E30" s="41"/>
      <c r="F30" s="41"/>
      <c r="G30" s="41"/>
      <c r="H30" s="41"/>
      <c r="I30" s="41"/>
      <c r="J30" s="156">
        <f>ROUND(J88, 2)</f>
        <v>0</v>
      </c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57" t="s">
        <v>37</v>
      </c>
      <c r="G32" s="41"/>
      <c r="H32" s="41"/>
      <c r="I32" s="157" t="s">
        <v>36</v>
      </c>
      <c r="J32" s="157" t="s">
        <v>38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8" t="s">
        <v>39</v>
      </c>
      <c r="E33" s="145" t="s">
        <v>40</v>
      </c>
      <c r="F33" s="159">
        <f>ROUND((SUM(BE88:BE193)),  2)</f>
        <v>0</v>
      </c>
      <c r="G33" s="41"/>
      <c r="H33" s="41"/>
      <c r="I33" s="160">
        <v>0.20999999999999999</v>
      </c>
      <c r="J33" s="159">
        <f>ROUND(((SUM(BE88:BE193))*I33),  2)</f>
        <v>0</v>
      </c>
      <c r="K33" s="41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45" t="s">
        <v>41</v>
      </c>
      <c r="F34" s="159">
        <f>ROUND((SUM(BF88:BF193)),  2)</f>
        <v>0</v>
      </c>
      <c r="G34" s="41"/>
      <c r="H34" s="41"/>
      <c r="I34" s="160">
        <v>0.12</v>
      </c>
      <c r="J34" s="159">
        <f>ROUND(((SUM(BF88:BF193))*I34),  2)</f>
        <v>0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45" t="s">
        <v>42</v>
      </c>
      <c r="F35" s="159">
        <f>ROUND((SUM(BG88:BG193)),  2)</f>
        <v>0</v>
      </c>
      <c r="G35" s="41"/>
      <c r="H35" s="41"/>
      <c r="I35" s="160">
        <v>0.20999999999999999</v>
      </c>
      <c r="J35" s="159">
        <f>0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45" t="s">
        <v>43</v>
      </c>
      <c r="F36" s="159">
        <f>ROUND((SUM(BH88:BH193)),  2)</f>
        <v>0</v>
      </c>
      <c r="G36" s="41"/>
      <c r="H36" s="41"/>
      <c r="I36" s="160">
        <v>0.12</v>
      </c>
      <c r="J36" s="159">
        <f>0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44</v>
      </c>
      <c r="F37" s="159">
        <f>ROUND((SUM(BI88:BI193)),  2)</f>
        <v>0</v>
      </c>
      <c r="G37" s="41"/>
      <c r="H37" s="41"/>
      <c r="I37" s="160">
        <v>0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61"/>
      <c r="D39" s="162" t="s">
        <v>45</v>
      </c>
      <c r="E39" s="163"/>
      <c r="F39" s="163"/>
      <c r="G39" s="164" t="s">
        <v>46</v>
      </c>
      <c r="H39" s="165" t="s">
        <v>47</v>
      </c>
      <c r="I39" s="163"/>
      <c r="J39" s="166">
        <f>SUM(J30:J37)</f>
        <v>0</v>
      </c>
      <c r="K39" s="167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8"/>
      <c r="C40" s="169"/>
      <c r="D40" s="169"/>
      <c r="E40" s="169"/>
      <c r="F40" s="169"/>
      <c r="G40" s="169"/>
      <c r="H40" s="169"/>
      <c r="I40" s="169"/>
      <c r="J40" s="169"/>
      <c r="K40" s="169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70"/>
      <c r="C44" s="171"/>
      <c r="D44" s="171"/>
      <c r="E44" s="171"/>
      <c r="F44" s="171"/>
      <c r="G44" s="171"/>
      <c r="H44" s="171"/>
      <c r="I44" s="171"/>
      <c r="J44" s="171"/>
      <c r="K44" s="171"/>
      <c r="L44" s="14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123</v>
      </c>
      <c r="D45" s="43"/>
      <c r="E45" s="43"/>
      <c r="F45" s="43"/>
      <c r="G45" s="43"/>
      <c r="H45" s="43"/>
      <c r="I45" s="43"/>
      <c r="J45" s="43"/>
      <c r="K45" s="43"/>
      <c r="L45" s="14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72" t="str">
        <f>E7</f>
        <v>19-2023-1 - Revitalizace veřejného prostranství v Líbeznicích u bytových domů, k.ú. Líbeznice - I.etapa</v>
      </c>
      <c r="F48" s="35"/>
      <c r="G48" s="35"/>
      <c r="H48" s="35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121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 401 - Veřejné osvětlení</v>
      </c>
      <c r="F50" s="43"/>
      <c r="G50" s="43"/>
      <c r="H50" s="43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4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 xml:space="preserve"> </v>
      </c>
      <c r="G52" s="43"/>
      <c r="H52" s="43"/>
      <c r="I52" s="35" t="s">
        <v>23</v>
      </c>
      <c r="J52" s="75" t="str">
        <f>IF(J12="","",J12)</f>
        <v>29. 1. 2024</v>
      </c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 xml:space="preserve"> </v>
      </c>
      <c r="G54" s="43"/>
      <c r="H54" s="43"/>
      <c r="I54" s="35" t="s">
        <v>30</v>
      </c>
      <c r="J54" s="39" t="str">
        <f>E21</f>
        <v xml:space="preserve"> </v>
      </c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28</v>
      </c>
      <c r="D55" s="43"/>
      <c r="E55" s="43"/>
      <c r="F55" s="30" t="str">
        <f>IF(E18="","",E18)</f>
        <v>Vyplň údaj</v>
      </c>
      <c r="G55" s="43"/>
      <c r="H55" s="43"/>
      <c r="I55" s="35" t="s">
        <v>32</v>
      </c>
      <c r="J55" s="39" t="str">
        <f>E24</f>
        <v xml:space="preserve"> </v>
      </c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73" t="s">
        <v>124</v>
      </c>
      <c r="D57" s="174"/>
      <c r="E57" s="174"/>
      <c r="F57" s="174"/>
      <c r="G57" s="174"/>
      <c r="H57" s="174"/>
      <c r="I57" s="174"/>
      <c r="J57" s="175" t="s">
        <v>125</v>
      </c>
      <c r="K57" s="174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76" t="s">
        <v>67</v>
      </c>
      <c r="D59" s="43"/>
      <c r="E59" s="43"/>
      <c r="F59" s="43"/>
      <c r="G59" s="43"/>
      <c r="H59" s="43"/>
      <c r="I59" s="43"/>
      <c r="J59" s="105">
        <f>J88</f>
        <v>0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126</v>
      </c>
    </row>
    <row r="60" s="9" customFormat="1" ht="24.96" customHeight="1">
      <c r="A60" s="9"/>
      <c r="B60" s="177"/>
      <c r="C60" s="178"/>
      <c r="D60" s="179" t="s">
        <v>127</v>
      </c>
      <c r="E60" s="180"/>
      <c r="F60" s="180"/>
      <c r="G60" s="180"/>
      <c r="H60" s="180"/>
      <c r="I60" s="180"/>
      <c r="J60" s="181">
        <f>J89</f>
        <v>0</v>
      </c>
      <c r="K60" s="178"/>
      <c r="L60" s="18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3"/>
      <c r="C61" s="128"/>
      <c r="D61" s="184" t="s">
        <v>1199</v>
      </c>
      <c r="E61" s="185"/>
      <c r="F61" s="185"/>
      <c r="G61" s="185"/>
      <c r="H61" s="185"/>
      <c r="I61" s="185"/>
      <c r="J61" s="186">
        <f>J90</f>
        <v>0</v>
      </c>
      <c r="K61" s="128"/>
      <c r="L61" s="18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9" customFormat="1" ht="24.96" customHeight="1">
      <c r="A62" s="9"/>
      <c r="B62" s="177"/>
      <c r="C62" s="178"/>
      <c r="D62" s="179" t="s">
        <v>687</v>
      </c>
      <c r="E62" s="180"/>
      <c r="F62" s="180"/>
      <c r="G62" s="180"/>
      <c r="H62" s="180"/>
      <c r="I62" s="180"/>
      <c r="J62" s="181">
        <f>J93</f>
        <v>0</v>
      </c>
      <c r="K62" s="178"/>
      <c r="L62" s="182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83"/>
      <c r="C63" s="128"/>
      <c r="D63" s="184" t="s">
        <v>1200</v>
      </c>
      <c r="E63" s="185"/>
      <c r="F63" s="185"/>
      <c r="G63" s="185"/>
      <c r="H63" s="185"/>
      <c r="I63" s="185"/>
      <c r="J63" s="186">
        <f>J94</f>
        <v>0</v>
      </c>
      <c r="K63" s="128"/>
      <c r="L63" s="18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3"/>
      <c r="C64" s="128"/>
      <c r="D64" s="184" t="s">
        <v>1201</v>
      </c>
      <c r="E64" s="185"/>
      <c r="F64" s="185"/>
      <c r="G64" s="185"/>
      <c r="H64" s="185"/>
      <c r="I64" s="185"/>
      <c r="J64" s="186">
        <f>J134</f>
        <v>0</v>
      </c>
      <c r="K64" s="128"/>
      <c r="L64" s="18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9" customFormat="1" ht="24.96" customHeight="1">
      <c r="A65" s="9"/>
      <c r="B65" s="177"/>
      <c r="C65" s="178"/>
      <c r="D65" s="179" t="s">
        <v>134</v>
      </c>
      <c r="E65" s="180"/>
      <c r="F65" s="180"/>
      <c r="G65" s="180"/>
      <c r="H65" s="180"/>
      <c r="I65" s="180"/>
      <c r="J65" s="181">
        <f>J140</f>
        <v>0</v>
      </c>
      <c r="K65" s="178"/>
      <c r="L65" s="182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10" customFormat="1" ht="19.92" customHeight="1">
      <c r="A66" s="10"/>
      <c r="B66" s="183"/>
      <c r="C66" s="128"/>
      <c r="D66" s="184" t="s">
        <v>574</v>
      </c>
      <c r="E66" s="185"/>
      <c r="F66" s="185"/>
      <c r="G66" s="185"/>
      <c r="H66" s="185"/>
      <c r="I66" s="185"/>
      <c r="J66" s="186">
        <f>J141</f>
        <v>0</v>
      </c>
      <c r="K66" s="128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3"/>
      <c r="C67" s="128"/>
      <c r="D67" s="184" t="s">
        <v>135</v>
      </c>
      <c r="E67" s="185"/>
      <c r="F67" s="185"/>
      <c r="G67" s="185"/>
      <c r="H67" s="185"/>
      <c r="I67" s="185"/>
      <c r="J67" s="186">
        <f>J159</f>
        <v>0</v>
      </c>
      <c r="K67" s="128"/>
      <c r="L67" s="18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3"/>
      <c r="C68" s="128"/>
      <c r="D68" s="184" t="s">
        <v>1202</v>
      </c>
      <c r="E68" s="185"/>
      <c r="F68" s="185"/>
      <c r="G68" s="185"/>
      <c r="H68" s="185"/>
      <c r="I68" s="185"/>
      <c r="J68" s="186">
        <f>J163</f>
        <v>0</v>
      </c>
      <c r="K68" s="128"/>
      <c r="L68" s="18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41"/>
      <c r="B69" s="42"/>
      <c r="C69" s="43"/>
      <c r="D69" s="43"/>
      <c r="E69" s="43"/>
      <c r="F69" s="43"/>
      <c r="G69" s="43"/>
      <c r="H69" s="43"/>
      <c r="I69" s="43"/>
      <c r="J69" s="43"/>
      <c r="K69" s="43"/>
      <c r="L69" s="14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6.96" customHeight="1">
      <c r="A70" s="41"/>
      <c r="B70" s="62"/>
      <c r="C70" s="63"/>
      <c r="D70" s="63"/>
      <c r="E70" s="63"/>
      <c r="F70" s="63"/>
      <c r="G70" s="63"/>
      <c r="H70" s="63"/>
      <c r="I70" s="63"/>
      <c r="J70" s="63"/>
      <c r="K70" s="63"/>
      <c r="L70" s="14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4" s="2" customFormat="1" ht="6.96" customHeight="1">
      <c r="A74" s="41"/>
      <c r="B74" s="64"/>
      <c r="C74" s="65"/>
      <c r="D74" s="65"/>
      <c r="E74" s="65"/>
      <c r="F74" s="65"/>
      <c r="G74" s="65"/>
      <c r="H74" s="65"/>
      <c r="I74" s="65"/>
      <c r="J74" s="65"/>
      <c r="K74" s="65"/>
      <c r="L74" s="14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24.96" customHeight="1">
      <c r="A75" s="41"/>
      <c r="B75" s="42"/>
      <c r="C75" s="26" t="s">
        <v>136</v>
      </c>
      <c r="D75" s="43"/>
      <c r="E75" s="43"/>
      <c r="F75" s="43"/>
      <c r="G75" s="43"/>
      <c r="H75" s="43"/>
      <c r="I75" s="43"/>
      <c r="J75" s="43"/>
      <c r="K75" s="43"/>
      <c r="L75" s="14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6.96" customHeight="1">
      <c r="A76" s="41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14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2" customHeight="1">
      <c r="A77" s="41"/>
      <c r="B77" s="42"/>
      <c r="C77" s="35" t="s">
        <v>16</v>
      </c>
      <c r="D77" s="43"/>
      <c r="E77" s="43"/>
      <c r="F77" s="43"/>
      <c r="G77" s="43"/>
      <c r="H77" s="43"/>
      <c r="I77" s="43"/>
      <c r="J77" s="43"/>
      <c r="K77" s="43"/>
      <c r="L77" s="14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6.5" customHeight="1">
      <c r="A78" s="41"/>
      <c r="B78" s="42"/>
      <c r="C78" s="43"/>
      <c r="D78" s="43"/>
      <c r="E78" s="172" t="str">
        <f>E7</f>
        <v>19-2023-1 - Revitalizace veřejného prostranství v Líbeznicích u bytových domů, k.ú. Líbeznice - I.etapa</v>
      </c>
      <c r="F78" s="35"/>
      <c r="G78" s="35"/>
      <c r="H78" s="35"/>
      <c r="I78" s="43"/>
      <c r="J78" s="43"/>
      <c r="K78" s="43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5" t="s">
        <v>121</v>
      </c>
      <c r="D79" s="43"/>
      <c r="E79" s="43"/>
      <c r="F79" s="43"/>
      <c r="G79" s="43"/>
      <c r="H79" s="43"/>
      <c r="I79" s="43"/>
      <c r="J79" s="43"/>
      <c r="K79" s="43"/>
      <c r="L79" s="14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6.5" customHeight="1">
      <c r="A80" s="41"/>
      <c r="B80" s="42"/>
      <c r="C80" s="43"/>
      <c r="D80" s="43"/>
      <c r="E80" s="72" t="str">
        <f>E9</f>
        <v>SO 401 - Veřejné osvětlení</v>
      </c>
      <c r="F80" s="43"/>
      <c r="G80" s="43"/>
      <c r="H80" s="43"/>
      <c r="I80" s="43"/>
      <c r="J80" s="43"/>
      <c r="K80" s="43"/>
      <c r="L80" s="14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6.96" customHeight="1">
      <c r="A81" s="41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2" customHeight="1">
      <c r="A82" s="41"/>
      <c r="B82" s="42"/>
      <c r="C82" s="35" t="s">
        <v>21</v>
      </c>
      <c r="D82" s="43"/>
      <c r="E82" s="43"/>
      <c r="F82" s="30" t="str">
        <f>F12</f>
        <v xml:space="preserve"> </v>
      </c>
      <c r="G82" s="43"/>
      <c r="H82" s="43"/>
      <c r="I82" s="35" t="s">
        <v>23</v>
      </c>
      <c r="J82" s="75" t="str">
        <f>IF(J12="","",J12)</f>
        <v>29. 1. 2024</v>
      </c>
      <c r="K82" s="4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5.15" customHeight="1">
      <c r="A84" s="41"/>
      <c r="B84" s="42"/>
      <c r="C84" s="35" t="s">
        <v>25</v>
      </c>
      <c r="D84" s="43"/>
      <c r="E84" s="43"/>
      <c r="F84" s="30" t="str">
        <f>E15</f>
        <v xml:space="preserve"> </v>
      </c>
      <c r="G84" s="43"/>
      <c r="H84" s="43"/>
      <c r="I84" s="35" t="s">
        <v>30</v>
      </c>
      <c r="J84" s="39" t="str">
        <f>E21</f>
        <v xml:space="preserve"> </v>
      </c>
      <c r="K84" s="43"/>
      <c r="L84" s="14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5.15" customHeight="1">
      <c r="A85" s="41"/>
      <c r="B85" s="42"/>
      <c r="C85" s="35" t="s">
        <v>28</v>
      </c>
      <c r="D85" s="43"/>
      <c r="E85" s="43"/>
      <c r="F85" s="30" t="str">
        <f>IF(E18="","",E18)</f>
        <v>Vyplň údaj</v>
      </c>
      <c r="G85" s="43"/>
      <c r="H85" s="43"/>
      <c r="I85" s="35" t="s">
        <v>32</v>
      </c>
      <c r="J85" s="39" t="str">
        <f>E24</f>
        <v xml:space="preserve"> </v>
      </c>
      <c r="K85" s="43"/>
      <c r="L85" s="14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0.32" customHeight="1">
      <c r="A86" s="41"/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14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11" customFormat="1" ht="29.28" customHeight="1">
      <c r="A87" s="188"/>
      <c r="B87" s="189"/>
      <c r="C87" s="190" t="s">
        <v>137</v>
      </c>
      <c r="D87" s="191" t="s">
        <v>54</v>
      </c>
      <c r="E87" s="191" t="s">
        <v>50</v>
      </c>
      <c r="F87" s="191" t="s">
        <v>51</v>
      </c>
      <c r="G87" s="191" t="s">
        <v>138</v>
      </c>
      <c r="H87" s="191" t="s">
        <v>139</v>
      </c>
      <c r="I87" s="191" t="s">
        <v>140</v>
      </c>
      <c r="J87" s="191" t="s">
        <v>125</v>
      </c>
      <c r="K87" s="192" t="s">
        <v>141</v>
      </c>
      <c r="L87" s="193"/>
      <c r="M87" s="95" t="s">
        <v>19</v>
      </c>
      <c r="N87" s="96" t="s">
        <v>39</v>
      </c>
      <c r="O87" s="96" t="s">
        <v>142</v>
      </c>
      <c r="P87" s="96" t="s">
        <v>143</v>
      </c>
      <c r="Q87" s="96" t="s">
        <v>144</v>
      </c>
      <c r="R87" s="96" t="s">
        <v>145</v>
      </c>
      <c r="S87" s="96" t="s">
        <v>146</v>
      </c>
      <c r="T87" s="97" t="s">
        <v>147</v>
      </c>
      <c r="U87" s="188"/>
      <c r="V87" s="188"/>
      <c r="W87" s="188"/>
      <c r="X87" s="188"/>
      <c r="Y87" s="188"/>
      <c r="Z87" s="188"/>
      <c r="AA87" s="188"/>
      <c r="AB87" s="188"/>
      <c r="AC87" s="188"/>
      <c r="AD87" s="188"/>
      <c r="AE87" s="188"/>
    </row>
    <row r="88" s="2" customFormat="1" ht="22.8" customHeight="1">
      <c r="A88" s="41"/>
      <c r="B88" s="42"/>
      <c r="C88" s="102" t="s">
        <v>148</v>
      </c>
      <c r="D88" s="43"/>
      <c r="E88" s="43"/>
      <c r="F88" s="43"/>
      <c r="G88" s="43"/>
      <c r="H88" s="43"/>
      <c r="I88" s="43"/>
      <c r="J88" s="194">
        <f>BK88</f>
        <v>0</v>
      </c>
      <c r="K88" s="43"/>
      <c r="L88" s="47"/>
      <c r="M88" s="98"/>
      <c r="N88" s="195"/>
      <c r="O88" s="99"/>
      <c r="P88" s="196">
        <f>P89+P93+P140</f>
        <v>0</v>
      </c>
      <c r="Q88" s="99"/>
      <c r="R88" s="196">
        <f>R89+R93+R140</f>
        <v>99.899060223999996</v>
      </c>
      <c r="S88" s="99"/>
      <c r="T88" s="197">
        <f>T89+T93+T140</f>
        <v>0.0015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T88" s="20" t="s">
        <v>68</v>
      </c>
      <c r="AU88" s="20" t="s">
        <v>126</v>
      </c>
      <c r="BK88" s="198">
        <f>BK89+BK93+BK140</f>
        <v>0</v>
      </c>
    </row>
    <row r="89" s="12" customFormat="1" ht="25.92" customHeight="1">
      <c r="A89" s="12"/>
      <c r="B89" s="199"/>
      <c r="C89" s="200"/>
      <c r="D89" s="201" t="s">
        <v>68</v>
      </c>
      <c r="E89" s="202" t="s">
        <v>149</v>
      </c>
      <c r="F89" s="202" t="s">
        <v>150</v>
      </c>
      <c r="G89" s="200"/>
      <c r="H89" s="200"/>
      <c r="I89" s="203"/>
      <c r="J89" s="204">
        <f>BK89</f>
        <v>0</v>
      </c>
      <c r="K89" s="200"/>
      <c r="L89" s="205"/>
      <c r="M89" s="206"/>
      <c r="N89" s="207"/>
      <c r="O89" s="207"/>
      <c r="P89" s="208">
        <f>P90</f>
        <v>0</v>
      </c>
      <c r="Q89" s="207"/>
      <c r="R89" s="208">
        <f>R90</f>
        <v>0</v>
      </c>
      <c r="S89" s="207"/>
      <c r="T89" s="209">
        <f>T90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10" t="s">
        <v>77</v>
      </c>
      <c r="AT89" s="211" t="s">
        <v>68</v>
      </c>
      <c r="AU89" s="211" t="s">
        <v>69</v>
      </c>
      <c r="AY89" s="210" t="s">
        <v>151</v>
      </c>
      <c r="BK89" s="212">
        <f>BK90</f>
        <v>0</v>
      </c>
    </row>
    <row r="90" s="12" customFormat="1" ht="22.8" customHeight="1">
      <c r="A90" s="12"/>
      <c r="B90" s="199"/>
      <c r="C90" s="200"/>
      <c r="D90" s="201" t="s">
        <v>68</v>
      </c>
      <c r="E90" s="213" t="s">
        <v>404</v>
      </c>
      <c r="F90" s="213" t="s">
        <v>1203</v>
      </c>
      <c r="G90" s="200"/>
      <c r="H90" s="200"/>
      <c r="I90" s="203"/>
      <c r="J90" s="214">
        <f>BK90</f>
        <v>0</v>
      </c>
      <c r="K90" s="200"/>
      <c r="L90" s="205"/>
      <c r="M90" s="206"/>
      <c r="N90" s="207"/>
      <c r="O90" s="207"/>
      <c r="P90" s="208">
        <f>SUM(P91:P92)</f>
        <v>0</v>
      </c>
      <c r="Q90" s="207"/>
      <c r="R90" s="208">
        <f>SUM(R91:R92)</f>
        <v>0</v>
      </c>
      <c r="S90" s="207"/>
      <c r="T90" s="209">
        <f>SUM(T91:T92)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10" t="s">
        <v>77</v>
      </c>
      <c r="AT90" s="211" t="s">
        <v>68</v>
      </c>
      <c r="AU90" s="211" t="s">
        <v>77</v>
      </c>
      <c r="AY90" s="210" t="s">
        <v>151</v>
      </c>
      <c r="BK90" s="212">
        <f>SUM(BK91:BK92)</f>
        <v>0</v>
      </c>
    </row>
    <row r="91" s="2" customFormat="1" ht="21.75" customHeight="1">
      <c r="A91" s="41"/>
      <c r="B91" s="42"/>
      <c r="C91" s="215" t="s">
        <v>77</v>
      </c>
      <c r="D91" s="215" t="s">
        <v>153</v>
      </c>
      <c r="E91" s="216" t="s">
        <v>1204</v>
      </c>
      <c r="F91" s="217" t="s">
        <v>1205</v>
      </c>
      <c r="G91" s="218" t="s">
        <v>1072</v>
      </c>
      <c r="H91" s="219">
        <v>6</v>
      </c>
      <c r="I91" s="220"/>
      <c r="J91" s="221">
        <f>ROUND(I91*H91,2)</f>
        <v>0</v>
      </c>
      <c r="K91" s="217" t="s">
        <v>157</v>
      </c>
      <c r="L91" s="47"/>
      <c r="M91" s="222" t="s">
        <v>19</v>
      </c>
      <c r="N91" s="223" t="s">
        <v>40</v>
      </c>
      <c r="O91" s="87"/>
      <c r="P91" s="224">
        <f>O91*H91</f>
        <v>0</v>
      </c>
      <c r="Q91" s="224">
        <v>0</v>
      </c>
      <c r="R91" s="224">
        <f>Q91*H91</f>
        <v>0</v>
      </c>
      <c r="S91" s="224">
        <v>0</v>
      </c>
      <c r="T91" s="225">
        <f>S91*H91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26" t="s">
        <v>158</v>
      </c>
      <c r="AT91" s="226" t="s">
        <v>153</v>
      </c>
      <c r="AU91" s="226" t="s">
        <v>79</v>
      </c>
      <c r="AY91" s="20" t="s">
        <v>151</v>
      </c>
      <c r="BE91" s="227">
        <f>IF(N91="základní",J91,0)</f>
        <v>0</v>
      </c>
      <c r="BF91" s="227">
        <f>IF(N91="snížená",J91,0)</f>
        <v>0</v>
      </c>
      <c r="BG91" s="227">
        <f>IF(N91="zákl. přenesená",J91,0)</f>
        <v>0</v>
      </c>
      <c r="BH91" s="227">
        <f>IF(N91="sníž. přenesená",J91,0)</f>
        <v>0</v>
      </c>
      <c r="BI91" s="227">
        <f>IF(N91="nulová",J91,0)</f>
        <v>0</v>
      </c>
      <c r="BJ91" s="20" t="s">
        <v>77</v>
      </c>
      <c r="BK91" s="227">
        <f>ROUND(I91*H91,2)</f>
        <v>0</v>
      </c>
      <c r="BL91" s="20" t="s">
        <v>158</v>
      </c>
      <c r="BM91" s="226" t="s">
        <v>79</v>
      </c>
    </row>
    <row r="92" s="2" customFormat="1">
      <c r="A92" s="41"/>
      <c r="B92" s="42"/>
      <c r="C92" s="43"/>
      <c r="D92" s="228" t="s">
        <v>159</v>
      </c>
      <c r="E92" s="43"/>
      <c r="F92" s="229" t="s">
        <v>1206</v>
      </c>
      <c r="G92" s="43"/>
      <c r="H92" s="43"/>
      <c r="I92" s="230"/>
      <c r="J92" s="43"/>
      <c r="K92" s="43"/>
      <c r="L92" s="47"/>
      <c r="M92" s="231"/>
      <c r="N92" s="232"/>
      <c r="O92" s="87"/>
      <c r="P92" s="87"/>
      <c r="Q92" s="87"/>
      <c r="R92" s="87"/>
      <c r="S92" s="87"/>
      <c r="T92" s="88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0" t="s">
        <v>159</v>
      </c>
      <c r="AU92" s="20" t="s">
        <v>79</v>
      </c>
    </row>
    <row r="93" s="12" customFormat="1" ht="25.92" customHeight="1">
      <c r="A93" s="12"/>
      <c r="B93" s="199"/>
      <c r="C93" s="200"/>
      <c r="D93" s="201" t="s">
        <v>68</v>
      </c>
      <c r="E93" s="202" t="s">
        <v>1020</v>
      </c>
      <c r="F93" s="202" t="s">
        <v>1021</v>
      </c>
      <c r="G93" s="200"/>
      <c r="H93" s="200"/>
      <c r="I93" s="203"/>
      <c r="J93" s="204">
        <f>BK93</f>
        <v>0</v>
      </c>
      <c r="K93" s="200"/>
      <c r="L93" s="205"/>
      <c r="M93" s="206"/>
      <c r="N93" s="207"/>
      <c r="O93" s="207"/>
      <c r="P93" s="208">
        <f>P94+P134</f>
        <v>0</v>
      </c>
      <c r="Q93" s="207"/>
      <c r="R93" s="208">
        <f>R94+R134</f>
        <v>0.640177</v>
      </c>
      <c r="S93" s="207"/>
      <c r="T93" s="209">
        <f>T94+T134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10" t="s">
        <v>79</v>
      </c>
      <c r="AT93" s="211" t="s">
        <v>68</v>
      </c>
      <c r="AU93" s="211" t="s">
        <v>69</v>
      </c>
      <c r="AY93" s="210" t="s">
        <v>151</v>
      </c>
      <c r="BK93" s="212">
        <f>BK94+BK134</f>
        <v>0</v>
      </c>
    </row>
    <row r="94" s="12" customFormat="1" ht="22.8" customHeight="1">
      <c r="A94" s="12"/>
      <c r="B94" s="199"/>
      <c r="C94" s="200"/>
      <c r="D94" s="201" t="s">
        <v>68</v>
      </c>
      <c r="E94" s="213" t="s">
        <v>1207</v>
      </c>
      <c r="F94" s="213" t="s">
        <v>1208</v>
      </c>
      <c r="G94" s="200"/>
      <c r="H94" s="200"/>
      <c r="I94" s="203"/>
      <c r="J94" s="214">
        <f>BK94</f>
        <v>0</v>
      </c>
      <c r="K94" s="200"/>
      <c r="L94" s="205"/>
      <c r="M94" s="206"/>
      <c r="N94" s="207"/>
      <c r="O94" s="207"/>
      <c r="P94" s="208">
        <f>SUM(P95:P133)</f>
        <v>0</v>
      </c>
      <c r="Q94" s="207"/>
      <c r="R94" s="208">
        <f>SUM(R95:R133)</f>
        <v>0.640177</v>
      </c>
      <c r="S94" s="207"/>
      <c r="T94" s="209">
        <f>SUM(T95:T133)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10" t="s">
        <v>79</v>
      </c>
      <c r="AT94" s="211" t="s">
        <v>68</v>
      </c>
      <c r="AU94" s="211" t="s">
        <v>77</v>
      </c>
      <c r="AY94" s="210" t="s">
        <v>151</v>
      </c>
      <c r="BK94" s="212">
        <f>SUM(BK95:BK133)</f>
        <v>0</v>
      </c>
    </row>
    <row r="95" s="2" customFormat="1" ht="24.15" customHeight="1">
      <c r="A95" s="41"/>
      <c r="B95" s="42"/>
      <c r="C95" s="215" t="s">
        <v>79</v>
      </c>
      <c r="D95" s="215" t="s">
        <v>153</v>
      </c>
      <c r="E95" s="216" t="s">
        <v>1209</v>
      </c>
      <c r="F95" s="217" t="s">
        <v>1210</v>
      </c>
      <c r="G95" s="218" t="s">
        <v>191</v>
      </c>
      <c r="H95" s="219">
        <v>340</v>
      </c>
      <c r="I95" s="220"/>
      <c r="J95" s="221">
        <f>ROUND(I95*H95,2)</f>
        <v>0</v>
      </c>
      <c r="K95" s="217" t="s">
        <v>157</v>
      </c>
      <c r="L95" s="47"/>
      <c r="M95" s="222" t="s">
        <v>19</v>
      </c>
      <c r="N95" s="223" t="s">
        <v>40</v>
      </c>
      <c r="O95" s="87"/>
      <c r="P95" s="224">
        <f>O95*H95</f>
        <v>0</v>
      </c>
      <c r="Q95" s="224">
        <v>0</v>
      </c>
      <c r="R95" s="224">
        <f>Q95*H95</f>
        <v>0</v>
      </c>
      <c r="S95" s="224">
        <v>0</v>
      </c>
      <c r="T95" s="225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26" t="s">
        <v>198</v>
      </c>
      <c r="AT95" s="226" t="s">
        <v>153</v>
      </c>
      <c r="AU95" s="226" t="s">
        <v>79</v>
      </c>
      <c r="AY95" s="20" t="s">
        <v>151</v>
      </c>
      <c r="BE95" s="227">
        <f>IF(N95="základní",J95,0)</f>
        <v>0</v>
      </c>
      <c r="BF95" s="227">
        <f>IF(N95="snížená",J95,0)</f>
        <v>0</v>
      </c>
      <c r="BG95" s="227">
        <f>IF(N95="zákl. přenesená",J95,0)</f>
        <v>0</v>
      </c>
      <c r="BH95" s="227">
        <f>IF(N95="sníž. přenesená",J95,0)</f>
        <v>0</v>
      </c>
      <c r="BI95" s="227">
        <f>IF(N95="nulová",J95,0)</f>
        <v>0</v>
      </c>
      <c r="BJ95" s="20" t="s">
        <v>77</v>
      </c>
      <c r="BK95" s="227">
        <f>ROUND(I95*H95,2)</f>
        <v>0</v>
      </c>
      <c r="BL95" s="20" t="s">
        <v>198</v>
      </c>
      <c r="BM95" s="226" t="s">
        <v>158</v>
      </c>
    </row>
    <row r="96" s="2" customFormat="1">
      <c r="A96" s="41"/>
      <c r="B96" s="42"/>
      <c r="C96" s="43"/>
      <c r="D96" s="228" t="s">
        <v>159</v>
      </c>
      <c r="E96" s="43"/>
      <c r="F96" s="229" t="s">
        <v>1211</v>
      </c>
      <c r="G96" s="43"/>
      <c r="H96" s="43"/>
      <c r="I96" s="230"/>
      <c r="J96" s="43"/>
      <c r="K96" s="43"/>
      <c r="L96" s="47"/>
      <c r="M96" s="231"/>
      <c r="N96" s="232"/>
      <c r="O96" s="87"/>
      <c r="P96" s="87"/>
      <c r="Q96" s="87"/>
      <c r="R96" s="87"/>
      <c r="S96" s="87"/>
      <c r="T96" s="88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20" t="s">
        <v>159</v>
      </c>
      <c r="AU96" s="20" t="s">
        <v>79</v>
      </c>
    </row>
    <row r="97" s="2" customFormat="1" ht="16.5" customHeight="1">
      <c r="A97" s="41"/>
      <c r="B97" s="42"/>
      <c r="C97" s="257" t="s">
        <v>167</v>
      </c>
      <c r="D97" s="257" t="s">
        <v>249</v>
      </c>
      <c r="E97" s="258" t="s">
        <v>1212</v>
      </c>
      <c r="F97" s="259" t="s">
        <v>1213</v>
      </c>
      <c r="G97" s="260" t="s">
        <v>191</v>
      </c>
      <c r="H97" s="261">
        <v>357</v>
      </c>
      <c r="I97" s="262"/>
      <c r="J97" s="263">
        <f>ROUND(I97*H97,2)</f>
        <v>0</v>
      </c>
      <c r="K97" s="259" t="s">
        <v>157</v>
      </c>
      <c r="L97" s="264"/>
      <c r="M97" s="265" t="s">
        <v>19</v>
      </c>
      <c r="N97" s="266" t="s">
        <v>40</v>
      </c>
      <c r="O97" s="87"/>
      <c r="P97" s="224">
        <f>O97*H97</f>
        <v>0</v>
      </c>
      <c r="Q97" s="224">
        <v>0.00027</v>
      </c>
      <c r="R97" s="224">
        <f>Q97*H97</f>
        <v>0.096390000000000003</v>
      </c>
      <c r="S97" s="224">
        <v>0</v>
      </c>
      <c r="T97" s="225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26" t="s">
        <v>236</v>
      </c>
      <c r="AT97" s="226" t="s">
        <v>249</v>
      </c>
      <c r="AU97" s="226" t="s">
        <v>79</v>
      </c>
      <c r="AY97" s="20" t="s">
        <v>151</v>
      </c>
      <c r="BE97" s="227">
        <f>IF(N97="základní",J97,0)</f>
        <v>0</v>
      </c>
      <c r="BF97" s="227">
        <f>IF(N97="snížená",J97,0)</f>
        <v>0</v>
      </c>
      <c r="BG97" s="227">
        <f>IF(N97="zákl. přenesená",J97,0)</f>
        <v>0</v>
      </c>
      <c r="BH97" s="227">
        <f>IF(N97="sníž. přenesená",J97,0)</f>
        <v>0</v>
      </c>
      <c r="BI97" s="227">
        <f>IF(N97="nulová",J97,0)</f>
        <v>0</v>
      </c>
      <c r="BJ97" s="20" t="s">
        <v>77</v>
      </c>
      <c r="BK97" s="227">
        <f>ROUND(I97*H97,2)</f>
        <v>0</v>
      </c>
      <c r="BL97" s="20" t="s">
        <v>198</v>
      </c>
      <c r="BM97" s="226" t="s">
        <v>170</v>
      </c>
    </row>
    <row r="98" s="13" customFormat="1">
      <c r="A98" s="13"/>
      <c r="B98" s="233"/>
      <c r="C98" s="234"/>
      <c r="D98" s="235" t="s">
        <v>161</v>
      </c>
      <c r="E98" s="234"/>
      <c r="F98" s="237" t="s">
        <v>1214</v>
      </c>
      <c r="G98" s="234"/>
      <c r="H98" s="238">
        <v>357</v>
      </c>
      <c r="I98" s="239"/>
      <c r="J98" s="234"/>
      <c r="K98" s="234"/>
      <c r="L98" s="240"/>
      <c r="M98" s="241"/>
      <c r="N98" s="242"/>
      <c r="O98" s="242"/>
      <c r="P98" s="242"/>
      <c r="Q98" s="242"/>
      <c r="R98" s="242"/>
      <c r="S98" s="242"/>
      <c r="T98" s="24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44" t="s">
        <v>161</v>
      </c>
      <c r="AU98" s="244" t="s">
        <v>79</v>
      </c>
      <c r="AV98" s="13" t="s">
        <v>79</v>
      </c>
      <c r="AW98" s="13" t="s">
        <v>4</v>
      </c>
      <c r="AX98" s="13" t="s">
        <v>77</v>
      </c>
      <c r="AY98" s="244" t="s">
        <v>151</v>
      </c>
    </row>
    <row r="99" s="2" customFormat="1" ht="24.15" customHeight="1">
      <c r="A99" s="41"/>
      <c r="B99" s="42"/>
      <c r="C99" s="215" t="s">
        <v>158</v>
      </c>
      <c r="D99" s="215" t="s">
        <v>153</v>
      </c>
      <c r="E99" s="216" t="s">
        <v>1215</v>
      </c>
      <c r="F99" s="217" t="s">
        <v>1216</v>
      </c>
      <c r="G99" s="218" t="s">
        <v>191</v>
      </c>
      <c r="H99" s="219">
        <v>6</v>
      </c>
      <c r="I99" s="220"/>
      <c r="J99" s="221">
        <f>ROUND(I99*H99,2)</f>
        <v>0</v>
      </c>
      <c r="K99" s="217" t="s">
        <v>157</v>
      </c>
      <c r="L99" s="47"/>
      <c r="M99" s="222" t="s">
        <v>19</v>
      </c>
      <c r="N99" s="223" t="s">
        <v>40</v>
      </c>
      <c r="O99" s="87"/>
      <c r="P99" s="224">
        <f>O99*H99</f>
        <v>0</v>
      </c>
      <c r="Q99" s="224">
        <v>0</v>
      </c>
      <c r="R99" s="224">
        <f>Q99*H99</f>
        <v>0</v>
      </c>
      <c r="S99" s="224">
        <v>0</v>
      </c>
      <c r="T99" s="225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26" t="s">
        <v>198</v>
      </c>
      <c r="AT99" s="226" t="s">
        <v>153</v>
      </c>
      <c r="AU99" s="226" t="s">
        <v>79</v>
      </c>
      <c r="AY99" s="20" t="s">
        <v>151</v>
      </c>
      <c r="BE99" s="227">
        <f>IF(N99="základní",J99,0)</f>
        <v>0</v>
      </c>
      <c r="BF99" s="227">
        <f>IF(N99="snížená",J99,0)</f>
        <v>0</v>
      </c>
      <c r="BG99" s="227">
        <f>IF(N99="zákl. přenesená",J99,0)</f>
        <v>0</v>
      </c>
      <c r="BH99" s="227">
        <f>IF(N99="sníž. přenesená",J99,0)</f>
        <v>0</v>
      </c>
      <c r="BI99" s="227">
        <f>IF(N99="nulová",J99,0)</f>
        <v>0</v>
      </c>
      <c r="BJ99" s="20" t="s">
        <v>77</v>
      </c>
      <c r="BK99" s="227">
        <f>ROUND(I99*H99,2)</f>
        <v>0</v>
      </c>
      <c r="BL99" s="20" t="s">
        <v>198</v>
      </c>
      <c r="BM99" s="226" t="s">
        <v>175</v>
      </c>
    </row>
    <row r="100" s="2" customFormat="1">
      <c r="A100" s="41"/>
      <c r="B100" s="42"/>
      <c r="C100" s="43"/>
      <c r="D100" s="228" t="s">
        <v>159</v>
      </c>
      <c r="E100" s="43"/>
      <c r="F100" s="229" t="s">
        <v>1217</v>
      </c>
      <c r="G100" s="43"/>
      <c r="H100" s="43"/>
      <c r="I100" s="230"/>
      <c r="J100" s="43"/>
      <c r="K100" s="43"/>
      <c r="L100" s="47"/>
      <c r="M100" s="231"/>
      <c r="N100" s="232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159</v>
      </c>
      <c r="AU100" s="20" t="s">
        <v>79</v>
      </c>
    </row>
    <row r="101" s="2" customFormat="1" ht="16.5" customHeight="1">
      <c r="A101" s="41"/>
      <c r="B101" s="42"/>
      <c r="C101" s="257" t="s">
        <v>178</v>
      </c>
      <c r="D101" s="257" t="s">
        <v>249</v>
      </c>
      <c r="E101" s="258" t="s">
        <v>1218</v>
      </c>
      <c r="F101" s="259" t="s">
        <v>1219</v>
      </c>
      <c r="G101" s="260" t="s">
        <v>191</v>
      </c>
      <c r="H101" s="261">
        <v>6.2999999999999998</v>
      </c>
      <c r="I101" s="262"/>
      <c r="J101" s="263">
        <f>ROUND(I101*H101,2)</f>
        <v>0</v>
      </c>
      <c r="K101" s="259" t="s">
        <v>157</v>
      </c>
      <c r="L101" s="264"/>
      <c r="M101" s="265" t="s">
        <v>19</v>
      </c>
      <c r="N101" s="266" t="s">
        <v>40</v>
      </c>
      <c r="O101" s="87"/>
      <c r="P101" s="224">
        <f>O101*H101</f>
        <v>0</v>
      </c>
      <c r="Q101" s="224">
        <v>0.0081399999999999997</v>
      </c>
      <c r="R101" s="224">
        <f>Q101*H101</f>
        <v>0.051281999999999994</v>
      </c>
      <c r="S101" s="224">
        <v>0</v>
      </c>
      <c r="T101" s="225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26" t="s">
        <v>236</v>
      </c>
      <c r="AT101" s="226" t="s">
        <v>249</v>
      </c>
      <c r="AU101" s="226" t="s">
        <v>79</v>
      </c>
      <c r="AY101" s="20" t="s">
        <v>151</v>
      </c>
      <c r="BE101" s="227">
        <f>IF(N101="základní",J101,0)</f>
        <v>0</v>
      </c>
      <c r="BF101" s="227">
        <f>IF(N101="snížená",J101,0)</f>
        <v>0</v>
      </c>
      <c r="BG101" s="227">
        <f>IF(N101="zákl. přenesená",J101,0)</f>
        <v>0</v>
      </c>
      <c r="BH101" s="227">
        <f>IF(N101="sníž. přenesená",J101,0)</f>
        <v>0</v>
      </c>
      <c r="BI101" s="227">
        <f>IF(N101="nulová",J101,0)</f>
        <v>0</v>
      </c>
      <c r="BJ101" s="20" t="s">
        <v>77</v>
      </c>
      <c r="BK101" s="227">
        <f>ROUND(I101*H101,2)</f>
        <v>0</v>
      </c>
      <c r="BL101" s="20" t="s">
        <v>198</v>
      </c>
      <c r="BM101" s="226" t="s">
        <v>181</v>
      </c>
    </row>
    <row r="102" s="13" customFormat="1">
      <c r="A102" s="13"/>
      <c r="B102" s="233"/>
      <c r="C102" s="234"/>
      <c r="D102" s="235" t="s">
        <v>161</v>
      </c>
      <c r="E102" s="234"/>
      <c r="F102" s="237" t="s">
        <v>1220</v>
      </c>
      <c r="G102" s="234"/>
      <c r="H102" s="238">
        <v>6.2999999999999998</v>
      </c>
      <c r="I102" s="239"/>
      <c r="J102" s="234"/>
      <c r="K102" s="234"/>
      <c r="L102" s="240"/>
      <c r="M102" s="241"/>
      <c r="N102" s="242"/>
      <c r="O102" s="242"/>
      <c r="P102" s="242"/>
      <c r="Q102" s="242"/>
      <c r="R102" s="242"/>
      <c r="S102" s="242"/>
      <c r="T102" s="24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44" t="s">
        <v>161</v>
      </c>
      <c r="AU102" s="244" t="s">
        <v>79</v>
      </c>
      <c r="AV102" s="13" t="s">
        <v>79</v>
      </c>
      <c r="AW102" s="13" t="s">
        <v>4</v>
      </c>
      <c r="AX102" s="13" t="s">
        <v>77</v>
      </c>
      <c r="AY102" s="244" t="s">
        <v>151</v>
      </c>
    </row>
    <row r="103" s="2" customFormat="1" ht="24.15" customHeight="1">
      <c r="A103" s="41"/>
      <c r="B103" s="42"/>
      <c r="C103" s="215" t="s">
        <v>170</v>
      </c>
      <c r="D103" s="215" t="s">
        <v>153</v>
      </c>
      <c r="E103" s="216" t="s">
        <v>1221</v>
      </c>
      <c r="F103" s="217" t="s">
        <v>1222</v>
      </c>
      <c r="G103" s="218" t="s">
        <v>191</v>
      </c>
      <c r="H103" s="219">
        <v>120</v>
      </c>
      <c r="I103" s="220"/>
      <c r="J103" s="221">
        <f>ROUND(I103*H103,2)</f>
        <v>0</v>
      </c>
      <c r="K103" s="217" t="s">
        <v>157</v>
      </c>
      <c r="L103" s="47"/>
      <c r="M103" s="222" t="s">
        <v>19</v>
      </c>
      <c r="N103" s="223" t="s">
        <v>40</v>
      </c>
      <c r="O103" s="87"/>
      <c r="P103" s="224">
        <f>O103*H103</f>
        <v>0</v>
      </c>
      <c r="Q103" s="224">
        <v>0</v>
      </c>
      <c r="R103" s="224">
        <f>Q103*H103</f>
        <v>0</v>
      </c>
      <c r="S103" s="224">
        <v>0</v>
      </c>
      <c r="T103" s="225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26" t="s">
        <v>198</v>
      </c>
      <c r="AT103" s="226" t="s">
        <v>153</v>
      </c>
      <c r="AU103" s="226" t="s">
        <v>79</v>
      </c>
      <c r="AY103" s="20" t="s">
        <v>151</v>
      </c>
      <c r="BE103" s="227">
        <f>IF(N103="základní",J103,0)</f>
        <v>0</v>
      </c>
      <c r="BF103" s="227">
        <f>IF(N103="snížená",J103,0)</f>
        <v>0</v>
      </c>
      <c r="BG103" s="227">
        <f>IF(N103="zákl. přenesená",J103,0)</f>
        <v>0</v>
      </c>
      <c r="BH103" s="227">
        <f>IF(N103="sníž. přenesená",J103,0)</f>
        <v>0</v>
      </c>
      <c r="BI103" s="227">
        <f>IF(N103="nulová",J103,0)</f>
        <v>0</v>
      </c>
      <c r="BJ103" s="20" t="s">
        <v>77</v>
      </c>
      <c r="BK103" s="227">
        <f>ROUND(I103*H103,2)</f>
        <v>0</v>
      </c>
      <c r="BL103" s="20" t="s">
        <v>198</v>
      </c>
      <c r="BM103" s="226" t="s">
        <v>8</v>
      </c>
    </row>
    <row r="104" s="2" customFormat="1">
      <c r="A104" s="41"/>
      <c r="B104" s="42"/>
      <c r="C104" s="43"/>
      <c r="D104" s="228" t="s">
        <v>159</v>
      </c>
      <c r="E104" s="43"/>
      <c r="F104" s="229" t="s">
        <v>1223</v>
      </c>
      <c r="G104" s="43"/>
      <c r="H104" s="43"/>
      <c r="I104" s="230"/>
      <c r="J104" s="43"/>
      <c r="K104" s="43"/>
      <c r="L104" s="47"/>
      <c r="M104" s="231"/>
      <c r="N104" s="232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159</v>
      </c>
      <c r="AU104" s="20" t="s">
        <v>79</v>
      </c>
    </row>
    <row r="105" s="2" customFormat="1" ht="16.5" customHeight="1">
      <c r="A105" s="41"/>
      <c r="B105" s="42"/>
      <c r="C105" s="257" t="s">
        <v>188</v>
      </c>
      <c r="D105" s="257" t="s">
        <v>249</v>
      </c>
      <c r="E105" s="258" t="s">
        <v>1224</v>
      </c>
      <c r="F105" s="259" t="s">
        <v>1225</v>
      </c>
      <c r="G105" s="260" t="s">
        <v>191</v>
      </c>
      <c r="H105" s="261">
        <v>34.5</v>
      </c>
      <c r="I105" s="262"/>
      <c r="J105" s="263">
        <f>ROUND(I105*H105,2)</f>
        <v>0</v>
      </c>
      <c r="K105" s="259" t="s">
        <v>157</v>
      </c>
      <c r="L105" s="264"/>
      <c r="M105" s="265" t="s">
        <v>19</v>
      </c>
      <c r="N105" s="266" t="s">
        <v>40</v>
      </c>
      <c r="O105" s="87"/>
      <c r="P105" s="224">
        <f>O105*H105</f>
        <v>0</v>
      </c>
      <c r="Q105" s="224">
        <v>0.00012</v>
      </c>
      <c r="R105" s="224">
        <f>Q105*H105</f>
        <v>0.0041400000000000005</v>
      </c>
      <c r="S105" s="224">
        <v>0</v>
      </c>
      <c r="T105" s="225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26" t="s">
        <v>236</v>
      </c>
      <c r="AT105" s="226" t="s">
        <v>249</v>
      </c>
      <c r="AU105" s="226" t="s">
        <v>79</v>
      </c>
      <c r="AY105" s="20" t="s">
        <v>151</v>
      </c>
      <c r="BE105" s="227">
        <f>IF(N105="základní",J105,0)</f>
        <v>0</v>
      </c>
      <c r="BF105" s="227">
        <f>IF(N105="snížená",J105,0)</f>
        <v>0</v>
      </c>
      <c r="BG105" s="227">
        <f>IF(N105="zákl. přenesená",J105,0)</f>
        <v>0</v>
      </c>
      <c r="BH105" s="227">
        <f>IF(N105="sníž. přenesená",J105,0)</f>
        <v>0</v>
      </c>
      <c r="BI105" s="227">
        <f>IF(N105="nulová",J105,0)</f>
        <v>0</v>
      </c>
      <c r="BJ105" s="20" t="s">
        <v>77</v>
      </c>
      <c r="BK105" s="227">
        <f>ROUND(I105*H105,2)</f>
        <v>0</v>
      </c>
      <c r="BL105" s="20" t="s">
        <v>198</v>
      </c>
      <c r="BM105" s="226" t="s">
        <v>192</v>
      </c>
    </row>
    <row r="106" s="2" customFormat="1">
      <c r="A106" s="41"/>
      <c r="B106" s="42"/>
      <c r="C106" s="43"/>
      <c r="D106" s="235" t="s">
        <v>238</v>
      </c>
      <c r="E106" s="43"/>
      <c r="F106" s="256" t="s">
        <v>1226</v>
      </c>
      <c r="G106" s="43"/>
      <c r="H106" s="43"/>
      <c r="I106" s="230"/>
      <c r="J106" s="43"/>
      <c r="K106" s="43"/>
      <c r="L106" s="47"/>
      <c r="M106" s="231"/>
      <c r="N106" s="232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238</v>
      </c>
      <c r="AU106" s="20" t="s">
        <v>79</v>
      </c>
    </row>
    <row r="107" s="13" customFormat="1">
      <c r="A107" s="13"/>
      <c r="B107" s="233"/>
      <c r="C107" s="234"/>
      <c r="D107" s="235" t="s">
        <v>161</v>
      </c>
      <c r="E107" s="234"/>
      <c r="F107" s="237" t="s">
        <v>1227</v>
      </c>
      <c r="G107" s="234"/>
      <c r="H107" s="238">
        <v>34.5</v>
      </c>
      <c r="I107" s="239"/>
      <c r="J107" s="234"/>
      <c r="K107" s="234"/>
      <c r="L107" s="240"/>
      <c r="M107" s="241"/>
      <c r="N107" s="242"/>
      <c r="O107" s="242"/>
      <c r="P107" s="242"/>
      <c r="Q107" s="242"/>
      <c r="R107" s="242"/>
      <c r="S107" s="242"/>
      <c r="T107" s="24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4" t="s">
        <v>161</v>
      </c>
      <c r="AU107" s="244" t="s">
        <v>79</v>
      </c>
      <c r="AV107" s="13" t="s">
        <v>79</v>
      </c>
      <c r="AW107" s="13" t="s">
        <v>4</v>
      </c>
      <c r="AX107" s="13" t="s">
        <v>77</v>
      </c>
      <c r="AY107" s="244" t="s">
        <v>151</v>
      </c>
    </row>
    <row r="108" s="2" customFormat="1" ht="16.5" customHeight="1">
      <c r="A108" s="41"/>
      <c r="B108" s="42"/>
      <c r="C108" s="257" t="s">
        <v>175</v>
      </c>
      <c r="D108" s="257" t="s">
        <v>249</v>
      </c>
      <c r="E108" s="258" t="s">
        <v>1228</v>
      </c>
      <c r="F108" s="259" t="s">
        <v>1229</v>
      </c>
      <c r="G108" s="260" t="s">
        <v>191</v>
      </c>
      <c r="H108" s="261">
        <v>92</v>
      </c>
      <c r="I108" s="262"/>
      <c r="J108" s="263">
        <f>ROUND(I108*H108,2)</f>
        <v>0</v>
      </c>
      <c r="K108" s="259" t="s">
        <v>157</v>
      </c>
      <c r="L108" s="264"/>
      <c r="M108" s="265" t="s">
        <v>19</v>
      </c>
      <c r="N108" s="266" t="s">
        <v>40</v>
      </c>
      <c r="O108" s="87"/>
      <c r="P108" s="224">
        <f>O108*H108</f>
        <v>0</v>
      </c>
      <c r="Q108" s="224">
        <v>0.00017000000000000001</v>
      </c>
      <c r="R108" s="224">
        <f>Q108*H108</f>
        <v>0.015640000000000001</v>
      </c>
      <c r="S108" s="224">
        <v>0</v>
      </c>
      <c r="T108" s="225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26" t="s">
        <v>236</v>
      </c>
      <c r="AT108" s="226" t="s">
        <v>249</v>
      </c>
      <c r="AU108" s="226" t="s">
        <v>79</v>
      </c>
      <c r="AY108" s="20" t="s">
        <v>151</v>
      </c>
      <c r="BE108" s="227">
        <f>IF(N108="základní",J108,0)</f>
        <v>0</v>
      </c>
      <c r="BF108" s="227">
        <f>IF(N108="snížená",J108,0)</f>
        <v>0</v>
      </c>
      <c r="BG108" s="227">
        <f>IF(N108="zákl. přenesená",J108,0)</f>
        <v>0</v>
      </c>
      <c r="BH108" s="227">
        <f>IF(N108="sníž. přenesená",J108,0)</f>
        <v>0</v>
      </c>
      <c r="BI108" s="227">
        <f>IF(N108="nulová",J108,0)</f>
        <v>0</v>
      </c>
      <c r="BJ108" s="20" t="s">
        <v>77</v>
      </c>
      <c r="BK108" s="227">
        <f>ROUND(I108*H108,2)</f>
        <v>0</v>
      </c>
      <c r="BL108" s="20" t="s">
        <v>198</v>
      </c>
      <c r="BM108" s="226" t="s">
        <v>198</v>
      </c>
    </row>
    <row r="109" s="13" customFormat="1">
      <c r="A109" s="13"/>
      <c r="B109" s="233"/>
      <c r="C109" s="234"/>
      <c r="D109" s="235" t="s">
        <v>161</v>
      </c>
      <c r="E109" s="234"/>
      <c r="F109" s="237" t="s">
        <v>1230</v>
      </c>
      <c r="G109" s="234"/>
      <c r="H109" s="238">
        <v>92</v>
      </c>
      <c r="I109" s="239"/>
      <c r="J109" s="234"/>
      <c r="K109" s="234"/>
      <c r="L109" s="240"/>
      <c r="M109" s="241"/>
      <c r="N109" s="242"/>
      <c r="O109" s="242"/>
      <c r="P109" s="242"/>
      <c r="Q109" s="242"/>
      <c r="R109" s="242"/>
      <c r="S109" s="242"/>
      <c r="T109" s="24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44" t="s">
        <v>161</v>
      </c>
      <c r="AU109" s="244" t="s">
        <v>79</v>
      </c>
      <c r="AV109" s="13" t="s">
        <v>79</v>
      </c>
      <c r="AW109" s="13" t="s">
        <v>4</v>
      </c>
      <c r="AX109" s="13" t="s">
        <v>77</v>
      </c>
      <c r="AY109" s="244" t="s">
        <v>151</v>
      </c>
    </row>
    <row r="110" s="2" customFormat="1" ht="24.15" customHeight="1">
      <c r="A110" s="41"/>
      <c r="B110" s="42"/>
      <c r="C110" s="215" t="s">
        <v>203</v>
      </c>
      <c r="D110" s="215" t="s">
        <v>153</v>
      </c>
      <c r="E110" s="216" t="s">
        <v>1231</v>
      </c>
      <c r="F110" s="217" t="s">
        <v>1232</v>
      </c>
      <c r="G110" s="218" t="s">
        <v>191</v>
      </c>
      <c r="H110" s="219">
        <v>210</v>
      </c>
      <c r="I110" s="220"/>
      <c r="J110" s="221">
        <f>ROUND(I110*H110,2)</f>
        <v>0</v>
      </c>
      <c r="K110" s="217" t="s">
        <v>157</v>
      </c>
      <c r="L110" s="47"/>
      <c r="M110" s="222" t="s">
        <v>19</v>
      </c>
      <c r="N110" s="223" t="s">
        <v>40</v>
      </c>
      <c r="O110" s="87"/>
      <c r="P110" s="224">
        <f>O110*H110</f>
        <v>0</v>
      </c>
      <c r="Q110" s="224">
        <v>0</v>
      </c>
      <c r="R110" s="224">
        <f>Q110*H110</f>
        <v>0</v>
      </c>
      <c r="S110" s="224">
        <v>0</v>
      </c>
      <c r="T110" s="225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26" t="s">
        <v>198</v>
      </c>
      <c r="AT110" s="226" t="s">
        <v>153</v>
      </c>
      <c r="AU110" s="226" t="s">
        <v>79</v>
      </c>
      <c r="AY110" s="20" t="s">
        <v>151</v>
      </c>
      <c r="BE110" s="227">
        <f>IF(N110="základní",J110,0)</f>
        <v>0</v>
      </c>
      <c r="BF110" s="227">
        <f>IF(N110="snížená",J110,0)</f>
        <v>0</v>
      </c>
      <c r="BG110" s="227">
        <f>IF(N110="zákl. přenesená",J110,0)</f>
        <v>0</v>
      </c>
      <c r="BH110" s="227">
        <f>IF(N110="sníž. přenesená",J110,0)</f>
        <v>0</v>
      </c>
      <c r="BI110" s="227">
        <f>IF(N110="nulová",J110,0)</f>
        <v>0</v>
      </c>
      <c r="BJ110" s="20" t="s">
        <v>77</v>
      </c>
      <c r="BK110" s="227">
        <f>ROUND(I110*H110,2)</f>
        <v>0</v>
      </c>
      <c r="BL110" s="20" t="s">
        <v>198</v>
      </c>
      <c r="BM110" s="226" t="s">
        <v>206</v>
      </c>
    </row>
    <row r="111" s="2" customFormat="1">
      <c r="A111" s="41"/>
      <c r="B111" s="42"/>
      <c r="C111" s="43"/>
      <c r="D111" s="228" t="s">
        <v>159</v>
      </c>
      <c r="E111" s="43"/>
      <c r="F111" s="229" t="s">
        <v>1233</v>
      </c>
      <c r="G111" s="43"/>
      <c r="H111" s="43"/>
      <c r="I111" s="230"/>
      <c r="J111" s="43"/>
      <c r="K111" s="43"/>
      <c r="L111" s="47"/>
      <c r="M111" s="231"/>
      <c r="N111" s="232"/>
      <c r="O111" s="87"/>
      <c r="P111" s="87"/>
      <c r="Q111" s="87"/>
      <c r="R111" s="87"/>
      <c r="S111" s="87"/>
      <c r="T111" s="88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T111" s="20" t="s">
        <v>159</v>
      </c>
      <c r="AU111" s="20" t="s">
        <v>79</v>
      </c>
    </row>
    <row r="112" s="2" customFormat="1" ht="16.5" customHeight="1">
      <c r="A112" s="41"/>
      <c r="B112" s="42"/>
      <c r="C112" s="257" t="s">
        <v>181</v>
      </c>
      <c r="D112" s="257" t="s">
        <v>249</v>
      </c>
      <c r="E112" s="258" t="s">
        <v>1234</v>
      </c>
      <c r="F112" s="259" t="s">
        <v>1235</v>
      </c>
      <c r="G112" s="260" t="s">
        <v>191</v>
      </c>
      <c r="H112" s="261">
        <v>241.5</v>
      </c>
      <c r="I112" s="262"/>
      <c r="J112" s="263">
        <f>ROUND(I112*H112,2)</f>
        <v>0</v>
      </c>
      <c r="K112" s="259" t="s">
        <v>157</v>
      </c>
      <c r="L112" s="264"/>
      <c r="M112" s="265" t="s">
        <v>19</v>
      </c>
      <c r="N112" s="266" t="s">
        <v>40</v>
      </c>
      <c r="O112" s="87"/>
      <c r="P112" s="224">
        <f>O112*H112</f>
        <v>0</v>
      </c>
      <c r="Q112" s="224">
        <v>0.00064000000000000005</v>
      </c>
      <c r="R112" s="224">
        <f>Q112*H112</f>
        <v>0.15456</v>
      </c>
      <c r="S112" s="224">
        <v>0</v>
      </c>
      <c r="T112" s="225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26" t="s">
        <v>236</v>
      </c>
      <c r="AT112" s="226" t="s">
        <v>249</v>
      </c>
      <c r="AU112" s="226" t="s">
        <v>79</v>
      </c>
      <c r="AY112" s="20" t="s">
        <v>151</v>
      </c>
      <c r="BE112" s="227">
        <f>IF(N112="základní",J112,0)</f>
        <v>0</v>
      </c>
      <c r="BF112" s="227">
        <f>IF(N112="snížená",J112,0)</f>
        <v>0</v>
      </c>
      <c r="BG112" s="227">
        <f>IF(N112="zákl. přenesená",J112,0)</f>
        <v>0</v>
      </c>
      <c r="BH112" s="227">
        <f>IF(N112="sníž. přenesená",J112,0)</f>
        <v>0</v>
      </c>
      <c r="BI112" s="227">
        <f>IF(N112="nulová",J112,0)</f>
        <v>0</v>
      </c>
      <c r="BJ112" s="20" t="s">
        <v>77</v>
      </c>
      <c r="BK112" s="227">
        <f>ROUND(I112*H112,2)</f>
        <v>0</v>
      </c>
      <c r="BL112" s="20" t="s">
        <v>198</v>
      </c>
      <c r="BM112" s="226" t="s">
        <v>214</v>
      </c>
    </row>
    <row r="113" s="2" customFormat="1">
      <c r="A113" s="41"/>
      <c r="B113" s="42"/>
      <c r="C113" s="43"/>
      <c r="D113" s="235" t="s">
        <v>238</v>
      </c>
      <c r="E113" s="43"/>
      <c r="F113" s="256" t="s">
        <v>1236</v>
      </c>
      <c r="G113" s="43"/>
      <c r="H113" s="43"/>
      <c r="I113" s="230"/>
      <c r="J113" s="43"/>
      <c r="K113" s="43"/>
      <c r="L113" s="47"/>
      <c r="M113" s="231"/>
      <c r="N113" s="232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0" t="s">
        <v>238</v>
      </c>
      <c r="AU113" s="20" t="s">
        <v>79</v>
      </c>
    </row>
    <row r="114" s="13" customFormat="1">
      <c r="A114" s="13"/>
      <c r="B114" s="233"/>
      <c r="C114" s="234"/>
      <c r="D114" s="235" t="s">
        <v>161</v>
      </c>
      <c r="E114" s="234"/>
      <c r="F114" s="237" t="s">
        <v>1237</v>
      </c>
      <c r="G114" s="234"/>
      <c r="H114" s="238">
        <v>241.5</v>
      </c>
      <c r="I114" s="239"/>
      <c r="J114" s="234"/>
      <c r="K114" s="234"/>
      <c r="L114" s="240"/>
      <c r="M114" s="241"/>
      <c r="N114" s="242"/>
      <c r="O114" s="242"/>
      <c r="P114" s="242"/>
      <c r="Q114" s="242"/>
      <c r="R114" s="242"/>
      <c r="S114" s="242"/>
      <c r="T114" s="24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4" t="s">
        <v>161</v>
      </c>
      <c r="AU114" s="244" t="s">
        <v>79</v>
      </c>
      <c r="AV114" s="13" t="s">
        <v>79</v>
      </c>
      <c r="AW114" s="13" t="s">
        <v>4</v>
      </c>
      <c r="AX114" s="13" t="s">
        <v>77</v>
      </c>
      <c r="AY114" s="244" t="s">
        <v>151</v>
      </c>
    </row>
    <row r="115" s="2" customFormat="1" ht="24.15" customHeight="1">
      <c r="A115" s="41"/>
      <c r="B115" s="42"/>
      <c r="C115" s="215" t="s">
        <v>217</v>
      </c>
      <c r="D115" s="215" t="s">
        <v>153</v>
      </c>
      <c r="E115" s="216" t="s">
        <v>1238</v>
      </c>
      <c r="F115" s="217" t="s">
        <v>1239</v>
      </c>
      <c r="G115" s="218" t="s">
        <v>191</v>
      </c>
      <c r="H115" s="219">
        <v>70</v>
      </c>
      <c r="I115" s="220"/>
      <c r="J115" s="221">
        <f>ROUND(I115*H115,2)</f>
        <v>0</v>
      </c>
      <c r="K115" s="217" t="s">
        <v>157</v>
      </c>
      <c r="L115" s="47"/>
      <c r="M115" s="222" t="s">
        <v>19</v>
      </c>
      <c r="N115" s="223" t="s">
        <v>40</v>
      </c>
      <c r="O115" s="87"/>
      <c r="P115" s="224">
        <f>O115*H115</f>
        <v>0</v>
      </c>
      <c r="Q115" s="224">
        <v>0</v>
      </c>
      <c r="R115" s="224">
        <f>Q115*H115</f>
        <v>0</v>
      </c>
      <c r="S115" s="224">
        <v>0</v>
      </c>
      <c r="T115" s="225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26" t="s">
        <v>198</v>
      </c>
      <c r="AT115" s="226" t="s">
        <v>153</v>
      </c>
      <c r="AU115" s="226" t="s">
        <v>79</v>
      </c>
      <c r="AY115" s="20" t="s">
        <v>151</v>
      </c>
      <c r="BE115" s="227">
        <f>IF(N115="základní",J115,0)</f>
        <v>0</v>
      </c>
      <c r="BF115" s="227">
        <f>IF(N115="snížená",J115,0)</f>
        <v>0</v>
      </c>
      <c r="BG115" s="227">
        <f>IF(N115="zákl. přenesená",J115,0)</f>
        <v>0</v>
      </c>
      <c r="BH115" s="227">
        <f>IF(N115="sníž. přenesená",J115,0)</f>
        <v>0</v>
      </c>
      <c r="BI115" s="227">
        <f>IF(N115="nulová",J115,0)</f>
        <v>0</v>
      </c>
      <c r="BJ115" s="20" t="s">
        <v>77</v>
      </c>
      <c r="BK115" s="227">
        <f>ROUND(I115*H115,2)</f>
        <v>0</v>
      </c>
      <c r="BL115" s="20" t="s">
        <v>198</v>
      </c>
      <c r="BM115" s="226" t="s">
        <v>278</v>
      </c>
    </row>
    <row r="116" s="2" customFormat="1">
      <c r="A116" s="41"/>
      <c r="B116" s="42"/>
      <c r="C116" s="43"/>
      <c r="D116" s="228" t="s">
        <v>159</v>
      </c>
      <c r="E116" s="43"/>
      <c r="F116" s="229" t="s">
        <v>1240</v>
      </c>
      <c r="G116" s="43"/>
      <c r="H116" s="43"/>
      <c r="I116" s="230"/>
      <c r="J116" s="43"/>
      <c r="K116" s="43"/>
      <c r="L116" s="47"/>
      <c r="M116" s="231"/>
      <c r="N116" s="232"/>
      <c r="O116" s="87"/>
      <c r="P116" s="87"/>
      <c r="Q116" s="87"/>
      <c r="R116" s="87"/>
      <c r="S116" s="87"/>
      <c r="T116" s="88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20" t="s">
        <v>159</v>
      </c>
      <c r="AU116" s="20" t="s">
        <v>79</v>
      </c>
    </row>
    <row r="117" s="2" customFormat="1" ht="16.5" customHeight="1">
      <c r="A117" s="41"/>
      <c r="B117" s="42"/>
      <c r="C117" s="257" t="s">
        <v>8</v>
      </c>
      <c r="D117" s="257" t="s">
        <v>249</v>
      </c>
      <c r="E117" s="258" t="s">
        <v>1241</v>
      </c>
      <c r="F117" s="259" t="s">
        <v>1242</v>
      </c>
      <c r="G117" s="260" t="s">
        <v>191</v>
      </c>
      <c r="H117" s="261">
        <v>80.5</v>
      </c>
      <c r="I117" s="262"/>
      <c r="J117" s="263">
        <f>ROUND(I117*H117,2)</f>
        <v>0</v>
      </c>
      <c r="K117" s="259" t="s">
        <v>157</v>
      </c>
      <c r="L117" s="264"/>
      <c r="M117" s="265" t="s">
        <v>19</v>
      </c>
      <c r="N117" s="266" t="s">
        <v>40</v>
      </c>
      <c r="O117" s="87"/>
      <c r="P117" s="224">
        <f>O117*H117</f>
        <v>0</v>
      </c>
      <c r="Q117" s="224">
        <v>0.00052999999999999998</v>
      </c>
      <c r="R117" s="224">
        <f>Q117*H117</f>
        <v>0.042665000000000002</v>
      </c>
      <c r="S117" s="224">
        <v>0</v>
      </c>
      <c r="T117" s="225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26" t="s">
        <v>236</v>
      </c>
      <c r="AT117" s="226" t="s">
        <v>249</v>
      </c>
      <c r="AU117" s="226" t="s">
        <v>79</v>
      </c>
      <c r="AY117" s="20" t="s">
        <v>151</v>
      </c>
      <c r="BE117" s="227">
        <f>IF(N117="základní",J117,0)</f>
        <v>0</v>
      </c>
      <c r="BF117" s="227">
        <f>IF(N117="snížená",J117,0)</f>
        <v>0</v>
      </c>
      <c r="BG117" s="227">
        <f>IF(N117="zákl. přenesená",J117,0)</f>
        <v>0</v>
      </c>
      <c r="BH117" s="227">
        <f>IF(N117="sníž. přenesená",J117,0)</f>
        <v>0</v>
      </c>
      <c r="BI117" s="227">
        <f>IF(N117="nulová",J117,0)</f>
        <v>0</v>
      </c>
      <c r="BJ117" s="20" t="s">
        <v>77</v>
      </c>
      <c r="BK117" s="227">
        <f>ROUND(I117*H117,2)</f>
        <v>0</v>
      </c>
      <c r="BL117" s="20" t="s">
        <v>198</v>
      </c>
      <c r="BM117" s="226" t="s">
        <v>291</v>
      </c>
    </row>
    <row r="118" s="2" customFormat="1">
      <c r="A118" s="41"/>
      <c r="B118" s="42"/>
      <c r="C118" s="43"/>
      <c r="D118" s="235" t="s">
        <v>238</v>
      </c>
      <c r="E118" s="43"/>
      <c r="F118" s="256" t="s">
        <v>1243</v>
      </c>
      <c r="G118" s="43"/>
      <c r="H118" s="43"/>
      <c r="I118" s="230"/>
      <c r="J118" s="43"/>
      <c r="K118" s="43"/>
      <c r="L118" s="47"/>
      <c r="M118" s="231"/>
      <c r="N118" s="232"/>
      <c r="O118" s="87"/>
      <c r="P118" s="87"/>
      <c r="Q118" s="87"/>
      <c r="R118" s="87"/>
      <c r="S118" s="87"/>
      <c r="T118" s="88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20" t="s">
        <v>238</v>
      </c>
      <c r="AU118" s="20" t="s">
        <v>79</v>
      </c>
    </row>
    <row r="119" s="13" customFormat="1">
      <c r="A119" s="13"/>
      <c r="B119" s="233"/>
      <c r="C119" s="234"/>
      <c r="D119" s="235" t="s">
        <v>161</v>
      </c>
      <c r="E119" s="234"/>
      <c r="F119" s="237" t="s">
        <v>1244</v>
      </c>
      <c r="G119" s="234"/>
      <c r="H119" s="238">
        <v>80.5</v>
      </c>
      <c r="I119" s="239"/>
      <c r="J119" s="234"/>
      <c r="K119" s="234"/>
      <c r="L119" s="240"/>
      <c r="M119" s="241"/>
      <c r="N119" s="242"/>
      <c r="O119" s="242"/>
      <c r="P119" s="242"/>
      <c r="Q119" s="242"/>
      <c r="R119" s="242"/>
      <c r="S119" s="242"/>
      <c r="T119" s="24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44" t="s">
        <v>161</v>
      </c>
      <c r="AU119" s="244" t="s">
        <v>79</v>
      </c>
      <c r="AV119" s="13" t="s">
        <v>79</v>
      </c>
      <c r="AW119" s="13" t="s">
        <v>4</v>
      </c>
      <c r="AX119" s="13" t="s">
        <v>77</v>
      </c>
      <c r="AY119" s="244" t="s">
        <v>151</v>
      </c>
    </row>
    <row r="120" s="2" customFormat="1" ht="24.15" customHeight="1">
      <c r="A120" s="41"/>
      <c r="B120" s="42"/>
      <c r="C120" s="215" t="s">
        <v>227</v>
      </c>
      <c r="D120" s="215" t="s">
        <v>153</v>
      </c>
      <c r="E120" s="216" t="s">
        <v>1245</v>
      </c>
      <c r="F120" s="217" t="s">
        <v>1246</v>
      </c>
      <c r="G120" s="218" t="s">
        <v>363</v>
      </c>
      <c r="H120" s="219">
        <v>252</v>
      </c>
      <c r="I120" s="220"/>
      <c r="J120" s="221">
        <f>ROUND(I120*H120,2)</f>
        <v>0</v>
      </c>
      <c r="K120" s="217" t="s">
        <v>157</v>
      </c>
      <c r="L120" s="47"/>
      <c r="M120" s="222" t="s">
        <v>19</v>
      </c>
      <c r="N120" s="223" t="s">
        <v>40</v>
      </c>
      <c r="O120" s="87"/>
      <c r="P120" s="224">
        <f>O120*H120</f>
        <v>0</v>
      </c>
      <c r="Q120" s="224">
        <v>0</v>
      </c>
      <c r="R120" s="224">
        <f>Q120*H120</f>
        <v>0</v>
      </c>
      <c r="S120" s="224">
        <v>0</v>
      </c>
      <c r="T120" s="225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26" t="s">
        <v>198</v>
      </c>
      <c r="AT120" s="226" t="s">
        <v>153</v>
      </c>
      <c r="AU120" s="226" t="s">
        <v>79</v>
      </c>
      <c r="AY120" s="20" t="s">
        <v>151</v>
      </c>
      <c r="BE120" s="227">
        <f>IF(N120="základní",J120,0)</f>
        <v>0</v>
      </c>
      <c r="BF120" s="227">
        <f>IF(N120="snížená",J120,0)</f>
        <v>0</v>
      </c>
      <c r="BG120" s="227">
        <f>IF(N120="zákl. přenesená",J120,0)</f>
        <v>0</v>
      </c>
      <c r="BH120" s="227">
        <f>IF(N120="sníž. přenesená",J120,0)</f>
        <v>0</v>
      </c>
      <c r="BI120" s="227">
        <f>IF(N120="nulová",J120,0)</f>
        <v>0</v>
      </c>
      <c r="BJ120" s="20" t="s">
        <v>77</v>
      </c>
      <c r="BK120" s="227">
        <f>ROUND(I120*H120,2)</f>
        <v>0</v>
      </c>
      <c r="BL120" s="20" t="s">
        <v>198</v>
      </c>
      <c r="BM120" s="226" t="s">
        <v>225</v>
      </c>
    </row>
    <row r="121" s="2" customFormat="1">
      <c r="A121" s="41"/>
      <c r="B121" s="42"/>
      <c r="C121" s="43"/>
      <c r="D121" s="228" t="s">
        <v>159</v>
      </c>
      <c r="E121" s="43"/>
      <c r="F121" s="229" t="s">
        <v>1247</v>
      </c>
      <c r="G121" s="43"/>
      <c r="H121" s="43"/>
      <c r="I121" s="230"/>
      <c r="J121" s="43"/>
      <c r="K121" s="43"/>
      <c r="L121" s="47"/>
      <c r="M121" s="231"/>
      <c r="N121" s="232"/>
      <c r="O121" s="87"/>
      <c r="P121" s="87"/>
      <c r="Q121" s="87"/>
      <c r="R121" s="87"/>
      <c r="S121" s="87"/>
      <c r="T121" s="88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0" t="s">
        <v>159</v>
      </c>
      <c r="AU121" s="20" t="s">
        <v>79</v>
      </c>
    </row>
    <row r="122" s="2" customFormat="1" ht="24.15" customHeight="1">
      <c r="A122" s="41"/>
      <c r="B122" s="42"/>
      <c r="C122" s="215" t="s">
        <v>192</v>
      </c>
      <c r="D122" s="215" t="s">
        <v>153</v>
      </c>
      <c r="E122" s="216" t="s">
        <v>1248</v>
      </c>
      <c r="F122" s="217" t="s">
        <v>1249</v>
      </c>
      <c r="G122" s="218" t="s">
        <v>363</v>
      </c>
      <c r="H122" s="219">
        <v>64</v>
      </c>
      <c r="I122" s="220"/>
      <c r="J122" s="221">
        <f>ROUND(I122*H122,2)</f>
        <v>0</v>
      </c>
      <c r="K122" s="217" t="s">
        <v>157</v>
      </c>
      <c r="L122" s="47"/>
      <c r="M122" s="222" t="s">
        <v>19</v>
      </c>
      <c r="N122" s="223" t="s">
        <v>40</v>
      </c>
      <c r="O122" s="87"/>
      <c r="P122" s="224">
        <f>O122*H122</f>
        <v>0</v>
      </c>
      <c r="Q122" s="224">
        <v>0</v>
      </c>
      <c r="R122" s="224">
        <f>Q122*H122</f>
        <v>0</v>
      </c>
      <c r="S122" s="224">
        <v>0</v>
      </c>
      <c r="T122" s="225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26" t="s">
        <v>198</v>
      </c>
      <c r="AT122" s="226" t="s">
        <v>153</v>
      </c>
      <c r="AU122" s="226" t="s">
        <v>79</v>
      </c>
      <c r="AY122" s="20" t="s">
        <v>151</v>
      </c>
      <c r="BE122" s="227">
        <f>IF(N122="základní",J122,0)</f>
        <v>0</v>
      </c>
      <c r="BF122" s="227">
        <f>IF(N122="snížená",J122,0)</f>
        <v>0</v>
      </c>
      <c r="BG122" s="227">
        <f>IF(N122="zákl. přenesená",J122,0)</f>
        <v>0</v>
      </c>
      <c r="BH122" s="227">
        <f>IF(N122="sníž. přenesená",J122,0)</f>
        <v>0</v>
      </c>
      <c r="BI122" s="227">
        <f>IF(N122="nulová",J122,0)</f>
        <v>0</v>
      </c>
      <c r="BJ122" s="20" t="s">
        <v>77</v>
      </c>
      <c r="BK122" s="227">
        <f>ROUND(I122*H122,2)</f>
        <v>0</v>
      </c>
      <c r="BL122" s="20" t="s">
        <v>198</v>
      </c>
      <c r="BM122" s="226" t="s">
        <v>320</v>
      </c>
    </row>
    <row r="123" s="2" customFormat="1">
      <c r="A123" s="41"/>
      <c r="B123" s="42"/>
      <c r="C123" s="43"/>
      <c r="D123" s="228" t="s">
        <v>159</v>
      </c>
      <c r="E123" s="43"/>
      <c r="F123" s="229" t="s">
        <v>1250</v>
      </c>
      <c r="G123" s="43"/>
      <c r="H123" s="43"/>
      <c r="I123" s="230"/>
      <c r="J123" s="43"/>
      <c r="K123" s="43"/>
      <c r="L123" s="47"/>
      <c r="M123" s="231"/>
      <c r="N123" s="232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20" t="s">
        <v>159</v>
      </c>
      <c r="AU123" s="20" t="s">
        <v>79</v>
      </c>
    </row>
    <row r="124" s="2" customFormat="1" ht="24.15" customHeight="1">
      <c r="A124" s="41"/>
      <c r="B124" s="42"/>
      <c r="C124" s="215" t="s">
        <v>243</v>
      </c>
      <c r="D124" s="215" t="s">
        <v>153</v>
      </c>
      <c r="E124" s="216" t="s">
        <v>1251</v>
      </c>
      <c r="F124" s="217" t="s">
        <v>1252</v>
      </c>
      <c r="G124" s="218" t="s">
        <v>191</v>
      </c>
      <c r="H124" s="219">
        <v>290</v>
      </c>
      <c r="I124" s="220"/>
      <c r="J124" s="221">
        <f>ROUND(I124*H124,2)</f>
        <v>0</v>
      </c>
      <c r="K124" s="217" t="s">
        <v>157</v>
      </c>
      <c r="L124" s="47"/>
      <c r="M124" s="222" t="s">
        <v>19</v>
      </c>
      <c r="N124" s="223" t="s">
        <v>40</v>
      </c>
      <c r="O124" s="87"/>
      <c r="P124" s="224">
        <f>O124*H124</f>
        <v>0</v>
      </c>
      <c r="Q124" s="224">
        <v>0</v>
      </c>
      <c r="R124" s="224">
        <f>Q124*H124</f>
        <v>0</v>
      </c>
      <c r="S124" s="224">
        <v>0</v>
      </c>
      <c r="T124" s="225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26" t="s">
        <v>198</v>
      </c>
      <c r="AT124" s="226" t="s">
        <v>153</v>
      </c>
      <c r="AU124" s="226" t="s">
        <v>79</v>
      </c>
      <c r="AY124" s="20" t="s">
        <v>151</v>
      </c>
      <c r="BE124" s="227">
        <f>IF(N124="základní",J124,0)</f>
        <v>0</v>
      </c>
      <c r="BF124" s="227">
        <f>IF(N124="snížená",J124,0)</f>
        <v>0</v>
      </c>
      <c r="BG124" s="227">
        <f>IF(N124="zákl. přenesená",J124,0)</f>
        <v>0</v>
      </c>
      <c r="BH124" s="227">
        <f>IF(N124="sníž. přenesená",J124,0)</f>
        <v>0</v>
      </c>
      <c r="BI124" s="227">
        <f>IF(N124="nulová",J124,0)</f>
        <v>0</v>
      </c>
      <c r="BJ124" s="20" t="s">
        <v>77</v>
      </c>
      <c r="BK124" s="227">
        <f>ROUND(I124*H124,2)</f>
        <v>0</v>
      </c>
      <c r="BL124" s="20" t="s">
        <v>198</v>
      </c>
      <c r="BM124" s="226" t="s">
        <v>331</v>
      </c>
    </row>
    <row r="125" s="2" customFormat="1">
      <c r="A125" s="41"/>
      <c r="B125" s="42"/>
      <c r="C125" s="43"/>
      <c r="D125" s="228" t="s">
        <v>159</v>
      </c>
      <c r="E125" s="43"/>
      <c r="F125" s="229" t="s">
        <v>1253</v>
      </c>
      <c r="G125" s="43"/>
      <c r="H125" s="43"/>
      <c r="I125" s="230"/>
      <c r="J125" s="43"/>
      <c r="K125" s="43"/>
      <c r="L125" s="47"/>
      <c r="M125" s="231"/>
      <c r="N125" s="232"/>
      <c r="O125" s="87"/>
      <c r="P125" s="87"/>
      <c r="Q125" s="87"/>
      <c r="R125" s="87"/>
      <c r="S125" s="87"/>
      <c r="T125" s="88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20" t="s">
        <v>159</v>
      </c>
      <c r="AU125" s="20" t="s">
        <v>79</v>
      </c>
    </row>
    <row r="126" s="2" customFormat="1" ht="16.5" customHeight="1">
      <c r="A126" s="41"/>
      <c r="B126" s="42"/>
      <c r="C126" s="257" t="s">
        <v>198</v>
      </c>
      <c r="D126" s="257" t="s">
        <v>249</v>
      </c>
      <c r="E126" s="258" t="s">
        <v>1254</v>
      </c>
      <c r="F126" s="259" t="s">
        <v>1255</v>
      </c>
      <c r="G126" s="260" t="s">
        <v>1256</v>
      </c>
      <c r="H126" s="261">
        <v>275.5</v>
      </c>
      <c r="I126" s="262"/>
      <c r="J126" s="263">
        <f>ROUND(I126*H126,2)</f>
        <v>0</v>
      </c>
      <c r="K126" s="259" t="s">
        <v>157</v>
      </c>
      <c r="L126" s="264"/>
      <c r="M126" s="265" t="s">
        <v>19</v>
      </c>
      <c r="N126" s="266" t="s">
        <v>40</v>
      </c>
      <c r="O126" s="87"/>
      <c r="P126" s="224">
        <f>O126*H126</f>
        <v>0</v>
      </c>
      <c r="Q126" s="224">
        <v>0.001</v>
      </c>
      <c r="R126" s="224">
        <f>Q126*H126</f>
        <v>0.27550000000000002</v>
      </c>
      <c r="S126" s="224">
        <v>0</v>
      </c>
      <c r="T126" s="225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26" t="s">
        <v>236</v>
      </c>
      <c r="AT126" s="226" t="s">
        <v>249</v>
      </c>
      <c r="AU126" s="226" t="s">
        <v>79</v>
      </c>
      <c r="AY126" s="20" t="s">
        <v>151</v>
      </c>
      <c r="BE126" s="227">
        <f>IF(N126="základní",J126,0)</f>
        <v>0</v>
      </c>
      <c r="BF126" s="227">
        <f>IF(N126="snížená",J126,0)</f>
        <v>0</v>
      </c>
      <c r="BG126" s="227">
        <f>IF(N126="zákl. přenesená",J126,0)</f>
        <v>0</v>
      </c>
      <c r="BH126" s="227">
        <f>IF(N126="sníž. přenesená",J126,0)</f>
        <v>0</v>
      </c>
      <c r="BI126" s="227">
        <f>IF(N126="nulová",J126,0)</f>
        <v>0</v>
      </c>
      <c r="BJ126" s="20" t="s">
        <v>77</v>
      </c>
      <c r="BK126" s="227">
        <f>ROUND(I126*H126,2)</f>
        <v>0</v>
      </c>
      <c r="BL126" s="20" t="s">
        <v>198</v>
      </c>
      <c r="BM126" s="226" t="s">
        <v>236</v>
      </c>
    </row>
    <row r="127" s="13" customFormat="1">
      <c r="A127" s="13"/>
      <c r="B127" s="233"/>
      <c r="C127" s="234"/>
      <c r="D127" s="235" t="s">
        <v>161</v>
      </c>
      <c r="E127" s="234"/>
      <c r="F127" s="237" t="s">
        <v>1257</v>
      </c>
      <c r="G127" s="234"/>
      <c r="H127" s="238">
        <v>275.5</v>
      </c>
      <c r="I127" s="239"/>
      <c r="J127" s="234"/>
      <c r="K127" s="234"/>
      <c r="L127" s="240"/>
      <c r="M127" s="241"/>
      <c r="N127" s="242"/>
      <c r="O127" s="242"/>
      <c r="P127" s="242"/>
      <c r="Q127" s="242"/>
      <c r="R127" s="242"/>
      <c r="S127" s="242"/>
      <c r="T127" s="24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4" t="s">
        <v>161</v>
      </c>
      <c r="AU127" s="244" t="s">
        <v>79</v>
      </c>
      <c r="AV127" s="13" t="s">
        <v>79</v>
      </c>
      <c r="AW127" s="13" t="s">
        <v>4</v>
      </c>
      <c r="AX127" s="13" t="s">
        <v>77</v>
      </c>
      <c r="AY127" s="244" t="s">
        <v>151</v>
      </c>
    </row>
    <row r="128" s="2" customFormat="1" ht="24.15" customHeight="1">
      <c r="A128" s="41"/>
      <c r="B128" s="42"/>
      <c r="C128" s="215" t="s">
        <v>254</v>
      </c>
      <c r="D128" s="215" t="s">
        <v>153</v>
      </c>
      <c r="E128" s="216" t="s">
        <v>1258</v>
      </c>
      <c r="F128" s="217" t="s">
        <v>1259</v>
      </c>
      <c r="G128" s="218" t="s">
        <v>363</v>
      </c>
      <c r="H128" s="219">
        <v>1</v>
      </c>
      <c r="I128" s="220"/>
      <c r="J128" s="221">
        <f>ROUND(I128*H128,2)</f>
        <v>0</v>
      </c>
      <c r="K128" s="217" t="s">
        <v>157</v>
      </c>
      <c r="L128" s="47"/>
      <c r="M128" s="222" t="s">
        <v>19</v>
      </c>
      <c r="N128" s="223" t="s">
        <v>40</v>
      </c>
      <c r="O128" s="87"/>
      <c r="P128" s="224">
        <f>O128*H128</f>
        <v>0</v>
      </c>
      <c r="Q128" s="224">
        <v>0</v>
      </c>
      <c r="R128" s="224">
        <f>Q128*H128</f>
        <v>0</v>
      </c>
      <c r="S128" s="224">
        <v>0</v>
      </c>
      <c r="T128" s="225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26" t="s">
        <v>198</v>
      </c>
      <c r="AT128" s="226" t="s">
        <v>153</v>
      </c>
      <c r="AU128" s="226" t="s">
        <v>79</v>
      </c>
      <c r="AY128" s="20" t="s">
        <v>151</v>
      </c>
      <c r="BE128" s="227">
        <f>IF(N128="základní",J128,0)</f>
        <v>0</v>
      </c>
      <c r="BF128" s="227">
        <f>IF(N128="snížená",J128,0)</f>
        <v>0</v>
      </c>
      <c r="BG128" s="227">
        <f>IF(N128="zákl. přenesená",J128,0)</f>
        <v>0</v>
      </c>
      <c r="BH128" s="227">
        <f>IF(N128="sníž. přenesená",J128,0)</f>
        <v>0</v>
      </c>
      <c r="BI128" s="227">
        <f>IF(N128="nulová",J128,0)</f>
        <v>0</v>
      </c>
      <c r="BJ128" s="20" t="s">
        <v>77</v>
      </c>
      <c r="BK128" s="227">
        <f>ROUND(I128*H128,2)</f>
        <v>0</v>
      </c>
      <c r="BL128" s="20" t="s">
        <v>198</v>
      </c>
      <c r="BM128" s="226" t="s">
        <v>246</v>
      </c>
    </row>
    <row r="129" s="2" customFormat="1">
      <c r="A129" s="41"/>
      <c r="B129" s="42"/>
      <c r="C129" s="43"/>
      <c r="D129" s="228" t="s">
        <v>159</v>
      </c>
      <c r="E129" s="43"/>
      <c r="F129" s="229" t="s">
        <v>1260</v>
      </c>
      <c r="G129" s="43"/>
      <c r="H129" s="43"/>
      <c r="I129" s="230"/>
      <c r="J129" s="43"/>
      <c r="K129" s="43"/>
      <c r="L129" s="47"/>
      <c r="M129" s="231"/>
      <c r="N129" s="232"/>
      <c r="O129" s="87"/>
      <c r="P129" s="87"/>
      <c r="Q129" s="87"/>
      <c r="R129" s="87"/>
      <c r="S129" s="87"/>
      <c r="T129" s="88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T129" s="20" t="s">
        <v>159</v>
      </c>
      <c r="AU129" s="20" t="s">
        <v>79</v>
      </c>
    </row>
    <row r="130" s="2" customFormat="1" ht="16.5" customHeight="1">
      <c r="A130" s="41"/>
      <c r="B130" s="42"/>
      <c r="C130" s="215" t="s">
        <v>206</v>
      </c>
      <c r="D130" s="215" t="s">
        <v>153</v>
      </c>
      <c r="E130" s="216" t="s">
        <v>1261</v>
      </c>
      <c r="F130" s="217" t="s">
        <v>1262</v>
      </c>
      <c r="G130" s="218" t="s">
        <v>1168</v>
      </c>
      <c r="H130" s="219">
        <v>1</v>
      </c>
      <c r="I130" s="220"/>
      <c r="J130" s="221">
        <f>ROUND(I130*H130,2)</f>
        <v>0</v>
      </c>
      <c r="K130" s="217" t="s">
        <v>157</v>
      </c>
      <c r="L130" s="47"/>
      <c r="M130" s="222" t="s">
        <v>19</v>
      </c>
      <c r="N130" s="223" t="s">
        <v>40</v>
      </c>
      <c r="O130" s="87"/>
      <c r="P130" s="224">
        <f>O130*H130</f>
        <v>0</v>
      </c>
      <c r="Q130" s="224">
        <v>0</v>
      </c>
      <c r="R130" s="224">
        <f>Q130*H130</f>
        <v>0</v>
      </c>
      <c r="S130" s="224">
        <v>0</v>
      </c>
      <c r="T130" s="225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26" t="s">
        <v>198</v>
      </c>
      <c r="AT130" s="226" t="s">
        <v>153</v>
      </c>
      <c r="AU130" s="226" t="s">
        <v>79</v>
      </c>
      <c r="AY130" s="20" t="s">
        <v>151</v>
      </c>
      <c r="BE130" s="227">
        <f>IF(N130="základní",J130,0)</f>
        <v>0</v>
      </c>
      <c r="BF130" s="227">
        <f>IF(N130="snížená",J130,0)</f>
        <v>0</v>
      </c>
      <c r="BG130" s="227">
        <f>IF(N130="zákl. přenesená",J130,0)</f>
        <v>0</v>
      </c>
      <c r="BH130" s="227">
        <f>IF(N130="sníž. přenesená",J130,0)</f>
        <v>0</v>
      </c>
      <c r="BI130" s="227">
        <f>IF(N130="nulová",J130,0)</f>
        <v>0</v>
      </c>
      <c r="BJ130" s="20" t="s">
        <v>77</v>
      </c>
      <c r="BK130" s="227">
        <f>ROUND(I130*H130,2)</f>
        <v>0</v>
      </c>
      <c r="BL130" s="20" t="s">
        <v>198</v>
      </c>
      <c r="BM130" s="226" t="s">
        <v>252</v>
      </c>
    </row>
    <row r="131" s="2" customFormat="1">
      <c r="A131" s="41"/>
      <c r="B131" s="42"/>
      <c r="C131" s="43"/>
      <c r="D131" s="228" t="s">
        <v>159</v>
      </c>
      <c r="E131" s="43"/>
      <c r="F131" s="229" t="s">
        <v>1263</v>
      </c>
      <c r="G131" s="43"/>
      <c r="H131" s="43"/>
      <c r="I131" s="230"/>
      <c r="J131" s="43"/>
      <c r="K131" s="43"/>
      <c r="L131" s="47"/>
      <c r="M131" s="231"/>
      <c r="N131" s="232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0" t="s">
        <v>159</v>
      </c>
      <c r="AU131" s="20" t="s">
        <v>79</v>
      </c>
    </row>
    <row r="132" s="2" customFormat="1" ht="24.15" customHeight="1">
      <c r="A132" s="41"/>
      <c r="B132" s="42"/>
      <c r="C132" s="215" t="s">
        <v>266</v>
      </c>
      <c r="D132" s="215" t="s">
        <v>153</v>
      </c>
      <c r="E132" s="216" t="s">
        <v>1264</v>
      </c>
      <c r="F132" s="217" t="s">
        <v>1265</v>
      </c>
      <c r="G132" s="218" t="s">
        <v>230</v>
      </c>
      <c r="H132" s="219">
        <v>0.64000000000000001</v>
      </c>
      <c r="I132" s="220"/>
      <c r="J132" s="221">
        <f>ROUND(I132*H132,2)</f>
        <v>0</v>
      </c>
      <c r="K132" s="217" t="s">
        <v>157</v>
      </c>
      <c r="L132" s="47"/>
      <c r="M132" s="222" t="s">
        <v>19</v>
      </c>
      <c r="N132" s="223" t="s">
        <v>40</v>
      </c>
      <c r="O132" s="87"/>
      <c r="P132" s="224">
        <f>O132*H132</f>
        <v>0</v>
      </c>
      <c r="Q132" s="224">
        <v>0</v>
      </c>
      <c r="R132" s="224">
        <f>Q132*H132</f>
        <v>0</v>
      </c>
      <c r="S132" s="224">
        <v>0</v>
      </c>
      <c r="T132" s="225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26" t="s">
        <v>198</v>
      </c>
      <c r="AT132" s="226" t="s">
        <v>153</v>
      </c>
      <c r="AU132" s="226" t="s">
        <v>79</v>
      </c>
      <c r="AY132" s="20" t="s">
        <v>151</v>
      </c>
      <c r="BE132" s="227">
        <f>IF(N132="základní",J132,0)</f>
        <v>0</v>
      </c>
      <c r="BF132" s="227">
        <f>IF(N132="snížená",J132,0)</f>
        <v>0</v>
      </c>
      <c r="BG132" s="227">
        <f>IF(N132="zákl. přenesená",J132,0)</f>
        <v>0</v>
      </c>
      <c r="BH132" s="227">
        <f>IF(N132="sníž. přenesená",J132,0)</f>
        <v>0</v>
      </c>
      <c r="BI132" s="227">
        <f>IF(N132="nulová",J132,0)</f>
        <v>0</v>
      </c>
      <c r="BJ132" s="20" t="s">
        <v>77</v>
      </c>
      <c r="BK132" s="227">
        <f>ROUND(I132*H132,2)</f>
        <v>0</v>
      </c>
      <c r="BL132" s="20" t="s">
        <v>198</v>
      </c>
      <c r="BM132" s="226" t="s">
        <v>1266</v>
      </c>
    </row>
    <row r="133" s="2" customFormat="1">
      <c r="A133" s="41"/>
      <c r="B133" s="42"/>
      <c r="C133" s="43"/>
      <c r="D133" s="228" t="s">
        <v>159</v>
      </c>
      <c r="E133" s="43"/>
      <c r="F133" s="229" t="s">
        <v>1267</v>
      </c>
      <c r="G133" s="43"/>
      <c r="H133" s="43"/>
      <c r="I133" s="230"/>
      <c r="J133" s="43"/>
      <c r="K133" s="43"/>
      <c r="L133" s="47"/>
      <c r="M133" s="231"/>
      <c r="N133" s="232"/>
      <c r="O133" s="87"/>
      <c r="P133" s="87"/>
      <c r="Q133" s="87"/>
      <c r="R133" s="87"/>
      <c r="S133" s="87"/>
      <c r="T133" s="88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20" t="s">
        <v>159</v>
      </c>
      <c r="AU133" s="20" t="s">
        <v>79</v>
      </c>
    </row>
    <row r="134" s="12" customFormat="1" ht="22.8" customHeight="1">
      <c r="A134" s="12"/>
      <c r="B134" s="199"/>
      <c r="C134" s="200"/>
      <c r="D134" s="201" t="s">
        <v>68</v>
      </c>
      <c r="E134" s="213" t="s">
        <v>1268</v>
      </c>
      <c r="F134" s="213" t="s">
        <v>1269</v>
      </c>
      <c r="G134" s="200"/>
      <c r="H134" s="200"/>
      <c r="I134" s="203"/>
      <c r="J134" s="214">
        <f>BK134</f>
        <v>0</v>
      </c>
      <c r="K134" s="200"/>
      <c r="L134" s="205"/>
      <c r="M134" s="206"/>
      <c r="N134" s="207"/>
      <c r="O134" s="207"/>
      <c r="P134" s="208">
        <f>SUM(P135:P139)</f>
        <v>0</v>
      </c>
      <c r="Q134" s="207"/>
      <c r="R134" s="208">
        <f>SUM(R135:R139)</f>
        <v>0</v>
      </c>
      <c r="S134" s="207"/>
      <c r="T134" s="209">
        <f>SUM(T135:T139)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10" t="s">
        <v>79</v>
      </c>
      <c r="AT134" s="211" t="s">
        <v>68</v>
      </c>
      <c r="AU134" s="211" t="s">
        <v>77</v>
      </c>
      <c r="AY134" s="210" t="s">
        <v>151</v>
      </c>
      <c r="BK134" s="212">
        <f>SUM(BK135:BK139)</f>
        <v>0</v>
      </c>
    </row>
    <row r="135" s="2" customFormat="1" ht="16.5" customHeight="1">
      <c r="A135" s="41"/>
      <c r="B135" s="42"/>
      <c r="C135" s="215" t="s">
        <v>214</v>
      </c>
      <c r="D135" s="215" t="s">
        <v>153</v>
      </c>
      <c r="E135" s="216" t="s">
        <v>1270</v>
      </c>
      <c r="F135" s="217" t="s">
        <v>1271</v>
      </c>
      <c r="G135" s="218" t="s">
        <v>363</v>
      </c>
      <c r="H135" s="219">
        <v>6</v>
      </c>
      <c r="I135" s="220"/>
      <c r="J135" s="221">
        <f>ROUND(I135*H135,2)</f>
        <v>0</v>
      </c>
      <c r="K135" s="217" t="s">
        <v>157</v>
      </c>
      <c r="L135" s="47"/>
      <c r="M135" s="222" t="s">
        <v>19</v>
      </c>
      <c r="N135" s="223" t="s">
        <v>40</v>
      </c>
      <c r="O135" s="87"/>
      <c r="P135" s="224">
        <f>O135*H135</f>
        <v>0</v>
      </c>
      <c r="Q135" s="224">
        <v>0</v>
      </c>
      <c r="R135" s="224">
        <f>Q135*H135</f>
        <v>0</v>
      </c>
      <c r="S135" s="224">
        <v>0</v>
      </c>
      <c r="T135" s="225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26" t="s">
        <v>198</v>
      </c>
      <c r="AT135" s="226" t="s">
        <v>153</v>
      </c>
      <c r="AU135" s="226" t="s">
        <v>79</v>
      </c>
      <c r="AY135" s="20" t="s">
        <v>151</v>
      </c>
      <c r="BE135" s="227">
        <f>IF(N135="základní",J135,0)</f>
        <v>0</v>
      </c>
      <c r="BF135" s="227">
        <f>IF(N135="snížená",J135,0)</f>
        <v>0</v>
      </c>
      <c r="BG135" s="227">
        <f>IF(N135="zákl. přenesená",J135,0)</f>
        <v>0</v>
      </c>
      <c r="BH135" s="227">
        <f>IF(N135="sníž. přenesená",J135,0)</f>
        <v>0</v>
      </c>
      <c r="BI135" s="227">
        <f>IF(N135="nulová",J135,0)</f>
        <v>0</v>
      </c>
      <c r="BJ135" s="20" t="s">
        <v>77</v>
      </c>
      <c r="BK135" s="227">
        <f>ROUND(I135*H135,2)</f>
        <v>0</v>
      </c>
      <c r="BL135" s="20" t="s">
        <v>198</v>
      </c>
      <c r="BM135" s="226" t="s">
        <v>390</v>
      </c>
    </row>
    <row r="136" s="2" customFormat="1">
      <c r="A136" s="41"/>
      <c r="B136" s="42"/>
      <c r="C136" s="43"/>
      <c r="D136" s="228" t="s">
        <v>159</v>
      </c>
      <c r="E136" s="43"/>
      <c r="F136" s="229" t="s">
        <v>1272</v>
      </c>
      <c r="G136" s="43"/>
      <c r="H136" s="43"/>
      <c r="I136" s="230"/>
      <c r="J136" s="43"/>
      <c r="K136" s="43"/>
      <c r="L136" s="47"/>
      <c r="M136" s="231"/>
      <c r="N136" s="232"/>
      <c r="O136" s="87"/>
      <c r="P136" s="87"/>
      <c r="Q136" s="87"/>
      <c r="R136" s="87"/>
      <c r="S136" s="87"/>
      <c r="T136" s="88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T136" s="20" t="s">
        <v>159</v>
      </c>
      <c r="AU136" s="20" t="s">
        <v>79</v>
      </c>
    </row>
    <row r="137" s="2" customFormat="1" ht="16.5" customHeight="1">
      <c r="A137" s="41"/>
      <c r="B137" s="42"/>
      <c r="C137" s="257" t="s">
        <v>7</v>
      </c>
      <c r="D137" s="257" t="s">
        <v>249</v>
      </c>
      <c r="E137" s="258" t="s">
        <v>1273</v>
      </c>
      <c r="F137" s="259" t="s">
        <v>1274</v>
      </c>
      <c r="G137" s="260" t="s">
        <v>363</v>
      </c>
      <c r="H137" s="261">
        <v>6</v>
      </c>
      <c r="I137" s="262"/>
      <c r="J137" s="263">
        <f>ROUND(I137*H137,2)</f>
        <v>0</v>
      </c>
      <c r="K137" s="259" t="s">
        <v>19</v>
      </c>
      <c r="L137" s="264"/>
      <c r="M137" s="265" t="s">
        <v>19</v>
      </c>
      <c r="N137" s="266" t="s">
        <v>40</v>
      </c>
      <c r="O137" s="87"/>
      <c r="P137" s="224">
        <f>O137*H137</f>
        <v>0</v>
      </c>
      <c r="Q137" s="224">
        <v>0</v>
      </c>
      <c r="R137" s="224">
        <f>Q137*H137</f>
        <v>0</v>
      </c>
      <c r="S137" s="224">
        <v>0</v>
      </c>
      <c r="T137" s="225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26" t="s">
        <v>236</v>
      </c>
      <c r="AT137" s="226" t="s">
        <v>249</v>
      </c>
      <c r="AU137" s="226" t="s">
        <v>79</v>
      </c>
      <c r="AY137" s="20" t="s">
        <v>151</v>
      </c>
      <c r="BE137" s="227">
        <f>IF(N137="základní",J137,0)</f>
        <v>0</v>
      </c>
      <c r="BF137" s="227">
        <f>IF(N137="snížená",J137,0)</f>
        <v>0</v>
      </c>
      <c r="BG137" s="227">
        <f>IF(N137="zákl. přenesená",J137,0)</f>
        <v>0</v>
      </c>
      <c r="BH137" s="227">
        <f>IF(N137="sníž. přenesená",J137,0)</f>
        <v>0</v>
      </c>
      <c r="BI137" s="227">
        <f>IF(N137="nulová",J137,0)</f>
        <v>0</v>
      </c>
      <c r="BJ137" s="20" t="s">
        <v>77</v>
      </c>
      <c r="BK137" s="227">
        <f>ROUND(I137*H137,2)</f>
        <v>0</v>
      </c>
      <c r="BL137" s="20" t="s">
        <v>198</v>
      </c>
      <c r="BM137" s="226" t="s">
        <v>401</v>
      </c>
    </row>
    <row r="138" s="2" customFormat="1" ht="24.15" customHeight="1">
      <c r="A138" s="41"/>
      <c r="B138" s="42"/>
      <c r="C138" s="215" t="s">
        <v>278</v>
      </c>
      <c r="D138" s="215" t="s">
        <v>153</v>
      </c>
      <c r="E138" s="216" t="s">
        <v>1275</v>
      </c>
      <c r="F138" s="217" t="s">
        <v>1276</v>
      </c>
      <c r="G138" s="218" t="s">
        <v>230</v>
      </c>
      <c r="H138" s="219">
        <v>0.049000000000000002</v>
      </c>
      <c r="I138" s="220"/>
      <c r="J138" s="221">
        <f>ROUND(I138*H138,2)</f>
        <v>0</v>
      </c>
      <c r="K138" s="217" t="s">
        <v>157</v>
      </c>
      <c r="L138" s="47"/>
      <c r="M138" s="222" t="s">
        <v>19</v>
      </c>
      <c r="N138" s="223" t="s">
        <v>40</v>
      </c>
      <c r="O138" s="87"/>
      <c r="P138" s="224">
        <f>O138*H138</f>
        <v>0</v>
      </c>
      <c r="Q138" s="224">
        <v>0</v>
      </c>
      <c r="R138" s="224">
        <f>Q138*H138</f>
        <v>0</v>
      </c>
      <c r="S138" s="224">
        <v>0</v>
      </c>
      <c r="T138" s="225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26" t="s">
        <v>198</v>
      </c>
      <c r="AT138" s="226" t="s">
        <v>153</v>
      </c>
      <c r="AU138" s="226" t="s">
        <v>79</v>
      </c>
      <c r="AY138" s="20" t="s">
        <v>151</v>
      </c>
      <c r="BE138" s="227">
        <f>IF(N138="základní",J138,0)</f>
        <v>0</v>
      </c>
      <c r="BF138" s="227">
        <f>IF(N138="snížená",J138,0)</f>
        <v>0</v>
      </c>
      <c r="BG138" s="227">
        <f>IF(N138="zákl. přenesená",J138,0)</f>
        <v>0</v>
      </c>
      <c r="BH138" s="227">
        <f>IF(N138="sníž. přenesená",J138,0)</f>
        <v>0</v>
      </c>
      <c r="BI138" s="227">
        <f>IF(N138="nulová",J138,0)</f>
        <v>0</v>
      </c>
      <c r="BJ138" s="20" t="s">
        <v>77</v>
      </c>
      <c r="BK138" s="227">
        <f>ROUND(I138*H138,2)</f>
        <v>0</v>
      </c>
      <c r="BL138" s="20" t="s">
        <v>198</v>
      </c>
      <c r="BM138" s="226" t="s">
        <v>416</v>
      </c>
    </row>
    <row r="139" s="2" customFormat="1">
      <c r="A139" s="41"/>
      <c r="B139" s="42"/>
      <c r="C139" s="43"/>
      <c r="D139" s="228" t="s">
        <v>159</v>
      </c>
      <c r="E139" s="43"/>
      <c r="F139" s="229" t="s">
        <v>1277</v>
      </c>
      <c r="G139" s="43"/>
      <c r="H139" s="43"/>
      <c r="I139" s="230"/>
      <c r="J139" s="43"/>
      <c r="K139" s="43"/>
      <c r="L139" s="47"/>
      <c r="M139" s="231"/>
      <c r="N139" s="232"/>
      <c r="O139" s="87"/>
      <c r="P139" s="87"/>
      <c r="Q139" s="87"/>
      <c r="R139" s="87"/>
      <c r="S139" s="87"/>
      <c r="T139" s="88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T139" s="20" t="s">
        <v>159</v>
      </c>
      <c r="AU139" s="20" t="s">
        <v>79</v>
      </c>
    </row>
    <row r="140" s="12" customFormat="1" ht="25.92" customHeight="1">
      <c r="A140" s="12"/>
      <c r="B140" s="199"/>
      <c r="C140" s="200"/>
      <c r="D140" s="201" t="s">
        <v>68</v>
      </c>
      <c r="E140" s="202" t="s">
        <v>249</v>
      </c>
      <c r="F140" s="202" t="s">
        <v>494</v>
      </c>
      <c r="G140" s="200"/>
      <c r="H140" s="200"/>
      <c r="I140" s="203"/>
      <c r="J140" s="204">
        <f>BK140</f>
        <v>0</v>
      </c>
      <c r="K140" s="200"/>
      <c r="L140" s="205"/>
      <c r="M140" s="206"/>
      <c r="N140" s="207"/>
      <c r="O140" s="207"/>
      <c r="P140" s="208">
        <f>P141+P159+P163</f>
        <v>0</v>
      </c>
      <c r="Q140" s="207"/>
      <c r="R140" s="208">
        <f>R141+R159+R163</f>
        <v>99.258883224000002</v>
      </c>
      <c r="S140" s="207"/>
      <c r="T140" s="209">
        <f>T141+T159+T163</f>
        <v>0.0015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10" t="s">
        <v>167</v>
      </c>
      <c r="AT140" s="211" t="s">
        <v>68</v>
      </c>
      <c r="AU140" s="211" t="s">
        <v>69</v>
      </c>
      <c r="AY140" s="210" t="s">
        <v>151</v>
      </c>
      <c r="BK140" s="212">
        <f>BK141+BK159+BK163</f>
        <v>0</v>
      </c>
    </row>
    <row r="141" s="12" customFormat="1" ht="22.8" customHeight="1">
      <c r="A141" s="12"/>
      <c r="B141" s="199"/>
      <c r="C141" s="200"/>
      <c r="D141" s="201" t="s">
        <v>68</v>
      </c>
      <c r="E141" s="213" t="s">
        <v>674</v>
      </c>
      <c r="F141" s="213" t="s">
        <v>675</v>
      </c>
      <c r="G141" s="200"/>
      <c r="H141" s="200"/>
      <c r="I141" s="203"/>
      <c r="J141" s="214">
        <f>BK141</f>
        <v>0</v>
      </c>
      <c r="K141" s="200"/>
      <c r="L141" s="205"/>
      <c r="M141" s="206"/>
      <c r="N141" s="207"/>
      <c r="O141" s="207"/>
      <c r="P141" s="208">
        <f>SUM(P142:P158)</f>
        <v>0</v>
      </c>
      <c r="Q141" s="207"/>
      <c r="R141" s="208">
        <f>SUM(R142:R158)</f>
        <v>0.31380000000000002</v>
      </c>
      <c r="S141" s="207"/>
      <c r="T141" s="209">
        <f>SUM(T142:T158)</f>
        <v>0.0015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10" t="s">
        <v>167</v>
      </c>
      <c r="AT141" s="211" t="s">
        <v>68</v>
      </c>
      <c r="AU141" s="211" t="s">
        <v>77</v>
      </c>
      <c r="AY141" s="210" t="s">
        <v>151</v>
      </c>
      <c r="BK141" s="212">
        <f>SUM(BK142:BK158)</f>
        <v>0</v>
      </c>
    </row>
    <row r="142" s="2" customFormat="1" ht="24.15" customHeight="1">
      <c r="A142" s="41"/>
      <c r="B142" s="42"/>
      <c r="C142" s="215" t="s">
        <v>284</v>
      </c>
      <c r="D142" s="215" t="s">
        <v>153</v>
      </c>
      <c r="E142" s="216" t="s">
        <v>1278</v>
      </c>
      <c r="F142" s="217" t="s">
        <v>1279</v>
      </c>
      <c r="G142" s="218" t="s">
        <v>363</v>
      </c>
      <c r="H142" s="219">
        <v>1</v>
      </c>
      <c r="I142" s="220"/>
      <c r="J142" s="221">
        <f>ROUND(I142*H142,2)</f>
        <v>0</v>
      </c>
      <c r="K142" s="217" t="s">
        <v>157</v>
      </c>
      <c r="L142" s="47"/>
      <c r="M142" s="222" t="s">
        <v>19</v>
      </c>
      <c r="N142" s="223" t="s">
        <v>40</v>
      </c>
      <c r="O142" s="87"/>
      <c r="P142" s="224">
        <f>O142*H142</f>
        <v>0</v>
      </c>
      <c r="Q142" s="224">
        <v>0</v>
      </c>
      <c r="R142" s="224">
        <f>Q142*H142</f>
        <v>0</v>
      </c>
      <c r="S142" s="224">
        <v>0.0015</v>
      </c>
      <c r="T142" s="225">
        <f>S142*H142</f>
        <v>0.0015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26" t="s">
        <v>500</v>
      </c>
      <c r="AT142" s="226" t="s">
        <v>153</v>
      </c>
      <c r="AU142" s="226" t="s">
        <v>79</v>
      </c>
      <c r="AY142" s="20" t="s">
        <v>151</v>
      </c>
      <c r="BE142" s="227">
        <f>IF(N142="základní",J142,0)</f>
        <v>0</v>
      </c>
      <c r="BF142" s="227">
        <f>IF(N142="snížená",J142,0)</f>
        <v>0</v>
      </c>
      <c r="BG142" s="227">
        <f>IF(N142="zákl. přenesená",J142,0)</f>
        <v>0</v>
      </c>
      <c r="BH142" s="227">
        <f>IF(N142="sníž. přenesená",J142,0)</f>
        <v>0</v>
      </c>
      <c r="BI142" s="227">
        <f>IF(N142="nulová",J142,0)</f>
        <v>0</v>
      </c>
      <c r="BJ142" s="20" t="s">
        <v>77</v>
      </c>
      <c r="BK142" s="227">
        <f>ROUND(I142*H142,2)</f>
        <v>0</v>
      </c>
      <c r="BL142" s="20" t="s">
        <v>500</v>
      </c>
      <c r="BM142" s="226" t="s">
        <v>287</v>
      </c>
    </row>
    <row r="143" s="2" customFormat="1">
      <c r="A143" s="41"/>
      <c r="B143" s="42"/>
      <c r="C143" s="43"/>
      <c r="D143" s="228" t="s">
        <v>159</v>
      </c>
      <c r="E143" s="43"/>
      <c r="F143" s="229" t="s">
        <v>1280</v>
      </c>
      <c r="G143" s="43"/>
      <c r="H143" s="43"/>
      <c r="I143" s="230"/>
      <c r="J143" s="43"/>
      <c r="K143" s="43"/>
      <c r="L143" s="47"/>
      <c r="M143" s="231"/>
      <c r="N143" s="232"/>
      <c r="O143" s="87"/>
      <c r="P143" s="87"/>
      <c r="Q143" s="87"/>
      <c r="R143" s="87"/>
      <c r="S143" s="87"/>
      <c r="T143" s="88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T143" s="20" t="s">
        <v>159</v>
      </c>
      <c r="AU143" s="20" t="s">
        <v>79</v>
      </c>
    </row>
    <row r="144" s="2" customFormat="1" ht="16.5" customHeight="1">
      <c r="A144" s="41"/>
      <c r="B144" s="42"/>
      <c r="C144" s="215" t="s">
        <v>291</v>
      </c>
      <c r="D144" s="215" t="s">
        <v>153</v>
      </c>
      <c r="E144" s="216" t="s">
        <v>1281</v>
      </c>
      <c r="F144" s="217" t="s">
        <v>1282</v>
      </c>
      <c r="G144" s="218" t="s">
        <v>363</v>
      </c>
      <c r="H144" s="219">
        <v>6</v>
      </c>
      <c r="I144" s="220"/>
      <c r="J144" s="221">
        <f>ROUND(I144*H144,2)</f>
        <v>0</v>
      </c>
      <c r="K144" s="217" t="s">
        <v>157</v>
      </c>
      <c r="L144" s="47"/>
      <c r="M144" s="222" t="s">
        <v>19</v>
      </c>
      <c r="N144" s="223" t="s">
        <v>40</v>
      </c>
      <c r="O144" s="87"/>
      <c r="P144" s="224">
        <f>O144*H144</f>
        <v>0</v>
      </c>
      <c r="Q144" s="224">
        <v>0</v>
      </c>
      <c r="R144" s="224">
        <f>Q144*H144</f>
        <v>0</v>
      </c>
      <c r="S144" s="224">
        <v>0</v>
      </c>
      <c r="T144" s="225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26" t="s">
        <v>500</v>
      </c>
      <c r="AT144" s="226" t="s">
        <v>153</v>
      </c>
      <c r="AU144" s="226" t="s">
        <v>79</v>
      </c>
      <c r="AY144" s="20" t="s">
        <v>151</v>
      </c>
      <c r="BE144" s="227">
        <f>IF(N144="základní",J144,0)</f>
        <v>0</v>
      </c>
      <c r="BF144" s="227">
        <f>IF(N144="snížená",J144,0)</f>
        <v>0</v>
      </c>
      <c r="BG144" s="227">
        <f>IF(N144="zákl. přenesená",J144,0)</f>
        <v>0</v>
      </c>
      <c r="BH144" s="227">
        <f>IF(N144="sníž. přenesená",J144,0)</f>
        <v>0</v>
      </c>
      <c r="BI144" s="227">
        <f>IF(N144="nulová",J144,0)</f>
        <v>0</v>
      </c>
      <c r="BJ144" s="20" t="s">
        <v>77</v>
      </c>
      <c r="BK144" s="227">
        <f>ROUND(I144*H144,2)</f>
        <v>0</v>
      </c>
      <c r="BL144" s="20" t="s">
        <v>500</v>
      </c>
      <c r="BM144" s="226" t="s">
        <v>294</v>
      </c>
    </row>
    <row r="145" s="2" customFormat="1">
      <c r="A145" s="41"/>
      <c r="B145" s="42"/>
      <c r="C145" s="43"/>
      <c r="D145" s="228" t="s">
        <v>159</v>
      </c>
      <c r="E145" s="43"/>
      <c r="F145" s="229" t="s">
        <v>1283</v>
      </c>
      <c r="G145" s="43"/>
      <c r="H145" s="43"/>
      <c r="I145" s="230"/>
      <c r="J145" s="43"/>
      <c r="K145" s="43"/>
      <c r="L145" s="47"/>
      <c r="M145" s="231"/>
      <c r="N145" s="232"/>
      <c r="O145" s="87"/>
      <c r="P145" s="87"/>
      <c r="Q145" s="87"/>
      <c r="R145" s="87"/>
      <c r="S145" s="87"/>
      <c r="T145" s="88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T145" s="20" t="s">
        <v>159</v>
      </c>
      <c r="AU145" s="20" t="s">
        <v>79</v>
      </c>
    </row>
    <row r="146" s="2" customFormat="1" ht="16.5" customHeight="1">
      <c r="A146" s="41"/>
      <c r="B146" s="42"/>
      <c r="C146" s="257" t="s">
        <v>299</v>
      </c>
      <c r="D146" s="257" t="s">
        <v>249</v>
      </c>
      <c r="E146" s="258" t="s">
        <v>1284</v>
      </c>
      <c r="F146" s="259" t="s">
        <v>1285</v>
      </c>
      <c r="G146" s="260" t="s">
        <v>363</v>
      </c>
      <c r="H146" s="261">
        <v>6</v>
      </c>
      <c r="I146" s="262"/>
      <c r="J146" s="263">
        <f>ROUND(I146*H146,2)</f>
        <v>0</v>
      </c>
      <c r="K146" s="259" t="s">
        <v>19</v>
      </c>
      <c r="L146" s="264"/>
      <c r="M146" s="265" t="s">
        <v>19</v>
      </c>
      <c r="N146" s="266" t="s">
        <v>40</v>
      </c>
      <c r="O146" s="87"/>
      <c r="P146" s="224">
        <f>O146*H146</f>
        <v>0</v>
      </c>
      <c r="Q146" s="224">
        <v>0</v>
      </c>
      <c r="R146" s="224">
        <f>Q146*H146</f>
        <v>0</v>
      </c>
      <c r="S146" s="224">
        <v>0</v>
      </c>
      <c r="T146" s="225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26" t="s">
        <v>507</v>
      </c>
      <c r="AT146" s="226" t="s">
        <v>249</v>
      </c>
      <c r="AU146" s="226" t="s">
        <v>79</v>
      </c>
      <c r="AY146" s="20" t="s">
        <v>151</v>
      </c>
      <c r="BE146" s="227">
        <f>IF(N146="základní",J146,0)</f>
        <v>0</v>
      </c>
      <c r="BF146" s="227">
        <f>IF(N146="snížená",J146,0)</f>
        <v>0</v>
      </c>
      <c r="BG146" s="227">
        <f>IF(N146="zákl. přenesená",J146,0)</f>
        <v>0</v>
      </c>
      <c r="BH146" s="227">
        <f>IF(N146="sníž. přenesená",J146,0)</f>
        <v>0</v>
      </c>
      <c r="BI146" s="227">
        <f>IF(N146="nulová",J146,0)</f>
        <v>0</v>
      </c>
      <c r="BJ146" s="20" t="s">
        <v>77</v>
      </c>
      <c r="BK146" s="227">
        <f>ROUND(I146*H146,2)</f>
        <v>0</v>
      </c>
      <c r="BL146" s="20" t="s">
        <v>500</v>
      </c>
      <c r="BM146" s="226" t="s">
        <v>302</v>
      </c>
    </row>
    <row r="147" s="2" customFormat="1" ht="16.5" customHeight="1">
      <c r="A147" s="41"/>
      <c r="B147" s="42"/>
      <c r="C147" s="215" t="s">
        <v>225</v>
      </c>
      <c r="D147" s="215" t="s">
        <v>153</v>
      </c>
      <c r="E147" s="216" t="s">
        <v>1286</v>
      </c>
      <c r="F147" s="217" t="s">
        <v>1287</v>
      </c>
      <c r="G147" s="218" t="s">
        <v>363</v>
      </c>
      <c r="H147" s="219">
        <v>6</v>
      </c>
      <c r="I147" s="220"/>
      <c r="J147" s="221">
        <f>ROUND(I147*H147,2)</f>
        <v>0</v>
      </c>
      <c r="K147" s="217" t="s">
        <v>157</v>
      </c>
      <c r="L147" s="47"/>
      <c r="M147" s="222" t="s">
        <v>19</v>
      </c>
      <c r="N147" s="223" t="s">
        <v>40</v>
      </c>
      <c r="O147" s="87"/>
      <c r="P147" s="224">
        <f>O147*H147</f>
        <v>0</v>
      </c>
      <c r="Q147" s="224">
        <v>0</v>
      </c>
      <c r="R147" s="224">
        <f>Q147*H147</f>
        <v>0</v>
      </c>
      <c r="S147" s="224">
        <v>0</v>
      </c>
      <c r="T147" s="225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26" t="s">
        <v>500</v>
      </c>
      <c r="AT147" s="226" t="s">
        <v>153</v>
      </c>
      <c r="AU147" s="226" t="s">
        <v>79</v>
      </c>
      <c r="AY147" s="20" t="s">
        <v>151</v>
      </c>
      <c r="BE147" s="227">
        <f>IF(N147="základní",J147,0)</f>
        <v>0</v>
      </c>
      <c r="BF147" s="227">
        <f>IF(N147="snížená",J147,0)</f>
        <v>0</v>
      </c>
      <c r="BG147" s="227">
        <f>IF(N147="zákl. přenesená",J147,0)</f>
        <v>0</v>
      </c>
      <c r="BH147" s="227">
        <f>IF(N147="sníž. přenesená",J147,0)</f>
        <v>0</v>
      </c>
      <c r="BI147" s="227">
        <f>IF(N147="nulová",J147,0)</f>
        <v>0</v>
      </c>
      <c r="BJ147" s="20" t="s">
        <v>77</v>
      </c>
      <c r="BK147" s="227">
        <f>ROUND(I147*H147,2)</f>
        <v>0</v>
      </c>
      <c r="BL147" s="20" t="s">
        <v>500</v>
      </c>
      <c r="BM147" s="226" t="s">
        <v>310</v>
      </c>
    </row>
    <row r="148" s="2" customFormat="1">
      <c r="A148" s="41"/>
      <c r="B148" s="42"/>
      <c r="C148" s="43"/>
      <c r="D148" s="228" t="s">
        <v>159</v>
      </c>
      <c r="E148" s="43"/>
      <c r="F148" s="229" t="s">
        <v>1288</v>
      </c>
      <c r="G148" s="43"/>
      <c r="H148" s="43"/>
      <c r="I148" s="230"/>
      <c r="J148" s="43"/>
      <c r="K148" s="43"/>
      <c r="L148" s="47"/>
      <c r="M148" s="231"/>
      <c r="N148" s="232"/>
      <c r="O148" s="87"/>
      <c r="P148" s="87"/>
      <c r="Q148" s="87"/>
      <c r="R148" s="87"/>
      <c r="S148" s="87"/>
      <c r="T148" s="88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T148" s="20" t="s">
        <v>159</v>
      </c>
      <c r="AU148" s="20" t="s">
        <v>79</v>
      </c>
    </row>
    <row r="149" s="2" customFormat="1" ht="16.5" customHeight="1">
      <c r="A149" s="41"/>
      <c r="B149" s="42"/>
      <c r="C149" s="257" t="s">
        <v>313</v>
      </c>
      <c r="D149" s="257" t="s">
        <v>249</v>
      </c>
      <c r="E149" s="258" t="s">
        <v>1289</v>
      </c>
      <c r="F149" s="259" t="s">
        <v>1290</v>
      </c>
      <c r="G149" s="260" t="s">
        <v>363</v>
      </c>
      <c r="H149" s="261">
        <v>6</v>
      </c>
      <c r="I149" s="262"/>
      <c r="J149" s="263">
        <f>ROUND(I149*H149,2)</f>
        <v>0</v>
      </c>
      <c r="K149" s="259" t="s">
        <v>157</v>
      </c>
      <c r="L149" s="264"/>
      <c r="M149" s="265" t="s">
        <v>19</v>
      </c>
      <c r="N149" s="266" t="s">
        <v>40</v>
      </c>
      <c r="O149" s="87"/>
      <c r="P149" s="224">
        <f>O149*H149</f>
        <v>0</v>
      </c>
      <c r="Q149" s="224">
        <v>0.051999999999999998</v>
      </c>
      <c r="R149" s="224">
        <f>Q149*H149</f>
        <v>0.312</v>
      </c>
      <c r="S149" s="224">
        <v>0</v>
      </c>
      <c r="T149" s="225">
        <f>S149*H149</f>
        <v>0</v>
      </c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R149" s="226" t="s">
        <v>507</v>
      </c>
      <c r="AT149" s="226" t="s">
        <v>249</v>
      </c>
      <c r="AU149" s="226" t="s">
        <v>79</v>
      </c>
      <c r="AY149" s="20" t="s">
        <v>151</v>
      </c>
      <c r="BE149" s="227">
        <f>IF(N149="základní",J149,0)</f>
        <v>0</v>
      </c>
      <c r="BF149" s="227">
        <f>IF(N149="snížená",J149,0)</f>
        <v>0</v>
      </c>
      <c r="BG149" s="227">
        <f>IF(N149="zákl. přenesená",J149,0)</f>
        <v>0</v>
      </c>
      <c r="BH149" s="227">
        <f>IF(N149="sníž. přenesená",J149,0)</f>
        <v>0</v>
      </c>
      <c r="BI149" s="227">
        <f>IF(N149="nulová",J149,0)</f>
        <v>0</v>
      </c>
      <c r="BJ149" s="20" t="s">
        <v>77</v>
      </c>
      <c r="BK149" s="227">
        <f>ROUND(I149*H149,2)</f>
        <v>0</v>
      </c>
      <c r="BL149" s="20" t="s">
        <v>500</v>
      </c>
      <c r="BM149" s="226" t="s">
        <v>316</v>
      </c>
    </row>
    <row r="150" s="2" customFormat="1" ht="16.5" customHeight="1">
      <c r="A150" s="41"/>
      <c r="B150" s="42"/>
      <c r="C150" s="215" t="s">
        <v>320</v>
      </c>
      <c r="D150" s="215" t="s">
        <v>153</v>
      </c>
      <c r="E150" s="216" t="s">
        <v>1291</v>
      </c>
      <c r="F150" s="217" t="s">
        <v>1292</v>
      </c>
      <c r="G150" s="218" t="s">
        <v>363</v>
      </c>
      <c r="H150" s="219">
        <v>6</v>
      </c>
      <c r="I150" s="220"/>
      <c r="J150" s="221">
        <f>ROUND(I150*H150,2)</f>
        <v>0</v>
      </c>
      <c r="K150" s="217" t="s">
        <v>157</v>
      </c>
      <c r="L150" s="47"/>
      <c r="M150" s="222" t="s">
        <v>19</v>
      </c>
      <c r="N150" s="223" t="s">
        <v>40</v>
      </c>
      <c r="O150" s="87"/>
      <c r="P150" s="224">
        <f>O150*H150</f>
        <v>0</v>
      </c>
      <c r="Q150" s="224">
        <v>0</v>
      </c>
      <c r="R150" s="224">
        <f>Q150*H150</f>
        <v>0</v>
      </c>
      <c r="S150" s="224">
        <v>0</v>
      </c>
      <c r="T150" s="225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26" t="s">
        <v>500</v>
      </c>
      <c r="AT150" s="226" t="s">
        <v>153</v>
      </c>
      <c r="AU150" s="226" t="s">
        <v>79</v>
      </c>
      <c r="AY150" s="20" t="s">
        <v>151</v>
      </c>
      <c r="BE150" s="227">
        <f>IF(N150="základní",J150,0)</f>
        <v>0</v>
      </c>
      <c r="BF150" s="227">
        <f>IF(N150="snížená",J150,0)</f>
        <v>0</v>
      </c>
      <c r="BG150" s="227">
        <f>IF(N150="zákl. přenesená",J150,0)</f>
        <v>0</v>
      </c>
      <c r="BH150" s="227">
        <f>IF(N150="sníž. přenesená",J150,0)</f>
        <v>0</v>
      </c>
      <c r="BI150" s="227">
        <f>IF(N150="nulová",J150,0)</f>
        <v>0</v>
      </c>
      <c r="BJ150" s="20" t="s">
        <v>77</v>
      </c>
      <c r="BK150" s="227">
        <f>ROUND(I150*H150,2)</f>
        <v>0</v>
      </c>
      <c r="BL150" s="20" t="s">
        <v>500</v>
      </c>
      <c r="BM150" s="226" t="s">
        <v>634</v>
      </c>
    </row>
    <row r="151" s="2" customFormat="1">
      <c r="A151" s="41"/>
      <c r="B151" s="42"/>
      <c r="C151" s="43"/>
      <c r="D151" s="228" t="s">
        <v>159</v>
      </c>
      <c r="E151" s="43"/>
      <c r="F151" s="229" t="s">
        <v>1293</v>
      </c>
      <c r="G151" s="43"/>
      <c r="H151" s="43"/>
      <c r="I151" s="230"/>
      <c r="J151" s="43"/>
      <c r="K151" s="43"/>
      <c r="L151" s="47"/>
      <c r="M151" s="231"/>
      <c r="N151" s="232"/>
      <c r="O151" s="87"/>
      <c r="P151" s="87"/>
      <c r="Q151" s="87"/>
      <c r="R151" s="87"/>
      <c r="S151" s="87"/>
      <c r="T151" s="88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20" t="s">
        <v>159</v>
      </c>
      <c r="AU151" s="20" t="s">
        <v>79</v>
      </c>
    </row>
    <row r="152" s="2" customFormat="1" ht="16.5" customHeight="1">
      <c r="A152" s="41"/>
      <c r="B152" s="42"/>
      <c r="C152" s="257" t="s">
        <v>326</v>
      </c>
      <c r="D152" s="257" t="s">
        <v>249</v>
      </c>
      <c r="E152" s="258" t="s">
        <v>1294</v>
      </c>
      <c r="F152" s="259" t="s">
        <v>1295</v>
      </c>
      <c r="G152" s="260" t="s">
        <v>363</v>
      </c>
      <c r="H152" s="261">
        <v>6</v>
      </c>
      <c r="I152" s="262"/>
      <c r="J152" s="263">
        <f>ROUND(I152*H152,2)</f>
        <v>0</v>
      </c>
      <c r="K152" s="259" t="s">
        <v>157</v>
      </c>
      <c r="L152" s="264"/>
      <c r="M152" s="265" t="s">
        <v>19</v>
      </c>
      <c r="N152" s="266" t="s">
        <v>40</v>
      </c>
      <c r="O152" s="87"/>
      <c r="P152" s="224">
        <f>O152*H152</f>
        <v>0</v>
      </c>
      <c r="Q152" s="224">
        <v>0.00029999999999999997</v>
      </c>
      <c r="R152" s="224">
        <f>Q152*H152</f>
        <v>0.0018</v>
      </c>
      <c r="S152" s="224">
        <v>0</v>
      </c>
      <c r="T152" s="225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26" t="s">
        <v>507</v>
      </c>
      <c r="AT152" s="226" t="s">
        <v>249</v>
      </c>
      <c r="AU152" s="226" t="s">
        <v>79</v>
      </c>
      <c r="AY152" s="20" t="s">
        <v>151</v>
      </c>
      <c r="BE152" s="227">
        <f>IF(N152="základní",J152,0)</f>
        <v>0</v>
      </c>
      <c r="BF152" s="227">
        <f>IF(N152="snížená",J152,0)</f>
        <v>0</v>
      </c>
      <c r="BG152" s="227">
        <f>IF(N152="zákl. přenesená",J152,0)</f>
        <v>0</v>
      </c>
      <c r="BH152" s="227">
        <f>IF(N152="sníž. přenesená",J152,0)</f>
        <v>0</v>
      </c>
      <c r="BI152" s="227">
        <f>IF(N152="nulová",J152,0)</f>
        <v>0</v>
      </c>
      <c r="BJ152" s="20" t="s">
        <v>77</v>
      </c>
      <c r="BK152" s="227">
        <f>ROUND(I152*H152,2)</f>
        <v>0</v>
      </c>
      <c r="BL152" s="20" t="s">
        <v>500</v>
      </c>
      <c r="BM152" s="226" t="s">
        <v>500</v>
      </c>
    </row>
    <row r="153" s="2" customFormat="1" ht="21.75" customHeight="1">
      <c r="A153" s="41"/>
      <c r="B153" s="42"/>
      <c r="C153" s="215" t="s">
        <v>331</v>
      </c>
      <c r="D153" s="215" t="s">
        <v>153</v>
      </c>
      <c r="E153" s="216" t="s">
        <v>1296</v>
      </c>
      <c r="F153" s="217" t="s">
        <v>1297</v>
      </c>
      <c r="G153" s="218" t="s">
        <v>363</v>
      </c>
      <c r="H153" s="219">
        <v>6</v>
      </c>
      <c r="I153" s="220"/>
      <c r="J153" s="221">
        <f>ROUND(I153*H153,2)</f>
        <v>0</v>
      </c>
      <c r="K153" s="217" t="s">
        <v>157</v>
      </c>
      <c r="L153" s="47"/>
      <c r="M153" s="222" t="s">
        <v>19</v>
      </c>
      <c r="N153" s="223" t="s">
        <v>40</v>
      </c>
      <c r="O153" s="87"/>
      <c r="P153" s="224">
        <f>O153*H153</f>
        <v>0</v>
      </c>
      <c r="Q153" s="224">
        <v>0</v>
      </c>
      <c r="R153" s="224">
        <f>Q153*H153</f>
        <v>0</v>
      </c>
      <c r="S153" s="224">
        <v>0</v>
      </c>
      <c r="T153" s="225">
        <f>S153*H153</f>
        <v>0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226" t="s">
        <v>500</v>
      </c>
      <c r="AT153" s="226" t="s">
        <v>153</v>
      </c>
      <c r="AU153" s="226" t="s">
        <v>79</v>
      </c>
      <c r="AY153" s="20" t="s">
        <v>151</v>
      </c>
      <c r="BE153" s="227">
        <f>IF(N153="základní",J153,0)</f>
        <v>0</v>
      </c>
      <c r="BF153" s="227">
        <f>IF(N153="snížená",J153,0)</f>
        <v>0</v>
      </c>
      <c r="BG153" s="227">
        <f>IF(N153="zákl. přenesená",J153,0)</f>
        <v>0</v>
      </c>
      <c r="BH153" s="227">
        <f>IF(N153="sníž. přenesená",J153,0)</f>
        <v>0</v>
      </c>
      <c r="BI153" s="227">
        <f>IF(N153="nulová",J153,0)</f>
        <v>0</v>
      </c>
      <c r="BJ153" s="20" t="s">
        <v>77</v>
      </c>
      <c r="BK153" s="227">
        <f>ROUND(I153*H153,2)</f>
        <v>0</v>
      </c>
      <c r="BL153" s="20" t="s">
        <v>500</v>
      </c>
      <c r="BM153" s="226" t="s">
        <v>464</v>
      </c>
    </row>
    <row r="154" s="2" customFormat="1">
      <c r="A154" s="41"/>
      <c r="B154" s="42"/>
      <c r="C154" s="43"/>
      <c r="D154" s="228" t="s">
        <v>159</v>
      </c>
      <c r="E154" s="43"/>
      <c r="F154" s="229" t="s">
        <v>1298</v>
      </c>
      <c r="G154" s="43"/>
      <c r="H154" s="43"/>
      <c r="I154" s="230"/>
      <c r="J154" s="43"/>
      <c r="K154" s="43"/>
      <c r="L154" s="47"/>
      <c r="M154" s="231"/>
      <c r="N154" s="232"/>
      <c r="O154" s="87"/>
      <c r="P154" s="87"/>
      <c r="Q154" s="87"/>
      <c r="R154" s="87"/>
      <c r="S154" s="87"/>
      <c r="T154" s="88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T154" s="20" t="s">
        <v>159</v>
      </c>
      <c r="AU154" s="20" t="s">
        <v>79</v>
      </c>
    </row>
    <row r="155" s="2" customFormat="1">
      <c r="A155" s="41"/>
      <c r="B155" s="42"/>
      <c r="C155" s="43"/>
      <c r="D155" s="235" t="s">
        <v>238</v>
      </c>
      <c r="E155" s="43"/>
      <c r="F155" s="256" t="s">
        <v>1299</v>
      </c>
      <c r="G155" s="43"/>
      <c r="H155" s="43"/>
      <c r="I155" s="230"/>
      <c r="J155" s="43"/>
      <c r="K155" s="43"/>
      <c r="L155" s="47"/>
      <c r="M155" s="231"/>
      <c r="N155" s="232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20" t="s">
        <v>238</v>
      </c>
      <c r="AU155" s="20" t="s">
        <v>79</v>
      </c>
    </row>
    <row r="156" s="2" customFormat="1" ht="21.75" customHeight="1">
      <c r="A156" s="41"/>
      <c r="B156" s="42"/>
      <c r="C156" s="257" t="s">
        <v>333</v>
      </c>
      <c r="D156" s="257" t="s">
        <v>249</v>
      </c>
      <c r="E156" s="258" t="s">
        <v>1300</v>
      </c>
      <c r="F156" s="259" t="s">
        <v>1301</v>
      </c>
      <c r="G156" s="260" t="s">
        <v>363</v>
      </c>
      <c r="H156" s="261">
        <v>6</v>
      </c>
      <c r="I156" s="262"/>
      <c r="J156" s="263">
        <f>ROUND(I156*H156,2)</f>
        <v>0</v>
      </c>
      <c r="K156" s="259" t="s">
        <v>19</v>
      </c>
      <c r="L156" s="264"/>
      <c r="M156" s="265" t="s">
        <v>19</v>
      </c>
      <c r="N156" s="266" t="s">
        <v>40</v>
      </c>
      <c r="O156" s="87"/>
      <c r="P156" s="224">
        <f>O156*H156</f>
        <v>0</v>
      </c>
      <c r="Q156" s="224">
        <v>0</v>
      </c>
      <c r="R156" s="224">
        <f>Q156*H156</f>
        <v>0</v>
      </c>
      <c r="S156" s="224">
        <v>0</v>
      </c>
      <c r="T156" s="225">
        <f>S156*H156</f>
        <v>0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26" t="s">
        <v>507</v>
      </c>
      <c r="AT156" s="226" t="s">
        <v>249</v>
      </c>
      <c r="AU156" s="226" t="s">
        <v>79</v>
      </c>
      <c r="AY156" s="20" t="s">
        <v>151</v>
      </c>
      <c r="BE156" s="227">
        <f>IF(N156="základní",J156,0)</f>
        <v>0</v>
      </c>
      <c r="BF156" s="227">
        <f>IF(N156="snížená",J156,0)</f>
        <v>0</v>
      </c>
      <c r="BG156" s="227">
        <f>IF(N156="zákl. přenesená",J156,0)</f>
        <v>0</v>
      </c>
      <c r="BH156" s="227">
        <f>IF(N156="sníž. přenesená",J156,0)</f>
        <v>0</v>
      </c>
      <c r="BI156" s="227">
        <f>IF(N156="nulová",J156,0)</f>
        <v>0</v>
      </c>
      <c r="BJ156" s="20" t="s">
        <v>77</v>
      </c>
      <c r="BK156" s="227">
        <f>ROUND(I156*H156,2)</f>
        <v>0</v>
      </c>
      <c r="BL156" s="20" t="s">
        <v>500</v>
      </c>
      <c r="BM156" s="226" t="s">
        <v>477</v>
      </c>
    </row>
    <row r="157" s="2" customFormat="1" ht="16.5" customHeight="1">
      <c r="A157" s="41"/>
      <c r="B157" s="42"/>
      <c r="C157" s="215" t="s">
        <v>236</v>
      </c>
      <c r="D157" s="215" t="s">
        <v>153</v>
      </c>
      <c r="E157" s="216" t="s">
        <v>1302</v>
      </c>
      <c r="F157" s="217" t="s">
        <v>1303</v>
      </c>
      <c r="G157" s="218" t="s">
        <v>363</v>
      </c>
      <c r="H157" s="219">
        <v>1</v>
      </c>
      <c r="I157" s="220"/>
      <c r="J157" s="221">
        <f>ROUND(I157*H157,2)</f>
        <v>0</v>
      </c>
      <c r="K157" s="217" t="s">
        <v>157</v>
      </c>
      <c r="L157" s="47"/>
      <c r="M157" s="222" t="s">
        <v>19</v>
      </c>
      <c r="N157" s="223" t="s">
        <v>40</v>
      </c>
      <c r="O157" s="87"/>
      <c r="P157" s="224">
        <f>O157*H157</f>
        <v>0</v>
      </c>
      <c r="Q157" s="224">
        <v>0</v>
      </c>
      <c r="R157" s="224">
        <f>Q157*H157</f>
        <v>0</v>
      </c>
      <c r="S157" s="224">
        <v>0</v>
      </c>
      <c r="T157" s="225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26" t="s">
        <v>500</v>
      </c>
      <c r="AT157" s="226" t="s">
        <v>153</v>
      </c>
      <c r="AU157" s="226" t="s">
        <v>79</v>
      </c>
      <c r="AY157" s="20" t="s">
        <v>151</v>
      </c>
      <c r="BE157" s="227">
        <f>IF(N157="základní",J157,0)</f>
        <v>0</v>
      </c>
      <c r="BF157" s="227">
        <f>IF(N157="snížená",J157,0)</f>
        <v>0</v>
      </c>
      <c r="BG157" s="227">
        <f>IF(N157="zákl. přenesená",J157,0)</f>
        <v>0</v>
      </c>
      <c r="BH157" s="227">
        <f>IF(N157="sníž. přenesená",J157,0)</f>
        <v>0</v>
      </c>
      <c r="BI157" s="227">
        <f>IF(N157="nulová",J157,0)</f>
        <v>0</v>
      </c>
      <c r="BJ157" s="20" t="s">
        <v>77</v>
      </c>
      <c r="BK157" s="227">
        <f>ROUND(I157*H157,2)</f>
        <v>0</v>
      </c>
      <c r="BL157" s="20" t="s">
        <v>500</v>
      </c>
      <c r="BM157" s="226" t="s">
        <v>323</v>
      </c>
    </row>
    <row r="158" s="2" customFormat="1">
      <c r="A158" s="41"/>
      <c r="B158" s="42"/>
      <c r="C158" s="43"/>
      <c r="D158" s="228" t="s">
        <v>159</v>
      </c>
      <c r="E158" s="43"/>
      <c r="F158" s="229" t="s">
        <v>1304</v>
      </c>
      <c r="G158" s="43"/>
      <c r="H158" s="43"/>
      <c r="I158" s="230"/>
      <c r="J158" s="43"/>
      <c r="K158" s="43"/>
      <c r="L158" s="47"/>
      <c r="M158" s="231"/>
      <c r="N158" s="232"/>
      <c r="O158" s="87"/>
      <c r="P158" s="87"/>
      <c r="Q158" s="87"/>
      <c r="R158" s="87"/>
      <c r="S158" s="87"/>
      <c r="T158" s="88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T158" s="20" t="s">
        <v>159</v>
      </c>
      <c r="AU158" s="20" t="s">
        <v>79</v>
      </c>
    </row>
    <row r="159" s="12" customFormat="1" ht="22.8" customHeight="1">
      <c r="A159" s="12"/>
      <c r="B159" s="199"/>
      <c r="C159" s="200"/>
      <c r="D159" s="201" t="s">
        <v>68</v>
      </c>
      <c r="E159" s="213" t="s">
        <v>495</v>
      </c>
      <c r="F159" s="213" t="s">
        <v>496</v>
      </c>
      <c r="G159" s="200"/>
      <c r="H159" s="200"/>
      <c r="I159" s="203"/>
      <c r="J159" s="214">
        <f>BK159</f>
        <v>0</v>
      </c>
      <c r="K159" s="200"/>
      <c r="L159" s="205"/>
      <c r="M159" s="206"/>
      <c r="N159" s="207"/>
      <c r="O159" s="207"/>
      <c r="P159" s="208">
        <f>SUM(P160:P162)</f>
        <v>0</v>
      </c>
      <c r="Q159" s="207"/>
      <c r="R159" s="208">
        <f>SUM(R160:R162)</f>
        <v>0</v>
      </c>
      <c r="S159" s="207"/>
      <c r="T159" s="209">
        <f>SUM(T160:T162)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10" t="s">
        <v>167</v>
      </c>
      <c r="AT159" s="211" t="s">
        <v>68</v>
      </c>
      <c r="AU159" s="211" t="s">
        <v>77</v>
      </c>
      <c r="AY159" s="210" t="s">
        <v>151</v>
      </c>
      <c r="BK159" s="212">
        <f>SUM(BK160:BK162)</f>
        <v>0</v>
      </c>
    </row>
    <row r="160" s="2" customFormat="1" ht="16.5" customHeight="1">
      <c r="A160" s="41"/>
      <c r="B160" s="42"/>
      <c r="C160" s="215" t="s">
        <v>344</v>
      </c>
      <c r="D160" s="215" t="s">
        <v>153</v>
      </c>
      <c r="E160" s="216" t="s">
        <v>1305</v>
      </c>
      <c r="F160" s="217" t="s">
        <v>1306</v>
      </c>
      <c r="G160" s="218" t="s">
        <v>363</v>
      </c>
      <c r="H160" s="219">
        <v>6</v>
      </c>
      <c r="I160" s="220"/>
      <c r="J160" s="221">
        <f>ROUND(I160*H160,2)</f>
        <v>0</v>
      </c>
      <c r="K160" s="217" t="s">
        <v>157</v>
      </c>
      <c r="L160" s="47"/>
      <c r="M160" s="222" t="s">
        <v>19</v>
      </c>
      <c r="N160" s="223" t="s">
        <v>40</v>
      </c>
      <c r="O160" s="87"/>
      <c r="P160" s="224">
        <f>O160*H160</f>
        <v>0</v>
      </c>
      <c r="Q160" s="224">
        <v>0</v>
      </c>
      <c r="R160" s="224">
        <f>Q160*H160</f>
        <v>0</v>
      </c>
      <c r="S160" s="224">
        <v>0</v>
      </c>
      <c r="T160" s="225">
        <f>S160*H160</f>
        <v>0</v>
      </c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R160" s="226" t="s">
        <v>500</v>
      </c>
      <c r="AT160" s="226" t="s">
        <v>153</v>
      </c>
      <c r="AU160" s="226" t="s">
        <v>79</v>
      </c>
      <c r="AY160" s="20" t="s">
        <v>151</v>
      </c>
      <c r="BE160" s="227">
        <f>IF(N160="základní",J160,0)</f>
        <v>0</v>
      </c>
      <c r="BF160" s="227">
        <f>IF(N160="snížená",J160,0)</f>
        <v>0</v>
      </c>
      <c r="BG160" s="227">
        <f>IF(N160="zákl. přenesená",J160,0)</f>
        <v>0</v>
      </c>
      <c r="BH160" s="227">
        <f>IF(N160="sníž. přenesená",J160,0)</f>
        <v>0</v>
      </c>
      <c r="BI160" s="227">
        <f>IF(N160="nulová",J160,0)</f>
        <v>0</v>
      </c>
      <c r="BJ160" s="20" t="s">
        <v>77</v>
      </c>
      <c r="BK160" s="227">
        <f>ROUND(I160*H160,2)</f>
        <v>0</v>
      </c>
      <c r="BL160" s="20" t="s">
        <v>500</v>
      </c>
      <c r="BM160" s="226" t="s">
        <v>647</v>
      </c>
    </row>
    <row r="161" s="2" customFormat="1">
      <c r="A161" s="41"/>
      <c r="B161" s="42"/>
      <c r="C161" s="43"/>
      <c r="D161" s="228" t="s">
        <v>159</v>
      </c>
      <c r="E161" s="43"/>
      <c r="F161" s="229" t="s">
        <v>1307</v>
      </c>
      <c r="G161" s="43"/>
      <c r="H161" s="43"/>
      <c r="I161" s="230"/>
      <c r="J161" s="43"/>
      <c r="K161" s="43"/>
      <c r="L161" s="47"/>
      <c r="M161" s="231"/>
      <c r="N161" s="232"/>
      <c r="O161" s="87"/>
      <c r="P161" s="87"/>
      <c r="Q161" s="87"/>
      <c r="R161" s="87"/>
      <c r="S161" s="87"/>
      <c r="T161" s="88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T161" s="20" t="s">
        <v>159</v>
      </c>
      <c r="AU161" s="20" t="s">
        <v>79</v>
      </c>
    </row>
    <row r="162" s="2" customFormat="1" ht="16.5" customHeight="1">
      <c r="A162" s="41"/>
      <c r="B162" s="42"/>
      <c r="C162" s="257" t="s">
        <v>246</v>
      </c>
      <c r="D162" s="257" t="s">
        <v>249</v>
      </c>
      <c r="E162" s="258" t="s">
        <v>1308</v>
      </c>
      <c r="F162" s="259" t="s">
        <v>1309</v>
      </c>
      <c r="G162" s="260" t="s">
        <v>363</v>
      </c>
      <c r="H162" s="261">
        <v>6</v>
      </c>
      <c r="I162" s="262"/>
      <c r="J162" s="263">
        <f>ROUND(I162*H162,2)</f>
        <v>0</v>
      </c>
      <c r="K162" s="259" t="s">
        <v>19</v>
      </c>
      <c r="L162" s="264"/>
      <c r="M162" s="265" t="s">
        <v>19</v>
      </c>
      <c r="N162" s="266" t="s">
        <v>40</v>
      </c>
      <c r="O162" s="87"/>
      <c r="P162" s="224">
        <f>O162*H162</f>
        <v>0</v>
      </c>
      <c r="Q162" s="224">
        <v>0</v>
      </c>
      <c r="R162" s="224">
        <f>Q162*H162</f>
        <v>0</v>
      </c>
      <c r="S162" s="224">
        <v>0</v>
      </c>
      <c r="T162" s="225">
        <f>S162*H162</f>
        <v>0</v>
      </c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R162" s="226" t="s">
        <v>507</v>
      </c>
      <c r="AT162" s="226" t="s">
        <v>249</v>
      </c>
      <c r="AU162" s="226" t="s">
        <v>79</v>
      </c>
      <c r="AY162" s="20" t="s">
        <v>151</v>
      </c>
      <c r="BE162" s="227">
        <f>IF(N162="základní",J162,0)</f>
        <v>0</v>
      </c>
      <c r="BF162" s="227">
        <f>IF(N162="snížená",J162,0)</f>
        <v>0</v>
      </c>
      <c r="BG162" s="227">
        <f>IF(N162="zákl. přenesená",J162,0)</f>
        <v>0</v>
      </c>
      <c r="BH162" s="227">
        <f>IF(N162="sníž. přenesená",J162,0)</f>
        <v>0</v>
      </c>
      <c r="BI162" s="227">
        <f>IF(N162="nulová",J162,0)</f>
        <v>0</v>
      </c>
      <c r="BJ162" s="20" t="s">
        <v>77</v>
      </c>
      <c r="BK162" s="227">
        <f>ROUND(I162*H162,2)</f>
        <v>0</v>
      </c>
      <c r="BL162" s="20" t="s">
        <v>500</v>
      </c>
      <c r="BM162" s="226" t="s">
        <v>340</v>
      </c>
    </row>
    <row r="163" s="12" customFormat="1" ht="22.8" customHeight="1">
      <c r="A163" s="12"/>
      <c r="B163" s="199"/>
      <c r="C163" s="200"/>
      <c r="D163" s="201" t="s">
        <v>68</v>
      </c>
      <c r="E163" s="213" t="s">
        <v>1310</v>
      </c>
      <c r="F163" s="213" t="s">
        <v>1311</v>
      </c>
      <c r="G163" s="200"/>
      <c r="H163" s="200"/>
      <c r="I163" s="203"/>
      <c r="J163" s="214">
        <f>BK163</f>
        <v>0</v>
      </c>
      <c r="K163" s="200"/>
      <c r="L163" s="205"/>
      <c r="M163" s="206"/>
      <c r="N163" s="207"/>
      <c r="O163" s="207"/>
      <c r="P163" s="208">
        <f>SUM(P164:P193)</f>
        <v>0</v>
      </c>
      <c r="Q163" s="207"/>
      <c r="R163" s="208">
        <f>SUM(R164:R193)</f>
        <v>98.945083224000001</v>
      </c>
      <c r="S163" s="207"/>
      <c r="T163" s="209">
        <f>SUM(T164:T193)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10" t="s">
        <v>167</v>
      </c>
      <c r="AT163" s="211" t="s">
        <v>68</v>
      </c>
      <c r="AU163" s="211" t="s">
        <v>77</v>
      </c>
      <c r="AY163" s="210" t="s">
        <v>151</v>
      </c>
      <c r="BK163" s="212">
        <f>SUM(BK164:BK193)</f>
        <v>0</v>
      </c>
    </row>
    <row r="164" s="2" customFormat="1" ht="33" customHeight="1">
      <c r="A164" s="41"/>
      <c r="B164" s="42"/>
      <c r="C164" s="215" t="s">
        <v>354</v>
      </c>
      <c r="D164" s="215" t="s">
        <v>153</v>
      </c>
      <c r="E164" s="216" t="s">
        <v>1312</v>
      </c>
      <c r="F164" s="217" t="s">
        <v>1313</v>
      </c>
      <c r="G164" s="218" t="s">
        <v>197</v>
      </c>
      <c r="H164" s="219">
        <v>6</v>
      </c>
      <c r="I164" s="220"/>
      <c r="J164" s="221">
        <f>ROUND(I164*H164,2)</f>
        <v>0</v>
      </c>
      <c r="K164" s="217" t="s">
        <v>157</v>
      </c>
      <c r="L164" s="47"/>
      <c r="M164" s="222" t="s">
        <v>19</v>
      </c>
      <c r="N164" s="223" t="s">
        <v>40</v>
      </c>
      <c r="O164" s="87"/>
      <c r="P164" s="224">
        <f>O164*H164</f>
        <v>0</v>
      </c>
      <c r="Q164" s="224">
        <v>0</v>
      </c>
      <c r="R164" s="224">
        <f>Q164*H164</f>
        <v>0</v>
      </c>
      <c r="S164" s="224">
        <v>0</v>
      </c>
      <c r="T164" s="225">
        <f>S164*H164</f>
        <v>0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26" t="s">
        <v>500</v>
      </c>
      <c r="AT164" s="226" t="s">
        <v>153</v>
      </c>
      <c r="AU164" s="226" t="s">
        <v>79</v>
      </c>
      <c r="AY164" s="20" t="s">
        <v>151</v>
      </c>
      <c r="BE164" s="227">
        <f>IF(N164="základní",J164,0)</f>
        <v>0</v>
      </c>
      <c r="BF164" s="227">
        <f>IF(N164="snížená",J164,0)</f>
        <v>0</v>
      </c>
      <c r="BG164" s="227">
        <f>IF(N164="zákl. přenesená",J164,0)</f>
        <v>0</v>
      </c>
      <c r="BH164" s="227">
        <f>IF(N164="sníž. přenesená",J164,0)</f>
        <v>0</v>
      </c>
      <c r="BI164" s="227">
        <f>IF(N164="nulová",J164,0)</f>
        <v>0</v>
      </c>
      <c r="BJ164" s="20" t="s">
        <v>77</v>
      </c>
      <c r="BK164" s="227">
        <f>ROUND(I164*H164,2)</f>
        <v>0</v>
      </c>
      <c r="BL164" s="20" t="s">
        <v>500</v>
      </c>
      <c r="BM164" s="226" t="s">
        <v>347</v>
      </c>
    </row>
    <row r="165" s="2" customFormat="1">
      <c r="A165" s="41"/>
      <c r="B165" s="42"/>
      <c r="C165" s="43"/>
      <c r="D165" s="228" t="s">
        <v>159</v>
      </c>
      <c r="E165" s="43"/>
      <c r="F165" s="229" t="s">
        <v>1314</v>
      </c>
      <c r="G165" s="43"/>
      <c r="H165" s="43"/>
      <c r="I165" s="230"/>
      <c r="J165" s="43"/>
      <c r="K165" s="43"/>
      <c r="L165" s="47"/>
      <c r="M165" s="231"/>
      <c r="N165" s="232"/>
      <c r="O165" s="87"/>
      <c r="P165" s="87"/>
      <c r="Q165" s="87"/>
      <c r="R165" s="87"/>
      <c r="S165" s="87"/>
      <c r="T165" s="88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T165" s="20" t="s">
        <v>159</v>
      </c>
      <c r="AU165" s="20" t="s">
        <v>79</v>
      </c>
    </row>
    <row r="166" s="13" customFormat="1">
      <c r="A166" s="13"/>
      <c r="B166" s="233"/>
      <c r="C166" s="234"/>
      <c r="D166" s="235" t="s">
        <v>161</v>
      </c>
      <c r="E166" s="236" t="s">
        <v>19</v>
      </c>
      <c r="F166" s="237" t="s">
        <v>1315</v>
      </c>
      <c r="G166" s="234"/>
      <c r="H166" s="238">
        <v>6</v>
      </c>
      <c r="I166" s="239"/>
      <c r="J166" s="234"/>
      <c r="K166" s="234"/>
      <c r="L166" s="240"/>
      <c r="M166" s="241"/>
      <c r="N166" s="242"/>
      <c r="O166" s="242"/>
      <c r="P166" s="242"/>
      <c r="Q166" s="242"/>
      <c r="R166" s="242"/>
      <c r="S166" s="242"/>
      <c r="T166" s="24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4" t="s">
        <v>161</v>
      </c>
      <c r="AU166" s="244" t="s">
        <v>79</v>
      </c>
      <c r="AV166" s="13" t="s">
        <v>79</v>
      </c>
      <c r="AW166" s="13" t="s">
        <v>31</v>
      </c>
      <c r="AX166" s="13" t="s">
        <v>77</v>
      </c>
      <c r="AY166" s="244" t="s">
        <v>151</v>
      </c>
    </row>
    <row r="167" s="2" customFormat="1" ht="37.8" customHeight="1">
      <c r="A167" s="41"/>
      <c r="B167" s="42"/>
      <c r="C167" s="215" t="s">
        <v>252</v>
      </c>
      <c r="D167" s="215" t="s">
        <v>153</v>
      </c>
      <c r="E167" s="216" t="s">
        <v>1316</v>
      </c>
      <c r="F167" s="217" t="s">
        <v>1317</v>
      </c>
      <c r="G167" s="218" t="s">
        <v>191</v>
      </c>
      <c r="H167" s="219">
        <v>250</v>
      </c>
      <c r="I167" s="220"/>
      <c r="J167" s="221">
        <f>ROUND(I167*H167,2)</f>
        <v>0</v>
      </c>
      <c r="K167" s="217" t="s">
        <v>157</v>
      </c>
      <c r="L167" s="47"/>
      <c r="M167" s="222" t="s">
        <v>19</v>
      </c>
      <c r="N167" s="223" t="s">
        <v>40</v>
      </c>
      <c r="O167" s="87"/>
      <c r="P167" s="224">
        <f>O167*H167</f>
        <v>0</v>
      </c>
      <c r="Q167" s="224">
        <v>0</v>
      </c>
      <c r="R167" s="224">
        <f>Q167*H167</f>
        <v>0</v>
      </c>
      <c r="S167" s="224">
        <v>0</v>
      </c>
      <c r="T167" s="225">
        <f>S167*H167</f>
        <v>0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226" t="s">
        <v>500</v>
      </c>
      <c r="AT167" s="226" t="s">
        <v>153</v>
      </c>
      <c r="AU167" s="226" t="s">
        <v>79</v>
      </c>
      <c r="AY167" s="20" t="s">
        <v>151</v>
      </c>
      <c r="BE167" s="227">
        <f>IF(N167="základní",J167,0)</f>
        <v>0</v>
      </c>
      <c r="BF167" s="227">
        <f>IF(N167="snížená",J167,0)</f>
        <v>0</v>
      </c>
      <c r="BG167" s="227">
        <f>IF(N167="zákl. přenesená",J167,0)</f>
        <v>0</v>
      </c>
      <c r="BH167" s="227">
        <f>IF(N167="sníž. přenesená",J167,0)</f>
        <v>0</v>
      </c>
      <c r="BI167" s="227">
        <f>IF(N167="nulová",J167,0)</f>
        <v>0</v>
      </c>
      <c r="BJ167" s="20" t="s">
        <v>77</v>
      </c>
      <c r="BK167" s="227">
        <f>ROUND(I167*H167,2)</f>
        <v>0</v>
      </c>
      <c r="BL167" s="20" t="s">
        <v>500</v>
      </c>
      <c r="BM167" s="226" t="s">
        <v>351</v>
      </c>
    </row>
    <row r="168" s="2" customFormat="1">
      <c r="A168" s="41"/>
      <c r="B168" s="42"/>
      <c r="C168" s="43"/>
      <c r="D168" s="228" t="s">
        <v>159</v>
      </c>
      <c r="E168" s="43"/>
      <c r="F168" s="229" t="s">
        <v>1318</v>
      </c>
      <c r="G168" s="43"/>
      <c r="H168" s="43"/>
      <c r="I168" s="230"/>
      <c r="J168" s="43"/>
      <c r="K168" s="43"/>
      <c r="L168" s="47"/>
      <c r="M168" s="231"/>
      <c r="N168" s="232"/>
      <c r="O168" s="87"/>
      <c r="P168" s="87"/>
      <c r="Q168" s="87"/>
      <c r="R168" s="87"/>
      <c r="S168" s="87"/>
      <c r="T168" s="88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T168" s="20" t="s">
        <v>159</v>
      </c>
      <c r="AU168" s="20" t="s">
        <v>79</v>
      </c>
    </row>
    <row r="169" s="13" customFormat="1">
      <c r="A169" s="13"/>
      <c r="B169" s="233"/>
      <c r="C169" s="234"/>
      <c r="D169" s="235" t="s">
        <v>161</v>
      </c>
      <c r="E169" s="236" t="s">
        <v>19</v>
      </c>
      <c r="F169" s="237" t="s">
        <v>1319</v>
      </c>
      <c r="G169" s="234"/>
      <c r="H169" s="238">
        <v>250</v>
      </c>
      <c r="I169" s="239"/>
      <c r="J169" s="234"/>
      <c r="K169" s="234"/>
      <c r="L169" s="240"/>
      <c r="M169" s="241"/>
      <c r="N169" s="242"/>
      <c r="O169" s="242"/>
      <c r="P169" s="242"/>
      <c r="Q169" s="242"/>
      <c r="R169" s="242"/>
      <c r="S169" s="242"/>
      <c r="T169" s="24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4" t="s">
        <v>161</v>
      </c>
      <c r="AU169" s="244" t="s">
        <v>79</v>
      </c>
      <c r="AV169" s="13" t="s">
        <v>79</v>
      </c>
      <c r="AW169" s="13" t="s">
        <v>31</v>
      </c>
      <c r="AX169" s="13" t="s">
        <v>77</v>
      </c>
      <c r="AY169" s="244" t="s">
        <v>151</v>
      </c>
    </row>
    <row r="170" s="2" customFormat="1" ht="24.15" customHeight="1">
      <c r="A170" s="41"/>
      <c r="B170" s="42"/>
      <c r="C170" s="215" t="s">
        <v>366</v>
      </c>
      <c r="D170" s="215" t="s">
        <v>153</v>
      </c>
      <c r="E170" s="216" t="s">
        <v>1320</v>
      </c>
      <c r="F170" s="217" t="s">
        <v>1321</v>
      </c>
      <c r="G170" s="218" t="s">
        <v>197</v>
      </c>
      <c r="H170" s="219">
        <v>41</v>
      </c>
      <c r="I170" s="220"/>
      <c r="J170" s="221">
        <f>ROUND(I170*H170,2)</f>
        <v>0</v>
      </c>
      <c r="K170" s="217" t="s">
        <v>157</v>
      </c>
      <c r="L170" s="47"/>
      <c r="M170" s="222" t="s">
        <v>19</v>
      </c>
      <c r="N170" s="223" t="s">
        <v>40</v>
      </c>
      <c r="O170" s="87"/>
      <c r="P170" s="224">
        <f>O170*H170</f>
        <v>0</v>
      </c>
      <c r="Q170" s="224">
        <v>0</v>
      </c>
      <c r="R170" s="224">
        <f>Q170*H170</f>
        <v>0</v>
      </c>
      <c r="S170" s="224">
        <v>0</v>
      </c>
      <c r="T170" s="225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26" t="s">
        <v>500</v>
      </c>
      <c r="AT170" s="226" t="s">
        <v>153</v>
      </c>
      <c r="AU170" s="226" t="s">
        <v>79</v>
      </c>
      <c r="AY170" s="20" t="s">
        <v>151</v>
      </c>
      <c r="BE170" s="227">
        <f>IF(N170="základní",J170,0)</f>
        <v>0</v>
      </c>
      <c r="BF170" s="227">
        <f>IF(N170="snížená",J170,0)</f>
        <v>0</v>
      </c>
      <c r="BG170" s="227">
        <f>IF(N170="zákl. přenesená",J170,0)</f>
        <v>0</v>
      </c>
      <c r="BH170" s="227">
        <f>IF(N170="sníž. přenesená",J170,0)</f>
        <v>0</v>
      </c>
      <c r="BI170" s="227">
        <f>IF(N170="nulová",J170,0)</f>
        <v>0</v>
      </c>
      <c r="BJ170" s="20" t="s">
        <v>77</v>
      </c>
      <c r="BK170" s="227">
        <f>ROUND(I170*H170,2)</f>
        <v>0</v>
      </c>
      <c r="BL170" s="20" t="s">
        <v>500</v>
      </c>
      <c r="BM170" s="226" t="s">
        <v>660</v>
      </c>
    </row>
    <row r="171" s="2" customFormat="1">
      <c r="A171" s="41"/>
      <c r="B171" s="42"/>
      <c r="C171" s="43"/>
      <c r="D171" s="228" t="s">
        <v>159</v>
      </c>
      <c r="E171" s="43"/>
      <c r="F171" s="229" t="s">
        <v>1322</v>
      </c>
      <c r="G171" s="43"/>
      <c r="H171" s="43"/>
      <c r="I171" s="230"/>
      <c r="J171" s="43"/>
      <c r="K171" s="43"/>
      <c r="L171" s="47"/>
      <c r="M171" s="231"/>
      <c r="N171" s="232"/>
      <c r="O171" s="87"/>
      <c r="P171" s="87"/>
      <c r="Q171" s="87"/>
      <c r="R171" s="87"/>
      <c r="S171" s="87"/>
      <c r="T171" s="88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T171" s="20" t="s">
        <v>159</v>
      </c>
      <c r="AU171" s="20" t="s">
        <v>79</v>
      </c>
    </row>
    <row r="172" s="13" customFormat="1">
      <c r="A172" s="13"/>
      <c r="B172" s="233"/>
      <c r="C172" s="234"/>
      <c r="D172" s="235" t="s">
        <v>161</v>
      </c>
      <c r="E172" s="236" t="s">
        <v>19</v>
      </c>
      <c r="F172" s="237" t="s">
        <v>1323</v>
      </c>
      <c r="G172" s="234"/>
      <c r="H172" s="238">
        <v>41</v>
      </c>
      <c r="I172" s="239"/>
      <c r="J172" s="234"/>
      <c r="K172" s="234"/>
      <c r="L172" s="240"/>
      <c r="M172" s="241"/>
      <c r="N172" s="242"/>
      <c r="O172" s="242"/>
      <c r="P172" s="242"/>
      <c r="Q172" s="242"/>
      <c r="R172" s="242"/>
      <c r="S172" s="242"/>
      <c r="T172" s="24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4" t="s">
        <v>161</v>
      </c>
      <c r="AU172" s="244" t="s">
        <v>79</v>
      </c>
      <c r="AV172" s="13" t="s">
        <v>79</v>
      </c>
      <c r="AW172" s="13" t="s">
        <v>31</v>
      </c>
      <c r="AX172" s="13" t="s">
        <v>77</v>
      </c>
      <c r="AY172" s="244" t="s">
        <v>151</v>
      </c>
    </row>
    <row r="173" s="2" customFormat="1" ht="33" customHeight="1">
      <c r="A173" s="41"/>
      <c r="B173" s="42"/>
      <c r="C173" s="215" t="s">
        <v>257</v>
      </c>
      <c r="D173" s="215" t="s">
        <v>153</v>
      </c>
      <c r="E173" s="216" t="s">
        <v>1324</v>
      </c>
      <c r="F173" s="217" t="s">
        <v>1325</v>
      </c>
      <c r="G173" s="218" t="s">
        <v>197</v>
      </c>
      <c r="H173" s="219">
        <v>369</v>
      </c>
      <c r="I173" s="220"/>
      <c r="J173" s="221">
        <f>ROUND(I173*H173,2)</f>
        <v>0</v>
      </c>
      <c r="K173" s="217" t="s">
        <v>157</v>
      </c>
      <c r="L173" s="47"/>
      <c r="M173" s="222" t="s">
        <v>19</v>
      </c>
      <c r="N173" s="223" t="s">
        <v>40</v>
      </c>
      <c r="O173" s="87"/>
      <c r="P173" s="224">
        <f>O173*H173</f>
        <v>0</v>
      </c>
      <c r="Q173" s="224">
        <v>0</v>
      </c>
      <c r="R173" s="224">
        <f>Q173*H173</f>
        <v>0</v>
      </c>
      <c r="S173" s="224">
        <v>0</v>
      </c>
      <c r="T173" s="225">
        <f>S173*H173</f>
        <v>0</v>
      </c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R173" s="226" t="s">
        <v>500</v>
      </c>
      <c r="AT173" s="226" t="s">
        <v>153</v>
      </c>
      <c r="AU173" s="226" t="s">
        <v>79</v>
      </c>
      <c r="AY173" s="20" t="s">
        <v>151</v>
      </c>
      <c r="BE173" s="227">
        <f>IF(N173="základní",J173,0)</f>
        <v>0</v>
      </c>
      <c r="BF173" s="227">
        <f>IF(N173="snížená",J173,0)</f>
        <v>0</v>
      </c>
      <c r="BG173" s="227">
        <f>IF(N173="zákl. přenesená",J173,0)</f>
        <v>0</v>
      </c>
      <c r="BH173" s="227">
        <f>IF(N173="sníž. přenesená",J173,0)</f>
        <v>0</v>
      </c>
      <c r="BI173" s="227">
        <f>IF(N173="nulová",J173,0)</f>
        <v>0</v>
      </c>
      <c r="BJ173" s="20" t="s">
        <v>77</v>
      </c>
      <c r="BK173" s="227">
        <f>ROUND(I173*H173,2)</f>
        <v>0</v>
      </c>
      <c r="BL173" s="20" t="s">
        <v>500</v>
      </c>
      <c r="BM173" s="226" t="s">
        <v>364</v>
      </c>
    </row>
    <row r="174" s="2" customFormat="1">
      <c r="A174" s="41"/>
      <c r="B174" s="42"/>
      <c r="C174" s="43"/>
      <c r="D174" s="228" t="s">
        <v>159</v>
      </c>
      <c r="E174" s="43"/>
      <c r="F174" s="229" t="s">
        <v>1326</v>
      </c>
      <c r="G174" s="43"/>
      <c r="H174" s="43"/>
      <c r="I174" s="230"/>
      <c r="J174" s="43"/>
      <c r="K174" s="43"/>
      <c r="L174" s="47"/>
      <c r="M174" s="231"/>
      <c r="N174" s="232"/>
      <c r="O174" s="87"/>
      <c r="P174" s="87"/>
      <c r="Q174" s="87"/>
      <c r="R174" s="87"/>
      <c r="S174" s="87"/>
      <c r="T174" s="88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T174" s="20" t="s">
        <v>159</v>
      </c>
      <c r="AU174" s="20" t="s">
        <v>79</v>
      </c>
    </row>
    <row r="175" s="2" customFormat="1">
      <c r="A175" s="41"/>
      <c r="B175" s="42"/>
      <c r="C175" s="43"/>
      <c r="D175" s="235" t="s">
        <v>238</v>
      </c>
      <c r="E175" s="43"/>
      <c r="F175" s="256" t="s">
        <v>469</v>
      </c>
      <c r="G175" s="43"/>
      <c r="H175" s="43"/>
      <c r="I175" s="230"/>
      <c r="J175" s="43"/>
      <c r="K175" s="43"/>
      <c r="L175" s="47"/>
      <c r="M175" s="231"/>
      <c r="N175" s="232"/>
      <c r="O175" s="87"/>
      <c r="P175" s="87"/>
      <c r="Q175" s="87"/>
      <c r="R175" s="87"/>
      <c r="S175" s="87"/>
      <c r="T175" s="88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T175" s="20" t="s">
        <v>238</v>
      </c>
      <c r="AU175" s="20" t="s">
        <v>79</v>
      </c>
    </row>
    <row r="176" s="13" customFormat="1">
      <c r="A176" s="13"/>
      <c r="B176" s="233"/>
      <c r="C176" s="234"/>
      <c r="D176" s="235" t="s">
        <v>161</v>
      </c>
      <c r="E176" s="234"/>
      <c r="F176" s="237" t="s">
        <v>1327</v>
      </c>
      <c r="G176" s="234"/>
      <c r="H176" s="238">
        <v>369</v>
      </c>
      <c r="I176" s="239"/>
      <c r="J176" s="234"/>
      <c r="K176" s="234"/>
      <c r="L176" s="240"/>
      <c r="M176" s="241"/>
      <c r="N176" s="242"/>
      <c r="O176" s="242"/>
      <c r="P176" s="242"/>
      <c r="Q176" s="242"/>
      <c r="R176" s="242"/>
      <c r="S176" s="242"/>
      <c r="T176" s="24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4" t="s">
        <v>161</v>
      </c>
      <c r="AU176" s="244" t="s">
        <v>79</v>
      </c>
      <c r="AV176" s="13" t="s">
        <v>79</v>
      </c>
      <c r="AW176" s="13" t="s">
        <v>4</v>
      </c>
      <c r="AX176" s="13" t="s">
        <v>77</v>
      </c>
      <c r="AY176" s="244" t="s">
        <v>151</v>
      </c>
    </row>
    <row r="177" s="2" customFormat="1" ht="21.75" customHeight="1">
      <c r="A177" s="41"/>
      <c r="B177" s="42"/>
      <c r="C177" s="215" t="s">
        <v>376</v>
      </c>
      <c r="D177" s="215" t="s">
        <v>153</v>
      </c>
      <c r="E177" s="216" t="s">
        <v>1328</v>
      </c>
      <c r="F177" s="217" t="s">
        <v>1329</v>
      </c>
      <c r="G177" s="218" t="s">
        <v>230</v>
      </c>
      <c r="H177" s="219">
        <v>65.599999999999994</v>
      </c>
      <c r="I177" s="220"/>
      <c r="J177" s="221">
        <f>ROUND(I177*H177,2)</f>
        <v>0</v>
      </c>
      <c r="K177" s="217" t="s">
        <v>157</v>
      </c>
      <c r="L177" s="47"/>
      <c r="M177" s="222" t="s">
        <v>19</v>
      </c>
      <c r="N177" s="223" t="s">
        <v>40</v>
      </c>
      <c r="O177" s="87"/>
      <c r="P177" s="224">
        <f>O177*H177</f>
        <v>0</v>
      </c>
      <c r="Q177" s="224">
        <v>0</v>
      </c>
      <c r="R177" s="224">
        <f>Q177*H177</f>
        <v>0</v>
      </c>
      <c r="S177" s="224">
        <v>0</v>
      </c>
      <c r="T177" s="225">
        <f>S177*H177</f>
        <v>0</v>
      </c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R177" s="226" t="s">
        <v>500</v>
      </c>
      <c r="AT177" s="226" t="s">
        <v>153</v>
      </c>
      <c r="AU177" s="226" t="s">
        <v>79</v>
      </c>
      <c r="AY177" s="20" t="s">
        <v>151</v>
      </c>
      <c r="BE177" s="227">
        <f>IF(N177="základní",J177,0)</f>
        <v>0</v>
      </c>
      <c r="BF177" s="227">
        <f>IF(N177="snížená",J177,0)</f>
        <v>0</v>
      </c>
      <c r="BG177" s="227">
        <f>IF(N177="zákl. přenesená",J177,0)</f>
        <v>0</v>
      </c>
      <c r="BH177" s="227">
        <f>IF(N177="sníž. přenesená",J177,0)</f>
        <v>0</v>
      </c>
      <c r="BI177" s="227">
        <f>IF(N177="nulová",J177,0)</f>
        <v>0</v>
      </c>
      <c r="BJ177" s="20" t="s">
        <v>77</v>
      </c>
      <c r="BK177" s="227">
        <f>ROUND(I177*H177,2)</f>
        <v>0</v>
      </c>
      <c r="BL177" s="20" t="s">
        <v>500</v>
      </c>
      <c r="BM177" s="226" t="s">
        <v>369</v>
      </c>
    </row>
    <row r="178" s="2" customFormat="1">
      <c r="A178" s="41"/>
      <c r="B178" s="42"/>
      <c r="C178" s="43"/>
      <c r="D178" s="228" t="s">
        <v>159</v>
      </c>
      <c r="E178" s="43"/>
      <c r="F178" s="229" t="s">
        <v>1330</v>
      </c>
      <c r="G178" s="43"/>
      <c r="H178" s="43"/>
      <c r="I178" s="230"/>
      <c r="J178" s="43"/>
      <c r="K178" s="43"/>
      <c r="L178" s="47"/>
      <c r="M178" s="231"/>
      <c r="N178" s="232"/>
      <c r="O178" s="87"/>
      <c r="P178" s="87"/>
      <c r="Q178" s="87"/>
      <c r="R178" s="87"/>
      <c r="S178" s="87"/>
      <c r="T178" s="88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T178" s="20" t="s">
        <v>159</v>
      </c>
      <c r="AU178" s="20" t="s">
        <v>79</v>
      </c>
    </row>
    <row r="179" s="13" customFormat="1">
      <c r="A179" s="13"/>
      <c r="B179" s="233"/>
      <c r="C179" s="234"/>
      <c r="D179" s="235" t="s">
        <v>161</v>
      </c>
      <c r="E179" s="234"/>
      <c r="F179" s="237" t="s">
        <v>1331</v>
      </c>
      <c r="G179" s="234"/>
      <c r="H179" s="238">
        <v>65.599999999999994</v>
      </c>
      <c r="I179" s="239"/>
      <c r="J179" s="234"/>
      <c r="K179" s="234"/>
      <c r="L179" s="240"/>
      <c r="M179" s="241"/>
      <c r="N179" s="242"/>
      <c r="O179" s="242"/>
      <c r="P179" s="242"/>
      <c r="Q179" s="242"/>
      <c r="R179" s="242"/>
      <c r="S179" s="242"/>
      <c r="T179" s="24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4" t="s">
        <v>161</v>
      </c>
      <c r="AU179" s="244" t="s">
        <v>79</v>
      </c>
      <c r="AV179" s="13" t="s">
        <v>79</v>
      </c>
      <c r="AW179" s="13" t="s">
        <v>4</v>
      </c>
      <c r="AX179" s="13" t="s">
        <v>77</v>
      </c>
      <c r="AY179" s="244" t="s">
        <v>151</v>
      </c>
    </row>
    <row r="180" s="2" customFormat="1" ht="33" customHeight="1">
      <c r="A180" s="41"/>
      <c r="B180" s="42"/>
      <c r="C180" s="215" t="s">
        <v>381</v>
      </c>
      <c r="D180" s="215" t="s">
        <v>153</v>
      </c>
      <c r="E180" s="216" t="s">
        <v>1332</v>
      </c>
      <c r="F180" s="217" t="s">
        <v>1333</v>
      </c>
      <c r="G180" s="218" t="s">
        <v>191</v>
      </c>
      <c r="H180" s="219">
        <v>250</v>
      </c>
      <c r="I180" s="220"/>
      <c r="J180" s="221">
        <f>ROUND(I180*H180,2)</f>
        <v>0</v>
      </c>
      <c r="K180" s="217" t="s">
        <v>157</v>
      </c>
      <c r="L180" s="47"/>
      <c r="M180" s="222" t="s">
        <v>19</v>
      </c>
      <c r="N180" s="223" t="s">
        <v>40</v>
      </c>
      <c r="O180" s="87"/>
      <c r="P180" s="224">
        <f>O180*H180</f>
        <v>0</v>
      </c>
      <c r="Q180" s="224">
        <v>0</v>
      </c>
      <c r="R180" s="224">
        <f>Q180*H180</f>
        <v>0</v>
      </c>
      <c r="S180" s="224">
        <v>0</v>
      </c>
      <c r="T180" s="225">
        <f>S180*H180</f>
        <v>0</v>
      </c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R180" s="226" t="s">
        <v>500</v>
      </c>
      <c r="AT180" s="226" t="s">
        <v>153</v>
      </c>
      <c r="AU180" s="226" t="s">
        <v>79</v>
      </c>
      <c r="AY180" s="20" t="s">
        <v>151</v>
      </c>
      <c r="BE180" s="227">
        <f>IF(N180="základní",J180,0)</f>
        <v>0</v>
      </c>
      <c r="BF180" s="227">
        <f>IF(N180="snížená",J180,0)</f>
        <v>0</v>
      </c>
      <c r="BG180" s="227">
        <f>IF(N180="zákl. přenesená",J180,0)</f>
        <v>0</v>
      </c>
      <c r="BH180" s="227">
        <f>IF(N180="sníž. přenesená",J180,0)</f>
        <v>0</v>
      </c>
      <c r="BI180" s="227">
        <f>IF(N180="nulová",J180,0)</f>
        <v>0</v>
      </c>
      <c r="BJ180" s="20" t="s">
        <v>77</v>
      </c>
      <c r="BK180" s="227">
        <f>ROUND(I180*H180,2)</f>
        <v>0</v>
      </c>
      <c r="BL180" s="20" t="s">
        <v>500</v>
      </c>
      <c r="BM180" s="226" t="s">
        <v>374</v>
      </c>
    </row>
    <row r="181" s="2" customFormat="1">
      <c r="A181" s="41"/>
      <c r="B181" s="42"/>
      <c r="C181" s="43"/>
      <c r="D181" s="228" t="s">
        <v>159</v>
      </c>
      <c r="E181" s="43"/>
      <c r="F181" s="229" t="s">
        <v>1334</v>
      </c>
      <c r="G181" s="43"/>
      <c r="H181" s="43"/>
      <c r="I181" s="230"/>
      <c r="J181" s="43"/>
      <c r="K181" s="43"/>
      <c r="L181" s="47"/>
      <c r="M181" s="231"/>
      <c r="N181" s="232"/>
      <c r="O181" s="87"/>
      <c r="P181" s="87"/>
      <c r="Q181" s="87"/>
      <c r="R181" s="87"/>
      <c r="S181" s="87"/>
      <c r="T181" s="88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T181" s="20" t="s">
        <v>159</v>
      </c>
      <c r="AU181" s="20" t="s">
        <v>79</v>
      </c>
    </row>
    <row r="182" s="13" customFormat="1">
      <c r="A182" s="13"/>
      <c r="B182" s="233"/>
      <c r="C182" s="234"/>
      <c r="D182" s="235" t="s">
        <v>161</v>
      </c>
      <c r="E182" s="236" t="s">
        <v>19</v>
      </c>
      <c r="F182" s="237" t="s">
        <v>1319</v>
      </c>
      <c r="G182" s="234"/>
      <c r="H182" s="238">
        <v>250</v>
      </c>
      <c r="I182" s="239"/>
      <c r="J182" s="234"/>
      <c r="K182" s="234"/>
      <c r="L182" s="240"/>
      <c r="M182" s="241"/>
      <c r="N182" s="242"/>
      <c r="O182" s="242"/>
      <c r="P182" s="242"/>
      <c r="Q182" s="242"/>
      <c r="R182" s="242"/>
      <c r="S182" s="242"/>
      <c r="T182" s="24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4" t="s">
        <v>161</v>
      </c>
      <c r="AU182" s="244" t="s">
        <v>79</v>
      </c>
      <c r="AV182" s="13" t="s">
        <v>79</v>
      </c>
      <c r="AW182" s="13" t="s">
        <v>31</v>
      </c>
      <c r="AX182" s="13" t="s">
        <v>77</v>
      </c>
      <c r="AY182" s="244" t="s">
        <v>151</v>
      </c>
    </row>
    <row r="183" s="2" customFormat="1" ht="16.5" customHeight="1">
      <c r="A183" s="41"/>
      <c r="B183" s="42"/>
      <c r="C183" s="257" t="s">
        <v>386</v>
      </c>
      <c r="D183" s="257" t="s">
        <v>249</v>
      </c>
      <c r="E183" s="258" t="s">
        <v>765</v>
      </c>
      <c r="F183" s="259" t="s">
        <v>766</v>
      </c>
      <c r="G183" s="260" t="s">
        <v>230</v>
      </c>
      <c r="H183" s="261">
        <v>35.116</v>
      </c>
      <c r="I183" s="262"/>
      <c r="J183" s="263">
        <f>ROUND(I183*H183,2)</f>
        <v>0</v>
      </c>
      <c r="K183" s="259" t="s">
        <v>157</v>
      </c>
      <c r="L183" s="264"/>
      <c r="M183" s="265" t="s">
        <v>19</v>
      </c>
      <c r="N183" s="266" t="s">
        <v>40</v>
      </c>
      <c r="O183" s="87"/>
      <c r="P183" s="224">
        <f>O183*H183</f>
        <v>0</v>
      </c>
      <c r="Q183" s="224">
        <v>1</v>
      </c>
      <c r="R183" s="224">
        <f>Q183*H183</f>
        <v>35.116</v>
      </c>
      <c r="S183" s="224">
        <v>0</v>
      </c>
      <c r="T183" s="225">
        <f>S183*H183</f>
        <v>0</v>
      </c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R183" s="226" t="s">
        <v>507</v>
      </c>
      <c r="AT183" s="226" t="s">
        <v>249</v>
      </c>
      <c r="AU183" s="226" t="s">
        <v>79</v>
      </c>
      <c r="AY183" s="20" t="s">
        <v>151</v>
      </c>
      <c r="BE183" s="227">
        <f>IF(N183="základní",J183,0)</f>
        <v>0</v>
      </c>
      <c r="BF183" s="227">
        <f>IF(N183="snížená",J183,0)</f>
        <v>0</v>
      </c>
      <c r="BG183" s="227">
        <f>IF(N183="zákl. přenesená",J183,0)</f>
        <v>0</v>
      </c>
      <c r="BH183" s="227">
        <f>IF(N183="sníž. přenesená",J183,0)</f>
        <v>0</v>
      </c>
      <c r="BI183" s="227">
        <f>IF(N183="nulová",J183,0)</f>
        <v>0</v>
      </c>
      <c r="BJ183" s="20" t="s">
        <v>77</v>
      </c>
      <c r="BK183" s="227">
        <f>ROUND(I183*H183,2)</f>
        <v>0</v>
      </c>
      <c r="BL183" s="20" t="s">
        <v>500</v>
      </c>
      <c r="BM183" s="226" t="s">
        <v>379</v>
      </c>
    </row>
    <row r="184" s="13" customFormat="1">
      <c r="A184" s="13"/>
      <c r="B184" s="233"/>
      <c r="C184" s="234"/>
      <c r="D184" s="235" t="s">
        <v>161</v>
      </c>
      <c r="E184" s="236" t="s">
        <v>19</v>
      </c>
      <c r="F184" s="237" t="s">
        <v>1335</v>
      </c>
      <c r="G184" s="234"/>
      <c r="H184" s="238">
        <v>19.509</v>
      </c>
      <c r="I184" s="239"/>
      <c r="J184" s="234"/>
      <c r="K184" s="234"/>
      <c r="L184" s="240"/>
      <c r="M184" s="241"/>
      <c r="N184" s="242"/>
      <c r="O184" s="242"/>
      <c r="P184" s="242"/>
      <c r="Q184" s="242"/>
      <c r="R184" s="242"/>
      <c r="S184" s="242"/>
      <c r="T184" s="24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4" t="s">
        <v>161</v>
      </c>
      <c r="AU184" s="244" t="s">
        <v>79</v>
      </c>
      <c r="AV184" s="13" t="s">
        <v>79</v>
      </c>
      <c r="AW184" s="13" t="s">
        <v>31</v>
      </c>
      <c r="AX184" s="13" t="s">
        <v>77</v>
      </c>
      <c r="AY184" s="244" t="s">
        <v>151</v>
      </c>
    </row>
    <row r="185" s="13" customFormat="1">
      <c r="A185" s="13"/>
      <c r="B185" s="233"/>
      <c r="C185" s="234"/>
      <c r="D185" s="235" t="s">
        <v>161</v>
      </c>
      <c r="E185" s="234"/>
      <c r="F185" s="237" t="s">
        <v>1336</v>
      </c>
      <c r="G185" s="234"/>
      <c r="H185" s="238">
        <v>35.116</v>
      </c>
      <c r="I185" s="239"/>
      <c r="J185" s="234"/>
      <c r="K185" s="234"/>
      <c r="L185" s="240"/>
      <c r="M185" s="241"/>
      <c r="N185" s="242"/>
      <c r="O185" s="242"/>
      <c r="P185" s="242"/>
      <c r="Q185" s="242"/>
      <c r="R185" s="242"/>
      <c r="S185" s="242"/>
      <c r="T185" s="24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4" t="s">
        <v>161</v>
      </c>
      <c r="AU185" s="244" t="s">
        <v>79</v>
      </c>
      <c r="AV185" s="13" t="s">
        <v>79</v>
      </c>
      <c r="AW185" s="13" t="s">
        <v>4</v>
      </c>
      <c r="AX185" s="13" t="s">
        <v>77</v>
      </c>
      <c r="AY185" s="244" t="s">
        <v>151</v>
      </c>
    </row>
    <row r="186" s="2" customFormat="1" ht="16.5" customHeight="1">
      <c r="A186" s="41"/>
      <c r="B186" s="42"/>
      <c r="C186" s="215" t="s">
        <v>390</v>
      </c>
      <c r="D186" s="215" t="s">
        <v>153</v>
      </c>
      <c r="E186" s="216" t="s">
        <v>1337</v>
      </c>
      <c r="F186" s="217" t="s">
        <v>1338</v>
      </c>
      <c r="G186" s="218" t="s">
        <v>197</v>
      </c>
      <c r="H186" s="219">
        <v>6</v>
      </c>
      <c r="I186" s="220"/>
      <c r="J186" s="221">
        <f>ROUND(I186*H186,2)</f>
        <v>0</v>
      </c>
      <c r="K186" s="217" t="s">
        <v>157</v>
      </c>
      <c r="L186" s="47"/>
      <c r="M186" s="222" t="s">
        <v>19</v>
      </c>
      <c r="N186" s="223" t="s">
        <v>40</v>
      </c>
      <c r="O186" s="87"/>
      <c r="P186" s="224">
        <f>O186*H186</f>
        <v>0</v>
      </c>
      <c r="Q186" s="224">
        <v>2.3010222040000001</v>
      </c>
      <c r="R186" s="224">
        <f>Q186*H186</f>
        <v>13.806133224</v>
      </c>
      <c r="S186" s="224">
        <v>0</v>
      </c>
      <c r="T186" s="225">
        <f>S186*H186</f>
        <v>0</v>
      </c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R186" s="226" t="s">
        <v>500</v>
      </c>
      <c r="AT186" s="226" t="s">
        <v>153</v>
      </c>
      <c r="AU186" s="226" t="s">
        <v>79</v>
      </c>
      <c r="AY186" s="20" t="s">
        <v>151</v>
      </c>
      <c r="BE186" s="227">
        <f>IF(N186="základní",J186,0)</f>
        <v>0</v>
      </c>
      <c r="BF186" s="227">
        <f>IF(N186="snížená",J186,0)</f>
        <v>0</v>
      </c>
      <c r="BG186" s="227">
        <f>IF(N186="zákl. přenesená",J186,0)</f>
        <v>0</v>
      </c>
      <c r="BH186" s="227">
        <f>IF(N186="sníž. přenesená",J186,0)</f>
        <v>0</v>
      </c>
      <c r="BI186" s="227">
        <f>IF(N186="nulová",J186,0)</f>
        <v>0</v>
      </c>
      <c r="BJ186" s="20" t="s">
        <v>77</v>
      </c>
      <c r="BK186" s="227">
        <f>ROUND(I186*H186,2)</f>
        <v>0</v>
      </c>
      <c r="BL186" s="20" t="s">
        <v>500</v>
      </c>
      <c r="BM186" s="226" t="s">
        <v>384</v>
      </c>
    </row>
    <row r="187" s="2" customFormat="1">
      <c r="A187" s="41"/>
      <c r="B187" s="42"/>
      <c r="C187" s="43"/>
      <c r="D187" s="228" t="s">
        <v>159</v>
      </c>
      <c r="E187" s="43"/>
      <c r="F187" s="229" t="s">
        <v>1339</v>
      </c>
      <c r="G187" s="43"/>
      <c r="H187" s="43"/>
      <c r="I187" s="230"/>
      <c r="J187" s="43"/>
      <c r="K187" s="43"/>
      <c r="L187" s="47"/>
      <c r="M187" s="231"/>
      <c r="N187" s="232"/>
      <c r="O187" s="87"/>
      <c r="P187" s="87"/>
      <c r="Q187" s="87"/>
      <c r="R187" s="87"/>
      <c r="S187" s="87"/>
      <c r="T187" s="88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T187" s="20" t="s">
        <v>159</v>
      </c>
      <c r="AU187" s="20" t="s">
        <v>79</v>
      </c>
    </row>
    <row r="188" s="2" customFormat="1" ht="24.15" customHeight="1">
      <c r="A188" s="41"/>
      <c r="B188" s="42"/>
      <c r="C188" s="215" t="s">
        <v>396</v>
      </c>
      <c r="D188" s="215" t="s">
        <v>153</v>
      </c>
      <c r="E188" s="216" t="s">
        <v>1340</v>
      </c>
      <c r="F188" s="217" t="s">
        <v>1341</v>
      </c>
      <c r="G188" s="218" t="s">
        <v>191</v>
      </c>
      <c r="H188" s="219">
        <v>250</v>
      </c>
      <c r="I188" s="220"/>
      <c r="J188" s="221">
        <f>ROUND(I188*H188,2)</f>
        <v>0</v>
      </c>
      <c r="K188" s="217" t="s">
        <v>157</v>
      </c>
      <c r="L188" s="47"/>
      <c r="M188" s="222" t="s">
        <v>19</v>
      </c>
      <c r="N188" s="223" t="s">
        <v>40</v>
      </c>
      <c r="O188" s="87"/>
      <c r="P188" s="224">
        <f>O188*H188</f>
        <v>0</v>
      </c>
      <c r="Q188" s="224">
        <v>0.20000000000000001</v>
      </c>
      <c r="R188" s="224">
        <f>Q188*H188</f>
        <v>50</v>
      </c>
      <c r="S188" s="224">
        <v>0</v>
      </c>
      <c r="T188" s="225">
        <f>S188*H188</f>
        <v>0</v>
      </c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R188" s="226" t="s">
        <v>500</v>
      </c>
      <c r="AT188" s="226" t="s">
        <v>153</v>
      </c>
      <c r="AU188" s="226" t="s">
        <v>79</v>
      </c>
      <c r="AY188" s="20" t="s">
        <v>151</v>
      </c>
      <c r="BE188" s="227">
        <f>IF(N188="základní",J188,0)</f>
        <v>0</v>
      </c>
      <c r="BF188" s="227">
        <f>IF(N188="snížená",J188,0)</f>
        <v>0</v>
      </c>
      <c r="BG188" s="227">
        <f>IF(N188="zákl. přenesená",J188,0)</f>
        <v>0</v>
      </c>
      <c r="BH188" s="227">
        <f>IF(N188="sníž. přenesená",J188,0)</f>
        <v>0</v>
      </c>
      <c r="BI188" s="227">
        <f>IF(N188="nulová",J188,0)</f>
        <v>0</v>
      </c>
      <c r="BJ188" s="20" t="s">
        <v>77</v>
      </c>
      <c r="BK188" s="227">
        <f>ROUND(I188*H188,2)</f>
        <v>0</v>
      </c>
      <c r="BL188" s="20" t="s">
        <v>500</v>
      </c>
      <c r="BM188" s="226" t="s">
        <v>389</v>
      </c>
    </row>
    <row r="189" s="2" customFormat="1">
      <c r="A189" s="41"/>
      <c r="B189" s="42"/>
      <c r="C189" s="43"/>
      <c r="D189" s="228" t="s">
        <v>159</v>
      </c>
      <c r="E189" s="43"/>
      <c r="F189" s="229" t="s">
        <v>1342</v>
      </c>
      <c r="G189" s="43"/>
      <c r="H189" s="43"/>
      <c r="I189" s="230"/>
      <c r="J189" s="43"/>
      <c r="K189" s="43"/>
      <c r="L189" s="47"/>
      <c r="M189" s="231"/>
      <c r="N189" s="232"/>
      <c r="O189" s="87"/>
      <c r="P189" s="87"/>
      <c r="Q189" s="87"/>
      <c r="R189" s="87"/>
      <c r="S189" s="87"/>
      <c r="T189" s="88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T189" s="20" t="s">
        <v>159</v>
      </c>
      <c r="AU189" s="20" t="s">
        <v>79</v>
      </c>
    </row>
    <row r="190" s="2" customFormat="1" ht="21.75" customHeight="1">
      <c r="A190" s="41"/>
      <c r="B190" s="42"/>
      <c r="C190" s="215" t="s">
        <v>401</v>
      </c>
      <c r="D190" s="215" t="s">
        <v>153</v>
      </c>
      <c r="E190" s="216" t="s">
        <v>1343</v>
      </c>
      <c r="F190" s="217" t="s">
        <v>1344</v>
      </c>
      <c r="G190" s="218" t="s">
        <v>191</v>
      </c>
      <c r="H190" s="219">
        <v>250</v>
      </c>
      <c r="I190" s="220"/>
      <c r="J190" s="221">
        <f>ROUND(I190*H190,2)</f>
        <v>0</v>
      </c>
      <c r="K190" s="217" t="s">
        <v>157</v>
      </c>
      <c r="L190" s="47"/>
      <c r="M190" s="222" t="s">
        <v>19</v>
      </c>
      <c r="N190" s="223" t="s">
        <v>40</v>
      </c>
      <c r="O190" s="87"/>
      <c r="P190" s="224">
        <f>O190*H190</f>
        <v>0</v>
      </c>
      <c r="Q190" s="224">
        <v>9.1799999999999995E-05</v>
      </c>
      <c r="R190" s="224">
        <f>Q190*H190</f>
        <v>0.022949999999999998</v>
      </c>
      <c r="S190" s="224">
        <v>0</v>
      </c>
      <c r="T190" s="225">
        <f>S190*H190</f>
        <v>0</v>
      </c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R190" s="226" t="s">
        <v>500</v>
      </c>
      <c r="AT190" s="226" t="s">
        <v>153</v>
      </c>
      <c r="AU190" s="226" t="s">
        <v>79</v>
      </c>
      <c r="AY190" s="20" t="s">
        <v>151</v>
      </c>
      <c r="BE190" s="227">
        <f>IF(N190="základní",J190,0)</f>
        <v>0</v>
      </c>
      <c r="BF190" s="227">
        <f>IF(N190="snížená",J190,0)</f>
        <v>0</v>
      </c>
      <c r="BG190" s="227">
        <f>IF(N190="zákl. přenesená",J190,0)</f>
        <v>0</v>
      </c>
      <c r="BH190" s="227">
        <f>IF(N190="sníž. přenesená",J190,0)</f>
        <v>0</v>
      </c>
      <c r="BI190" s="227">
        <f>IF(N190="nulová",J190,0)</f>
        <v>0</v>
      </c>
      <c r="BJ190" s="20" t="s">
        <v>77</v>
      </c>
      <c r="BK190" s="227">
        <f>ROUND(I190*H190,2)</f>
        <v>0</v>
      </c>
      <c r="BL190" s="20" t="s">
        <v>500</v>
      </c>
      <c r="BM190" s="226" t="s">
        <v>393</v>
      </c>
    </row>
    <row r="191" s="2" customFormat="1">
      <c r="A191" s="41"/>
      <c r="B191" s="42"/>
      <c r="C191" s="43"/>
      <c r="D191" s="228" t="s">
        <v>159</v>
      </c>
      <c r="E191" s="43"/>
      <c r="F191" s="229" t="s">
        <v>1345</v>
      </c>
      <c r="G191" s="43"/>
      <c r="H191" s="43"/>
      <c r="I191" s="230"/>
      <c r="J191" s="43"/>
      <c r="K191" s="43"/>
      <c r="L191" s="47"/>
      <c r="M191" s="231"/>
      <c r="N191" s="232"/>
      <c r="O191" s="87"/>
      <c r="P191" s="87"/>
      <c r="Q191" s="87"/>
      <c r="R191" s="87"/>
      <c r="S191" s="87"/>
      <c r="T191" s="88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T191" s="20" t="s">
        <v>159</v>
      </c>
      <c r="AU191" s="20" t="s">
        <v>79</v>
      </c>
    </row>
    <row r="192" s="2" customFormat="1" ht="16.5" customHeight="1">
      <c r="A192" s="41"/>
      <c r="B192" s="42"/>
      <c r="C192" s="215" t="s">
        <v>408</v>
      </c>
      <c r="D192" s="215" t="s">
        <v>153</v>
      </c>
      <c r="E192" s="216" t="s">
        <v>1346</v>
      </c>
      <c r="F192" s="217" t="s">
        <v>1347</v>
      </c>
      <c r="G192" s="218" t="s">
        <v>230</v>
      </c>
      <c r="H192" s="219">
        <v>102.84699999999999</v>
      </c>
      <c r="I192" s="220"/>
      <c r="J192" s="221">
        <f>ROUND(I192*H192,2)</f>
        <v>0</v>
      </c>
      <c r="K192" s="217" t="s">
        <v>157</v>
      </c>
      <c r="L192" s="47"/>
      <c r="M192" s="222" t="s">
        <v>19</v>
      </c>
      <c r="N192" s="223" t="s">
        <v>40</v>
      </c>
      <c r="O192" s="87"/>
      <c r="P192" s="224">
        <f>O192*H192</f>
        <v>0</v>
      </c>
      <c r="Q192" s="224">
        <v>0</v>
      </c>
      <c r="R192" s="224">
        <f>Q192*H192</f>
        <v>0</v>
      </c>
      <c r="S192" s="224">
        <v>0</v>
      </c>
      <c r="T192" s="225">
        <f>S192*H192</f>
        <v>0</v>
      </c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R192" s="226" t="s">
        <v>500</v>
      </c>
      <c r="AT192" s="226" t="s">
        <v>153</v>
      </c>
      <c r="AU192" s="226" t="s">
        <v>79</v>
      </c>
      <c r="AY192" s="20" t="s">
        <v>151</v>
      </c>
      <c r="BE192" s="227">
        <f>IF(N192="základní",J192,0)</f>
        <v>0</v>
      </c>
      <c r="BF192" s="227">
        <f>IF(N192="snížená",J192,0)</f>
        <v>0</v>
      </c>
      <c r="BG192" s="227">
        <f>IF(N192="zákl. přenesená",J192,0)</f>
        <v>0</v>
      </c>
      <c r="BH192" s="227">
        <f>IF(N192="sníž. přenesená",J192,0)</f>
        <v>0</v>
      </c>
      <c r="BI192" s="227">
        <f>IF(N192="nulová",J192,0)</f>
        <v>0</v>
      </c>
      <c r="BJ192" s="20" t="s">
        <v>77</v>
      </c>
      <c r="BK192" s="227">
        <f>ROUND(I192*H192,2)</f>
        <v>0</v>
      </c>
      <c r="BL192" s="20" t="s">
        <v>500</v>
      </c>
      <c r="BM192" s="226" t="s">
        <v>399</v>
      </c>
    </row>
    <row r="193" s="2" customFormat="1">
      <c r="A193" s="41"/>
      <c r="B193" s="42"/>
      <c r="C193" s="43"/>
      <c r="D193" s="228" t="s">
        <v>159</v>
      </c>
      <c r="E193" s="43"/>
      <c r="F193" s="229" t="s">
        <v>1348</v>
      </c>
      <c r="G193" s="43"/>
      <c r="H193" s="43"/>
      <c r="I193" s="230"/>
      <c r="J193" s="43"/>
      <c r="K193" s="43"/>
      <c r="L193" s="47"/>
      <c r="M193" s="270"/>
      <c r="N193" s="271"/>
      <c r="O193" s="272"/>
      <c r="P193" s="272"/>
      <c r="Q193" s="272"/>
      <c r="R193" s="272"/>
      <c r="S193" s="272"/>
      <c r="T193" s="273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T193" s="20" t="s">
        <v>159</v>
      </c>
      <c r="AU193" s="20" t="s">
        <v>79</v>
      </c>
    </row>
    <row r="194" s="2" customFormat="1" ht="6.96" customHeight="1">
      <c r="A194" s="41"/>
      <c r="B194" s="62"/>
      <c r="C194" s="63"/>
      <c r="D194" s="63"/>
      <c r="E194" s="63"/>
      <c r="F194" s="63"/>
      <c r="G194" s="63"/>
      <c r="H194" s="63"/>
      <c r="I194" s="63"/>
      <c r="J194" s="63"/>
      <c r="K194" s="63"/>
      <c r="L194" s="47"/>
      <c r="M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</row>
  </sheetData>
  <sheetProtection sheet="1" autoFilter="0" formatColumns="0" formatRows="0" objects="1" scenarios="1" spinCount="100000" saltValue="5vqm7Fo9eSQLTYtywd8VD1GEKvvDB2Z/BtM+a9WakvMfrAk4wk0a2kQE6pSIho0elkQ7tfiAr/W6GUuTR0mP0g==" hashValue="i6S+mA57tzh6I2PipP+iuvcWnvPVJ6vpyXUDysi9XQzcwpdHCXUdHTYL2gcXYBgxkueuyzFVrq0xJJVOm1xGUg==" algorithmName="SHA-512" password="88A1"/>
  <autoFilter ref="C87:K193"/>
  <mergeCells count="9">
    <mergeCell ref="E7:H7"/>
    <mergeCell ref="E9:H9"/>
    <mergeCell ref="E18:H18"/>
    <mergeCell ref="E27:H27"/>
    <mergeCell ref="E48:H48"/>
    <mergeCell ref="E50:H50"/>
    <mergeCell ref="E78:H78"/>
    <mergeCell ref="E80:H80"/>
    <mergeCell ref="L2:V2"/>
  </mergeCells>
  <hyperlinks>
    <hyperlink ref="F92" r:id="rId1" display="https://podminky.urs.cz/item/CS_URS_2024_01/945421110"/>
    <hyperlink ref="F96" r:id="rId2" display="https://podminky.urs.cz/item/CS_URS_2024_01/741110312"/>
    <hyperlink ref="F100" r:id="rId3" display="https://podminky.urs.cz/item/CS_URS_2024_01/741110314"/>
    <hyperlink ref="F104" r:id="rId4" display="https://podminky.urs.cz/item/CS_URS_2024_01/741122122"/>
    <hyperlink ref="F111" r:id="rId5" display="https://podminky.urs.cz/item/CS_URS_2024_01/741122133"/>
    <hyperlink ref="F116" r:id="rId6" display="https://podminky.urs.cz/item/CS_URS_2024_01/741122143"/>
    <hyperlink ref="F121" r:id="rId7" display="https://podminky.urs.cz/item/CS_URS_2024_01/741130021"/>
    <hyperlink ref="F123" r:id="rId8" display="https://podminky.urs.cz/item/CS_URS_2024_01/741130026"/>
    <hyperlink ref="F125" r:id="rId9" display="https://podminky.urs.cz/item/CS_URS_2024_01/741410021"/>
    <hyperlink ref="F129" r:id="rId10" display="https://podminky.urs.cz/item/CS_URS_2024_01/741810003"/>
    <hyperlink ref="F131" r:id="rId11" display="https://podminky.urs.cz/item/CS_URS_2024_01/741820102"/>
    <hyperlink ref="F133" r:id="rId12" display="https://podminky.urs.cz/item/CS_URS_2024_01/998741101"/>
    <hyperlink ref="F136" r:id="rId13" display="https://podminky.urs.cz/item/CS_URS_2024_01/742122001"/>
    <hyperlink ref="F139" r:id="rId14" display="https://podminky.urs.cz/item/CS_URS_2024_01/998742101"/>
    <hyperlink ref="F143" r:id="rId15" display="https://podminky.urs.cz/item/CS_URS_2024_01/741371920"/>
    <hyperlink ref="F145" r:id="rId16" display="https://podminky.urs.cz/item/CS_URS_2024_01/210203901"/>
    <hyperlink ref="F148" r:id="rId17" display="https://podminky.urs.cz/item/CS_URS_2024_01/210204011"/>
    <hyperlink ref="F151" r:id="rId18" display="https://podminky.urs.cz/item/CS_URS_2024_01/210204201"/>
    <hyperlink ref="F154" r:id="rId19" display="https://podminky.urs.cz/item/CS_URS_2024_01/741372127"/>
    <hyperlink ref="F158" r:id="rId20" display="https://podminky.urs.cz/item/CS_URS_2024_01/210280131"/>
    <hyperlink ref="F161" r:id="rId21" display="https://podminky.urs.cz/item/CS_URS_2024_01/220960021"/>
    <hyperlink ref="F165" r:id="rId22" display="https://podminky.urs.cz/item/CS_URS_2024_01/460141112"/>
    <hyperlink ref="F168" r:id="rId23" display="https://podminky.urs.cz/item/CS_URS_2024_01/460171182"/>
    <hyperlink ref="F171" r:id="rId24" display="https://podminky.urs.cz/item/CS_URS_2024_01/460341113"/>
    <hyperlink ref="F174" r:id="rId25" display="https://podminky.urs.cz/item/CS_URS_2024_01/460341121"/>
    <hyperlink ref="F178" r:id="rId26" display="https://podminky.urs.cz/item/CS_URS_2024_01/460361111"/>
    <hyperlink ref="F181" r:id="rId27" display="https://podminky.urs.cz/item/CS_URS_2024_01/460451192"/>
    <hyperlink ref="F187" r:id="rId28" display="https://podminky.urs.cz/item/CS_URS_2024_01/460641113"/>
    <hyperlink ref="F189" r:id="rId29" display="https://podminky.urs.cz/item/CS_URS_2024_01/460661112"/>
    <hyperlink ref="F191" r:id="rId30" display="https://podminky.urs.cz/item/CS_URS_2024_01/460671113"/>
    <hyperlink ref="F193" r:id="rId31" display="https://podminky.urs.cz/item/CS_URS_2024_01/4699811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2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97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79</v>
      </c>
    </row>
    <row r="4" s="1" customFormat="1" ht="24.96" customHeight="1">
      <c r="B4" s="23"/>
      <c r="D4" s="143" t="s">
        <v>120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19-2023-1 - Revitalizace veřejného prostranství v Líbeznicích u bytových domů, k.ú. Líbeznice - I.etapa</v>
      </c>
      <c r="F7" s="145"/>
      <c r="G7" s="145"/>
      <c r="H7" s="145"/>
      <c r="L7" s="23"/>
    </row>
    <row r="8" s="2" customFormat="1" ht="12" customHeight="1">
      <c r="A8" s="41"/>
      <c r="B8" s="47"/>
      <c r="C8" s="41"/>
      <c r="D8" s="145" t="s">
        <v>121</v>
      </c>
      <c r="E8" s="41"/>
      <c r="F8" s="41"/>
      <c r="G8" s="41"/>
      <c r="H8" s="41"/>
      <c r="I8" s="41"/>
      <c r="J8" s="41"/>
      <c r="K8" s="41"/>
      <c r="L8" s="14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48" t="s">
        <v>1349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45" t="s">
        <v>18</v>
      </c>
      <c r="E11" s="41"/>
      <c r="F11" s="136" t="s">
        <v>19</v>
      </c>
      <c r="G11" s="41"/>
      <c r="H11" s="41"/>
      <c r="I11" s="145" t="s">
        <v>20</v>
      </c>
      <c r="J11" s="136" t="s">
        <v>19</v>
      </c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45" t="s">
        <v>21</v>
      </c>
      <c r="E12" s="41"/>
      <c r="F12" s="136" t="s">
        <v>22</v>
      </c>
      <c r="G12" s="41"/>
      <c r="H12" s="41"/>
      <c r="I12" s="145" t="s">
        <v>23</v>
      </c>
      <c r="J12" s="149" t="str">
        <f>'Rekapitulace stavby'!AN8</f>
        <v>29. 1. 2024</v>
      </c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25</v>
      </c>
      <c r="E14" s="41"/>
      <c r="F14" s="41"/>
      <c r="G14" s="41"/>
      <c r="H14" s="41"/>
      <c r="I14" s="145" t="s">
        <v>26</v>
      </c>
      <c r="J14" s="136" t="str">
        <f>IF('Rekapitulace stavby'!AN10="","",'Rekapitulace stavby'!AN10)</f>
        <v/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6" t="str">
        <f>IF('Rekapitulace stavby'!E11="","",'Rekapitulace stavby'!E11)</f>
        <v xml:space="preserve"> </v>
      </c>
      <c r="F15" s="41"/>
      <c r="G15" s="41"/>
      <c r="H15" s="41"/>
      <c r="I15" s="145" t="s">
        <v>27</v>
      </c>
      <c r="J15" s="136" t="str">
        <f>IF('Rekapitulace stavby'!AN11="","",'Rekapitulace stavby'!AN11)</f>
        <v/>
      </c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45" t="s">
        <v>28</v>
      </c>
      <c r="E17" s="41"/>
      <c r="F17" s="41"/>
      <c r="G17" s="41"/>
      <c r="H17" s="41"/>
      <c r="I17" s="145" t="s">
        <v>26</v>
      </c>
      <c r="J17" s="36" t="str">
        <f>'Rekapitulace stavby'!AN13</f>
        <v>Vyplň údaj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6"/>
      <c r="G18" s="136"/>
      <c r="H18" s="136"/>
      <c r="I18" s="145" t="s">
        <v>27</v>
      </c>
      <c r="J18" s="36" t="str">
        <f>'Rekapitulace stavby'!AN14</f>
        <v>Vyplň údaj</v>
      </c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45" t="s">
        <v>30</v>
      </c>
      <c r="E20" s="41"/>
      <c r="F20" s="41"/>
      <c r="G20" s="41"/>
      <c r="H20" s="41"/>
      <c r="I20" s="145" t="s">
        <v>26</v>
      </c>
      <c r="J20" s="136" t="str">
        <f>IF('Rekapitulace stavby'!AN16="","",'Rekapitulace stavby'!AN16)</f>
        <v/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6" t="str">
        <f>IF('Rekapitulace stavby'!E17="","",'Rekapitulace stavby'!E17)</f>
        <v xml:space="preserve"> </v>
      </c>
      <c r="F21" s="41"/>
      <c r="G21" s="41"/>
      <c r="H21" s="41"/>
      <c r="I21" s="145" t="s">
        <v>27</v>
      </c>
      <c r="J21" s="136" t="str">
        <f>IF('Rekapitulace stavby'!AN17="","",'Rekapitulace stavby'!AN17)</f>
        <v/>
      </c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45" t="s">
        <v>32</v>
      </c>
      <c r="E23" s="41"/>
      <c r="F23" s="41"/>
      <c r="G23" s="41"/>
      <c r="H23" s="41"/>
      <c r="I23" s="145" t="s">
        <v>26</v>
      </c>
      <c r="J23" s="136" t="str">
        <f>IF('Rekapitulace stavby'!AN19="","",'Rekapitulace stavby'!AN19)</f>
        <v/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6" t="str">
        <f>IF('Rekapitulace stavby'!E20="","",'Rekapitulace stavby'!E20)</f>
        <v xml:space="preserve"> </v>
      </c>
      <c r="F24" s="41"/>
      <c r="G24" s="41"/>
      <c r="H24" s="41"/>
      <c r="I24" s="145" t="s">
        <v>27</v>
      </c>
      <c r="J24" s="136" t="str">
        <f>IF('Rekapitulace stavby'!AN20="","",'Rekapitulace stavby'!AN20)</f>
        <v/>
      </c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45" t="s">
        <v>33</v>
      </c>
      <c r="E26" s="41"/>
      <c r="F26" s="41"/>
      <c r="G26" s="41"/>
      <c r="H26" s="41"/>
      <c r="I26" s="41"/>
      <c r="J26" s="41"/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50"/>
      <c r="B27" s="151"/>
      <c r="C27" s="150"/>
      <c r="D27" s="150"/>
      <c r="E27" s="152" t="s">
        <v>19</v>
      </c>
      <c r="F27" s="152"/>
      <c r="G27" s="152"/>
      <c r="H27" s="152"/>
      <c r="I27" s="150"/>
      <c r="J27" s="150"/>
      <c r="K27" s="150"/>
      <c r="L27" s="153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54"/>
      <c r="E29" s="154"/>
      <c r="F29" s="154"/>
      <c r="G29" s="154"/>
      <c r="H29" s="154"/>
      <c r="I29" s="154"/>
      <c r="J29" s="154"/>
      <c r="K29" s="154"/>
      <c r="L29" s="14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55" t="s">
        <v>35</v>
      </c>
      <c r="E30" s="41"/>
      <c r="F30" s="41"/>
      <c r="G30" s="41"/>
      <c r="H30" s="41"/>
      <c r="I30" s="41"/>
      <c r="J30" s="156">
        <f>ROUND(J82, 2)</f>
        <v>0</v>
      </c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57" t="s">
        <v>37</v>
      </c>
      <c r="G32" s="41"/>
      <c r="H32" s="41"/>
      <c r="I32" s="157" t="s">
        <v>36</v>
      </c>
      <c r="J32" s="157" t="s">
        <v>38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8" t="s">
        <v>39</v>
      </c>
      <c r="E33" s="145" t="s">
        <v>40</v>
      </c>
      <c r="F33" s="159">
        <f>ROUND((SUM(BE82:BE105)),  2)</f>
        <v>0</v>
      </c>
      <c r="G33" s="41"/>
      <c r="H33" s="41"/>
      <c r="I33" s="160">
        <v>0.20999999999999999</v>
      </c>
      <c r="J33" s="159">
        <f>ROUND(((SUM(BE82:BE105))*I33),  2)</f>
        <v>0</v>
      </c>
      <c r="K33" s="41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45" t="s">
        <v>41</v>
      </c>
      <c r="F34" s="159">
        <f>ROUND((SUM(BF82:BF105)),  2)</f>
        <v>0</v>
      </c>
      <c r="G34" s="41"/>
      <c r="H34" s="41"/>
      <c r="I34" s="160">
        <v>0.12</v>
      </c>
      <c r="J34" s="159">
        <f>ROUND(((SUM(BF82:BF105))*I34),  2)</f>
        <v>0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45" t="s">
        <v>42</v>
      </c>
      <c r="F35" s="159">
        <f>ROUND((SUM(BG82:BG105)),  2)</f>
        <v>0</v>
      </c>
      <c r="G35" s="41"/>
      <c r="H35" s="41"/>
      <c r="I35" s="160">
        <v>0.20999999999999999</v>
      </c>
      <c r="J35" s="159">
        <f>0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45" t="s">
        <v>43</v>
      </c>
      <c r="F36" s="159">
        <f>ROUND((SUM(BH82:BH105)),  2)</f>
        <v>0</v>
      </c>
      <c r="G36" s="41"/>
      <c r="H36" s="41"/>
      <c r="I36" s="160">
        <v>0.12</v>
      </c>
      <c r="J36" s="159">
        <f>0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44</v>
      </c>
      <c r="F37" s="159">
        <f>ROUND((SUM(BI82:BI105)),  2)</f>
        <v>0</v>
      </c>
      <c r="G37" s="41"/>
      <c r="H37" s="41"/>
      <c r="I37" s="160">
        <v>0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61"/>
      <c r="D39" s="162" t="s">
        <v>45</v>
      </c>
      <c r="E39" s="163"/>
      <c r="F39" s="163"/>
      <c r="G39" s="164" t="s">
        <v>46</v>
      </c>
      <c r="H39" s="165" t="s">
        <v>47</v>
      </c>
      <c r="I39" s="163"/>
      <c r="J39" s="166">
        <f>SUM(J30:J37)</f>
        <v>0</v>
      </c>
      <c r="K39" s="167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8"/>
      <c r="C40" s="169"/>
      <c r="D40" s="169"/>
      <c r="E40" s="169"/>
      <c r="F40" s="169"/>
      <c r="G40" s="169"/>
      <c r="H40" s="169"/>
      <c r="I40" s="169"/>
      <c r="J40" s="169"/>
      <c r="K40" s="169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70"/>
      <c r="C44" s="171"/>
      <c r="D44" s="171"/>
      <c r="E44" s="171"/>
      <c r="F44" s="171"/>
      <c r="G44" s="171"/>
      <c r="H44" s="171"/>
      <c r="I44" s="171"/>
      <c r="J44" s="171"/>
      <c r="K44" s="171"/>
      <c r="L44" s="14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123</v>
      </c>
      <c r="D45" s="43"/>
      <c r="E45" s="43"/>
      <c r="F45" s="43"/>
      <c r="G45" s="43"/>
      <c r="H45" s="43"/>
      <c r="I45" s="43"/>
      <c r="J45" s="43"/>
      <c r="K45" s="43"/>
      <c r="L45" s="14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72" t="str">
        <f>E7</f>
        <v>19-2023-1 - Revitalizace veřejného prostranství v Líbeznicích u bytových domů, k.ú. Líbeznice - I.etapa</v>
      </c>
      <c r="F48" s="35"/>
      <c r="G48" s="35"/>
      <c r="H48" s="35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121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 701 - Demolice garáží</v>
      </c>
      <c r="F50" s="43"/>
      <c r="G50" s="43"/>
      <c r="H50" s="43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4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 xml:space="preserve"> </v>
      </c>
      <c r="G52" s="43"/>
      <c r="H52" s="43"/>
      <c r="I52" s="35" t="s">
        <v>23</v>
      </c>
      <c r="J52" s="75" t="str">
        <f>IF(J12="","",J12)</f>
        <v>29. 1. 2024</v>
      </c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 xml:space="preserve"> </v>
      </c>
      <c r="G54" s="43"/>
      <c r="H54" s="43"/>
      <c r="I54" s="35" t="s">
        <v>30</v>
      </c>
      <c r="J54" s="39" t="str">
        <f>E21</f>
        <v xml:space="preserve"> </v>
      </c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28</v>
      </c>
      <c r="D55" s="43"/>
      <c r="E55" s="43"/>
      <c r="F55" s="30" t="str">
        <f>IF(E18="","",E18)</f>
        <v>Vyplň údaj</v>
      </c>
      <c r="G55" s="43"/>
      <c r="H55" s="43"/>
      <c r="I55" s="35" t="s">
        <v>32</v>
      </c>
      <c r="J55" s="39" t="str">
        <f>E24</f>
        <v xml:space="preserve"> </v>
      </c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73" t="s">
        <v>124</v>
      </c>
      <c r="D57" s="174"/>
      <c r="E57" s="174"/>
      <c r="F57" s="174"/>
      <c r="G57" s="174"/>
      <c r="H57" s="174"/>
      <c r="I57" s="174"/>
      <c r="J57" s="175" t="s">
        <v>125</v>
      </c>
      <c r="K57" s="174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76" t="s">
        <v>67</v>
      </c>
      <c r="D59" s="43"/>
      <c r="E59" s="43"/>
      <c r="F59" s="43"/>
      <c r="G59" s="43"/>
      <c r="H59" s="43"/>
      <c r="I59" s="43"/>
      <c r="J59" s="105">
        <f>J82</f>
        <v>0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126</v>
      </c>
    </row>
    <row r="60" s="9" customFormat="1" ht="24.96" customHeight="1">
      <c r="A60" s="9"/>
      <c r="B60" s="177"/>
      <c r="C60" s="178"/>
      <c r="D60" s="179" t="s">
        <v>127</v>
      </c>
      <c r="E60" s="180"/>
      <c r="F60" s="180"/>
      <c r="G60" s="180"/>
      <c r="H60" s="180"/>
      <c r="I60" s="180"/>
      <c r="J60" s="181">
        <f>J83</f>
        <v>0</v>
      </c>
      <c r="K60" s="178"/>
      <c r="L60" s="18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3"/>
      <c r="C61" s="128"/>
      <c r="D61" s="184" t="s">
        <v>1350</v>
      </c>
      <c r="E61" s="185"/>
      <c r="F61" s="185"/>
      <c r="G61" s="185"/>
      <c r="H61" s="185"/>
      <c r="I61" s="185"/>
      <c r="J61" s="186">
        <f>J84</f>
        <v>0</v>
      </c>
      <c r="K61" s="128"/>
      <c r="L61" s="18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3"/>
      <c r="C62" s="128"/>
      <c r="D62" s="184" t="s">
        <v>132</v>
      </c>
      <c r="E62" s="185"/>
      <c r="F62" s="185"/>
      <c r="G62" s="185"/>
      <c r="H62" s="185"/>
      <c r="I62" s="185"/>
      <c r="J62" s="186">
        <f>J93</f>
        <v>0</v>
      </c>
      <c r="K62" s="128"/>
      <c r="L62" s="18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2" customFormat="1" ht="21.84" customHeight="1">
      <c r="A63" s="41"/>
      <c r="B63" s="42"/>
      <c r="C63" s="43"/>
      <c r="D63" s="43"/>
      <c r="E63" s="43"/>
      <c r="F63" s="43"/>
      <c r="G63" s="43"/>
      <c r="H63" s="43"/>
      <c r="I63" s="43"/>
      <c r="J63" s="43"/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</row>
    <row r="64" s="2" customFormat="1" ht="6.96" customHeight="1">
      <c r="A64" s="41"/>
      <c r="B64" s="62"/>
      <c r="C64" s="63"/>
      <c r="D64" s="63"/>
      <c r="E64" s="63"/>
      <c r="F64" s="63"/>
      <c r="G64" s="63"/>
      <c r="H64" s="63"/>
      <c r="I64" s="63"/>
      <c r="J64" s="63"/>
      <c r="K64" s="63"/>
      <c r="L64" s="147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</row>
    <row r="68" s="2" customFormat="1" ht="6.96" customHeight="1">
      <c r="A68" s="41"/>
      <c r="B68" s="64"/>
      <c r="C68" s="65"/>
      <c r="D68" s="65"/>
      <c r="E68" s="65"/>
      <c r="F68" s="65"/>
      <c r="G68" s="65"/>
      <c r="H68" s="65"/>
      <c r="I68" s="65"/>
      <c r="J68" s="65"/>
      <c r="K68" s="65"/>
      <c r="L68" s="14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24.96" customHeight="1">
      <c r="A69" s="41"/>
      <c r="B69" s="42"/>
      <c r="C69" s="26" t="s">
        <v>136</v>
      </c>
      <c r="D69" s="43"/>
      <c r="E69" s="43"/>
      <c r="F69" s="43"/>
      <c r="G69" s="43"/>
      <c r="H69" s="43"/>
      <c r="I69" s="43"/>
      <c r="J69" s="43"/>
      <c r="K69" s="43"/>
      <c r="L69" s="14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6.96" customHeight="1">
      <c r="A70" s="41"/>
      <c r="B70" s="42"/>
      <c r="C70" s="43"/>
      <c r="D70" s="43"/>
      <c r="E70" s="43"/>
      <c r="F70" s="43"/>
      <c r="G70" s="43"/>
      <c r="H70" s="43"/>
      <c r="I70" s="43"/>
      <c r="J70" s="43"/>
      <c r="K70" s="43"/>
      <c r="L70" s="14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12" customHeight="1">
      <c r="A71" s="41"/>
      <c r="B71" s="42"/>
      <c r="C71" s="35" t="s">
        <v>16</v>
      </c>
      <c r="D71" s="43"/>
      <c r="E71" s="43"/>
      <c r="F71" s="43"/>
      <c r="G71" s="43"/>
      <c r="H71" s="43"/>
      <c r="I71" s="43"/>
      <c r="J71" s="43"/>
      <c r="K71" s="43"/>
      <c r="L71" s="14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16.5" customHeight="1">
      <c r="A72" s="41"/>
      <c r="B72" s="42"/>
      <c r="C72" s="43"/>
      <c r="D72" s="43"/>
      <c r="E72" s="172" t="str">
        <f>E7</f>
        <v>19-2023-1 - Revitalizace veřejného prostranství v Líbeznicích u bytových domů, k.ú. Líbeznice - I.etapa</v>
      </c>
      <c r="F72" s="35"/>
      <c r="G72" s="35"/>
      <c r="H72" s="35"/>
      <c r="I72" s="43"/>
      <c r="J72" s="43"/>
      <c r="K72" s="43"/>
      <c r="L72" s="14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2" customHeight="1">
      <c r="A73" s="41"/>
      <c r="B73" s="42"/>
      <c r="C73" s="35" t="s">
        <v>121</v>
      </c>
      <c r="D73" s="43"/>
      <c r="E73" s="43"/>
      <c r="F73" s="43"/>
      <c r="G73" s="43"/>
      <c r="H73" s="43"/>
      <c r="I73" s="43"/>
      <c r="J73" s="43"/>
      <c r="K73" s="43"/>
      <c r="L73" s="14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6.5" customHeight="1">
      <c r="A74" s="41"/>
      <c r="B74" s="42"/>
      <c r="C74" s="43"/>
      <c r="D74" s="43"/>
      <c r="E74" s="72" t="str">
        <f>E9</f>
        <v>SO 701 - Demolice garáží</v>
      </c>
      <c r="F74" s="43"/>
      <c r="G74" s="43"/>
      <c r="H74" s="43"/>
      <c r="I74" s="43"/>
      <c r="J74" s="43"/>
      <c r="K74" s="43"/>
      <c r="L74" s="14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4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2" customHeight="1">
      <c r="A76" s="41"/>
      <c r="B76" s="42"/>
      <c r="C76" s="35" t="s">
        <v>21</v>
      </c>
      <c r="D76" s="43"/>
      <c r="E76" s="43"/>
      <c r="F76" s="30" t="str">
        <f>F12</f>
        <v xml:space="preserve"> </v>
      </c>
      <c r="G76" s="43"/>
      <c r="H76" s="43"/>
      <c r="I76" s="35" t="s">
        <v>23</v>
      </c>
      <c r="J76" s="75" t="str">
        <f>IF(J12="","",J12)</f>
        <v>29. 1. 2024</v>
      </c>
      <c r="K76" s="43"/>
      <c r="L76" s="14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14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5.15" customHeight="1">
      <c r="A78" s="41"/>
      <c r="B78" s="42"/>
      <c r="C78" s="35" t="s">
        <v>25</v>
      </c>
      <c r="D78" s="43"/>
      <c r="E78" s="43"/>
      <c r="F78" s="30" t="str">
        <f>E15</f>
        <v xml:space="preserve"> </v>
      </c>
      <c r="G78" s="43"/>
      <c r="H78" s="43"/>
      <c r="I78" s="35" t="s">
        <v>30</v>
      </c>
      <c r="J78" s="39" t="str">
        <f>E21</f>
        <v xml:space="preserve"> </v>
      </c>
      <c r="K78" s="43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5.15" customHeight="1">
      <c r="A79" s="41"/>
      <c r="B79" s="42"/>
      <c r="C79" s="35" t="s">
        <v>28</v>
      </c>
      <c r="D79" s="43"/>
      <c r="E79" s="43"/>
      <c r="F79" s="30" t="str">
        <f>IF(E18="","",E18)</f>
        <v>Vyplň údaj</v>
      </c>
      <c r="G79" s="43"/>
      <c r="H79" s="43"/>
      <c r="I79" s="35" t="s">
        <v>32</v>
      </c>
      <c r="J79" s="39" t="str">
        <f>E24</f>
        <v xml:space="preserve"> </v>
      </c>
      <c r="K79" s="43"/>
      <c r="L79" s="14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0.32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4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11" customFormat="1" ht="29.28" customHeight="1">
      <c r="A81" s="188"/>
      <c r="B81" s="189"/>
      <c r="C81" s="190" t="s">
        <v>137</v>
      </c>
      <c r="D81" s="191" t="s">
        <v>54</v>
      </c>
      <c r="E81" s="191" t="s">
        <v>50</v>
      </c>
      <c r="F81" s="191" t="s">
        <v>51</v>
      </c>
      <c r="G81" s="191" t="s">
        <v>138</v>
      </c>
      <c r="H81" s="191" t="s">
        <v>139</v>
      </c>
      <c r="I81" s="191" t="s">
        <v>140</v>
      </c>
      <c r="J81" s="191" t="s">
        <v>125</v>
      </c>
      <c r="K81" s="192" t="s">
        <v>141</v>
      </c>
      <c r="L81" s="193"/>
      <c r="M81" s="95" t="s">
        <v>19</v>
      </c>
      <c r="N81" s="96" t="s">
        <v>39</v>
      </c>
      <c r="O81" s="96" t="s">
        <v>142</v>
      </c>
      <c r="P81" s="96" t="s">
        <v>143</v>
      </c>
      <c r="Q81" s="96" t="s">
        <v>144</v>
      </c>
      <c r="R81" s="96" t="s">
        <v>145</v>
      </c>
      <c r="S81" s="96" t="s">
        <v>146</v>
      </c>
      <c r="T81" s="97" t="s">
        <v>147</v>
      </c>
      <c r="U81" s="188"/>
      <c r="V81" s="188"/>
      <c r="W81" s="188"/>
      <c r="X81" s="188"/>
      <c r="Y81" s="188"/>
      <c r="Z81" s="188"/>
      <c r="AA81" s="188"/>
      <c r="AB81" s="188"/>
      <c r="AC81" s="188"/>
      <c r="AD81" s="188"/>
      <c r="AE81" s="188"/>
    </row>
    <row r="82" s="2" customFormat="1" ht="22.8" customHeight="1">
      <c r="A82" s="41"/>
      <c r="B82" s="42"/>
      <c r="C82" s="102" t="s">
        <v>148</v>
      </c>
      <c r="D82" s="43"/>
      <c r="E82" s="43"/>
      <c r="F82" s="43"/>
      <c r="G82" s="43"/>
      <c r="H82" s="43"/>
      <c r="I82" s="43"/>
      <c r="J82" s="194">
        <f>BK82</f>
        <v>0</v>
      </c>
      <c r="K82" s="43"/>
      <c r="L82" s="47"/>
      <c r="M82" s="98"/>
      <c r="N82" s="195"/>
      <c r="O82" s="99"/>
      <c r="P82" s="196">
        <f>P83</f>
        <v>0</v>
      </c>
      <c r="Q82" s="99"/>
      <c r="R82" s="196">
        <f>R83</f>
        <v>0</v>
      </c>
      <c r="S82" s="99"/>
      <c r="T82" s="197">
        <f>T83</f>
        <v>24.559200000000001</v>
      </c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T82" s="20" t="s">
        <v>68</v>
      </c>
      <c r="AU82" s="20" t="s">
        <v>126</v>
      </c>
      <c r="BK82" s="198">
        <f>BK83</f>
        <v>0</v>
      </c>
    </row>
    <row r="83" s="12" customFormat="1" ht="25.92" customHeight="1">
      <c r="A83" s="12"/>
      <c r="B83" s="199"/>
      <c r="C83" s="200"/>
      <c r="D83" s="201" t="s">
        <v>68</v>
      </c>
      <c r="E83" s="202" t="s">
        <v>149</v>
      </c>
      <c r="F83" s="202" t="s">
        <v>150</v>
      </c>
      <c r="G83" s="200"/>
      <c r="H83" s="200"/>
      <c r="I83" s="203"/>
      <c r="J83" s="204">
        <f>BK83</f>
        <v>0</v>
      </c>
      <c r="K83" s="200"/>
      <c r="L83" s="205"/>
      <c r="M83" s="206"/>
      <c r="N83" s="207"/>
      <c r="O83" s="207"/>
      <c r="P83" s="208">
        <f>P84+P93</f>
        <v>0</v>
      </c>
      <c r="Q83" s="207"/>
      <c r="R83" s="208">
        <f>R84+R93</f>
        <v>0</v>
      </c>
      <c r="S83" s="207"/>
      <c r="T83" s="209">
        <f>T84+T93</f>
        <v>24.559200000000001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10" t="s">
        <v>77</v>
      </c>
      <c r="AT83" s="211" t="s">
        <v>68</v>
      </c>
      <c r="AU83" s="211" t="s">
        <v>69</v>
      </c>
      <c r="AY83" s="210" t="s">
        <v>151</v>
      </c>
      <c r="BK83" s="212">
        <f>BK84+BK93</f>
        <v>0</v>
      </c>
    </row>
    <row r="84" s="12" customFormat="1" ht="22.8" customHeight="1">
      <c r="A84" s="12"/>
      <c r="B84" s="199"/>
      <c r="C84" s="200"/>
      <c r="D84" s="201" t="s">
        <v>68</v>
      </c>
      <c r="E84" s="213" t="s">
        <v>411</v>
      </c>
      <c r="F84" s="213" t="s">
        <v>1351</v>
      </c>
      <c r="G84" s="200"/>
      <c r="H84" s="200"/>
      <c r="I84" s="203"/>
      <c r="J84" s="214">
        <f>BK84</f>
        <v>0</v>
      </c>
      <c r="K84" s="200"/>
      <c r="L84" s="205"/>
      <c r="M84" s="206"/>
      <c r="N84" s="207"/>
      <c r="O84" s="207"/>
      <c r="P84" s="208">
        <f>SUM(P85:P92)</f>
        <v>0</v>
      </c>
      <c r="Q84" s="207"/>
      <c r="R84" s="208">
        <f>SUM(R85:R92)</f>
        <v>0</v>
      </c>
      <c r="S84" s="207"/>
      <c r="T84" s="209">
        <f>SUM(T85:T92)</f>
        <v>24.559200000000001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10" t="s">
        <v>77</v>
      </c>
      <c r="AT84" s="211" t="s">
        <v>68</v>
      </c>
      <c r="AU84" s="211" t="s">
        <v>77</v>
      </c>
      <c r="AY84" s="210" t="s">
        <v>151</v>
      </c>
      <c r="BK84" s="212">
        <f>SUM(BK85:BK92)</f>
        <v>0</v>
      </c>
    </row>
    <row r="85" s="2" customFormat="1" ht="16.5" customHeight="1">
      <c r="A85" s="41"/>
      <c r="B85" s="42"/>
      <c r="C85" s="215" t="s">
        <v>77</v>
      </c>
      <c r="D85" s="215" t="s">
        <v>153</v>
      </c>
      <c r="E85" s="216" t="s">
        <v>1352</v>
      </c>
      <c r="F85" s="217" t="s">
        <v>1353</v>
      </c>
      <c r="G85" s="218" t="s">
        <v>197</v>
      </c>
      <c r="H85" s="219">
        <v>9.8580000000000005</v>
      </c>
      <c r="I85" s="220"/>
      <c r="J85" s="221">
        <f>ROUND(I85*H85,2)</f>
        <v>0</v>
      </c>
      <c r="K85" s="217" t="s">
        <v>157</v>
      </c>
      <c r="L85" s="47"/>
      <c r="M85" s="222" t="s">
        <v>19</v>
      </c>
      <c r="N85" s="223" t="s">
        <v>40</v>
      </c>
      <c r="O85" s="87"/>
      <c r="P85" s="224">
        <f>O85*H85</f>
        <v>0</v>
      </c>
      <c r="Q85" s="224">
        <v>0</v>
      </c>
      <c r="R85" s="224">
        <f>Q85*H85</f>
        <v>0</v>
      </c>
      <c r="S85" s="224">
        <v>2.3999999999999999</v>
      </c>
      <c r="T85" s="225">
        <f>S85*H85</f>
        <v>23.659200000000002</v>
      </c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R85" s="226" t="s">
        <v>158</v>
      </c>
      <c r="AT85" s="226" t="s">
        <v>153</v>
      </c>
      <c r="AU85" s="226" t="s">
        <v>79</v>
      </c>
      <c r="AY85" s="20" t="s">
        <v>151</v>
      </c>
      <c r="BE85" s="227">
        <f>IF(N85="základní",J85,0)</f>
        <v>0</v>
      </c>
      <c r="BF85" s="227">
        <f>IF(N85="snížená",J85,0)</f>
        <v>0</v>
      </c>
      <c r="BG85" s="227">
        <f>IF(N85="zákl. přenesená",J85,0)</f>
        <v>0</v>
      </c>
      <c r="BH85" s="227">
        <f>IF(N85="sníž. přenesená",J85,0)</f>
        <v>0</v>
      </c>
      <c r="BI85" s="227">
        <f>IF(N85="nulová",J85,0)</f>
        <v>0</v>
      </c>
      <c r="BJ85" s="20" t="s">
        <v>77</v>
      </c>
      <c r="BK85" s="227">
        <f>ROUND(I85*H85,2)</f>
        <v>0</v>
      </c>
      <c r="BL85" s="20" t="s">
        <v>158</v>
      </c>
      <c r="BM85" s="226" t="s">
        <v>79</v>
      </c>
    </row>
    <row r="86" s="2" customFormat="1">
      <c r="A86" s="41"/>
      <c r="B86" s="42"/>
      <c r="C86" s="43"/>
      <c r="D86" s="228" t="s">
        <v>159</v>
      </c>
      <c r="E86" s="43"/>
      <c r="F86" s="229" t="s">
        <v>1354</v>
      </c>
      <c r="G86" s="43"/>
      <c r="H86" s="43"/>
      <c r="I86" s="230"/>
      <c r="J86" s="43"/>
      <c r="K86" s="43"/>
      <c r="L86" s="47"/>
      <c r="M86" s="231"/>
      <c r="N86" s="232"/>
      <c r="O86" s="87"/>
      <c r="P86" s="87"/>
      <c r="Q86" s="87"/>
      <c r="R86" s="87"/>
      <c r="S86" s="87"/>
      <c r="T86" s="88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T86" s="20" t="s">
        <v>159</v>
      </c>
      <c r="AU86" s="20" t="s">
        <v>79</v>
      </c>
    </row>
    <row r="87" s="2" customFormat="1">
      <c r="A87" s="41"/>
      <c r="B87" s="42"/>
      <c r="C87" s="43"/>
      <c r="D87" s="235" t="s">
        <v>238</v>
      </c>
      <c r="E87" s="43"/>
      <c r="F87" s="256" t="s">
        <v>1355</v>
      </c>
      <c r="G87" s="43"/>
      <c r="H87" s="43"/>
      <c r="I87" s="230"/>
      <c r="J87" s="43"/>
      <c r="K87" s="43"/>
      <c r="L87" s="47"/>
      <c r="M87" s="231"/>
      <c r="N87" s="232"/>
      <c r="O87" s="87"/>
      <c r="P87" s="87"/>
      <c r="Q87" s="87"/>
      <c r="R87" s="87"/>
      <c r="S87" s="87"/>
      <c r="T87" s="88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T87" s="20" t="s">
        <v>238</v>
      </c>
      <c r="AU87" s="20" t="s">
        <v>79</v>
      </c>
    </row>
    <row r="88" s="13" customFormat="1">
      <c r="A88" s="13"/>
      <c r="B88" s="233"/>
      <c r="C88" s="234"/>
      <c r="D88" s="235" t="s">
        <v>161</v>
      </c>
      <c r="E88" s="236" t="s">
        <v>19</v>
      </c>
      <c r="F88" s="237" t="s">
        <v>1356</v>
      </c>
      <c r="G88" s="234"/>
      <c r="H88" s="238">
        <v>9.8580000000000005</v>
      </c>
      <c r="I88" s="239"/>
      <c r="J88" s="234"/>
      <c r="K88" s="234"/>
      <c r="L88" s="240"/>
      <c r="M88" s="241"/>
      <c r="N88" s="242"/>
      <c r="O88" s="242"/>
      <c r="P88" s="242"/>
      <c r="Q88" s="242"/>
      <c r="R88" s="242"/>
      <c r="S88" s="242"/>
      <c r="T88" s="24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T88" s="244" t="s">
        <v>161</v>
      </c>
      <c r="AU88" s="244" t="s">
        <v>79</v>
      </c>
      <c r="AV88" s="13" t="s">
        <v>79</v>
      </c>
      <c r="AW88" s="13" t="s">
        <v>31</v>
      </c>
      <c r="AX88" s="13" t="s">
        <v>77</v>
      </c>
      <c r="AY88" s="244" t="s">
        <v>151</v>
      </c>
    </row>
    <row r="89" s="2" customFormat="1" ht="16.5" customHeight="1">
      <c r="A89" s="41"/>
      <c r="B89" s="42"/>
      <c r="C89" s="215" t="s">
        <v>79</v>
      </c>
      <c r="D89" s="215" t="s">
        <v>153</v>
      </c>
      <c r="E89" s="216" t="s">
        <v>1357</v>
      </c>
      <c r="F89" s="217" t="s">
        <v>1358</v>
      </c>
      <c r="G89" s="218" t="s">
        <v>230</v>
      </c>
      <c r="H89" s="219">
        <v>0.90000000000000002</v>
      </c>
      <c r="I89" s="220"/>
      <c r="J89" s="221">
        <f>ROUND(I89*H89,2)</f>
        <v>0</v>
      </c>
      <c r="K89" s="217" t="s">
        <v>157</v>
      </c>
      <c r="L89" s="47"/>
      <c r="M89" s="222" t="s">
        <v>19</v>
      </c>
      <c r="N89" s="223" t="s">
        <v>40</v>
      </c>
      <c r="O89" s="87"/>
      <c r="P89" s="224">
        <f>O89*H89</f>
        <v>0</v>
      </c>
      <c r="Q89" s="224">
        <v>0</v>
      </c>
      <c r="R89" s="224">
        <f>Q89*H89</f>
        <v>0</v>
      </c>
      <c r="S89" s="224">
        <v>1</v>
      </c>
      <c r="T89" s="225">
        <f>S89*H89</f>
        <v>0.90000000000000002</v>
      </c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R89" s="226" t="s">
        <v>158</v>
      </c>
      <c r="AT89" s="226" t="s">
        <v>153</v>
      </c>
      <c r="AU89" s="226" t="s">
        <v>79</v>
      </c>
      <c r="AY89" s="20" t="s">
        <v>151</v>
      </c>
      <c r="BE89" s="227">
        <f>IF(N89="základní",J89,0)</f>
        <v>0</v>
      </c>
      <c r="BF89" s="227">
        <f>IF(N89="snížená",J89,0)</f>
        <v>0</v>
      </c>
      <c r="BG89" s="227">
        <f>IF(N89="zákl. přenesená",J89,0)</f>
        <v>0</v>
      </c>
      <c r="BH89" s="227">
        <f>IF(N89="sníž. přenesená",J89,0)</f>
        <v>0</v>
      </c>
      <c r="BI89" s="227">
        <f>IF(N89="nulová",J89,0)</f>
        <v>0</v>
      </c>
      <c r="BJ89" s="20" t="s">
        <v>77</v>
      </c>
      <c r="BK89" s="227">
        <f>ROUND(I89*H89,2)</f>
        <v>0</v>
      </c>
      <c r="BL89" s="20" t="s">
        <v>158</v>
      </c>
      <c r="BM89" s="226" t="s">
        <v>158</v>
      </c>
    </row>
    <row r="90" s="2" customFormat="1">
      <c r="A90" s="41"/>
      <c r="B90" s="42"/>
      <c r="C90" s="43"/>
      <c r="D90" s="228" t="s">
        <v>159</v>
      </c>
      <c r="E90" s="43"/>
      <c r="F90" s="229" t="s">
        <v>1359</v>
      </c>
      <c r="G90" s="43"/>
      <c r="H90" s="43"/>
      <c r="I90" s="230"/>
      <c r="J90" s="43"/>
      <c r="K90" s="43"/>
      <c r="L90" s="47"/>
      <c r="M90" s="231"/>
      <c r="N90" s="232"/>
      <c r="O90" s="87"/>
      <c r="P90" s="87"/>
      <c r="Q90" s="87"/>
      <c r="R90" s="87"/>
      <c r="S90" s="87"/>
      <c r="T90" s="88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T90" s="20" t="s">
        <v>159</v>
      </c>
      <c r="AU90" s="20" t="s">
        <v>79</v>
      </c>
    </row>
    <row r="91" s="2" customFormat="1">
      <c r="A91" s="41"/>
      <c r="B91" s="42"/>
      <c r="C91" s="43"/>
      <c r="D91" s="235" t="s">
        <v>238</v>
      </c>
      <c r="E91" s="43"/>
      <c r="F91" s="256" t="s">
        <v>1355</v>
      </c>
      <c r="G91" s="43"/>
      <c r="H91" s="43"/>
      <c r="I91" s="230"/>
      <c r="J91" s="43"/>
      <c r="K91" s="43"/>
      <c r="L91" s="47"/>
      <c r="M91" s="231"/>
      <c r="N91" s="232"/>
      <c r="O91" s="87"/>
      <c r="P91" s="87"/>
      <c r="Q91" s="87"/>
      <c r="R91" s="87"/>
      <c r="S91" s="87"/>
      <c r="T91" s="88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20" t="s">
        <v>238</v>
      </c>
      <c r="AU91" s="20" t="s">
        <v>79</v>
      </c>
    </row>
    <row r="92" s="13" customFormat="1">
      <c r="A92" s="13"/>
      <c r="B92" s="233"/>
      <c r="C92" s="234"/>
      <c r="D92" s="235" t="s">
        <v>161</v>
      </c>
      <c r="E92" s="236" t="s">
        <v>19</v>
      </c>
      <c r="F92" s="237" t="s">
        <v>1360</v>
      </c>
      <c r="G92" s="234"/>
      <c r="H92" s="238">
        <v>0.90000000000000002</v>
      </c>
      <c r="I92" s="239"/>
      <c r="J92" s="234"/>
      <c r="K92" s="234"/>
      <c r="L92" s="240"/>
      <c r="M92" s="241"/>
      <c r="N92" s="242"/>
      <c r="O92" s="242"/>
      <c r="P92" s="242"/>
      <c r="Q92" s="242"/>
      <c r="R92" s="242"/>
      <c r="S92" s="242"/>
      <c r="T92" s="24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44" t="s">
        <v>161</v>
      </c>
      <c r="AU92" s="244" t="s">
        <v>79</v>
      </c>
      <c r="AV92" s="13" t="s">
        <v>79</v>
      </c>
      <c r="AW92" s="13" t="s">
        <v>31</v>
      </c>
      <c r="AX92" s="13" t="s">
        <v>77</v>
      </c>
      <c r="AY92" s="244" t="s">
        <v>151</v>
      </c>
    </row>
    <row r="93" s="12" customFormat="1" ht="22.8" customHeight="1">
      <c r="A93" s="12"/>
      <c r="B93" s="199"/>
      <c r="C93" s="200"/>
      <c r="D93" s="201" t="s">
        <v>68</v>
      </c>
      <c r="E93" s="213" t="s">
        <v>454</v>
      </c>
      <c r="F93" s="213" t="s">
        <v>455</v>
      </c>
      <c r="G93" s="200"/>
      <c r="H93" s="200"/>
      <c r="I93" s="203"/>
      <c r="J93" s="214">
        <f>BK93</f>
        <v>0</v>
      </c>
      <c r="K93" s="200"/>
      <c r="L93" s="205"/>
      <c r="M93" s="206"/>
      <c r="N93" s="207"/>
      <c r="O93" s="207"/>
      <c r="P93" s="208">
        <f>SUM(P94:P105)</f>
        <v>0</v>
      </c>
      <c r="Q93" s="207"/>
      <c r="R93" s="208">
        <f>SUM(R94:R105)</f>
        <v>0</v>
      </c>
      <c r="S93" s="207"/>
      <c r="T93" s="209">
        <f>SUM(T94:T105)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10" t="s">
        <v>77</v>
      </c>
      <c r="AT93" s="211" t="s">
        <v>68</v>
      </c>
      <c r="AU93" s="211" t="s">
        <v>77</v>
      </c>
      <c r="AY93" s="210" t="s">
        <v>151</v>
      </c>
      <c r="BK93" s="212">
        <f>SUM(BK94:BK105)</f>
        <v>0</v>
      </c>
    </row>
    <row r="94" s="2" customFormat="1" ht="21.75" customHeight="1">
      <c r="A94" s="41"/>
      <c r="B94" s="42"/>
      <c r="C94" s="215" t="s">
        <v>167</v>
      </c>
      <c r="D94" s="215" t="s">
        <v>153</v>
      </c>
      <c r="E94" s="216" t="s">
        <v>1361</v>
      </c>
      <c r="F94" s="217" t="s">
        <v>1362</v>
      </c>
      <c r="G94" s="218" t="s">
        <v>230</v>
      </c>
      <c r="H94" s="219">
        <v>24.559000000000001</v>
      </c>
      <c r="I94" s="220"/>
      <c r="J94" s="221">
        <f>ROUND(I94*H94,2)</f>
        <v>0</v>
      </c>
      <c r="K94" s="217" t="s">
        <v>157</v>
      </c>
      <c r="L94" s="47"/>
      <c r="M94" s="222" t="s">
        <v>19</v>
      </c>
      <c r="N94" s="223" t="s">
        <v>40</v>
      </c>
      <c r="O94" s="87"/>
      <c r="P94" s="224">
        <f>O94*H94</f>
        <v>0</v>
      </c>
      <c r="Q94" s="224">
        <v>0</v>
      </c>
      <c r="R94" s="224">
        <f>Q94*H94</f>
        <v>0</v>
      </c>
      <c r="S94" s="224">
        <v>0</v>
      </c>
      <c r="T94" s="225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26" t="s">
        <v>158</v>
      </c>
      <c r="AT94" s="226" t="s">
        <v>153</v>
      </c>
      <c r="AU94" s="226" t="s">
        <v>79</v>
      </c>
      <c r="AY94" s="20" t="s">
        <v>151</v>
      </c>
      <c r="BE94" s="227">
        <f>IF(N94="základní",J94,0)</f>
        <v>0</v>
      </c>
      <c r="BF94" s="227">
        <f>IF(N94="snížená",J94,0)</f>
        <v>0</v>
      </c>
      <c r="BG94" s="227">
        <f>IF(N94="zákl. přenesená",J94,0)</f>
        <v>0</v>
      </c>
      <c r="BH94" s="227">
        <f>IF(N94="sníž. přenesená",J94,0)</f>
        <v>0</v>
      </c>
      <c r="BI94" s="227">
        <f>IF(N94="nulová",J94,0)</f>
        <v>0</v>
      </c>
      <c r="BJ94" s="20" t="s">
        <v>77</v>
      </c>
      <c r="BK94" s="227">
        <f>ROUND(I94*H94,2)</f>
        <v>0</v>
      </c>
      <c r="BL94" s="20" t="s">
        <v>158</v>
      </c>
      <c r="BM94" s="226" t="s">
        <v>170</v>
      </c>
    </row>
    <row r="95" s="2" customFormat="1">
      <c r="A95" s="41"/>
      <c r="B95" s="42"/>
      <c r="C95" s="43"/>
      <c r="D95" s="228" t="s">
        <v>159</v>
      </c>
      <c r="E95" s="43"/>
      <c r="F95" s="229" t="s">
        <v>1363</v>
      </c>
      <c r="G95" s="43"/>
      <c r="H95" s="43"/>
      <c r="I95" s="230"/>
      <c r="J95" s="43"/>
      <c r="K95" s="43"/>
      <c r="L95" s="47"/>
      <c r="M95" s="231"/>
      <c r="N95" s="232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159</v>
      </c>
      <c r="AU95" s="20" t="s">
        <v>79</v>
      </c>
    </row>
    <row r="96" s="13" customFormat="1">
      <c r="A96" s="13"/>
      <c r="B96" s="233"/>
      <c r="C96" s="234"/>
      <c r="D96" s="235" t="s">
        <v>161</v>
      </c>
      <c r="E96" s="236" t="s">
        <v>19</v>
      </c>
      <c r="F96" s="237" t="s">
        <v>1364</v>
      </c>
      <c r="G96" s="234"/>
      <c r="H96" s="238">
        <v>0.90000000000000002</v>
      </c>
      <c r="I96" s="239"/>
      <c r="J96" s="234"/>
      <c r="K96" s="234"/>
      <c r="L96" s="240"/>
      <c r="M96" s="241"/>
      <c r="N96" s="242"/>
      <c r="O96" s="242"/>
      <c r="P96" s="242"/>
      <c r="Q96" s="242"/>
      <c r="R96" s="242"/>
      <c r="S96" s="242"/>
      <c r="T96" s="24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44" t="s">
        <v>161</v>
      </c>
      <c r="AU96" s="244" t="s">
        <v>79</v>
      </c>
      <c r="AV96" s="13" t="s">
        <v>79</v>
      </c>
      <c r="AW96" s="13" t="s">
        <v>31</v>
      </c>
      <c r="AX96" s="13" t="s">
        <v>69</v>
      </c>
      <c r="AY96" s="244" t="s">
        <v>151</v>
      </c>
    </row>
    <row r="97" s="13" customFormat="1">
      <c r="A97" s="13"/>
      <c r="B97" s="233"/>
      <c r="C97" s="234"/>
      <c r="D97" s="235" t="s">
        <v>161</v>
      </c>
      <c r="E97" s="236" t="s">
        <v>19</v>
      </c>
      <c r="F97" s="237" t="s">
        <v>1365</v>
      </c>
      <c r="G97" s="234"/>
      <c r="H97" s="238">
        <v>23.658999999999999</v>
      </c>
      <c r="I97" s="239"/>
      <c r="J97" s="234"/>
      <c r="K97" s="234"/>
      <c r="L97" s="240"/>
      <c r="M97" s="241"/>
      <c r="N97" s="242"/>
      <c r="O97" s="242"/>
      <c r="P97" s="242"/>
      <c r="Q97" s="242"/>
      <c r="R97" s="242"/>
      <c r="S97" s="242"/>
      <c r="T97" s="24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44" t="s">
        <v>161</v>
      </c>
      <c r="AU97" s="244" t="s">
        <v>79</v>
      </c>
      <c r="AV97" s="13" t="s">
        <v>79</v>
      </c>
      <c r="AW97" s="13" t="s">
        <v>31</v>
      </c>
      <c r="AX97" s="13" t="s">
        <v>69</v>
      </c>
      <c r="AY97" s="244" t="s">
        <v>151</v>
      </c>
    </row>
    <row r="98" s="14" customFormat="1">
      <c r="A98" s="14"/>
      <c r="B98" s="245"/>
      <c r="C98" s="246"/>
      <c r="D98" s="235" t="s">
        <v>161</v>
      </c>
      <c r="E98" s="247" t="s">
        <v>19</v>
      </c>
      <c r="F98" s="248" t="s">
        <v>202</v>
      </c>
      <c r="G98" s="246"/>
      <c r="H98" s="249">
        <v>24.559000000000001</v>
      </c>
      <c r="I98" s="250"/>
      <c r="J98" s="246"/>
      <c r="K98" s="246"/>
      <c r="L98" s="251"/>
      <c r="M98" s="252"/>
      <c r="N98" s="253"/>
      <c r="O98" s="253"/>
      <c r="P98" s="253"/>
      <c r="Q98" s="253"/>
      <c r="R98" s="253"/>
      <c r="S98" s="253"/>
      <c r="T98" s="25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55" t="s">
        <v>161</v>
      </c>
      <c r="AU98" s="255" t="s">
        <v>79</v>
      </c>
      <c r="AV98" s="14" t="s">
        <v>158</v>
      </c>
      <c r="AW98" s="14" t="s">
        <v>31</v>
      </c>
      <c r="AX98" s="14" t="s">
        <v>77</v>
      </c>
      <c r="AY98" s="255" t="s">
        <v>151</v>
      </c>
    </row>
    <row r="99" s="2" customFormat="1" ht="16.5" customHeight="1">
      <c r="A99" s="41"/>
      <c r="B99" s="42"/>
      <c r="C99" s="215" t="s">
        <v>158</v>
      </c>
      <c r="D99" s="215" t="s">
        <v>153</v>
      </c>
      <c r="E99" s="216" t="s">
        <v>1366</v>
      </c>
      <c r="F99" s="217" t="s">
        <v>1367</v>
      </c>
      <c r="G99" s="218" t="s">
        <v>230</v>
      </c>
      <c r="H99" s="219">
        <v>212.93100000000001</v>
      </c>
      <c r="I99" s="220"/>
      <c r="J99" s="221">
        <f>ROUND(I99*H99,2)</f>
        <v>0</v>
      </c>
      <c r="K99" s="217" t="s">
        <v>157</v>
      </c>
      <c r="L99" s="47"/>
      <c r="M99" s="222" t="s">
        <v>19</v>
      </c>
      <c r="N99" s="223" t="s">
        <v>40</v>
      </c>
      <c r="O99" s="87"/>
      <c r="P99" s="224">
        <f>O99*H99</f>
        <v>0</v>
      </c>
      <c r="Q99" s="224">
        <v>0</v>
      </c>
      <c r="R99" s="224">
        <f>Q99*H99</f>
        <v>0</v>
      </c>
      <c r="S99" s="224">
        <v>0</v>
      </c>
      <c r="T99" s="225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26" t="s">
        <v>158</v>
      </c>
      <c r="AT99" s="226" t="s">
        <v>153</v>
      </c>
      <c r="AU99" s="226" t="s">
        <v>79</v>
      </c>
      <c r="AY99" s="20" t="s">
        <v>151</v>
      </c>
      <c r="BE99" s="227">
        <f>IF(N99="základní",J99,0)</f>
        <v>0</v>
      </c>
      <c r="BF99" s="227">
        <f>IF(N99="snížená",J99,0)</f>
        <v>0</v>
      </c>
      <c r="BG99" s="227">
        <f>IF(N99="zákl. přenesená",J99,0)</f>
        <v>0</v>
      </c>
      <c r="BH99" s="227">
        <f>IF(N99="sníž. přenesená",J99,0)</f>
        <v>0</v>
      </c>
      <c r="BI99" s="227">
        <f>IF(N99="nulová",J99,0)</f>
        <v>0</v>
      </c>
      <c r="BJ99" s="20" t="s">
        <v>77</v>
      </c>
      <c r="BK99" s="227">
        <f>ROUND(I99*H99,2)</f>
        <v>0</v>
      </c>
      <c r="BL99" s="20" t="s">
        <v>158</v>
      </c>
      <c r="BM99" s="226" t="s">
        <v>175</v>
      </c>
    </row>
    <row r="100" s="2" customFormat="1">
      <c r="A100" s="41"/>
      <c r="B100" s="42"/>
      <c r="C100" s="43"/>
      <c r="D100" s="228" t="s">
        <v>159</v>
      </c>
      <c r="E100" s="43"/>
      <c r="F100" s="229" t="s">
        <v>1368</v>
      </c>
      <c r="G100" s="43"/>
      <c r="H100" s="43"/>
      <c r="I100" s="230"/>
      <c r="J100" s="43"/>
      <c r="K100" s="43"/>
      <c r="L100" s="47"/>
      <c r="M100" s="231"/>
      <c r="N100" s="232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159</v>
      </c>
      <c r="AU100" s="20" t="s">
        <v>79</v>
      </c>
    </row>
    <row r="101" s="2" customFormat="1">
      <c r="A101" s="41"/>
      <c r="B101" s="42"/>
      <c r="C101" s="43"/>
      <c r="D101" s="235" t="s">
        <v>238</v>
      </c>
      <c r="E101" s="43"/>
      <c r="F101" s="256" t="s">
        <v>469</v>
      </c>
      <c r="G101" s="43"/>
      <c r="H101" s="43"/>
      <c r="I101" s="230"/>
      <c r="J101" s="43"/>
      <c r="K101" s="43"/>
      <c r="L101" s="47"/>
      <c r="M101" s="231"/>
      <c r="N101" s="232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238</v>
      </c>
      <c r="AU101" s="20" t="s">
        <v>79</v>
      </c>
    </row>
    <row r="102" s="13" customFormat="1">
      <c r="A102" s="13"/>
      <c r="B102" s="233"/>
      <c r="C102" s="234"/>
      <c r="D102" s="235" t="s">
        <v>161</v>
      </c>
      <c r="E102" s="236" t="s">
        <v>19</v>
      </c>
      <c r="F102" s="237" t="s">
        <v>1365</v>
      </c>
      <c r="G102" s="234"/>
      <c r="H102" s="238">
        <v>23.658999999999999</v>
      </c>
      <c r="I102" s="239"/>
      <c r="J102" s="234"/>
      <c r="K102" s="234"/>
      <c r="L102" s="240"/>
      <c r="M102" s="241"/>
      <c r="N102" s="242"/>
      <c r="O102" s="242"/>
      <c r="P102" s="242"/>
      <c r="Q102" s="242"/>
      <c r="R102" s="242"/>
      <c r="S102" s="242"/>
      <c r="T102" s="24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44" t="s">
        <v>161</v>
      </c>
      <c r="AU102" s="244" t="s">
        <v>79</v>
      </c>
      <c r="AV102" s="13" t="s">
        <v>79</v>
      </c>
      <c r="AW102" s="13" t="s">
        <v>31</v>
      </c>
      <c r="AX102" s="13" t="s">
        <v>77</v>
      </c>
      <c r="AY102" s="244" t="s">
        <v>151</v>
      </c>
    </row>
    <row r="103" s="13" customFormat="1">
      <c r="A103" s="13"/>
      <c r="B103" s="233"/>
      <c r="C103" s="234"/>
      <c r="D103" s="235" t="s">
        <v>161</v>
      </c>
      <c r="E103" s="234"/>
      <c r="F103" s="237" t="s">
        <v>1369</v>
      </c>
      <c r="G103" s="234"/>
      <c r="H103" s="238">
        <v>212.93100000000001</v>
      </c>
      <c r="I103" s="239"/>
      <c r="J103" s="234"/>
      <c r="K103" s="234"/>
      <c r="L103" s="240"/>
      <c r="M103" s="241"/>
      <c r="N103" s="242"/>
      <c r="O103" s="242"/>
      <c r="P103" s="242"/>
      <c r="Q103" s="242"/>
      <c r="R103" s="242"/>
      <c r="S103" s="242"/>
      <c r="T103" s="24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4" t="s">
        <v>161</v>
      </c>
      <c r="AU103" s="244" t="s">
        <v>79</v>
      </c>
      <c r="AV103" s="13" t="s">
        <v>79</v>
      </c>
      <c r="AW103" s="13" t="s">
        <v>4</v>
      </c>
      <c r="AX103" s="13" t="s">
        <v>77</v>
      </c>
      <c r="AY103" s="244" t="s">
        <v>151</v>
      </c>
    </row>
    <row r="104" s="2" customFormat="1" ht="24.15" customHeight="1">
      <c r="A104" s="41"/>
      <c r="B104" s="42"/>
      <c r="C104" s="215" t="s">
        <v>178</v>
      </c>
      <c r="D104" s="215" t="s">
        <v>153</v>
      </c>
      <c r="E104" s="216" t="s">
        <v>1370</v>
      </c>
      <c r="F104" s="217" t="s">
        <v>1371</v>
      </c>
      <c r="G104" s="218" t="s">
        <v>230</v>
      </c>
      <c r="H104" s="219">
        <v>24.559000000000001</v>
      </c>
      <c r="I104" s="220"/>
      <c r="J104" s="221">
        <f>ROUND(I104*H104,2)</f>
        <v>0</v>
      </c>
      <c r="K104" s="217" t="s">
        <v>157</v>
      </c>
      <c r="L104" s="47"/>
      <c r="M104" s="222" t="s">
        <v>19</v>
      </c>
      <c r="N104" s="223" t="s">
        <v>40</v>
      </c>
      <c r="O104" s="87"/>
      <c r="P104" s="224">
        <f>O104*H104</f>
        <v>0</v>
      </c>
      <c r="Q104" s="224">
        <v>0</v>
      </c>
      <c r="R104" s="224">
        <f>Q104*H104</f>
        <v>0</v>
      </c>
      <c r="S104" s="224">
        <v>0</v>
      </c>
      <c r="T104" s="225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26" t="s">
        <v>158</v>
      </c>
      <c r="AT104" s="226" t="s">
        <v>153</v>
      </c>
      <c r="AU104" s="226" t="s">
        <v>79</v>
      </c>
      <c r="AY104" s="20" t="s">
        <v>151</v>
      </c>
      <c r="BE104" s="227">
        <f>IF(N104="základní",J104,0)</f>
        <v>0</v>
      </c>
      <c r="BF104" s="227">
        <f>IF(N104="snížená",J104,0)</f>
        <v>0</v>
      </c>
      <c r="BG104" s="227">
        <f>IF(N104="zákl. přenesená",J104,0)</f>
        <v>0</v>
      </c>
      <c r="BH104" s="227">
        <f>IF(N104="sníž. přenesená",J104,0)</f>
        <v>0</v>
      </c>
      <c r="BI104" s="227">
        <f>IF(N104="nulová",J104,0)</f>
        <v>0</v>
      </c>
      <c r="BJ104" s="20" t="s">
        <v>77</v>
      </c>
      <c r="BK104" s="227">
        <f>ROUND(I104*H104,2)</f>
        <v>0</v>
      </c>
      <c r="BL104" s="20" t="s">
        <v>158</v>
      </c>
      <c r="BM104" s="226" t="s">
        <v>181</v>
      </c>
    </row>
    <row r="105" s="2" customFormat="1">
      <c r="A105" s="41"/>
      <c r="B105" s="42"/>
      <c r="C105" s="43"/>
      <c r="D105" s="228" t="s">
        <v>159</v>
      </c>
      <c r="E105" s="43"/>
      <c r="F105" s="229" t="s">
        <v>1372</v>
      </c>
      <c r="G105" s="43"/>
      <c r="H105" s="43"/>
      <c r="I105" s="230"/>
      <c r="J105" s="43"/>
      <c r="K105" s="43"/>
      <c r="L105" s="47"/>
      <c r="M105" s="270"/>
      <c r="N105" s="271"/>
      <c r="O105" s="272"/>
      <c r="P105" s="272"/>
      <c r="Q105" s="272"/>
      <c r="R105" s="272"/>
      <c r="S105" s="272"/>
      <c r="T105" s="273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159</v>
      </c>
      <c r="AU105" s="20" t="s">
        <v>79</v>
      </c>
    </row>
    <row r="106" s="2" customFormat="1" ht="6.96" customHeight="1">
      <c r="A106" s="41"/>
      <c r="B106" s="62"/>
      <c r="C106" s="63"/>
      <c r="D106" s="63"/>
      <c r="E106" s="63"/>
      <c r="F106" s="63"/>
      <c r="G106" s="63"/>
      <c r="H106" s="63"/>
      <c r="I106" s="63"/>
      <c r="J106" s="63"/>
      <c r="K106" s="63"/>
      <c r="L106" s="47"/>
      <c r="M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</row>
  </sheetData>
  <sheetProtection sheet="1" autoFilter="0" formatColumns="0" formatRows="0" objects="1" scenarios="1" spinCount="100000" saltValue="3CLgSfAlbOUoGAYNPjDsoijeZtlVbbZ+DWiIhUZWNNPEdOSbLEl6w6QHLayiO/qY4xReypuG/dLhOlIN3lvm/Q==" hashValue="sfyEuW8elm5KPwBnH5KYrMh8i+IJrfWw9abop/cCQzUJbTflTzAl1i6PQUKN2J8BMxkDB5h0JHVf9kUFcHdmKw==" algorithmName="SHA-512" password="88A1"/>
  <autoFilter ref="C81:K105"/>
  <mergeCells count="9">
    <mergeCell ref="E7:H7"/>
    <mergeCell ref="E9:H9"/>
    <mergeCell ref="E18:H18"/>
    <mergeCell ref="E27:H27"/>
    <mergeCell ref="E48:H48"/>
    <mergeCell ref="E50:H50"/>
    <mergeCell ref="E72:H72"/>
    <mergeCell ref="E74:H74"/>
    <mergeCell ref="L2:V2"/>
  </mergeCells>
  <hyperlinks>
    <hyperlink ref="F86" r:id="rId1" display="https://podminky.urs.cz/item/CS_URS_2024_01/961055111"/>
    <hyperlink ref="F90" r:id="rId2" display="https://podminky.urs.cz/item/CS_URS_2024_01/981332111"/>
    <hyperlink ref="F95" r:id="rId3" display="https://podminky.urs.cz/item/CS_URS_2024_01/997006512"/>
    <hyperlink ref="F100" r:id="rId4" display="https://podminky.urs.cz/item/CS_URS_2024_01/997006519"/>
    <hyperlink ref="F105" r:id="rId5" display="https://podminky.urs.cz/item/CS_URS_2024_01/99701360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6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100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79</v>
      </c>
    </row>
    <row r="4" s="1" customFormat="1" ht="24.96" customHeight="1">
      <c r="B4" s="23"/>
      <c r="D4" s="143" t="s">
        <v>120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19-2023-1 - Revitalizace veřejného prostranství v Líbeznicích u bytových domů, k.ú. Líbeznice - I.etapa</v>
      </c>
      <c r="F7" s="145"/>
      <c r="G7" s="145"/>
      <c r="H7" s="145"/>
      <c r="L7" s="23"/>
    </row>
    <row r="8" s="2" customFormat="1" ht="12" customHeight="1">
      <c r="A8" s="41"/>
      <c r="B8" s="47"/>
      <c r="C8" s="41"/>
      <c r="D8" s="145" t="s">
        <v>121</v>
      </c>
      <c r="E8" s="41"/>
      <c r="F8" s="41"/>
      <c r="G8" s="41"/>
      <c r="H8" s="41"/>
      <c r="I8" s="41"/>
      <c r="J8" s="41"/>
      <c r="K8" s="41"/>
      <c r="L8" s="14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48" t="s">
        <v>1373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45" t="s">
        <v>18</v>
      </c>
      <c r="E11" s="41"/>
      <c r="F11" s="136" t="s">
        <v>19</v>
      </c>
      <c r="G11" s="41"/>
      <c r="H11" s="41"/>
      <c r="I11" s="145" t="s">
        <v>20</v>
      </c>
      <c r="J11" s="136" t="s">
        <v>19</v>
      </c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45" t="s">
        <v>21</v>
      </c>
      <c r="E12" s="41"/>
      <c r="F12" s="136" t="s">
        <v>22</v>
      </c>
      <c r="G12" s="41"/>
      <c r="H12" s="41"/>
      <c r="I12" s="145" t="s">
        <v>23</v>
      </c>
      <c r="J12" s="149" t="str">
        <f>'Rekapitulace stavby'!AN8</f>
        <v>29. 1. 2024</v>
      </c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25</v>
      </c>
      <c r="E14" s="41"/>
      <c r="F14" s="41"/>
      <c r="G14" s="41"/>
      <c r="H14" s="41"/>
      <c r="I14" s="145" t="s">
        <v>26</v>
      </c>
      <c r="J14" s="136" t="str">
        <f>IF('Rekapitulace stavby'!AN10="","",'Rekapitulace stavby'!AN10)</f>
        <v/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6" t="str">
        <f>IF('Rekapitulace stavby'!E11="","",'Rekapitulace stavby'!E11)</f>
        <v xml:space="preserve"> </v>
      </c>
      <c r="F15" s="41"/>
      <c r="G15" s="41"/>
      <c r="H15" s="41"/>
      <c r="I15" s="145" t="s">
        <v>27</v>
      </c>
      <c r="J15" s="136" t="str">
        <f>IF('Rekapitulace stavby'!AN11="","",'Rekapitulace stavby'!AN11)</f>
        <v/>
      </c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45" t="s">
        <v>28</v>
      </c>
      <c r="E17" s="41"/>
      <c r="F17" s="41"/>
      <c r="G17" s="41"/>
      <c r="H17" s="41"/>
      <c r="I17" s="145" t="s">
        <v>26</v>
      </c>
      <c r="J17" s="36" t="str">
        <f>'Rekapitulace stavby'!AN13</f>
        <v>Vyplň údaj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6"/>
      <c r="G18" s="136"/>
      <c r="H18" s="136"/>
      <c r="I18" s="145" t="s">
        <v>27</v>
      </c>
      <c r="J18" s="36" t="str">
        <f>'Rekapitulace stavby'!AN14</f>
        <v>Vyplň údaj</v>
      </c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45" t="s">
        <v>30</v>
      </c>
      <c r="E20" s="41"/>
      <c r="F20" s="41"/>
      <c r="G20" s="41"/>
      <c r="H20" s="41"/>
      <c r="I20" s="145" t="s">
        <v>26</v>
      </c>
      <c r="J20" s="136" t="str">
        <f>IF('Rekapitulace stavby'!AN16="","",'Rekapitulace stavby'!AN16)</f>
        <v/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6" t="str">
        <f>IF('Rekapitulace stavby'!E17="","",'Rekapitulace stavby'!E17)</f>
        <v xml:space="preserve"> </v>
      </c>
      <c r="F21" s="41"/>
      <c r="G21" s="41"/>
      <c r="H21" s="41"/>
      <c r="I21" s="145" t="s">
        <v>27</v>
      </c>
      <c r="J21" s="136" t="str">
        <f>IF('Rekapitulace stavby'!AN17="","",'Rekapitulace stavby'!AN17)</f>
        <v/>
      </c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45" t="s">
        <v>32</v>
      </c>
      <c r="E23" s="41"/>
      <c r="F23" s="41"/>
      <c r="G23" s="41"/>
      <c r="H23" s="41"/>
      <c r="I23" s="145" t="s">
        <v>26</v>
      </c>
      <c r="J23" s="136" t="str">
        <f>IF('Rekapitulace stavby'!AN19="","",'Rekapitulace stavby'!AN19)</f>
        <v/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6" t="str">
        <f>IF('Rekapitulace stavby'!E20="","",'Rekapitulace stavby'!E20)</f>
        <v xml:space="preserve"> </v>
      </c>
      <c r="F24" s="41"/>
      <c r="G24" s="41"/>
      <c r="H24" s="41"/>
      <c r="I24" s="145" t="s">
        <v>27</v>
      </c>
      <c r="J24" s="136" t="str">
        <f>IF('Rekapitulace stavby'!AN20="","",'Rekapitulace stavby'!AN20)</f>
        <v/>
      </c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45" t="s">
        <v>33</v>
      </c>
      <c r="E26" s="41"/>
      <c r="F26" s="41"/>
      <c r="G26" s="41"/>
      <c r="H26" s="41"/>
      <c r="I26" s="41"/>
      <c r="J26" s="41"/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50"/>
      <c r="B27" s="151"/>
      <c r="C27" s="150"/>
      <c r="D27" s="150"/>
      <c r="E27" s="152" t="s">
        <v>19</v>
      </c>
      <c r="F27" s="152"/>
      <c r="G27" s="152"/>
      <c r="H27" s="152"/>
      <c r="I27" s="150"/>
      <c r="J27" s="150"/>
      <c r="K27" s="150"/>
      <c r="L27" s="153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54"/>
      <c r="E29" s="154"/>
      <c r="F29" s="154"/>
      <c r="G29" s="154"/>
      <c r="H29" s="154"/>
      <c r="I29" s="154"/>
      <c r="J29" s="154"/>
      <c r="K29" s="154"/>
      <c r="L29" s="14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55" t="s">
        <v>35</v>
      </c>
      <c r="E30" s="41"/>
      <c r="F30" s="41"/>
      <c r="G30" s="41"/>
      <c r="H30" s="41"/>
      <c r="I30" s="41"/>
      <c r="J30" s="156">
        <f>ROUND(J82, 2)</f>
        <v>0</v>
      </c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57" t="s">
        <v>37</v>
      </c>
      <c r="G32" s="41"/>
      <c r="H32" s="41"/>
      <c r="I32" s="157" t="s">
        <v>36</v>
      </c>
      <c r="J32" s="157" t="s">
        <v>38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8" t="s">
        <v>39</v>
      </c>
      <c r="E33" s="145" t="s">
        <v>40</v>
      </c>
      <c r="F33" s="159">
        <f>ROUND((SUM(BE82:BE112)),  2)</f>
        <v>0</v>
      </c>
      <c r="G33" s="41"/>
      <c r="H33" s="41"/>
      <c r="I33" s="160">
        <v>0.20999999999999999</v>
      </c>
      <c r="J33" s="159">
        <f>ROUND(((SUM(BE82:BE112))*I33),  2)</f>
        <v>0</v>
      </c>
      <c r="K33" s="41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45" t="s">
        <v>41</v>
      </c>
      <c r="F34" s="159">
        <f>ROUND((SUM(BF82:BF112)),  2)</f>
        <v>0</v>
      </c>
      <c r="G34" s="41"/>
      <c r="H34" s="41"/>
      <c r="I34" s="160">
        <v>0.12</v>
      </c>
      <c r="J34" s="159">
        <f>ROUND(((SUM(BF82:BF112))*I34),  2)</f>
        <v>0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45" t="s">
        <v>42</v>
      </c>
      <c r="F35" s="159">
        <f>ROUND((SUM(BG82:BG112)),  2)</f>
        <v>0</v>
      </c>
      <c r="G35" s="41"/>
      <c r="H35" s="41"/>
      <c r="I35" s="160">
        <v>0.20999999999999999</v>
      </c>
      <c r="J35" s="159">
        <f>0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45" t="s">
        <v>43</v>
      </c>
      <c r="F36" s="159">
        <f>ROUND((SUM(BH82:BH112)),  2)</f>
        <v>0</v>
      </c>
      <c r="G36" s="41"/>
      <c r="H36" s="41"/>
      <c r="I36" s="160">
        <v>0.12</v>
      </c>
      <c r="J36" s="159">
        <f>0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44</v>
      </c>
      <c r="F37" s="159">
        <f>ROUND((SUM(BI82:BI112)),  2)</f>
        <v>0</v>
      </c>
      <c r="G37" s="41"/>
      <c r="H37" s="41"/>
      <c r="I37" s="160">
        <v>0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61"/>
      <c r="D39" s="162" t="s">
        <v>45</v>
      </c>
      <c r="E39" s="163"/>
      <c r="F39" s="163"/>
      <c r="G39" s="164" t="s">
        <v>46</v>
      </c>
      <c r="H39" s="165" t="s">
        <v>47</v>
      </c>
      <c r="I39" s="163"/>
      <c r="J39" s="166">
        <f>SUM(J30:J37)</f>
        <v>0</v>
      </c>
      <c r="K39" s="167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8"/>
      <c r="C40" s="169"/>
      <c r="D40" s="169"/>
      <c r="E40" s="169"/>
      <c r="F40" s="169"/>
      <c r="G40" s="169"/>
      <c r="H40" s="169"/>
      <c r="I40" s="169"/>
      <c r="J40" s="169"/>
      <c r="K40" s="169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70"/>
      <c r="C44" s="171"/>
      <c r="D44" s="171"/>
      <c r="E44" s="171"/>
      <c r="F44" s="171"/>
      <c r="G44" s="171"/>
      <c r="H44" s="171"/>
      <c r="I44" s="171"/>
      <c r="J44" s="171"/>
      <c r="K44" s="171"/>
      <c r="L44" s="14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123</v>
      </c>
      <c r="D45" s="43"/>
      <c r="E45" s="43"/>
      <c r="F45" s="43"/>
      <c r="G45" s="43"/>
      <c r="H45" s="43"/>
      <c r="I45" s="43"/>
      <c r="J45" s="43"/>
      <c r="K45" s="43"/>
      <c r="L45" s="14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72" t="str">
        <f>E7</f>
        <v>19-2023-1 - Revitalizace veřejného prostranství v Líbeznicích u bytových domů, k.ú. Líbeznice - I.etapa</v>
      </c>
      <c r="F48" s="35"/>
      <c r="G48" s="35"/>
      <c r="H48" s="35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121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 800 - Ochranna stávají...</v>
      </c>
      <c r="F50" s="43"/>
      <c r="G50" s="43"/>
      <c r="H50" s="43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4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 xml:space="preserve"> </v>
      </c>
      <c r="G52" s="43"/>
      <c r="H52" s="43"/>
      <c r="I52" s="35" t="s">
        <v>23</v>
      </c>
      <c r="J52" s="75" t="str">
        <f>IF(J12="","",J12)</f>
        <v>29. 1. 2024</v>
      </c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 xml:space="preserve"> </v>
      </c>
      <c r="G54" s="43"/>
      <c r="H54" s="43"/>
      <c r="I54" s="35" t="s">
        <v>30</v>
      </c>
      <c r="J54" s="39" t="str">
        <f>E21</f>
        <v xml:space="preserve"> </v>
      </c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28</v>
      </c>
      <c r="D55" s="43"/>
      <c r="E55" s="43"/>
      <c r="F55" s="30" t="str">
        <f>IF(E18="","",E18)</f>
        <v>Vyplň údaj</v>
      </c>
      <c r="G55" s="43"/>
      <c r="H55" s="43"/>
      <c r="I55" s="35" t="s">
        <v>32</v>
      </c>
      <c r="J55" s="39" t="str">
        <f>E24</f>
        <v xml:space="preserve"> </v>
      </c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73" t="s">
        <v>124</v>
      </c>
      <c r="D57" s="174"/>
      <c r="E57" s="174"/>
      <c r="F57" s="174"/>
      <c r="G57" s="174"/>
      <c r="H57" s="174"/>
      <c r="I57" s="174"/>
      <c r="J57" s="175" t="s">
        <v>125</v>
      </c>
      <c r="K57" s="174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76" t="s">
        <v>67</v>
      </c>
      <c r="D59" s="43"/>
      <c r="E59" s="43"/>
      <c r="F59" s="43"/>
      <c r="G59" s="43"/>
      <c r="H59" s="43"/>
      <c r="I59" s="43"/>
      <c r="J59" s="105">
        <f>J82</f>
        <v>0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126</v>
      </c>
    </row>
    <row r="60" s="9" customFormat="1" ht="24.96" customHeight="1">
      <c r="A60" s="9"/>
      <c r="B60" s="177"/>
      <c r="C60" s="178"/>
      <c r="D60" s="179" t="s">
        <v>127</v>
      </c>
      <c r="E60" s="180"/>
      <c r="F60" s="180"/>
      <c r="G60" s="180"/>
      <c r="H60" s="180"/>
      <c r="I60" s="180"/>
      <c r="J60" s="181">
        <f>J83</f>
        <v>0</v>
      </c>
      <c r="K60" s="178"/>
      <c r="L60" s="18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3"/>
      <c r="C61" s="128"/>
      <c r="D61" s="184" t="s">
        <v>128</v>
      </c>
      <c r="E61" s="185"/>
      <c r="F61" s="185"/>
      <c r="G61" s="185"/>
      <c r="H61" s="185"/>
      <c r="I61" s="185"/>
      <c r="J61" s="186">
        <f>J84</f>
        <v>0</v>
      </c>
      <c r="K61" s="128"/>
      <c r="L61" s="18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3"/>
      <c r="C62" s="128"/>
      <c r="D62" s="184" t="s">
        <v>133</v>
      </c>
      <c r="E62" s="185"/>
      <c r="F62" s="185"/>
      <c r="G62" s="185"/>
      <c r="H62" s="185"/>
      <c r="I62" s="185"/>
      <c r="J62" s="186">
        <f>J110</f>
        <v>0</v>
      </c>
      <c r="K62" s="128"/>
      <c r="L62" s="18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2" customFormat="1" ht="21.84" customHeight="1">
      <c r="A63" s="41"/>
      <c r="B63" s="42"/>
      <c r="C63" s="43"/>
      <c r="D63" s="43"/>
      <c r="E63" s="43"/>
      <c r="F63" s="43"/>
      <c r="G63" s="43"/>
      <c r="H63" s="43"/>
      <c r="I63" s="43"/>
      <c r="J63" s="43"/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</row>
    <row r="64" s="2" customFormat="1" ht="6.96" customHeight="1">
      <c r="A64" s="41"/>
      <c r="B64" s="62"/>
      <c r="C64" s="63"/>
      <c r="D64" s="63"/>
      <c r="E64" s="63"/>
      <c r="F64" s="63"/>
      <c r="G64" s="63"/>
      <c r="H64" s="63"/>
      <c r="I64" s="63"/>
      <c r="J64" s="63"/>
      <c r="K64" s="63"/>
      <c r="L64" s="147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</row>
    <row r="68" s="2" customFormat="1" ht="6.96" customHeight="1">
      <c r="A68" s="41"/>
      <c r="B68" s="64"/>
      <c r="C68" s="65"/>
      <c r="D68" s="65"/>
      <c r="E68" s="65"/>
      <c r="F68" s="65"/>
      <c r="G68" s="65"/>
      <c r="H68" s="65"/>
      <c r="I68" s="65"/>
      <c r="J68" s="65"/>
      <c r="K68" s="65"/>
      <c r="L68" s="14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24.96" customHeight="1">
      <c r="A69" s="41"/>
      <c r="B69" s="42"/>
      <c r="C69" s="26" t="s">
        <v>136</v>
      </c>
      <c r="D69" s="43"/>
      <c r="E69" s="43"/>
      <c r="F69" s="43"/>
      <c r="G69" s="43"/>
      <c r="H69" s="43"/>
      <c r="I69" s="43"/>
      <c r="J69" s="43"/>
      <c r="K69" s="43"/>
      <c r="L69" s="14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6.96" customHeight="1">
      <c r="A70" s="41"/>
      <c r="B70" s="42"/>
      <c r="C70" s="43"/>
      <c r="D70" s="43"/>
      <c r="E70" s="43"/>
      <c r="F70" s="43"/>
      <c r="G70" s="43"/>
      <c r="H70" s="43"/>
      <c r="I70" s="43"/>
      <c r="J70" s="43"/>
      <c r="K70" s="43"/>
      <c r="L70" s="14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12" customHeight="1">
      <c r="A71" s="41"/>
      <c r="B71" s="42"/>
      <c r="C71" s="35" t="s">
        <v>16</v>
      </c>
      <c r="D71" s="43"/>
      <c r="E71" s="43"/>
      <c r="F71" s="43"/>
      <c r="G71" s="43"/>
      <c r="H71" s="43"/>
      <c r="I71" s="43"/>
      <c r="J71" s="43"/>
      <c r="K71" s="43"/>
      <c r="L71" s="14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16.5" customHeight="1">
      <c r="A72" s="41"/>
      <c r="B72" s="42"/>
      <c r="C72" s="43"/>
      <c r="D72" s="43"/>
      <c r="E72" s="172" t="str">
        <f>E7</f>
        <v>19-2023-1 - Revitalizace veřejného prostranství v Líbeznicích u bytových domů, k.ú. Líbeznice - I.etapa</v>
      </c>
      <c r="F72" s="35"/>
      <c r="G72" s="35"/>
      <c r="H72" s="35"/>
      <c r="I72" s="43"/>
      <c r="J72" s="43"/>
      <c r="K72" s="43"/>
      <c r="L72" s="14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2" customHeight="1">
      <c r="A73" s="41"/>
      <c r="B73" s="42"/>
      <c r="C73" s="35" t="s">
        <v>121</v>
      </c>
      <c r="D73" s="43"/>
      <c r="E73" s="43"/>
      <c r="F73" s="43"/>
      <c r="G73" s="43"/>
      <c r="H73" s="43"/>
      <c r="I73" s="43"/>
      <c r="J73" s="43"/>
      <c r="K73" s="43"/>
      <c r="L73" s="14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6.5" customHeight="1">
      <c r="A74" s="41"/>
      <c r="B74" s="42"/>
      <c r="C74" s="43"/>
      <c r="D74" s="43"/>
      <c r="E74" s="72" t="str">
        <f>E9</f>
        <v>SO 800 - Ochranna stávají...</v>
      </c>
      <c r="F74" s="43"/>
      <c r="G74" s="43"/>
      <c r="H74" s="43"/>
      <c r="I74" s="43"/>
      <c r="J74" s="43"/>
      <c r="K74" s="43"/>
      <c r="L74" s="14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4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2" customHeight="1">
      <c r="A76" s="41"/>
      <c r="B76" s="42"/>
      <c r="C76" s="35" t="s">
        <v>21</v>
      </c>
      <c r="D76" s="43"/>
      <c r="E76" s="43"/>
      <c r="F76" s="30" t="str">
        <f>F12</f>
        <v xml:space="preserve"> </v>
      </c>
      <c r="G76" s="43"/>
      <c r="H76" s="43"/>
      <c r="I76" s="35" t="s">
        <v>23</v>
      </c>
      <c r="J76" s="75" t="str">
        <f>IF(J12="","",J12)</f>
        <v>29. 1. 2024</v>
      </c>
      <c r="K76" s="43"/>
      <c r="L76" s="14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14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5.15" customHeight="1">
      <c r="A78" s="41"/>
      <c r="B78" s="42"/>
      <c r="C78" s="35" t="s">
        <v>25</v>
      </c>
      <c r="D78" s="43"/>
      <c r="E78" s="43"/>
      <c r="F78" s="30" t="str">
        <f>E15</f>
        <v xml:space="preserve"> </v>
      </c>
      <c r="G78" s="43"/>
      <c r="H78" s="43"/>
      <c r="I78" s="35" t="s">
        <v>30</v>
      </c>
      <c r="J78" s="39" t="str">
        <f>E21</f>
        <v xml:space="preserve"> </v>
      </c>
      <c r="K78" s="43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5.15" customHeight="1">
      <c r="A79" s="41"/>
      <c r="B79" s="42"/>
      <c r="C79" s="35" t="s">
        <v>28</v>
      </c>
      <c r="D79" s="43"/>
      <c r="E79" s="43"/>
      <c r="F79" s="30" t="str">
        <f>IF(E18="","",E18)</f>
        <v>Vyplň údaj</v>
      </c>
      <c r="G79" s="43"/>
      <c r="H79" s="43"/>
      <c r="I79" s="35" t="s">
        <v>32</v>
      </c>
      <c r="J79" s="39" t="str">
        <f>E24</f>
        <v xml:space="preserve"> </v>
      </c>
      <c r="K79" s="43"/>
      <c r="L79" s="14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0.32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4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11" customFormat="1" ht="29.28" customHeight="1">
      <c r="A81" s="188"/>
      <c r="B81" s="189"/>
      <c r="C81" s="190" t="s">
        <v>137</v>
      </c>
      <c r="D81" s="191" t="s">
        <v>54</v>
      </c>
      <c r="E81" s="191" t="s">
        <v>50</v>
      </c>
      <c r="F81" s="191" t="s">
        <v>51</v>
      </c>
      <c r="G81" s="191" t="s">
        <v>138</v>
      </c>
      <c r="H81" s="191" t="s">
        <v>139</v>
      </c>
      <c r="I81" s="191" t="s">
        <v>140</v>
      </c>
      <c r="J81" s="191" t="s">
        <v>125</v>
      </c>
      <c r="K81" s="192" t="s">
        <v>141</v>
      </c>
      <c r="L81" s="193"/>
      <c r="M81" s="95" t="s">
        <v>19</v>
      </c>
      <c r="N81" s="96" t="s">
        <v>39</v>
      </c>
      <c r="O81" s="96" t="s">
        <v>142</v>
      </c>
      <c r="P81" s="96" t="s">
        <v>143</v>
      </c>
      <c r="Q81" s="96" t="s">
        <v>144</v>
      </c>
      <c r="R81" s="96" t="s">
        <v>145</v>
      </c>
      <c r="S81" s="96" t="s">
        <v>146</v>
      </c>
      <c r="T81" s="97" t="s">
        <v>147</v>
      </c>
      <c r="U81" s="188"/>
      <c r="V81" s="188"/>
      <c r="W81" s="188"/>
      <c r="X81" s="188"/>
      <c r="Y81" s="188"/>
      <c r="Z81" s="188"/>
      <c r="AA81" s="188"/>
      <c r="AB81" s="188"/>
      <c r="AC81" s="188"/>
      <c r="AD81" s="188"/>
      <c r="AE81" s="188"/>
    </row>
    <row r="82" s="2" customFormat="1" ht="22.8" customHeight="1">
      <c r="A82" s="41"/>
      <c r="B82" s="42"/>
      <c r="C82" s="102" t="s">
        <v>148</v>
      </c>
      <c r="D82" s="43"/>
      <c r="E82" s="43"/>
      <c r="F82" s="43"/>
      <c r="G82" s="43"/>
      <c r="H82" s="43"/>
      <c r="I82" s="43"/>
      <c r="J82" s="194">
        <f>BK82</f>
        <v>0</v>
      </c>
      <c r="K82" s="43"/>
      <c r="L82" s="47"/>
      <c r="M82" s="98"/>
      <c r="N82" s="195"/>
      <c r="O82" s="99"/>
      <c r="P82" s="196">
        <f>P83</f>
        <v>0</v>
      </c>
      <c r="Q82" s="99"/>
      <c r="R82" s="196">
        <f>R83</f>
        <v>0.15200000000000002</v>
      </c>
      <c r="S82" s="99"/>
      <c r="T82" s="197">
        <f>T83</f>
        <v>0</v>
      </c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T82" s="20" t="s">
        <v>68</v>
      </c>
      <c r="AU82" s="20" t="s">
        <v>126</v>
      </c>
      <c r="BK82" s="198">
        <f>BK83</f>
        <v>0</v>
      </c>
    </row>
    <row r="83" s="12" customFormat="1" ht="25.92" customHeight="1">
      <c r="A83" s="12"/>
      <c r="B83" s="199"/>
      <c r="C83" s="200"/>
      <c r="D83" s="201" t="s">
        <v>68</v>
      </c>
      <c r="E83" s="202" t="s">
        <v>149</v>
      </c>
      <c r="F83" s="202" t="s">
        <v>150</v>
      </c>
      <c r="G83" s="200"/>
      <c r="H83" s="200"/>
      <c r="I83" s="203"/>
      <c r="J83" s="204">
        <f>BK83</f>
        <v>0</v>
      </c>
      <c r="K83" s="200"/>
      <c r="L83" s="205"/>
      <c r="M83" s="206"/>
      <c r="N83" s="207"/>
      <c r="O83" s="207"/>
      <c r="P83" s="208">
        <f>P84+P110</f>
        <v>0</v>
      </c>
      <c r="Q83" s="207"/>
      <c r="R83" s="208">
        <f>R84+R110</f>
        <v>0.15200000000000002</v>
      </c>
      <c r="S83" s="207"/>
      <c r="T83" s="209">
        <f>T84+T110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10" t="s">
        <v>77</v>
      </c>
      <c r="AT83" s="211" t="s">
        <v>68</v>
      </c>
      <c r="AU83" s="211" t="s">
        <v>69</v>
      </c>
      <c r="AY83" s="210" t="s">
        <v>151</v>
      </c>
      <c r="BK83" s="212">
        <f>BK84+BK110</f>
        <v>0</v>
      </c>
    </row>
    <row r="84" s="12" customFormat="1" ht="22.8" customHeight="1">
      <c r="A84" s="12"/>
      <c r="B84" s="199"/>
      <c r="C84" s="200"/>
      <c r="D84" s="201" t="s">
        <v>68</v>
      </c>
      <c r="E84" s="213" t="s">
        <v>77</v>
      </c>
      <c r="F84" s="213" t="s">
        <v>152</v>
      </c>
      <c r="G84" s="200"/>
      <c r="H84" s="200"/>
      <c r="I84" s="203"/>
      <c r="J84" s="214">
        <f>BK84</f>
        <v>0</v>
      </c>
      <c r="K84" s="200"/>
      <c r="L84" s="205"/>
      <c r="M84" s="206"/>
      <c r="N84" s="207"/>
      <c r="O84" s="207"/>
      <c r="P84" s="208">
        <f>SUM(P85:P109)</f>
        <v>0</v>
      </c>
      <c r="Q84" s="207"/>
      <c r="R84" s="208">
        <f>SUM(R85:R109)</f>
        <v>0.15200000000000002</v>
      </c>
      <c r="S84" s="207"/>
      <c r="T84" s="209">
        <f>SUM(T85:T109)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10" t="s">
        <v>77</v>
      </c>
      <c r="AT84" s="211" t="s">
        <v>68</v>
      </c>
      <c r="AU84" s="211" t="s">
        <v>77</v>
      </c>
      <c r="AY84" s="210" t="s">
        <v>151</v>
      </c>
      <c r="BK84" s="212">
        <f>SUM(BK85:BK109)</f>
        <v>0</v>
      </c>
    </row>
    <row r="85" s="2" customFormat="1" ht="16.5" customHeight="1">
      <c r="A85" s="41"/>
      <c r="B85" s="42"/>
      <c r="C85" s="215" t="s">
        <v>77</v>
      </c>
      <c r="D85" s="215" t="s">
        <v>153</v>
      </c>
      <c r="E85" s="216" t="s">
        <v>1374</v>
      </c>
      <c r="F85" s="217" t="s">
        <v>1375</v>
      </c>
      <c r="G85" s="218" t="s">
        <v>197</v>
      </c>
      <c r="H85" s="219">
        <v>0.078</v>
      </c>
      <c r="I85" s="220"/>
      <c r="J85" s="221">
        <f>ROUND(I85*H85,2)</f>
        <v>0</v>
      </c>
      <c r="K85" s="217" t="s">
        <v>157</v>
      </c>
      <c r="L85" s="47"/>
      <c r="M85" s="222" t="s">
        <v>19</v>
      </c>
      <c r="N85" s="223" t="s">
        <v>40</v>
      </c>
      <c r="O85" s="87"/>
      <c r="P85" s="224">
        <f>O85*H85</f>
        <v>0</v>
      </c>
      <c r="Q85" s="224">
        <v>0</v>
      </c>
      <c r="R85" s="224">
        <f>Q85*H85</f>
        <v>0</v>
      </c>
      <c r="S85" s="224">
        <v>0</v>
      </c>
      <c r="T85" s="225">
        <f>S85*H85</f>
        <v>0</v>
      </c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R85" s="226" t="s">
        <v>158</v>
      </c>
      <c r="AT85" s="226" t="s">
        <v>153</v>
      </c>
      <c r="AU85" s="226" t="s">
        <v>79</v>
      </c>
      <c r="AY85" s="20" t="s">
        <v>151</v>
      </c>
      <c r="BE85" s="227">
        <f>IF(N85="základní",J85,0)</f>
        <v>0</v>
      </c>
      <c r="BF85" s="227">
        <f>IF(N85="snížená",J85,0)</f>
        <v>0</v>
      </c>
      <c r="BG85" s="227">
        <f>IF(N85="zákl. přenesená",J85,0)</f>
        <v>0</v>
      </c>
      <c r="BH85" s="227">
        <f>IF(N85="sníž. přenesená",J85,0)</f>
        <v>0</v>
      </c>
      <c r="BI85" s="227">
        <f>IF(N85="nulová",J85,0)</f>
        <v>0</v>
      </c>
      <c r="BJ85" s="20" t="s">
        <v>77</v>
      </c>
      <c r="BK85" s="227">
        <f>ROUND(I85*H85,2)</f>
        <v>0</v>
      </c>
      <c r="BL85" s="20" t="s">
        <v>158</v>
      </c>
      <c r="BM85" s="226" t="s">
        <v>79</v>
      </c>
    </row>
    <row r="86" s="2" customFormat="1">
      <c r="A86" s="41"/>
      <c r="B86" s="42"/>
      <c r="C86" s="43"/>
      <c r="D86" s="228" t="s">
        <v>159</v>
      </c>
      <c r="E86" s="43"/>
      <c r="F86" s="229" t="s">
        <v>1376</v>
      </c>
      <c r="G86" s="43"/>
      <c r="H86" s="43"/>
      <c r="I86" s="230"/>
      <c r="J86" s="43"/>
      <c r="K86" s="43"/>
      <c r="L86" s="47"/>
      <c r="M86" s="231"/>
      <c r="N86" s="232"/>
      <c r="O86" s="87"/>
      <c r="P86" s="87"/>
      <c r="Q86" s="87"/>
      <c r="R86" s="87"/>
      <c r="S86" s="87"/>
      <c r="T86" s="88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T86" s="20" t="s">
        <v>159</v>
      </c>
      <c r="AU86" s="20" t="s">
        <v>79</v>
      </c>
    </row>
    <row r="87" s="13" customFormat="1">
      <c r="A87" s="13"/>
      <c r="B87" s="233"/>
      <c r="C87" s="234"/>
      <c r="D87" s="235" t="s">
        <v>161</v>
      </c>
      <c r="E87" s="236" t="s">
        <v>19</v>
      </c>
      <c r="F87" s="237" t="s">
        <v>1377</v>
      </c>
      <c r="G87" s="234"/>
      <c r="H87" s="238">
        <v>0.078</v>
      </c>
      <c r="I87" s="239"/>
      <c r="J87" s="234"/>
      <c r="K87" s="234"/>
      <c r="L87" s="240"/>
      <c r="M87" s="241"/>
      <c r="N87" s="242"/>
      <c r="O87" s="242"/>
      <c r="P87" s="242"/>
      <c r="Q87" s="242"/>
      <c r="R87" s="242"/>
      <c r="S87" s="242"/>
      <c r="T87" s="24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T87" s="244" t="s">
        <v>161</v>
      </c>
      <c r="AU87" s="244" t="s">
        <v>79</v>
      </c>
      <c r="AV87" s="13" t="s">
        <v>79</v>
      </c>
      <c r="AW87" s="13" t="s">
        <v>31</v>
      </c>
      <c r="AX87" s="13" t="s">
        <v>77</v>
      </c>
      <c r="AY87" s="244" t="s">
        <v>151</v>
      </c>
    </row>
    <row r="88" s="2" customFormat="1" ht="37.8" customHeight="1">
      <c r="A88" s="41"/>
      <c r="B88" s="42"/>
      <c r="C88" s="215" t="s">
        <v>79</v>
      </c>
      <c r="D88" s="215" t="s">
        <v>153</v>
      </c>
      <c r="E88" s="216" t="s">
        <v>218</v>
      </c>
      <c r="F88" s="217" t="s">
        <v>219</v>
      </c>
      <c r="G88" s="218" t="s">
        <v>197</v>
      </c>
      <c r="H88" s="219">
        <v>0.078</v>
      </c>
      <c r="I88" s="220"/>
      <c r="J88" s="221">
        <f>ROUND(I88*H88,2)</f>
        <v>0</v>
      </c>
      <c r="K88" s="217" t="s">
        <v>157</v>
      </c>
      <c r="L88" s="47"/>
      <c r="M88" s="222" t="s">
        <v>19</v>
      </c>
      <c r="N88" s="223" t="s">
        <v>40</v>
      </c>
      <c r="O88" s="87"/>
      <c r="P88" s="224">
        <f>O88*H88</f>
        <v>0</v>
      </c>
      <c r="Q88" s="224">
        <v>0</v>
      </c>
      <c r="R88" s="224">
        <f>Q88*H88</f>
        <v>0</v>
      </c>
      <c r="S88" s="224">
        <v>0</v>
      </c>
      <c r="T88" s="225">
        <f>S88*H88</f>
        <v>0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R88" s="226" t="s">
        <v>158</v>
      </c>
      <c r="AT88" s="226" t="s">
        <v>153</v>
      </c>
      <c r="AU88" s="226" t="s">
        <v>79</v>
      </c>
      <c r="AY88" s="20" t="s">
        <v>151</v>
      </c>
      <c r="BE88" s="227">
        <f>IF(N88="základní",J88,0)</f>
        <v>0</v>
      </c>
      <c r="BF88" s="227">
        <f>IF(N88="snížená",J88,0)</f>
        <v>0</v>
      </c>
      <c r="BG88" s="227">
        <f>IF(N88="zákl. přenesená",J88,0)</f>
        <v>0</v>
      </c>
      <c r="BH88" s="227">
        <f>IF(N88="sníž. přenesená",J88,0)</f>
        <v>0</v>
      </c>
      <c r="BI88" s="227">
        <f>IF(N88="nulová",J88,0)</f>
        <v>0</v>
      </c>
      <c r="BJ88" s="20" t="s">
        <v>77</v>
      </c>
      <c r="BK88" s="227">
        <f>ROUND(I88*H88,2)</f>
        <v>0</v>
      </c>
      <c r="BL88" s="20" t="s">
        <v>158</v>
      </c>
      <c r="BM88" s="226" t="s">
        <v>158</v>
      </c>
    </row>
    <row r="89" s="2" customFormat="1">
      <c r="A89" s="41"/>
      <c r="B89" s="42"/>
      <c r="C89" s="43"/>
      <c r="D89" s="228" t="s">
        <v>159</v>
      </c>
      <c r="E89" s="43"/>
      <c r="F89" s="229" t="s">
        <v>221</v>
      </c>
      <c r="G89" s="43"/>
      <c r="H89" s="43"/>
      <c r="I89" s="230"/>
      <c r="J89" s="43"/>
      <c r="K89" s="43"/>
      <c r="L89" s="47"/>
      <c r="M89" s="231"/>
      <c r="N89" s="232"/>
      <c r="O89" s="87"/>
      <c r="P89" s="87"/>
      <c r="Q89" s="87"/>
      <c r="R89" s="87"/>
      <c r="S89" s="87"/>
      <c r="T89" s="88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T89" s="20" t="s">
        <v>159</v>
      </c>
      <c r="AU89" s="20" t="s">
        <v>79</v>
      </c>
    </row>
    <row r="90" s="2" customFormat="1">
      <c r="A90" s="41"/>
      <c r="B90" s="42"/>
      <c r="C90" s="43"/>
      <c r="D90" s="235" t="s">
        <v>238</v>
      </c>
      <c r="E90" s="43"/>
      <c r="F90" s="256" t="s">
        <v>469</v>
      </c>
      <c r="G90" s="43"/>
      <c r="H90" s="43"/>
      <c r="I90" s="230"/>
      <c r="J90" s="43"/>
      <c r="K90" s="43"/>
      <c r="L90" s="47"/>
      <c r="M90" s="231"/>
      <c r="N90" s="232"/>
      <c r="O90" s="87"/>
      <c r="P90" s="87"/>
      <c r="Q90" s="87"/>
      <c r="R90" s="87"/>
      <c r="S90" s="87"/>
      <c r="T90" s="88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T90" s="20" t="s">
        <v>238</v>
      </c>
      <c r="AU90" s="20" t="s">
        <v>79</v>
      </c>
    </row>
    <row r="91" s="13" customFormat="1">
      <c r="A91" s="13"/>
      <c r="B91" s="233"/>
      <c r="C91" s="234"/>
      <c r="D91" s="235" t="s">
        <v>161</v>
      </c>
      <c r="E91" s="236" t="s">
        <v>19</v>
      </c>
      <c r="F91" s="237" t="s">
        <v>1378</v>
      </c>
      <c r="G91" s="234"/>
      <c r="H91" s="238">
        <v>0.078</v>
      </c>
      <c r="I91" s="239"/>
      <c r="J91" s="234"/>
      <c r="K91" s="234"/>
      <c r="L91" s="240"/>
      <c r="M91" s="241"/>
      <c r="N91" s="242"/>
      <c r="O91" s="242"/>
      <c r="P91" s="242"/>
      <c r="Q91" s="242"/>
      <c r="R91" s="242"/>
      <c r="S91" s="242"/>
      <c r="T91" s="24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44" t="s">
        <v>161</v>
      </c>
      <c r="AU91" s="244" t="s">
        <v>79</v>
      </c>
      <c r="AV91" s="13" t="s">
        <v>79</v>
      </c>
      <c r="AW91" s="13" t="s">
        <v>31</v>
      </c>
      <c r="AX91" s="13" t="s">
        <v>77</v>
      </c>
      <c r="AY91" s="244" t="s">
        <v>151</v>
      </c>
    </row>
    <row r="92" s="2" customFormat="1" ht="24.15" customHeight="1">
      <c r="A92" s="41"/>
      <c r="B92" s="42"/>
      <c r="C92" s="215" t="s">
        <v>167</v>
      </c>
      <c r="D92" s="215" t="s">
        <v>153</v>
      </c>
      <c r="E92" s="216" t="s">
        <v>1379</v>
      </c>
      <c r="F92" s="217" t="s">
        <v>1380</v>
      </c>
      <c r="G92" s="218" t="s">
        <v>197</v>
      </c>
      <c r="H92" s="219">
        <v>0.078</v>
      </c>
      <c r="I92" s="220"/>
      <c r="J92" s="221">
        <f>ROUND(I92*H92,2)</f>
        <v>0</v>
      </c>
      <c r="K92" s="217" t="s">
        <v>157</v>
      </c>
      <c r="L92" s="47"/>
      <c r="M92" s="222" t="s">
        <v>19</v>
      </c>
      <c r="N92" s="223" t="s">
        <v>40</v>
      </c>
      <c r="O92" s="87"/>
      <c r="P92" s="224">
        <f>O92*H92</f>
        <v>0</v>
      </c>
      <c r="Q92" s="224">
        <v>0</v>
      </c>
      <c r="R92" s="224">
        <f>Q92*H92</f>
        <v>0</v>
      </c>
      <c r="S92" s="224">
        <v>0</v>
      </c>
      <c r="T92" s="225">
        <f>S92*H92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226" t="s">
        <v>158</v>
      </c>
      <c r="AT92" s="226" t="s">
        <v>153</v>
      </c>
      <c r="AU92" s="226" t="s">
        <v>79</v>
      </c>
      <c r="AY92" s="20" t="s">
        <v>151</v>
      </c>
      <c r="BE92" s="227">
        <f>IF(N92="základní",J92,0)</f>
        <v>0</v>
      </c>
      <c r="BF92" s="227">
        <f>IF(N92="snížená",J92,0)</f>
        <v>0</v>
      </c>
      <c r="BG92" s="227">
        <f>IF(N92="zákl. přenesená",J92,0)</f>
        <v>0</v>
      </c>
      <c r="BH92" s="227">
        <f>IF(N92="sníž. přenesená",J92,0)</f>
        <v>0</v>
      </c>
      <c r="BI92" s="227">
        <f>IF(N92="nulová",J92,0)</f>
        <v>0</v>
      </c>
      <c r="BJ92" s="20" t="s">
        <v>77</v>
      </c>
      <c r="BK92" s="227">
        <f>ROUND(I92*H92,2)</f>
        <v>0</v>
      </c>
      <c r="BL92" s="20" t="s">
        <v>158</v>
      </c>
      <c r="BM92" s="226" t="s">
        <v>1381</v>
      </c>
    </row>
    <row r="93" s="2" customFormat="1">
      <c r="A93" s="41"/>
      <c r="B93" s="42"/>
      <c r="C93" s="43"/>
      <c r="D93" s="228" t="s">
        <v>159</v>
      </c>
      <c r="E93" s="43"/>
      <c r="F93" s="229" t="s">
        <v>1382</v>
      </c>
      <c r="G93" s="43"/>
      <c r="H93" s="43"/>
      <c r="I93" s="230"/>
      <c r="J93" s="43"/>
      <c r="K93" s="43"/>
      <c r="L93" s="47"/>
      <c r="M93" s="231"/>
      <c r="N93" s="232"/>
      <c r="O93" s="87"/>
      <c r="P93" s="87"/>
      <c r="Q93" s="87"/>
      <c r="R93" s="87"/>
      <c r="S93" s="87"/>
      <c r="T93" s="88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20" t="s">
        <v>159</v>
      </c>
      <c r="AU93" s="20" t="s">
        <v>79</v>
      </c>
    </row>
    <row r="94" s="2" customFormat="1" ht="24.15" customHeight="1">
      <c r="A94" s="41"/>
      <c r="B94" s="42"/>
      <c r="C94" s="215" t="s">
        <v>158</v>
      </c>
      <c r="D94" s="215" t="s">
        <v>153</v>
      </c>
      <c r="E94" s="216" t="s">
        <v>599</v>
      </c>
      <c r="F94" s="217" t="s">
        <v>484</v>
      </c>
      <c r="G94" s="218" t="s">
        <v>230</v>
      </c>
      <c r="H94" s="219">
        <v>0.125</v>
      </c>
      <c r="I94" s="220"/>
      <c r="J94" s="221">
        <f>ROUND(I94*H94,2)</f>
        <v>0</v>
      </c>
      <c r="K94" s="217" t="s">
        <v>157</v>
      </c>
      <c r="L94" s="47"/>
      <c r="M94" s="222" t="s">
        <v>19</v>
      </c>
      <c r="N94" s="223" t="s">
        <v>40</v>
      </c>
      <c r="O94" s="87"/>
      <c r="P94" s="224">
        <f>O94*H94</f>
        <v>0</v>
      </c>
      <c r="Q94" s="224">
        <v>0</v>
      </c>
      <c r="R94" s="224">
        <f>Q94*H94</f>
        <v>0</v>
      </c>
      <c r="S94" s="224">
        <v>0</v>
      </c>
      <c r="T94" s="225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26" t="s">
        <v>158</v>
      </c>
      <c r="AT94" s="226" t="s">
        <v>153</v>
      </c>
      <c r="AU94" s="226" t="s">
        <v>79</v>
      </c>
      <c r="AY94" s="20" t="s">
        <v>151</v>
      </c>
      <c r="BE94" s="227">
        <f>IF(N94="základní",J94,0)</f>
        <v>0</v>
      </c>
      <c r="BF94" s="227">
        <f>IF(N94="snížená",J94,0)</f>
        <v>0</v>
      </c>
      <c r="BG94" s="227">
        <f>IF(N94="zákl. přenesená",J94,0)</f>
        <v>0</v>
      </c>
      <c r="BH94" s="227">
        <f>IF(N94="sníž. přenesená",J94,0)</f>
        <v>0</v>
      </c>
      <c r="BI94" s="227">
        <f>IF(N94="nulová",J94,0)</f>
        <v>0</v>
      </c>
      <c r="BJ94" s="20" t="s">
        <v>77</v>
      </c>
      <c r="BK94" s="227">
        <f>ROUND(I94*H94,2)</f>
        <v>0</v>
      </c>
      <c r="BL94" s="20" t="s">
        <v>158</v>
      </c>
      <c r="BM94" s="226" t="s">
        <v>170</v>
      </c>
    </row>
    <row r="95" s="2" customFormat="1">
      <c r="A95" s="41"/>
      <c r="B95" s="42"/>
      <c r="C95" s="43"/>
      <c r="D95" s="228" t="s">
        <v>159</v>
      </c>
      <c r="E95" s="43"/>
      <c r="F95" s="229" t="s">
        <v>600</v>
      </c>
      <c r="G95" s="43"/>
      <c r="H95" s="43"/>
      <c r="I95" s="230"/>
      <c r="J95" s="43"/>
      <c r="K95" s="43"/>
      <c r="L95" s="47"/>
      <c r="M95" s="231"/>
      <c r="N95" s="232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159</v>
      </c>
      <c r="AU95" s="20" t="s">
        <v>79</v>
      </c>
    </row>
    <row r="96" s="13" customFormat="1">
      <c r="A96" s="13"/>
      <c r="B96" s="233"/>
      <c r="C96" s="234"/>
      <c r="D96" s="235" t="s">
        <v>161</v>
      </c>
      <c r="E96" s="234"/>
      <c r="F96" s="237" t="s">
        <v>1383</v>
      </c>
      <c r="G96" s="234"/>
      <c r="H96" s="238">
        <v>0.125</v>
      </c>
      <c r="I96" s="239"/>
      <c r="J96" s="234"/>
      <c r="K96" s="234"/>
      <c r="L96" s="240"/>
      <c r="M96" s="241"/>
      <c r="N96" s="242"/>
      <c r="O96" s="242"/>
      <c r="P96" s="242"/>
      <c r="Q96" s="242"/>
      <c r="R96" s="242"/>
      <c r="S96" s="242"/>
      <c r="T96" s="24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44" t="s">
        <v>161</v>
      </c>
      <c r="AU96" s="244" t="s">
        <v>79</v>
      </c>
      <c r="AV96" s="13" t="s">
        <v>79</v>
      </c>
      <c r="AW96" s="13" t="s">
        <v>4</v>
      </c>
      <c r="AX96" s="13" t="s">
        <v>77</v>
      </c>
      <c r="AY96" s="244" t="s">
        <v>151</v>
      </c>
    </row>
    <row r="97" s="2" customFormat="1" ht="21.75" customHeight="1">
      <c r="A97" s="41"/>
      <c r="B97" s="42"/>
      <c r="C97" s="215" t="s">
        <v>178</v>
      </c>
      <c r="D97" s="215" t="s">
        <v>153</v>
      </c>
      <c r="E97" s="216" t="s">
        <v>1384</v>
      </c>
      <c r="F97" s="217" t="s">
        <v>1385</v>
      </c>
      <c r="G97" s="218" t="s">
        <v>363</v>
      </c>
      <c r="H97" s="219">
        <v>1</v>
      </c>
      <c r="I97" s="220"/>
      <c r="J97" s="221">
        <f>ROUND(I97*H97,2)</f>
        <v>0</v>
      </c>
      <c r="K97" s="217" t="s">
        <v>157</v>
      </c>
      <c r="L97" s="47"/>
      <c r="M97" s="222" t="s">
        <v>19</v>
      </c>
      <c r="N97" s="223" t="s">
        <v>40</v>
      </c>
      <c r="O97" s="87"/>
      <c r="P97" s="224">
        <f>O97*H97</f>
        <v>0</v>
      </c>
      <c r="Q97" s="224">
        <v>0</v>
      </c>
      <c r="R97" s="224">
        <f>Q97*H97</f>
        <v>0</v>
      </c>
      <c r="S97" s="224">
        <v>0</v>
      </c>
      <c r="T97" s="225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26" t="s">
        <v>158</v>
      </c>
      <c r="AT97" s="226" t="s">
        <v>153</v>
      </c>
      <c r="AU97" s="226" t="s">
        <v>79</v>
      </c>
      <c r="AY97" s="20" t="s">
        <v>151</v>
      </c>
      <c r="BE97" s="227">
        <f>IF(N97="základní",J97,0)</f>
        <v>0</v>
      </c>
      <c r="BF97" s="227">
        <f>IF(N97="snížená",J97,0)</f>
        <v>0</v>
      </c>
      <c r="BG97" s="227">
        <f>IF(N97="zákl. přenesená",J97,0)</f>
        <v>0</v>
      </c>
      <c r="BH97" s="227">
        <f>IF(N97="sníž. přenesená",J97,0)</f>
        <v>0</v>
      </c>
      <c r="BI97" s="227">
        <f>IF(N97="nulová",J97,0)</f>
        <v>0</v>
      </c>
      <c r="BJ97" s="20" t="s">
        <v>77</v>
      </c>
      <c r="BK97" s="227">
        <f>ROUND(I97*H97,2)</f>
        <v>0</v>
      </c>
      <c r="BL97" s="20" t="s">
        <v>158</v>
      </c>
      <c r="BM97" s="226" t="s">
        <v>1386</v>
      </c>
    </row>
    <row r="98" s="2" customFormat="1">
      <c r="A98" s="41"/>
      <c r="B98" s="42"/>
      <c r="C98" s="43"/>
      <c r="D98" s="228" t="s">
        <v>159</v>
      </c>
      <c r="E98" s="43"/>
      <c r="F98" s="229" t="s">
        <v>1387</v>
      </c>
      <c r="G98" s="43"/>
      <c r="H98" s="43"/>
      <c r="I98" s="230"/>
      <c r="J98" s="43"/>
      <c r="K98" s="43"/>
      <c r="L98" s="47"/>
      <c r="M98" s="231"/>
      <c r="N98" s="232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159</v>
      </c>
      <c r="AU98" s="20" t="s">
        <v>79</v>
      </c>
    </row>
    <row r="99" s="2" customFormat="1" ht="16.5" customHeight="1">
      <c r="A99" s="41"/>
      <c r="B99" s="42"/>
      <c r="C99" s="257" t="s">
        <v>170</v>
      </c>
      <c r="D99" s="257" t="s">
        <v>249</v>
      </c>
      <c r="E99" s="258" t="s">
        <v>1388</v>
      </c>
      <c r="F99" s="259" t="s">
        <v>1389</v>
      </c>
      <c r="G99" s="260" t="s">
        <v>230</v>
      </c>
      <c r="H99" s="261">
        <v>0.14000000000000001</v>
      </c>
      <c r="I99" s="262"/>
      <c r="J99" s="263">
        <f>ROUND(I99*H99,2)</f>
        <v>0</v>
      </c>
      <c r="K99" s="259" t="s">
        <v>157</v>
      </c>
      <c r="L99" s="264"/>
      <c r="M99" s="265" t="s">
        <v>19</v>
      </c>
      <c r="N99" s="266" t="s">
        <v>40</v>
      </c>
      <c r="O99" s="87"/>
      <c r="P99" s="224">
        <f>O99*H99</f>
        <v>0</v>
      </c>
      <c r="Q99" s="224">
        <v>1</v>
      </c>
      <c r="R99" s="224">
        <f>Q99*H99</f>
        <v>0.14000000000000001</v>
      </c>
      <c r="S99" s="224">
        <v>0</v>
      </c>
      <c r="T99" s="225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26" t="s">
        <v>175</v>
      </c>
      <c r="AT99" s="226" t="s">
        <v>249</v>
      </c>
      <c r="AU99" s="226" t="s">
        <v>79</v>
      </c>
      <c r="AY99" s="20" t="s">
        <v>151</v>
      </c>
      <c r="BE99" s="227">
        <f>IF(N99="základní",J99,0)</f>
        <v>0</v>
      </c>
      <c r="BF99" s="227">
        <f>IF(N99="snížená",J99,0)</f>
        <v>0</v>
      </c>
      <c r="BG99" s="227">
        <f>IF(N99="zákl. přenesená",J99,0)</f>
        <v>0</v>
      </c>
      <c r="BH99" s="227">
        <f>IF(N99="sníž. přenesená",J99,0)</f>
        <v>0</v>
      </c>
      <c r="BI99" s="227">
        <f>IF(N99="nulová",J99,0)</f>
        <v>0</v>
      </c>
      <c r="BJ99" s="20" t="s">
        <v>77</v>
      </c>
      <c r="BK99" s="227">
        <f>ROUND(I99*H99,2)</f>
        <v>0</v>
      </c>
      <c r="BL99" s="20" t="s">
        <v>158</v>
      </c>
      <c r="BM99" s="226" t="s">
        <v>8</v>
      </c>
    </row>
    <row r="100" s="13" customFormat="1">
      <c r="A100" s="13"/>
      <c r="B100" s="233"/>
      <c r="C100" s="234"/>
      <c r="D100" s="235" t="s">
        <v>161</v>
      </c>
      <c r="E100" s="236" t="s">
        <v>19</v>
      </c>
      <c r="F100" s="237" t="s">
        <v>1390</v>
      </c>
      <c r="G100" s="234"/>
      <c r="H100" s="238">
        <v>0.078</v>
      </c>
      <c r="I100" s="239"/>
      <c r="J100" s="234"/>
      <c r="K100" s="234"/>
      <c r="L100" s="240"/>
      <c r="M100" s="241"/>
      <c r="N100" s="242"/>
      <c r="O100" s="242"/>
      <c r="P100" s="242"/>
      <c r="Q100" s="242"/>
      <c r="R100" s="242"/>
      <c r="S100" s="242"/>
      <c r="T100" s="24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44" t="s">
        <v>161</v>
      </c>
      <c r="AU100" s="244" t="s">
        <v>79</v>
      </c>
      <c r="AV100" s="13" t="s">
        <v>79</v>
      </c>
      <c r="AW100" s="13" t="s">
        <v>31</v>
      </c>
      <c r="AX100" s="13" t="s">
        <v>77</v>
      </c>
      <c r="AY100" s="244" t="s">
        <v>151</v>
      </c>
    </row>
    <row r="101" s="13" customFormat="1">
      <c r="A101" s="13"/>
      <c r="B101" s="233"/>
      <c r="C101" s="234"/>
      <c r="D101" s="235" t="s">
        <v>161</v>
      </c>
      <c r="E101" s="234"/>
      <c r="F101" s="237" t="s">
        <v>1391</v>
      </c>
      <c r="G101" s="234"/>
      <c r="H101" s="238">
        <v>0.14000000000000001</v>
      </c>
      <c r="I101" s="239"/>
      <c r="J101" s="234"/>
      <c r="K101" s="234"/>
      <c r="L101" s="240"/>
      <c r="M101" s="241"/>
      <c r="N101" s="242"/>
      <c r="O101" s="242"/>
      <c r="P101" s="242"/>
      <c r="Q101" s="242"/>
      <c r="R101" s="242"/>
      <c r="S101" s="242"/>
      <c r="T101" s="24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44" t="s">
        <v>161</v>
      </c>
      <c r="AU101" s="244" t="s">
        <v>79</v>
      </c>
      <c r="AV101" s="13" t="s">
        <v>79</v>
      </c>
      <c r="AW101" s="13" t="s">
        <v>4</v>
      </c>
      <c r="AX101" s="13" t="s">
        <v>77</v>
      </c>
      <c r="AY101" s="244" t="s">
        <v>151</v>
      </c>
    </row>
    <row r="102" s="2" customFormat="1" ht="16.5" customHeight="1">
      <c r="A102" s="41"/>
      <c r="B102" s="42"/>
      <c r="C102" s="215" t="s">
        <v>188</v>
      </c>
      <c r="D102" s="215" t="s">
        <v>153</v>
      </c>
      <c r="E102" s="216" t="s">
        <v>1392</v>
      </c>
      <c r="F102" s="217" t="s">
        <v>1393</v>
      </c>
      <c r="G102" s="218" t="s">
        <v>363</v>
      </c>
      <c r="H102" s="219">
        <v>1</v>
      </c>
      <c r="I102" s="220"/>
      <c r="J102" s="221">
        <f>ROUND(I102*H102,2)</f>
        <v>0</v>
      </c>
      <c r="K102" s="217" t="s">
        <v>157</v>
      </c>
      <c r="L102" s="47"/>
      <c r="M102" s="222" t="s">
        <v>19</v>
      </c>
      <c r="N102" s="223" t="s">
        <v>40</v>
      </c>
      <c r="O102" s="87"/>
      <c r="P102" s="224">
        <f>O102*H102</f>
        <v>0</v>
      </c>
      <c r="Q102" s="224">
        <v>0</v>
      </c>
      <c r="R102" s="224">
        <f>Q102*H102</f>
        <v>0</v>
      </c>
      <c r="S102" s="224">
        <v>0</v>
      </c>
      <c r="T102" s="225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26" t="s">
        <v>158</v>
      </c>
      <c r="AT102" s="226" t="s">
        <v>153</v>
      </c>
      <c r="AU102" s="226" t="s">
        <v>79</v>
      </c>
      <c r="AY102" s="20" t="s">
        <v>151</v>
      </c>
      <c r="BE102" s="227">
        <f>IF(N102="základní",J102,0)</f>
        <v>0</v>
      </c>
      <c r="BF102" s="227">
        <f>IF(N102="snížená",J102,0)</f>
        <v>0</v>
      </c>
      <c r="BG102" s="227">
        <f>IF(N102="zákl. přenesená",J102,0)</f>
        <v>0</v>
      </c>
      <c r="BH102" s="227">
        <f>IF(N102="sníž. přenesená",J102,0)</f>
        <v>0</v>
      </c>
      <c r="BI102" s="227">
        <f>IF(N102="nulová",J102,0)</f>
        <v>0</v>
      </c>
      <c r="BJ102" s="20" t="s">
        <v>77</v>
      </c>
      <c r="BK102" s="227">
        <f>ROUND(I102*H102,2)</f>
        <v>0</v>
      </c>
      <c r="BL102" s="20" t="s">
        <v>158</v>
      </c>
      <c r="BM102" s="226" t="s">
        <v>192</v>
      </c>
    </row>
    <row r="103" s="2" customFormat="1">
      <c r="A103" s="41"/>
      <c r="B103" s="42"/>
      <c r="C103" s="43"/>
      <c r="D103" s="228" t="s">
        <v>159</v>
      </c>
      <c r="E103" s="43"/>
      <c r="F103" s="229" t="s">
        <v>1394</v>
      </c>
      <c r="G103" s="43"/>
      <c r="H103" s="43"/>
      <c r="I103" s="230"/>
      <c r="J103" s="43"/>
      <c r="K103" s="43"/>
      <c r="L103" s="47"/>
      <c r="M103" s="231"/>
      <c r="N103" s="232"/>
      <c r="O103" s="87"/>
      <c r="P103" s="87"/>
      <c r="Q103" s="87"/>
      <c r="R103" s="87"/>
      <c r="S103" s="87"/>
      <c r="T103" s="88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20" t="s">
        <v>159</v>
      </c>
      <c r="AU103" s="20" t="s">
        <v>79</v>
      </c>
    </row>
    <row r="104" s="2" customFormat="1" ht="16.5" customHeight="1">
      <c r="A104" s="41"/>
      <c r="B104" s="42"/>
      <c r="C104" s="257" t="s">
        <v>175</v>
      </c>
      <c r="D104" s="257" t="s">
        <v>249</v>
      </c>
      <c r="E104" s="258" t="s">
        <v>1395</v>
      </c>
      <c r="F104" s="259" t="s">
        <v>1396</v>
      </c>
      <c r="G104" s="260" t="s">
        <v>1041</v>
      </c>
      <c r="H104" s="261">
        <v>1</v>
      </c>
      <c r="I104" s="262"/>
      <c r="J104" s="263">
        <f>ROUND(I104*H104,2)</f>
        <v>0</v>
      </c>
      <c r="K104" s="259" t="s">
        <v>157</v>
      </c>
      <c r="L104" s="264"/>
      <c r="M104" s="265" t="s">
        <v>19</v>
      </c>
      <c r="N104" s="266" t="s">
        <v>40</v>
      </c>
      <c r="O104" s="87"/>
      <c r="P104" s="224">
        <f>O104*H104</f>
        <v>0</v>
      </c>
      <c r="Q104" s="224">
        <v>0.012</v>
      </c>
      <c r="R104" s="224">
        <f>Q104*H104</f>
        <v>0.012</v>
      </c>
      <c r="S104" s="224">
        <v>0</v>
      </c>
      <c r="T104" s="225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26" t="s">
        <v>175</v>
      </c>
      <c r="AT104" s="226" t="s">
        <v>249</v>
      </c>
      <c r="AU104" s="226" t="s">
        <v>79</v>
      </c>
      <c r="AY104" s="20" t="s">
        <v>151</v>
      </c>
      <c r="BE104" s="227">
        <f>IF(N104="základní",J104,0)</f>
        <v>0</v>
      </c>
      <c r="BF104" s="227">
        <f>IF(N104="snížená",J104,0)</f>
        <v>0</v>
      </c>
      <c r="BG104" s="227">
        <f>IF(N104="zákl. přenesená",J104,0)</f>
        <v>0</v>
      </c>
      <c r="BH104" s="227">
        <f>IF(N104="sníž. přenesená",J104,0)</f>
        <v>0</v>
      </c>
      <c r="BI104" s="227">
        <f>IF(N104="nulová",J104,0)</f>
        <v>0</v>
      </c>
      <c r="BJ104" s="20" t="s">
        <v>77</v>
      </c>
      <c r="BK104" s="227">
        <f>ROUND(I104*H104,2)</f>
        <v>0</v>
      </c>
      <c r="BL104" s="20" t="s">
        <v>158</v>
      </c>
      <c r="BM104" s="226" t="s">
        <v>198</v>
      </c>
    </row>
    <row r="105" s="2" customFormat="1" ht="21.75" customHeight="1">
      <c r="A105" s="41"/>
      <c r="B105" s="42"/>
      <c r="C105" s="215" t="s">
        <v>203</v>
      </c>
      <c r="D105" s="215" t="s">
        <v>153</v>
      </c>
      <c r="E105" s="216" t="s">
        <v>1397</v>
      </c>
      <c r="F105" s="217" t="s">
        <v>1398</v>
      </c>
      <c r="G105" s="218" t="s">
        <v>363</v>
      </c>
      <c r="H105" s="219">
        <v>1</v>
      </c>
      <c r="I105" s="220"/>
      <c r="J105" s="221">
        <f>ROUND(I105*H105,2)</f>
        <v>0</v>
      </c>
      <c r="K105" s="217" t="s">
        <v>157</v>
      </c>
      <c r="L105" s="47"/>
      <c r="M105" s="222" t="s">
        <v>19</v>
      </c>
      <c r="N105" s="223" t="s">
        <v>40</v>
      </c>
      <c r="O105" s="87"/>
      <c r="P105" s="224">
        <f>O105*H105</f>
        <v>0</v>
      </c>
      <c r="Q105" s="224">
        <v>0</v>
      </c>
      <c r="R105" s="224">
        <f>Q105*H105</f>
        <v>0</v>
      </c>
      <c r="S105" s="224">
        <v>0</v>
      </c>
      <c r="T105" s="225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26" t="s">
        <v>158</v>
      </c>
      <c r="AT105" s="226" t="s">
        <v>153</v>
      </c>
      <c r="AU105" s="226" t="s">
        <v>79</v>
      </c>
      <c r="AY105" s="20" t="s">
        <v>151</v>
      </c>
      <c r="BE105" s="227">
        <f>IF(N105="základní",J105,0)</f>
        <v>0</v>
      </c>
      <c r="BF105" s="227">
        <f>IF(N105="snížená",J105,0)</f>
        <v>0</v>
      </c>
      <c r="BG105" s="227">
        <f>IF(N105="zákl. přenesená",J105,0)</f>
        <v>0</v>
      </c>
      <c r="BH105" s="227">
        <f>IF(N105="sníž. přenesená",J105,0)</f>
        <v>0</v>
      </c>
      <c r="BI105" s="227">
        <f>IF(N105="nulová",J105,0)</f>
        <v>0</v>
      </c>
      <c r="BJ105" s="20" t="s">
        <v>77</v>
      </c>
      <c r="BK105" s="227">
        <f>ROUND(I105*H105,2)</f>
        <v>0</v>
      </c>
      <c r="BL105" s="20" t="s">
        <v>158</v>
      </c>
      <c r="BM105" s="226" t="s">
        <v>206</v>
      </c>
    </row>
    <row r="106" s="2" customFormat="1">
      <c r="A106" s="41"/>
      <c r="B106" s="42"/>
      <c r="C106" s="43"/>
      <c r="D106" s="228" t="s">
        <v>159</v>
      </c>
      <c r="E106" s="43"/>
      <c r="F106" s="229" t="s">
        <v>1399</v>
      </c>
      <c r="G106" s="43"/>
      <c r="H106" s="43"/>
      <c r="I106" s="230"/>
      <c r="J106" s="43"/>
      <c r="K106" s="43"/>
      <c r="L106" s="47"/>
      <c r="M106" s="231"/>
      <c r="N106" s="232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159</v>
      </c>
      <c r="AU106" s="20" t="s">
        <v>79</v>
      </c>
    </row>
    <row r="107" s="2" customFormat="1">
      <c r="A107" s="41"/>
      <c r="B107" s="42"/>
      <c r="C107" s="43"/>
      <c r="D107" s="235" t="s">
        <v>238</v>
      </c>
      <c r="E107" s="43"/>
      <c r="F107" s="256" t="s">
        <v>1400</v>
      </c>
      <c r="G107" s="43"/>
      <c r="H107" s="43"/>
      <c r="I107" s="230"/>
      <c r="J107" s="43"/>
      <c r="K107" s="43"/>
      <c r="L107" s="47"/>
      <c r="M107" s="231"/>
      <c r="N107" s="232"/>
      <c r="O107" s="87"/>
      <c r="P107" s="87"/>
      <c r="Q107" s="87"/>
      <c r="R107" s="87"/>
      <c r="S107" s="87"/>
      <c r="T107" s="88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20" t="s">
        <v>238</v>
      </c>
      <c r="AU107" s="20" t="s">
        <v>79</v>
      </c>
    </row>
    <row r="108" s="2" customFormat="1" ht="24.15" customHeight="1">
      <c r="A108" s="41"/>
      <c r="B108" s="42"/>
      <c r="C108" s="215" t="s">
        <v>181</v>
      </c>
      <c r="D108" s="215" t="s">
        <v>153</v>
      </c>
      <c r="E108" s="216" t="s">
        <v>1401</v>
      </c>
      <c r="F108" s="217" t="s">
        <v>1402</v>
      </c>
      <c r="G108" s="218" t="s">
        <v>363</v>
      </c>
      <c r="H108" s="219">
        <v>1</v>
      </c>
      <c r="I108" s="220"/>
      <c r="J108" s="221">
        <f>ROUND(I108*H108,2)</f>
        <v>0</v>
      </c>
      <c r="K108" s="217" t="s">
        <v>157</v>
      </c>
      <c r="L108" s="47"/>
      <c r="M108" s="222" t="s">
        <v>19</v>
      </c>
      <c r="N108" s="223" t="s">
        <v>40</v>
      </c>
      <c r="O108" s="87"/>
      <c r="P108" s="224">
        <f>O108*H108</f>
        <v>0</v>
      </c>
      <c r="Q108" s="224">
        <v>0</v>
      </c>
      <c r="R108" s="224">
        <f>Q108*H108</f>
        <v>0</v>
      </c>
      <c r="S108" s="224">
        <v>0</v>
      </c>
      <c r="T108" s="225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26" t="s">
        <v>158</v>
      </c>
      <c r="AT108" s="226" t="s">
        <v>153</v>
      </c>
      <c r="AU108" s="226" t="s">
        <v>79</v>
      </c>
      <c r="AY108" s="20" t="s">
        <v>151</v>
      </c>
      <c r="BE108" s="227">
        <f>IF(N108="základní",J108,0)</f>
        <v>0</v>
      </c>
      <c r="BF108" s="227">
        <f>IF(N108="snížená",J108,0)</f>
        <v>0</v>
      </c>
      <c r="BG108" s="227">
        <f>IF(N108="zákl. přenesená",J108,0)</f>
        <v>0</v>
      </c>
      <c r="BH108" s="227">
        <f>IF(N108="sníž. přenesená",J108,0)</f>
        <v>0</v>
      </c>
      <c r="BI108" s="227">
        <f>IF(N108="nulová",J108,0)</f>
        <v>0</v>
      </c>
      <c r="BJ108" s="20" t="s">
        <v>77</v>
      </c>
      <c r="BK108" s="227">
        <f>ROUND(I108*H108,2)</f>
        <v>0</v>
      </c>
      <c r="BL108" s="20" t="s">
        <v>158</v>
      </c>
      <c r="BM108" s="226" t="s">
        <v>214</v>
      </c>
    </row>
    <row r="109" s="2" customFormat="1">
      <c r="A109" s="41"/>
      <c r="B109" s="42"/>
      <c r="C109" s="43"/>
      <c r="D109" s="228" t="s">
        <v>159</v>
      </c>
      <c r="E109" s="43"/>
      <c r="F109" s="229" t="s">
        <v>1403</v>
      </c>
      <c r="G109" s="43"/>
      <c r="H109" s="43"/>
      <c r="I109" s="230"/>
      <c r="J109" s="43"/>
      <c r="K109" s="43"/>
      <c r="L109" s="47"/>
      <c r="M109" s="231"/>
      <c r="N109" s="232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159</v>
      </c>
      <c r="AU109" s="20" t="s">
        <v>79</v>
      </c>
    </row>
    <row r="110" s="12" customFormat="1" ht="22.8" customHeight="1">
      <c r="A110" s="12"/>
      <c r="B110" s="199"/>
      <c r="C110" s="200"/>
      <c r="D110" s="201" t="s">
        <v>68</v>
      </c>
      <c r="E110" s="213" t="s">
        <v>488</v>
      </c>
      <c r="F110" s="213" t="s">
        <v>489</v>
      </c>
      <c r="G110" s="200"/>
      <c r="H110" s="200"/>
      <c r="I110" s="203"/>
      <c r="J110" s="214">
        <f>BK110</f>
        <v>0</v>
      </c>
      <c r="K110" s="200"/>
      <c r="L110" s="205"/>
      <c r="M110" s="206"/>
      <c r="N110" s="207"/>
      <c r="O110" s="207"/>
      <c r="P110" s="208">
        <f>SUM(P111:P112)</f>
        <v>0</v>
      </c>
      <c r="Q110" s="207"/>
      <c r="R110" s="208">
        <f>SUM(R111:R112)</f>
        <v>0</v>
      </c>
      <c r="S110" s="207"/>
      <c r="T110" s="209">
        <f>SUM(T111:T112)</f>
        <v>0</v>
      </c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R110" s="210" t="s">
        <v>77</v>
      </c>
      <c r="AT110" s="211" t="s">
        <v>68</v>
      </c>
      <c r="AU110" s="211" t="s">
        <v>77</v>
      </c>
      <c r="AY110" s="210" t="s">
        <v>151</v>
      </c>
      <c r="BK110" s="212">
        <f>SUM(BK111:BK112)</f>
        <v>0</v>
      </c>
    </row>
    <row r="111" s="2" customFormat="1" ht="21.75" customHeight="1">
      <c r="A111" s="41"/>
      <c r="B111" s="42"/>
      <c r="C111" s="215" t="s">
        <v>217</v>
      </c>
      <c r="D111" s="215" t="s">
        <v>153</v>
      </c>
      <c r="E111" s="216" t="s">
        <v>1404</v>
      </c>
      <c r="F111" s="217" t="s">
        <v>1405</v>
      </c>
      <c r="G111" s="218" t="s">
        <v>230</v>
      </c>
      <c r="H111" s="219">
        <v>0.152</v>
      </c>
      <c r="I111" s="220"/>
      <c r="J111" s="221">
        <f>ROUND(I111*H111,2)</f>
        <v>0</v>
      </c>
      <c r="K111" s="217" t="s">
        <v>157</v>
      </c>
      <c r="L111" s="47"/>
      <c r="M111" s="222" t="s">
        <v>19</v>
      </c>
      <c r="N111" s="223" t="s">
        <v>40</v>
      </c>
      <c r="O111" s="87"/>
      <c r="P111" s="224">
        <f>O111*H111</f>
        <v>0</v>
      </c>
      <c r="Q111" s="224">
        <v>0</v>
      </c>
      <c r="R111" s="224">
        <f>Q111*H111</f>
        <v>0</v>
      </c>
      <c r="S111" s="224">
        <v>0</v>
      </c>
      <c r="T111" s="225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26" t="s">
        <v>158</v>
      </c>
      <c r="AT111" s="226" t="s">
        <v>153</v>
      </c>
      <c r="AU111" s="226" t="s">
        <v>79</v>
      </c>
      <c r="AY111" s="20" t="s">
        <v>151</v>
      </c>
      <c r="BE111" s="227">
        <f>IF(N111="základní",J111,0)</f>
        <v>0</v>
      </c>
      <c r="BF111" s="227">
        <f>IF(N111="snížená",J111,0)</f>
        <v>0</v>
      </c>
      <c r="BG111" s="227">
        <f>IF(N111="zákl. přenesená",J111,0)</f>
        <v>0</v>
      </c>
      <c r="BH111" s="227">
        <f>IF(N111="sníž. přenesená",J111,0)</f>
        <v>0</v>
      </c>
      <c r="BI111" s="227">
        <f>IF(N111="nulová",J111,0)</f>
        <v>0</v>
      </c>
      <c r="BJ111" s="20" t="s">
        <v>77</v>
      </c>
      <c r="BK111" s="227">
        <f>ROUND(I111*H111,2)</f>
        <v>0</v>
      </c>
      <c r="BL111" s="20" t="s">
        <v>158</v>
      </c>
      <c r="BM111" s="226" t="s">
        <v>278</v>
      </c>
    </row>
    <row r="112" s="2" customFormat="1">
      <c r="A112" s="41"/>
      <c r="B112" s="42"/>
      <c r="C112" s="43"/>
      <c r="D112" s="228" t="s">
        <v>159</v>
      </c>
      <c r="E112" s="43"/>
      <c r="F112" s="229" t="s">
        <v>1406</v>
      </c>
      <c r="G112" s="43"/>
      <c r="H112" s="43"/>
      <c r="I112" s="230"/>
      <c r="J112" s="43"/>
      <c r="K112" s="43"/>
      <c r="L112" s="47"/>
      <c r="M112" s="270"/>
      <c r="N112" s="271"/>
      <c r="O112" s="272"/>
      <c r="P112" s="272"/>
      <c r="Q112" s="272"/>
      <c r="R112" s="272"/>
      <c r="S112" s="272"/>
      <c r="T112" s="273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159</v>
      </c>
      <c r="AU112" s="20" t="s">
        <v>79</v>
      </c>
    </row>
    <row r="113" s="2" customFormat="1" ht="6.96" customHeight="1">
      <c r="A113" s="41"/>
      <c r="B113" s="62"/>
      <c r="C113" s="63"/>
      <c r="D113" s="63"/>
      <c r="E113" s="63"/>
      <c r="F113" s="63"/>
      <c r="G113" s="63"/>
      <c r="H113" s="63"/>
      <c r="I113" s="63"/>
      <c r="J113" s="63"/>
      <c r="K113" s="63"/>
      <c r="L113" s="47"/>
      <c r="M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</row>
  </sheetData>
  <sheetProtection sheet="1" autoFilter="0" formatColumns="0" formatRows="0" objects="1" scenarios="1" spinCount="100000" saltValue="KV6z/Q++J7p9RHm7hvb0OE8reuLpYWc0ZG4jNo3qg5Rj0SnJMO8mhc9Ay6eCLlDNzc3087KV54IlXYDVOLY9yg==" hashValue="vy5ZiPjI86p0Hczl0sHPTC5KLrtIwCIdhY83qqeeZGC5BHc4wOal9IB0TZWkBg4qc/xopcRWQNjN9PU/5bFYZQ==" algorithmName="SHA-512" password="88A1"/>
  <autoFilter ref="C81:K112"/>
  <mergeCells count="9">
    <mergeCell ref="E7:H7"/>
    <mergeCell ref="E9:H9"/>
    <mergeCell ref="E18:H18"/>
    <mergeCell ref="E27:H27"/>
    <mergeCell ref="E48:H48"/>
    <mergeCell ref="E50:H50"/>
    <mergeCell ref="E72:H72"/>
    <mergeCell ref="E74:H74"/>
    <mergeCell ref="L2:V2"/>
  </mergeCells>
  <hyperlinks>
    <hyperlink ref="F86" r:id="rId1" display="https://podminky.urs.cz/item/CS_URS_2024_01/122211101"/>
    <hyperlink ref="F89" r:id="rId2" display="https://podminky.urs.cz/item/CS_URS_2024_01/162751117"/>
    <hyperlink ref="F93" r:id="rId3" display="https://podminky.urs.cz/item/CS_URS_2024_01/167111101"/>
    <hyperlink ref="F95" r:id="rId4" display="https://podminky.urs.cz/item/CS_URS_2024_01/171201221"/>
    <hyperlink ref="F98" r:id="rId5" display="https://podminky.urs.cz/item/CS_URS_2024_01/184215411"/>
    <hyperlink ref="F103" r:id="rId6" display="https://podminky.urs.cz/item/CS_URS_2024_01/184818312"/>
    <hyperlink ref="F106" r:id="rId7" display="https://podminky.urs.cz/item/CS_URS_2024_01/184851512"/>
    <hyperlink ref="F109" r:id="rId8" display="https://podminky.urs.cz/item/CS_URS_2024_01/184852444"/>
    <hyperlink ref="F112" r:id="rId9" display="https://podminky.urs.cz/item/CS_URS_2024_01/9982314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DESKTOP-K7KKSBJ\Kateřina</dc:creator>
  <cp:lastModifiedBy>DESKTOP-K7KKSBJ\Kateřina</cp:lastModifiedBy>
  <dcterms:created xsi:type="dcterms:W3CDTF">2024-03-26T15:55:32Z</dcterms:created>
  <dcterms:modified xsi:type="dcterms:W3CDTF">2024-03-26T15:55:49Z</dcterms:modified>
</cp:coreProperties>
</file>