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2026-01 - Oprava místní k..." sheetId="2" r:id="rId2"/>
    <sheet name="Pokyny pro vyplnění" sheetId="3" r:id="rId3"/>
  </sheets>
  <definedNames>
    <definedName name="_xlnm.Print_Area" localSheetId="0">'Rekapitulace stavby'!$D$4:$AO$36,'Rekapitulace stavby'!$C$42:$AQ$56</definedName>
    <definedName name="_xlnm.Print_Titles" localSheetId="0">'Rekapitulace stavby'!$52:$52</definedName>
    <definedName name="_xlnm._FilterDatabase" localSheetId="1" hidden="1">'2026-01 - Oprava místní k...'!$C$81:$K$216</definedName>
    <definedName name="_xlnm.Print_Area" localSheetId="1">'2026-01 - Oprava místní k...'!$C$4:$J$37,'2026-01 - Oprava místní k...'!$C$43:$J$65,'2026-01 - Oprava místní k...'!$C$71:$K$216</definedName>
    <definedName name="_xlnm.Print_Titles" localSheetId="1">'2026-01 - Oprava místní k...'!$81:$81</definedName>
    <definedName name="_xlnm.Print_Area" localSheetId="2">'Pokyny pro vyplnění'!$B$2:$K$71,'Pokyny pro vyplnění'!$B$74:$K$118,'Pokyny pro vyplnění'!$B$121:$K$161,'Pokyny pro vyplnění'!$B$164:$K$219</definedName>
  </definedNames>
  <calcPr/>
</workbook>
</file>

<file path=xl/calcChain.xml><?xml version="1.0" encoding="utf-8"?>
<calcChain xmlns="http://schemas.openxmlformats.org/spreadsheetml/2006/main">
  <c i="2" l="1" r="J35"/>
  <c r="J34"/>
  <c i="1" r="AY55"/>
  <c i="2" r="J33"/>
  <c i="1" r="AX55"/>
  <c i="2" r="BI216"/>
  <c r="BH216"/>
  <c r="BG216"/>
  <c r="BF216"/>
  <c r="T216"/>
  <c r="T215"/>
  <c r="R216"/>
  <c r="R215"/>
  <c r="P216"/>
  <c r="P215"/>
  <c r="BI214"/>
  <c r="BH214"/>
  <c r="BG214"/>
  <c r="BF214"/>
  <c r="T214"/>
  <c r="R214"/>
  <c r="P214"/>
  <c r="BI213"/>
  <c r="BH213"/>
  <c r="BG213"/>
  <c r="BF213"/>
  <c r="T213"/>
  <c r="R213"/>
  <c r="P213"/>
  <c r="BI212"/>
  <c r="BH212"/>
  <c r="BG212"/>
  <c r="BF212"/>
  <c r="T212"/>
  <c r="R212"/>
  <c r="P212"/>
  <c r="BI211"/>
  <c r="BH211"/>
  <c r="BG211"/>
  <c r="BF211"/>
  <c r="T211"/>
  <c r="R211"/>
  <c r="P211"/>
  <c r="BI210"/>
  <c r="BH210"/>
  <c r="BG210"/>
  <c r="BF210"/>
  <c r="T210"/>
  <c r="R210"/>
  <c r="P210"/>
  <c r="BI209"/>
  <c r="BH209"/>
  <c r="BG209"/>
  <c r="BF209"/>
  <c r="T209"/>
  <c r="R209"/>
  <c r="P209"/>
  <c r="BI208"/>
  <c r="BH208"/>
  <c r="BG208"/>
  <c r="BF208"/>
  <c r="T208"/>
  <c r="R208"/>
  <c r="P208"/>
  <c r="BI207"/>
  <c r="BH207"/>
  <c r="BG207"/>
  <c r="BF207"/>
  <c r="T207"/>
  <c r="R207"/>
  <c r="P207"/>
  <c r="BI204"/>
  <c r="BH204"/>
  <c r="BG204"/>
  <c r="BF204"/>
  <c r="T204"/>
  <c r="T203"/>
  <c r="R204"/>
  <c r="R203"/>
  <c r="P204"/>
  <c r="P203"/>
  <c r="BI201"/>
  <c r="BH201"/>
  <c r="BG201"/>
  <c r="BF201"/>
  <c r="T201"/>
  <c r="R201"/>
  <c r="P201"/>
  <c r="BI198"/>
  <c r="BH198"/>
  <c r="BG198"/>
  <c r="BF198"/>
  <c r="T198"/>
  <c r="R198"/>
  <c r="P198"/>
  <c r="BI196"/>
  <c r="BH196"/>
  <c r="BG196"/>
  <c r="BF196"/>
  <c r="T196"/>
  <c r="R196"/>
  <c r="P196"/>
  <c r="BI194"/>
  <c r="BH194"/>
  <c r="BG194"/>
  <c r="BF194"/>
  <c r="T194"/>
  <c r="R194"/>
  <c r="P194"/>
  <c r="BI191"/>
  <c r="BH191"/>
  <c r="BG191"/>
  <c r="BF191"/>
  <c r="T191"/>
  <c r="R191"/>
  <c r="P191"/>
  <c r="BI189"/>
  <c r="BH189"/>
  <c r="BG189"/>
  <c r="BF189"/>
  <c r="T189"/>
  <c r="R189"/>
  <c r="P189"/>
  <c r="BI187"/>
  <c r="BH187"/>
  <c r="BG187"/>
  <c r="BF187"/>
  <c r="T187"/>
  <c r="R187"/>
  <c r="P187"/>
  <c r="BI185"/>
  <c r="BH185"/>
  <c r="BG185"/>
  <c r="BF185"/>
  <c r="T185"/>
  <c r="R185"/>
  <c r="P185"/>
  <c r="BI180"/>
  <c r="BH180"/>
  <c r="BG180"/>
  <c r="BF180"/>
  <c r="T180"/>
  <c r="R180"/>
  <c r="P180"/>
  <c r="BI175"/>
  <c r="BH175"/>
  <c r="BG175"/>
  <c r="BF175"/>
  <c r="T175"/>
  <c r="R175"/>
  <c r="P175"/>
  <c r="BI173"/>
  <c r="BH173"/>
  <c r="BG173"/>
  <c r="BF173"/>
  <c r="T173"/>
  <c r="R173"/>
  <c r="P173"/>
  <c r="BI171"/>
  <c r="BH171"/>
  <c r="BG171"/>
  <c r="BF171"/>
  <c r="T171"/>
  <c r="R171"/>
  <c r="P171"/>
  <c r="BI169"/>
  <c r="BH169"/>
  <c r="BG169"/>
  <c r="BF169"/>
  <c r="T169"/>
  <c r="R169"/>
  <c r="P169"/>
  <c r="BI166"/>
  <c r="BH166"/>
  <c r="BG166"/>
  <c r="BF166"/>
  <c r="T166"/>
  <c r="R166"/>
  <c r="P166"/>
  <c r="BI165"/>
  <c r="BH165"/>
  <c r="BG165"/>
  <c r="BF165"/>
  <c r="T165"/>
  <c r="R165"/>
  <c r="P165"/>
  <c r="BI163"/>
  <c r="BH163"/>
  <c r="BG163"/>
  <c r="BF163"/>
  <c r="T163"/>
  <c r="R163"/>
  <c r="P163"/>
  <c r="BI161"/>
  <c r="BH161"/>
  <c r="BG161"/>
  <c r="BF161"/>
  <c r="T161"/>
  <c r="R161"/>
  <c r="P161"/>
  <c r="BI160"/>
  <c r="BH160"/>
  <c r="BG160"/>
  <c r="BF160"/>
  <c r="T160"/>
  <c r="R160"/>
  <c r="P160"/>
  <c r="BI158"/>
  <c r="BH158"/>
  <c r="BG158"/>
  <c r="BF158"/>
  <c r="T158"/>
  <c r="R158"/>
  <c r="P158"/>
  <c r="BI156"/>
  <c r="BH156"/>
  <c r="BG156"/>
  <c r="BF156"/>
  <c r="T156"/>
  <c r="R156"/>
  <c r="P156"/>
  <c r="BI150"/>
  <c r="BH150"/>
  <c r="BG150"/>
  <c r="BF150"/>
  <c r="T150"/>
  <c r="R150"/>
  <c r="P150"/>
  <c r="BI148"/>
  <c r="BH148"/>
  <c r="BG148"/>
  <c r="BF148"/>
  <c r="T148"/>
  <c r="R148"/>
  <c r="P148"/>
  <c r="BI141"/>
  <c r="BH141"/>
  <c r="BG141"/>
  <c r="BF141"/>
  <c r="T141"/>
  <c r="R141"/>
  <c r="P141"/>
  <c r="BI139"/>
  <c r="BH139"/>
  <c r="BG139"/>
  <c r="BF139"/>
  <c r="T139"/>
  <c r="R139"/>
  <c r="P139"/>
  <c r="BI132"/>
  <c r="BH132"/>
  <c r="BG132"/>
  <c r="BF132"/>
  <c r="T132"/>
  <c r="R132"/>
  <c r="P132"/>
  <c r="BI129"/>
  <c r="BH129"/>
  <c r="BG129"/>
  <c r="BF129"/>
  <c r="T129"/>
  <c r="R129"/>
  <c r="P129"/>
  <c r="BI126"/>
  <c r="BH126"/>
  <c r="BG126"/>
  <c r="BF126"/>
  <c r="T126"/>
  <c r="R126"/>
  <c r="P126"/>
  <c r="BI121"/>
  <c r="BH121"/>
  <c r="BG121"/>
  <c r="BF121"/>
  <c r="T121"/>
  <c r="R121"/>
  <c r="P121"/>
  <c r="BI116"/>
  <c r="BH116"/>
  <c r="BG116"/>
  <c r="BF116"/>
  <c r="T116"/>
  <c r="R116"/>
  <c r="P116"/>
  <c r="BI110"/>
  <c r="BH110"/>
  <c r="BG110"/>
  <c r="BF110"/>
  <c r="T110"/>
  <c r="R110"/>
  <c r="P110"/>
  <c r="BI108"/>
  <c r="BH108"/>
  <c r="BG108"/>
  <c r="BF108"/>
  <c r="T108"/>
  <c r="R108"/>
  <c r="P108"/>
  <c r="BI103"/>
  <c r="BH103"/>
  <c r="BG103"/>
  <c r="BF103"/>
  <c r="T103"/>
  <c r="R103"/>
  <c r="P103"/>
  <c r="BI100"/>
  <c r="BH100"/>
  <c r="BG100"/>
  <c r="BF100"/>
  <c r="T100"/>
  <c r="R100"/>
  <c r="P100"/>
  <c r="BI98"/>
  <c r="BH98"/>
  <c r="BG98"/>
  <c r="BF98"/>
  <c r="T98"/>
  <c r="R98"/>
  <c r="P98"/>
  <c r="BI96"/>
  <c r="BH96"/>
  <c r="BG96"/>
  <c r="BF96"/>
  <c r="T96"/>
  <c r="R96"/>
  <c r="P96"/>
  <c r="BI94"/>
  <c r="BH94"/>
  <c r="BG94"/>
  <c r="BF94"/>
  <c r="T94"/>
  <c r="R94"/>
  <c r="P94"/>
  <c r="BI85"/>
  <c r="BH85"/>
  <c r="BG85"/>
  <c r="BF85"/>
  <c r="T85"/>
  <c r="R85"/>
  <c r="P85"/>
  <c r="F76"/>
  <c r="E74"/>
  <c r="F48"/>
  <c r="E46"/>
  <c r="J22"/>
  <c r="E22"/>
  <c r="J79"/>
  <c r="J21"/>
  <c r="J19"/>
  <c r="E19"/>
  <c r="J78"/>
  <c r="J18"/>
  <c r="J16"/>
  <c r="E16"/>
  <c r="F51"/>
  <c r="J15"/>
  <c r="J13"/>
  <c r="E13"/>
  <c r="F50"/>
  <c r="J12"/>
  <c r="J10"/>
  <c r="J76"/>
  <c i="1" r="L50"/>
  <c r="AM50"/>
  <c r="AM49"/>
  <c r="L49"/>
  <c r="AM47"/>
  <c r="L47"/>
  <c r="L45"/>
  <c r="L44"/>
  <c i="2" r="J209"/>
  <c r="J189"/>
  <c r="J175"/>
  <c r="BK129"/>
  <c r="BK96"/>
  <c r="BK191"/>
  <c r="J171"/>
  <c r="J163"/>
  <c r="J139"/>
  <c r="J94"/>
  <c r="J212"/>
  <c r="J208"/>
  <c r="BK198"/>
  <c r="BK194"/>
  <c r="BK175"/>
  <c r="BK166"/>
  <c r="BK161"/>
  <c r="BK150"/>
  <c r="J116"/>
  <c r="BK85"/>
  <c r="J156"/>
  <c r="BK121"/>
  <c r="BK98"/>
  <c r="J207"/>
  <c r="J187"/>
  <c r="J150"/>
  <c r="BK139"/>
  <c r="J103"/>
  <c r="BK212"/>
  <c r="J180"/>
  <c r="J166"/>
  <c r="BK158"/>
  <c r="J100"/>
  <c i="1" r="AS54"/>
  <c i="2" r="J211"/>
  <c r="BK208"/>
  <c r="J204"/>
  <c r="J196"/>
  <c r="BK185"/>
  <c r="BK169"/>
  <c r="BK160"/>
  <c r="J148"/>
  <c r="J129"/>
  <c r="J96"/>
  <c r="J165"/>
  <c r="J126"/>
  <c r="BK100"/>
  <c r="BK214"/>
  <c r="BK204"/>
  <c r="J185"/>
  <c r="BK163"/>
  <c r="BK126"/>
  <c r="BK216"/>
  <c r="BK189"/>
  <c r="J173"/>
  <c r="J161"/>
  <c r="BK103"/>
  <c r="J85"/>
  <c r="J213"/>
  <c r="BK209"/>
  <c r="J198"/>
  <c r="J194"/>
  <c r="BK173"/>
  <c r="BK165"/>
  <c r="BK156"/>
  <c r="BK141"/>
  <c r="BK108"/>
  <c r="BK211"/>
  <c r="J141"/>
  <c r="BK110"/>
  <c r="BK94"/>
  <c r="J210"/>
  <c r="J201"/>
  <c r="BK180"/>
  <c r="BK148"/>
  <c r="J121"/>
  <c r="BK213"/>
  <c r="BK187"/>
  <c r="J169"/>
  <c r="J160"/>
  <c r="J108"/>
  <c r="J98"/>
  <c r="J216"/>
  <c r="BK210"/>
  <c r="BK207"/>
  <c r="BK201"/>
  <c r="BK196"/>
  <c r="J191"/>
  <c r="BK171"/>
  <c r="J158"/>
  <c r="J132"/>
  <c r="J110"/>
  <c r="J214"/>
  <c r="BK132"/>
  <c r="BK116"/>
  <c l="1" r="R84"/>
  <c r="R115"/>
  <c r="BK168"/>
  <c r="J168"/>
  <c r="J60"/>
  <c r="BK206"/>
  <c r="J206"/>
  <c r="J63"/>
  <c r="BK155"/>
  <c r="J155"/>
  <c r="J59"/>
  <c r="R155"/>
  <c r="P168"/>
  <c r="T206"/>
  <c r="P84"/>
  <c r="BK115"/>
  <c r="J115"/>
  <c r="J58"/>
  <c r="T168"/>
  <c r="BK193"/>
  <c r="J193"/>
  <c r="J61"/>
  <c r="P193"/>
  <c r="R193"/>
  <c r="T193"/>
  <c r="R206"/>
  <c r="BK84"/>
  <c r="T84"/>
  <c r="P115"/>
  <c r="T115"/>
  <c r="P155"/>
  <c r="T155"/>
  <c r="R168"/>
  <c r="P206"/>
  <c r="J48"/>
  <c r="J51"/>
  <c r="F78"/>
  <c r="BE108"/>
  <c r="BE126"/>
  <c r="BE160"/>
  <c r="BE161"/>
  <c r="BE169"/>
  <c r="BE214"/>
  <c r="J50"/>
  <c r="BE94"/>
  <c r="BE96"/>
  <c r="BE98"/>
  <c r="BE100"/>
  <c r="BE103"/>
  <c r="BE173"/>
  <c r="BE180"/>
  <c r="BE189"/>
  <c r="BE194"/>
  <c r="BE196"/>
  <c r="BE198"/>
  <c r="BE204"/>
  <c r="BE207"/>
  <c r="BE210"/>
  <c r="BE211"/>
  <c r="BE212"/>
  <c r="BE216"/>
  <c r="F79"/>
  <c r="BE110"/>
  <c r="BE116"/>
  <c r="BE129"/>
  <c r="BE132"/>
  <c r="BE139"/>
  <c r="BE148"/>
  <c r="BE163"/>
  <c r="BE165"/>
  <c r="BE171"/>
  <c r="BE185"/>
  <c r="BE187"/>
  <c r="BE191"/>
  <c r="BE213"/>
  <c r="BK203"/>
  <c r="J203"/>
  <c r="J62"/>
  <c r="BK215"/>
  <c r="J215"/>
  <c r="J64"/>
  <c r="BE85"/>
  <c r="BE121"/>
  <c r="BE141"/>
  <c r="BE150"/>
  <c r="BE156"/>
  <c r="BE158"/>
  <c r="BE166"/>
  <c r="BE175"/>
  <c r="BE201"/>
  <c r="BE208"/>
  <c r="BE209"/>
  <c r="F33"/>
  <c i="1" r="BB55"/>
  <c r="BB54"/>
  <c r="AX54"/>
  <c i="2" r="J32"/>
  <c i="1" r="AW55"/>
  <c i="2" r="F34"/>
  <c i="1" r="BC55"/>
  <c r="BC54"/>
  <c r="W32"/>
  <c i="2" r="F35"/>
  <c i="1" r="BD55"/>
  <c r="BD54"/>
  <c r="W33"/>
  <c i="2" r="F32"/>
  <c i="1" r="BA55"/>
  <c r="BA54"/>
  <c r="W30"/>
  <c i="2" l="1" r="T83"/>
  <c r="T82"/>
  <c r="R83"/>
  <c r="R82"/>
  <c r="BK83"/>
  <c r="BK82"/>
  <c r="J82"/>
  <c r="J55"/>
  <c r="P83"/>
  <c r="P82"/>
  <c i="1" r="AU55"/>
  <c i="2" r="J84"/>
  <c r="J57"/>
  <c i="1" r="AY54"/>
  <c i="2" r="J31"/>
  <c i="1" r="AV55"/>
  <c r="AT55"/>
  <c r="AW54"/>
  <c r="AK30"/>
  <c r="W31"/>
  <c i="2" r="F31"/>
  <c i="1" r="AZ55"/>
  <c r="AZ54"/>
  <c r="AV54"/>
  <c r="AK29"/>
  <c r="AU54"/>
  <c i="2" l="1" r="J83"/>
  <c r="J56"/>
  <c i="1" r="AT54"/>
  <c r="W29"/>
  <c i="2" r="J28"/>
  <c i="1" r="AG55"/>
  <c r="AN55"/>
  <c i="2" l="1" r="J37"/>
  <c i="1" r="AG54"/>
  <c r="AN54"/>
  <c l="1" r="AK26"/>
  <c r="AK35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<sst xmlns="http://schemas.openxmlformats.org/spreadsheetml/2006/main">
  <si>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</si>
  <si>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</si>
  <si>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</si>
  <si>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/>
  </si>
  <si>
    <t>False</t>
  </si>
  <si>
    <t>{a67bfdf5-e8a1-4c7b-9392-63cdfa14232f}</t>
  </si>
  <si>
    <t xml:space="preserve">&gt;&gt;  skryté sloupce  &lt;&lt;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</si>
  <si>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</si>
  <si>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</si>
  <si>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</si>
  <si>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</si>
  <si>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</si>
  <si>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</si>
  <si>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</si>
  <si>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</si>
  <si>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2026/01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</si>
  <si>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</si>
  <si>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</si>
  <si>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Oprava místní komunikace 6c, Hradec-Nová Ves</t>
  </si>
  <si>
    <t>KSO:</t>
  </si>
  <si>
    <t>CC-CZ:</t>
  </si>
  <si>
    <t>Místo:</t>
  </si>
  <si>
    <t xml:space="preserve"> </t>
  </si>
  <si>
    <t>Datum:</t>
  </si>
  <si>
    <t>3. 2. 2026</t>
  </si>
  <si>
    <t>Zadavatel:</t>
  </si>
  <si>
    <t>IČ:</t>
  </si>
  <si>
    <t>DIČ:</t>
  </si>
  <si>
    <t>Účastník:</t>
  </si>
  <si>
    <t>Vyplň údaj</t>
  </si>
  <si>
    <t>Projektant:</t>
  </si>
  <si>
    <t>True</t>
  </si>
  <si>
    <t>Zpracovatel: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</si>
  <si>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</si>
  <si>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</si>
  <si>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</si>
  <si>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</si>
  <si>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</si>
  <si>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</si>
  <si>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</si>
  <si>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</si>
  <si>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</si>
  <si>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</si>
  <si>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</si>
  <si>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</si>
  <si>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</si>
  <si>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</si>
  <si>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</si>
  <si>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</si>
  <si>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</si>
  <si>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</si>
  <si>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</si>
  <si>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</si>
  <si>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</si>
  <si>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</si>
  <si>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</si>
  <si>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</si>
  <si>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</si>
  <si>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</si>
  <si>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</si>
  <si>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</si>
  <si>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</si>
  <si>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</si>
  <si>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</si>
  <si>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</si>
  <si>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</si>
  <si>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</si>
  <si>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</si>
  <si>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</si>
  <si>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</si>
  <si>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</si>
  <si>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</si>
  <si>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</si>
  <si>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</si>
  <si>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</si>
  <si>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</si>
  <si>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2</t>
  </si>
  <si>
    <t>KRYCÍ LIST SOUPISU PRACÍ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</si>
  <si>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</si>
  <si>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</si>
  <si>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</si>
  <si>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</si>
  <si>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</si>
  <si>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</si>
  <si>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5 - Komunikace pozemní</t>
  </si>
  <si>
    <t xml:space="preserve">    8 - Vedení trubní dálková a přípojná</t>
  </si>
  <si>
    <t xml:space="preserve">    9 - Ostatní konstrukce a práce, bourání</t>
  </si>
  <si>
    <t xml:space="preserve">    997 - Doprava suti a vybouraných hmot</t>
  </si>
  <si>
    <t xml:space="preserve">    998 - Přesun hmot</t>
  </si>
  <si>
    <t>OST - Ostatní</t>
  </si>
  <si>
    <t>VRN - Vedlejší rozpočtové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</si>
  <si>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</si>
  <si>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</si>
  <si>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</si>
  <si>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</si>
  <si>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</si>
  <si>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</si>
  <si>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</si>
  <si>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</si>
  <si>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</si>
  <si>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</si>
  <si>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</si>
  <si>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</si>
  <si>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</si>
  <si>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</si>
  <si>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</si>
  <si>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</si>
  <si>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</si>
  <si>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</si>
  <si>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131351104</t>
  </si>
  <si>
    <t>Hloubení nezapažených jam a zářezů strojně s urovnáním dna do předepsaného profilu a spádu v hornině třídy těžitelnosti II skupiny 4 přes 100 do 500 m3</t>
  </si>
  <si>
    <t>m3</t>
  </si>
  <si>
    <t>CS ÚRS 2026 01</t>
  </si>
  <si>
    <t>4</t>
  </si>
  <si>
    <t>1180375573</t>
  </si>
  <si>
    <t>Online PSC</t>
  </si>
  <si>
    <t>https://podminky.urs.cz/item/CS_URS_2026_01/131351104</t>
  </si>
  <si>
    <t>VV</t>
  </si>
  <si>
    <t>krajnice</t>
  </si>
  <si>
    <t>620*2*0,5*0,05</t>
  </si>
  <si>
    <t>nová skladba</t>
  </si>
  <si>
    <t>2300*0,25*0,3</t>
  </si>
  <si>
    <t>zatrubnění</t>
  </si>
  <si>
    <t>16*1,0*1,0</t>
  </si>
  <si>
    <t>Součet</t>
  </si>
  <si>
    <t>167151112</t>
  </si>
  <si>
    <t>Nakládání, skládání a překládání neulehlého výkopku nebo sypaniny strojně nakládání, množství přes 100 m3, z hornin třídy těžitelnosti II, skupiny 4 a 5</t>
  </si>
  <si>
    <t>247983796</t>
  </si>
  <si>
    <t>https://podminky.urs.cz/item/CS_URS_2026_01/167151112</t>
  </si>
  <si>
    <t>3</t>
  </si>
  <si>
    <t>162751137</t>
  </si>
  <si>
    <t>Vodorovné přemístění výkopku nebo sypaniny po suchu na obvyklém dopravním prostředku, bez naložení výkopku, avšak se složením bez rozhrnutí z horniny třídy těžitelnosti II skupiny 4 a 5 na vzdálenost přes 9 000 do 10 000 m</t>
  </si>
  <si>
    <t>-2097700359</t>
  </si>
  <si>
    <t>https://podminky.urs.cz/item/CS_URS_2026_01/162751137</t>
  </si>
  <si>
    <t>162751139</t>
  </si>
  <si>
    <t>Vodorovné přemístění výkopku nebo sypaniny po suchu na obvyklém dopravním prostředku, bez naložení výkopku, avšak se složením bez rozhrnutí z horniny třídy těžitelnosti II skupiny 4 a 5 na vzdálenost Příplatek k ceně za každých dalších i započatých 1 000 m</t>
  </si>
  <si>
    <t>1582503004</t>
  </si>
  <si>
    <t>https://podminky.urs.cz/item/CS_URS_2026_01/162751139</t>
  </si>
  <si>
    <t>5</t>
  </si>
  <si>
    <t>171201231</t>
  </si>
  <si>
    <t>Poplatek za předání zeminy a kamení recyklačnímu zařízení zatříděné do Katalogu odpadů pod kódem 17 05 04</t>
  </si>
  <si>
    <t>t</t>
  </si>
  <si>
    <t>-1784088033</t>
  </si>
  <si>
    <t>https://podminky.urs.cz/item/CS_URS_2026_01/171201231</t>
  </si>
  <si>
    <t>219,5*1,8 'Přepočtené koeficientem množství</t>
  </si>
  <si>
    <t>6</t>
  </si>
  <si>
    <t>171151112</t>
  </si>
  <si>
    <t>Uložení sypanin do násypů strojně s rozprostřením sypaniny ve vrstvách a s hrubým urovnáním zhutněných z hornin nesoudržných kamenitých</t>
  </si>
  <si>
    <t>-984960861</t>
  </si>
  <si>
    <t>https://podminky.urs.cz/item/CS_URS_2026_01/171151112</t>
  </si>
  <si>
    <t>7</t>
  </si>
  <si>
    <t>M</t>
  </si>
  <si>
    <t>58344197</t>
  </si>
  <si>
    <t>štěrkodrť frakce 0/63</t>
  </si>
  <si>
    <t>8</t>
  </si>
  <si>
    <t>1272255389</t>
  </si>
  <si>
    <t>172,5*2,3 'Přepočtené koeficientem množství</t>
  </si>
  <si>
    <t>181951114</t>
  </si>
  <si>
    <t>Úprava pláně vyrovnáním výškových rozdílů strojně v hornině třídy těžitelnosti II, skupiny 4 a 5 se zhutněním</t>
  </si>
  <si>
    <t>m2</t>
  </si>
  <si>
    <t>-1150455817</t>
  </si>
  <si>
    <t>https://podminky.urs.cz/item/CS_URS_2026_01/181951114</t>
  </si>
  <si>
    <t>2300*0,25</t>
  </si>
  <si>
    <t>Komunikace pozemní</t>
  </si>
  <si>
    <t>9</t>
  </si>
  <si>
    <t>567531121</t>
  </si>
  <si>
    <t>Recyklace konstrukčních vrstev vozovek za studena na místě rozfrézování vrstev s promísením, rozhrnutím, reprofilací, urovnáním a zhutněním plochy přes 1 000 do 3 000 m2, tloušťky po zhutnění přes 200 do 250 mm</t>
  </si>
  <si>
    <t>1641852046</t>
  </si>
  <si>
    <t>https://podminky.urs.cz/item/CS_URS_2026_01/567531121</t>
  </si>
  <si>
    <t>recyklace</t>
  </si>
  <si>
    <t>2300*0,75</t>
  </si>
  <si>
    <t>10</t>
  </si>
  <si>
    <t>567532221</t>
  </si>
  <si>
    <t>Recyklace konstrukčních vrstev vozovek za studena na místě promísení konstrukční vrstvy s kamenivem bez pojiva RS MZ (materiál ve specifikaci) s rozhrnutím, reprofilací, urovnáním, zhutněním a vlhčením plochy přes 1 000 do 3 000 m2, tloušťky po zhutnění přes 200 do 250 mm</t>
  </si>
  <si>
    <t>-168541611</t>
  </si>
  <si>
    <t>https://podminky.urs.cz/item/CS_URS_2026_01/567532221</t>
  </si>
  <si>
    <t>11</t>
  </si>
  <si>
    <t>58522110</t>
  </si>
  <si>
    <t>cement portlandský směsný CEM II 42,5MPa</t>
  </si>
  <si>
    <t>1866783070</t>
  </si>
  <si>
    <t>1725*0,25*2,3*0,03</t>
  </si>
  <si>
    <t>58333651</t>
  </si>
  <si>
    <t>kamenivo těžené hrubé frakce 8/16</t>
  </si>
  <si>
    <t>-703713810</t>
  </si>
  <si>
    <t>1725*0,25*2,3*0,15</t>
  </si>
  <si>
    <t>13</t>
  </si>
  <si>
    <t>573111113</t>
  </si>
  <si>
    <t>Postřik infiltrační PI z asfaltu silničního s posypem kamenivem, v množství 1,50 kg/m2</t>
  </si>
  <si>
    <t>1439475182</t>
  </si>
  <si>
    <t>https://podminky.urs.cz/item/CS_URS_2026_01/573111113</t>
  </si>
  <si>
    <t>14</t>
  </si>
  <si>
    <t>565135121</t>
  </si>
  <si>
    <t>Asfaltový beton vrstva podkladní ACP 16 z nemodifikovaného asfaltu s rozprostřením a zhutněním ACP 16 S v pruhu šířky přes 3 m, po zhutnění tl. 50 mm</t>
  </si>
  <si>
    <t>267076605</t>
  </si>
  <si>
    <t>https://podminky.urs.cz/item/CS_URS_2026_01/565135121</t>
  </si>
  <si>
    <t>15</t>
  </si>
  <si>
    <t>573211112</t>
  </si>
  <si>
    <t>Postřik spojovací PS bez posypu kamenivem z asfaltu silničního, v množství 0,70 kg/m2</t>
  </si>
  <si>
    <t>433881371</t>
  </si>
  <si>
    <t>https://podminky.urs.cz/item/CS_URS_2026_01/573211112</t>
  </si>
  <si>
    <t>16</t>
  </si>
  <si>
    <t>577134221</t>
  </si>
  <si>
    <t>Asfaltový beton vrstva obrusná ACO 11 z nemodifikovaného asfaltu s rozprostřením a se zhutněním ACO 11 v pruhu šířky přes 3 m, po zhutnění tl. 40 mm</t>
  </si>
  <si>
    <t>-1185816285</t>
  </si>
  <si>
    <t>https://podminky.urs.cz/item/CS_URS_2026_01/577134221</t>
  </si>
  <si>
    <t>17</t>
  </si>
  <si>
    <t>569731111</t>
  </si>
  <si>
    <t>Zpevnění krajnic nebo komunikací pro pěší s rozprostřením a zhutněním, po zhutnění kamenivem drceným tl. 100 mm</t>
  </si>
  <si>
    <t>121806285</t>
  </si>
  <si>
    <t>https://podminky.urs.cz/item/CS_URS_2026_01/569731111</t>
  </si>
  <si>
    <t>620*2*0,3</t>
  </si>
  <si>
    <t>Vedení trubní dálková a přípojná</t>
  </si>
  <si>
    <t>18</t>
  </si>
  <si>
    <t>899132111</t>
  </si>
  <si>
    <t>Výměna (výšková úprava) poklopu kanalizačního s rámem samonivelačním s ošetřením podkladních vrstev hloubky do 25 cm</t>
  </si>
  <si>
    <t>kus</t>
  </si>
  <si>
    <t>494097087</t>
  </si>
  <si>
    <t>https://podminky.urs.cz/item/CS_URS_2026_01/899132111</t>
  </si>
  <si>
    <t>19</t>
  </si>
  <si>
    <t>-552686669</t>
  </si>
  <si>
    <t>20</t>
  </si>
  <si>
    <t>55241033</t>
  </si>
  <si>
    <t>poklop šachtový litinový kruhový DN 600 bez ventilace tř D400 v samonivelačním rámu pro intenzivní provoz</t>
  </si>
  <si>
    <t>169257070</t>
  </si>
  <si>
    <t>899132212</t>
  </si>
  <si>
    <t>Výměna (výšková úprava) poklopu vodovodního samonivelačního nebo pevného šoupátkového</t>
  </si>
  <si>
    <t>1352034332</t>
  </si>
  <si>
    <t>https://podminky.urs.cz/item/CS_URS_2026_01/899132212</t>
  </si>
  <si>
    <t>22</t>
  </si>
  <si>
    <t>1546112634</t>
  </si>
  <si>
    <t>23</t>
  </si>
  <si>
    <t>55241104</t>
  </si>
  <si>
    <t>poklop šoupátkový litinový bez ventilace tř D400 v samonivelačním rámu</t>
  </si>
  <si>
    <t>-516095227</t>
  </si>
  <si>
    <t>24</t>
  </si>
  <si>
    <t>810391811</t>
  </si>
  <si>
    <t>Bourání stávajícího potrubí z betonu v otevřeném výkopu DN přes 200 do 400</t>
  </si>
  <si>
    <t>m</t>
  </si>
  <si>
    <t>927901516</t>
  </si>
  <si>
    <t>https://podminky.urs.cz/item/CS_URS_2026_01/810391811</t>
  </si>
  <si>
    <t>Ostatní konstrukce a práce, bourání</t>
  </si>
  <si>
    <t>25</t>
  </si>
  <si>
    <t>919441211</t>
  </si>
  <si>
    <t>Čelo propustku včetně římsy ze zdiva z lomového kamene, pro propustek z trub DN 300 až 500 mm</t>
  </si>
  <si>
    <t>2133619412</t>
  </si>
  <si>
    <t>https://podminky.urs.cz/item/CS_URS_2026_01/919441211</t>
  </si>
  <si>
    <t>26</t>
  </si>
  <si>
    <t>919551112</t>
  </si>
  <si>
    <t>Zřízení propustku z trub plastových polyetylenových rýhovaných se spojkami nebo s hrdlem DN 400 mm</t>
  </si>
  <si>
    <t>-408361456</t>
  </si>
  <si>
    <t>https://podminky.urs.cz/item/CS_URS_2026_01/919551112</t>
  </si>
  <si>
    <t>27</t>
  </si>
  <si>
    <t>28617279</t>
  </si>
  <si>
    <t>trubka kanalizační PP korugovaná DN 400x6000mm SN16</t>
  </si>
  <si>
    <t>618142244</t>
  </si>
  <si>
    <t>16*1,125 'Přepočtené koeficientem množství</t>
  </si>
  <si>
    <t>28</t>
  </si>
  <si>
    <t>899623151</t>
  </si>
  <si>
    <t>Obetonování potrubí nebo zdiva stok betonem prostým v otevřeném výkopu, betonem tř. C 16/20</t>
  </si>
  <si>
    <t>-1672499441</t>
  </si>
  <si>
    <t>https://podminky.urs.cz/item/CS_URS_2026_01/899623151</t>
  </si>
  <si>
    <t>propust</t>
  </si>
  <si>
    <t>16*0,4</t>
  </si>
  <si>
    <t>29</t>
  </si>
  <si>
    <t>985221111</t>
  </si>
  <si>
    <t>Doplnění zdiva ručně do aktivované malty kamenem délky spáry na 1 m2 upravované plochy do 6 m</t>
  </si>
  <si>
    <t>-696750566</t>
  </si>
  <si>
    <t>https://podminky.urs.cz/item/CS_URS_2026_01/985221111</t>
  </si>
  <si>
    <t>doplnění zděných čel</t>
  </si>
  <si>
    <t>6*0,5</t>
  </si>
  <si>
    <t>30</t>
  </si>
  <si>
    <t>58380650</t>
  </si>
  <si>
    <t>kámen lomový neupravený žula, třída I netříděný</t>
  </si>
  <si>
    <t>-1403607447</t>
  </si>
  <si>
    <t>3*2 'Přepočtené koeficientem množství</t>
  </si>
  <si>
    <t>31</t>
  </si>
  <si>
    <t>919732211</t>
  </si>
  <si>
    <t>Styčná pracovní spára při napojení nového živičného povrchu na stávající se zalitím za tepla modifikovanou asfaltovou hmotou s posypem vápenným hydrátem šířky do 15 mm, hloubky do 25 mm včetně prořezání spáry</t>
  </si>
  <si>
    <t>-428169488</t>
  </si>
  <si>
    <t>https://podminky.urs.cz/item/CS_URS_2026_01/919732211</t>
  </si>
  <si>
    <t>32</t>
  </si>
  <si>
    <t>919735111</t>
  </si>
  <si>
    <t>Řezání stávajícího živičného krytu nebo podkladu hloubky do 50 mm</t>
  </si>
  <si>
    <t>2055499710</t>
  </si>
  <si>
    <t>https://podminky.urs.cz/item/CS_URS_2026_01/919735111</t>
  </si>
  <si>
    <t>33</t>
  </si>
  <si>
    <t>938908411</t>
  </si>
  <si>
    <t>Čištění vozovek splachováním vodou povrchu podkladu nebo krytu živičného, betonového nebo dlážděného</t>
  </si>
  <si>
    <t>1188068054</t>
  </si>
  <si>
    <t>https://podminky.urs.cz/item/CS_URS_2026_01/938908411</t>
  </si>
  <si>
    <t>997</t>
  </si>
  <si>
    <t>Doprava suti a vybouraných hmot</t>
  </si>
  <si>
    <t>34</t>
  </si>
  <si>
    <t>997221611</t>
  </si>
  <si>
    <t>Nakládání na dopravní prostředky pro vodorovnou dopravu suti</t>
  </si>
  <si>
    <t>-861078876</t>
  </si>
  <si>
    <t>https://podminky.urs.cz/item/CS_URS_2026_01/997221611</t>
  </si>
  <si>
    <t>35</t>
  </si>
  <si>
    <t>997221551</t>
  </si>
  <si>
    <t>Vodorovná doprava suti bez naložení, ale se složením a s hrubým urovnáním ze sypkých materiálů, na vzdálenost do 1 km</t>
  </si>
  <si>
    <t>-733597498</t>
  </si>
  <si>
    <t>https://podminky.urs.cz/item/CS_URS_2026_01/997221551</t>
  </si>
  <si>
    <t>36</t>
  </si>
  <si>
    <t>997221559</t>
  </si>
  <si>
    <t>Vodorovná doprava suti bez naložení, ale se složením a s hrubým urovnáním ze sypkých materiálů, na vzdálenost Příplatek k ceně za každý další započatý 1 km přes 1 km</t>
  </si>
  <si>
    <t>776384397</t>
  </si>
  <si>
    <t>https://podminky.urs.cz/item/CS_URS_2026_01/997221559</t>
  </si>
  <si>
    <t>14,66*10 'Přepočtené koeficientem množství</t>
  </si>
  <si>
    <t>37</t>
  </si>
  <si>
    <t>997221875</t>
  </si>
  <si>
    <t>Poplatek za předání stavebního odpadu recyklačnímu zařízení asfaltového bez obsahu dehtu zatříděného do Katalogu odpadů pod kódem 17 03 02</t>
  </si>
  <si>
    <t>167726870</t>
  </si>
  <si>
    <t>https://podminky.urs.cz/item/CS_URS_2026_01/997221875</t>
  </si>
  <si>
    <t>998</t>
  </si>
  <si>
    <t>Přesun hmot</t>
  </si>
  <si>
    <t>38</t>
  </si>
  <si>
    <t>998225111</t>
  </si>
  <si>
    <t>Přesun hmot pro komunikace s krytem z kameniva, monolitickým betonovým nebo živičným dopravní vzdálenost do 200 m jakékoliv délky objektu</t>
  </si>
  <si>
    <t>1055037549</t>
  </si>
  <si>
    <t>https://podminky.urs.cz/item/CS_URS_2026_01/998225111</t>
  </si>
  <si>
    <t>OST</t>
  </si>
  <si>
    <t>Ostatní</t>
  </si>
  <si>
    <t>39</t>
  </si>
  <si>
    <t>01</t>
  </si>
  <si>
    <t>Výřízení a zábor pozemku SSOK včetně projednání obnovy propustku u krajské komunikace</t>
  </si>
  <si>
    <t>kpl</t>
  </si>
  <si>
    <t>512</t>
  </si>
  <si>
    <t>-855800515</t>
  </si>
  <si>
    <t>40</t>
  </si>
  <si>
    <t>02</t>
  </si>
  <si>
    <t xml:space="preserve">Po dobu rekonstrukce komunikace dojde k dočasnému znemožnění průjezdu přes tuto komunikaci. Dodavatel vyřídí veškeré nutné povolení zvláštního užívání, včetně přechodného dopravní značení. </t>
  </si>
  <si>
    <t>1153206276</t>
  </si>
  <si>
    <t>41</t>
  </si>
  <si>
    <t>02a</t>
  </si>
  <si>
    <t>Zhotovitel stavby bude původcem odpadů a vzniklé odpady bude evidovat v souladu se zákonem. K předání stavby dodá potřebné doklady (atesty, prohlášení o shodě, o likvidaci odpadu, protokoly zkoušek, fotodokumentaci -před, průběh, po dokončení stavby, předávací protokol, stavební deník)</t>
  </si>
  <si>
    <t>-1345156404</t>
  </si>
  <si>
    <t>42</t>
  </si>
  <si>
    <t>03</t>
  </si>
  <si>
    <t>Dynamická zatěžovací zkouška</t>
  </si>
  <si>
    <t>88339840</t>
  </si>
  <si>
    <t>43</t>
  </si>
  <si>
    <t>04</t>
  </si>
  <si>
    <t>Statická zatěžovací zkouška</t>
  </si>
  <si>
    <t>475050081</t>
  </si>
  <si>
    <t>44</t>
  </si>
  <si>
    <t>05</t>
  </si>
  <si>
    <t>Posouzení vhodnosti opravy geotechnikem</t>
  </si>
  <si>
    <t>-1362576665</t>
  </si>
  <si>
    <t>45</t>
  </si>
  <si>
    <t>VRN91-81</t>
  </si>
  <si>
    <t>Vytyčení všech inženýrských sítí před zahájením prací vč. řádného zajištění. Zpětné protokolární předání všech inženýrských sítí jednotlivým správcům vč. uvedení dotčených ploch do bezvadného stavu.</t>
  </si>
  <si>
    <t>soub</t>
  </si>
  <si>
    <t>-1050553346</t>
  </si>
  <si>
    <t>46</t>
  </si>
  <si>
    <t>VRN91-83</t>
  </si>
  <si>
    <t>Geometrické zaměření skutečného provedení ploch a délek komunikací (m2,m)</t>
  </si>
  <si>
    <t>536223349</t>
  </si>
  <si>
    <t>VRN</t>
  </si>
  <si>
    <t>Vedlejší rozpočtové náklady</t>
  </si>
  <si>
    <t>47</t>
  </si>
  <si>
    <t>021103000</t>
  </si>
  <si>
    <t>Vedlejší a ostatní náklady se zhotovením díla (Zařízení staveniště, provoz, odstravění a ostatní práce pro zhotovení díla)</t>
  </si>
  <si>
    <t>1024</t>
  </si>
  <si>
    <t>-1276660791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</si>
  <si>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</si>
  <si>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</si>
  <si>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</si>
  <si>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</si>
  <si>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</si>
  <si>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</si>
  <si>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účastníka.</t>
  </si>
  <si>
    <t xml:space="preserve">Termínem "učastník"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</si>
  <si>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</si>
  <si>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</si>
  <si>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</si>
  <si>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</si>
  <si>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</si>
  <si>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</si>
  <si>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</si>
  <si>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</si>
  <si>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</si>
  <si>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</si>
  <si>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Soupis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</si>
  <si>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</si>
  <si>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</si>
  <si>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</si>
  <si>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</si>
  <si>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účastníka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</si>
  <si>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</si>
  <si>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</si>
  <si>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</si>
  <si>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</si>
  <si>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</si>
  <si>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</si>
  <si>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</si>
  <si>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</si>
  <si>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</si>
  <si>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</si>
  <si>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</si>
  <si>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</si>
  <si>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</si>
  <si>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</si>
  <si>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</si>
  <si>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</si>
  <si>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</si>
  <si>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</si>
  <si>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</si>
  <si>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</si>
  <si>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</si>
  <si>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</si>
  <si>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</si>
  <si>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</si>
  <si>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</si>
  <si>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</si>
  <si>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Účastník je pro podání nabídky povinen vyplnit žlutě podbarvená pole: </t>
  </si>
  <si>
    <t xml:space="preserve">Pole Účastník v sestavě Rekapitulace stavby - zde účastník vyplní svůj název (název subjektu) </t>
  </si>
  <si>
    <t>Pole IČ a DIČ v sestavě Rekapitulace stavby - zde účastník vyplní svoje IČ a DIČ</t>
  </si>
  <si>
    <t>Datum v sestavě Rekapitulace stavby - zde účastník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</si>
  <si>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</si>
  <si>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</si>
  <si>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</si>
  <si>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</si>
  <si>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</si>
  <si>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</si>
  <si>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Účastník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</si>
  <si>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</si>
  <si>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</si>
  <si>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</si>
  <si>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</si>
  <si>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</si>
  <si>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</si>
  <si>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</si>
  <si>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</si>
  <si>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</si>
  <si>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</si>
  <si>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</si>
  <si>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</si>
  <si>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</si>
  <si>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</si>
  <si>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</si>
  <si>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</si>
  <si>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</si>
  <si>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</si>
  <si>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</si>
  <si>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</si>
  <si>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</si>
  <si>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</si>
  <si>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</si>
  <si>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</si>
  <si>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</si>
  <si>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</si>
  <si>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</si>
  <si>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</si>
  <si>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</si>
  <si>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</si>
  <si>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</si>
  <si>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</si>
  <si>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</si>
  <si>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</si>
  <si>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Účastník</t>
  </si>
  <si>
    <t>Účastník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</si>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</sst>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family val="0"/>
      <charset val="238"/>
    </font>
    <font>
      <sz val="8"/>
      <name val="Arial CE"/>
      <family val="0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49" fillId="0" borderId="0" applyNumberFormat="0" applyFill="0" applyBorder="0" applyAlignment="0" applyProtection="0"/>
  </cellStyleXfs>
  <cellXfs count="30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3" fillId="0" borderId="0" xfId="0" applyFont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5" xfId="0" applyBorder="1"/>
    <xf numFmtId="0" fontId="0" fillId="0" borderId="0" xfId="0" applyFont="1" applyAlignment="1">
      <alignment vertical="center"/>
    </xf>
    <xf numFmtId="0" fontId="0" fillId="0" borderId="4" xfId="0" applyFont="1" applyBorder="1" applyAlignment="1">
      <alignment vertical="center"/>
    </xf>
    <xf numFmtId="0" fontId="18" fillId="0" borderId="6" xfId="0" applyFont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4" fontId="18" fillId="0" borderId="6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4" xfId="0" applyFont="1" applyBorder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9" fillId="0" borderId="0" xfId="0" applyFont="1" applyAlignment="1">
      <alignment horizontal="lef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left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1" fillId="0" borderId="15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2" fillId="5" borderId="7" xfId="0" applyFont="1" applyFill="1" applyBorder="1" applyAlignment="1">
      <alignment horizontal="center" vertical="center"/>
    </xf>
    <xf numFmtId="0" fontId="22" fillId="5" borderId="8" xfId="0" applyFont="1" applyFill="1" applyBorder="1" applyAlignment="1">
      <alignment horizontal="left" vertical="center"/>
    </xf>
    <xf numFmtId="0" fontId="0" fillId="5" borderId="8" xfId="0" applyFont="1" applyFill="1" applyBorder="1" applyAlignment="1">
      <alignment vertical="center"/>
    </xf>
    <xf numFmtId="0" fontId="22" fillId="5" borderId="8" xfId="0" applyFont="1" applyFill="1" applyBorder="1" applyAlignment="1">
      <alignment horizontal="center" vertical="center"/>
    </xf>
    <xf numFmtId="0" fontId="22" fillId="5" borderId="8" xfId="0" applyFont="1" applyFill="1" applyBorder="1" applyAlignment="1">
      <alignment horizontal="right" vertical="center"/>
    </xf>
    <xf numFmtId="0" fontId="22" fillId="5" borderId="9" xfId="0" applyFont="1" applyFill="1" applyBorder="1" applyAlignment="1">
      <alignment horizontal="center" vertical="center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5" xfId="0" applyNumberFormat="1" applyFont="1" applyBorder="1" applyAlignment="1">
      <alignment vertical="center"/>
    </xf>
    <xf numFmtId="4" fontId="20" fillId="0" borderId="0" xfId="0" applyNumberFormat="1" applyFont="1" applyBorder="1" applyAlignment="1">
      <alignment vertical="center"/>
    </xf>
    <xf numFmtId="166" fontId="20" fillId="0" borderId="0" xfId="0" applyNumberFormat="1" applyFont="1" applyBorder="1" applyAlignment="1">
      <alignment vertical="center"/>
    </xf>
    <xf numFmtId="4" fontId="20" fillId="0" borderId="16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166" fontId="28" fillId="0" borderId="21" xfId="0" applyNumberFormat="1" applyFont="1" applyBorder="1" applyAlignment="1">
      <alignment vertical="center"/>
    </xf>
    <xf numFmtId="4" fontId="28" fillId="0" borderId="22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7" xfId="0" applyFont="1" applyFill="1" applyBorder="1" applyAlignment="1">
      <alignment horizontal="left" vertical="center"/>
    </xf>
    <xf numFmtId="0" fontId="4" fillId="5" borderId="8" xfId="0" applyFont="1" applyFill="1" applyBorder="1" applyAlignment="1">
      <alignment horizontal="right" vertical="center"/>
    </xf>
    <xf numFmtId="0" fontId="4" fillId="5" borderId="8" xfId="0" applyFont="1" applyFill="1" applyBorder="1" applyAlignment="1">
      <alignment horizontal="center" vertical="center"/>
    </xf>
    <xf numFmtId="4" fontId="4" fillId="5" borderId="8" xfId="0" applyNumberFormat="1" applyFont="1" applyFill="1" applyBorder="1" applyAlignment="1">
      <alignment vertical="center"/>
    </xf>
    <xf numFmtId="0" fontId="0" fillId="5" borderId="9" xfId="0" applyFont="1" applyFill="1" applyBorder="1" applyAlignment="1">
      <alignment vertical="center"/>
    </xf>
    <xf numFmtId="0" fontId="22" fillId="5" borderId="0" xfId="0" applyFont="1" applyFill="1" applyAlignment="1">
      <alignment horizontal="left" vertical="center"/>
    </xf>
    <xf numFmtId="0" fontId="22" fillId="5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21" xfId="0" applyFont="1" applyBorder="1" applyAlignment="1">
      <alignment horizontal="left" vertical="center"/>
    </xf>
    <xf numFmtId="0" fontId="6" fillId="0" borderId="21" xfId="0" applyFont="1" applyBorder="1" applyAlignment="1">
      <alignment vertical="center"/>
    </xf>
    <xf numFmtId="4" fontId="6" fillId="0" borderId="21" xfId="0" applyNumberFormat="1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21" xfId="0" applyFont="1" applyBorder="1" applyAlignment="1">
      <alignment horizontal="left" vertical="center"/>
    </xf>
    <xf numFmtId="0" fontId="7" fillId="0" borderId="21" xfId="0" applyFont="1" applyBorder="1" applyAlignment="1">
      <alignment vertical="center"/>
    </xf>
    <xf numFmtId="4" fontId="7" fillId="0" borderId="21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22" fillId="5" borderId="17" xfId="0" applyFont="1" applyFill="1" applyBorder="1" applyAlignment="1">
      <alignment horizontal="center" vertical="center" wrapText="1"/>
    </xf>
    <xf numFmtId="0" fontId="22" fillId="5" borderId="18" xfId="0" applyFont="1" applyFill="1" applyBorder="1" applyAlignment="1">
      <alignment horizontal="center" vertical="center" wrapText="1"/>
    </xf>
    <xf numFmtId="0" fontId="22" fillId="5" borderId="19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4" fillId="0" borderId="0" xfId="0" applyNumberFormat="1" applyFont="1" applyAlignment="1"/>
    <xf numFmtId="166" fontId="31" fillId="0" borderId="13" xfId="0" applyNumberFormat="1" applyFont="1" applyBorder="1" applyAlignment="1"/>
    <xf numFmtId="166" fontId="31" fillId="0" borderId="14" xfId="0" applyNumberFormat="1" applyFont="1" applyBorder="1" applyAlignment="1"/>
    <xf numFmtId="4" fontId="32" fillId="0" borderId="0" xfId="0" applyNumberFormat="1" applyFont="1" applyAlignment="1">
      <alignment vertical="center"/>
    </xf>
    <xf numFmtId="0" fontId="8" fillId="0" borderId="4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5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6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4" xfId="0" applyFont="1" applyBorder="1" applyAlignment="1" applyProtection="1">
      <alignment vertical="center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left" vertical="center" wrapText="1"/>
      <protection locked="0"/>
    </xf>
    <xf numFmtId="0" fontId="22" fillId="0" borderId="23" xfId="0" applyFont="1" applyBorder="1" applyAlignment="1" applyProtection="1">
      <alignment horizontal="left" vertical="center" wrapText="1"/>
      <protection locked="0"/>
    </xf>
    <xf numFmtId="0" fontId="22" fillId="0" borderId="23" xfId="0" applyFont="1" applyBorder="1" applyAlignment="1" applyProtection="1">
      <alignment horizontal="center" vertical="center" wrapText="1"/>
      <protection locked="0"/>
    </xf>
    <xf numFmtId="167" fontId="22" fillId="0" borderId="23" xfId="0" applyNumberFormat="1" applyFont="1" applyBorder="1" applyAlignment="1" applyProtection="1">
      <alignment vertical="center"/>
      <protection locked="0"/>
    </xf>
    <xf numFmtId="4" fontId="22" fillId="3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 applyProtection="1">
      <alignment vertical="center"/>
      <protection locked="0"/>
    </xf>
    <xf numFmtId="0" fontId="23" fillId="3" borderId="15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>
      <alignment horizontal="center" vertical="center"/>
    </xf>
    <xf numFmtId="166" fontId="23" fillId="0" borderId="0" xfId="0" applyNumberFormat="1" applyFont="1" applyBorder="1" applyAlignment="1">
      <alignment vertical="center"/>
    </xf>
    <xf numFmtId="166" fontId="23" fillId="0" borderId="16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3" fillId="0" borderId="0" xfId="0" applyFont="1" applyAlignment="1">
      <alignment horizontal="left" vertical="center"/>
    </xf>
    <xf numFmtId="0" fontId="34" fillId="0" borderId="0" xfId="1" applyFont="1" applyAlignment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9" fillId="0" borderId="4" xfId="0" applyFont="1" applyBorder="1" applyAlignment="1">
      <alignment vertical="center"/>
    </xf>
    <xf numFmtId="0" fontId="3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5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5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36" fillId="0" borderId="23" xfId="0" applyFont="1" applyBorder="1" applyAlignment="1" applyProtection="1">
      <alignment horizontal="center" vertical="center"/>
      <protection locked="0"/>
    </xf>
    <xf numFmtId="49" fontId="36" fillId="0" borderId="23" xfId="0" applyNumberFormat="1" applyFont="1" applyBorder="1" applyAlignment="1" applyProtection="1">
      <alignment horizontal="left" vertical="center" wrapText="1"/>
      <protection locked="0"/>
    </xf>
    <xf numFmtId="0" fontId="36" fillId="0" borderId="23" xfId="0" applyFont="1" applyBorder="1" applyAlignment="1" applyProtection="1">
      <alignment horizontal="left" vertical="center" wrapText="1"/>
      <protection locked="0"/>
    </xf>
    <xf numFmtId="0" fontId="36" fillId="0" borderId="23" xfId="0" applyFont="1" applyBorder="1" applyAlignment="1" applyProtection="1">
      <alignment horizontal="center" vertical="center" wrapText="1"/>
      <protection locked="0"/>
    </xf>
    <xf numFmtId="167" fontId="36" fillId="0" borderId="23" xfId="0" applyNumberFormat="1" applyFont="1" applyBorder="1" applyAlignment="1" applyProtection="1">
      <alignment vertical="center"/>
      <protection locked="0"/>
    </xf>
    <xf numFmtId="4" fontId="36" fillId="3" borderId="23" xfId="0" applyNumberFormat="1" applyFont="1" applyFill="1" applyBorder="1" applyAlignment="1" applyProtection="1">
      <alignment vertical="center"/>
      <protection locked="0"/>
    </xf>
    <xf numFmtId="4" fontId="36" fillId="0" borderId="23" xfId="0" applyNumberFormat="1" applyFont="1" applyBorder="1" applyAlignment="1" applyProtection="1">
      <alignment vertical="center"/>
      <protection locked="0"/>
    </xf>
    <xf numFmtId="0" fontId="37" fillId="0" borderId="4" xfId="0" applyFont="1" applyBorder="1" applyAlignment="1">
      <alignment vertical="center"/>
    </xf>
    <xf numFmtId="0" fontId="36" fillId="3" borderId="15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>
      <alignment horizontal="center" vertical="center"/>
    </xf>
    <xf numFmtId="0" fontId="23" fillId="3" borderId="20" xfId="0" applyFont="1" applyFill="1" applyBorder="1" applyAlignment="1" applyProtection="1">
      <alignment horizontal="left" vertical="center"/>
      <protection locked="0"/>
    </xf>
    <xf numFmtId="0" fontId="23" fillId="0" borderId="21" xfId="0" applyFont="1" applyBorder="1" applyAlignment="1">
      <alignment horizontal="center" vertical="center"/>
    </xf>
    <xf numFmtId="0" fontId="0" fillId="0" borderId="21" xfId="0" applyFont="1" applyBorder="1" applyAlignment="1">
      <alignment vertical="center"/>
    </xf>
    <xf numFmtId="166" fontId="23" fillId="0" borderId="21" xfId="0" applyNumberFormat="1" applyFont="1" applyBorder="1" applyAlignment="1">
      <alignment vertical="center"/>
    </xf>
    <xf numFmtId="166" fontId="23" fillId="0" borderId="22" xfId="0" applyNumberFormat="1" applyFont="1" applyBorder="1" applyAlignment="1">
      <alignment vertical="center"/>
    </xf>
    <xf numFmtId="0" fontId="0" fillId="0" borderId="0" xfId="0" applyAlignment="1">
      <alignment vertical="top"/>
    </xf>
    <xf numFmtId="0" fontId="38" fillId="0" borderId="24" xfId="0" applyFont="1" applyBorder="1" applyAlignment="1">
      <alignment vertical="center" wrapText="1"/>
    </xf>
    <xf numFmtId="0" fontId="38" fillId="0" borderId="25" xfId="0" applyFont="1" applyBorder="1" applyAlignment="1">
      <alignment vertical="center" wrapText="1"/>
    </xf>
    <xf numFmtId="0" fontId="38" fillId="0" borderId="26" xfId="0" applyFont="1" applyBorder="1" applyAlignment="1">
      <alignment vertical="center" wrapText="1"/>
    </xf>
    <xf numFmtId="0" fontId="38" fillId="0" borderId="27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38" fillId="0" borderId="28" xfId="0" applyFont="1" applyBorder="1" applyAlignment="1">
      <alignment horizontal="center" vertical="center" wrapText="1"/>
    </xf>
    <xf numFmtId="0" fontId="38" fillId="0" borderId="27" xfId="0" applyFont="1" applyBorder="1" applyAlignment="1">
      <alignment vertical="center" wrapText="1"/>
    </xf>
    <xf numFmtId="0" fontId="40" fillId="0" borderId="29" xfId="0" applyFont="1" applyBorder="1" applyAlignment="1">
      <alignment horizontal="left" wrapText="1"/>
    </xf>
    <xf numFmtId="0" fontId="38" fillId="0" borderId="28" xfId="0" applyFont="1" applyBorder="1" applyAlignment="1">
      <alignment vertical="center" wrapText="1"/>
    </xf>
    <xf numFmtId="0" fontId="40" fillId="0" borderId="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left" vertical="center" wrapText="1"/>
    </xf>
    <xf numFmtId="0" fontId="42" fillId="0" borderId="27" xfId="0" applyFont="1" applyBorder="1" applyAlignment="1">
      <alignment vertical="center" wrapText="1"/>
    </xf>
    <xf numFmtId="0" fontId="41" fillId="0" borderId="1" xfId="0" applyFont="1" applyBorder="1" applyAlignment="1">
      <alignment vertical="center" wrapText="1"/>
    </xf>
    <xf numFmtId="0" fontId="41" fillId="0" borderId="1" xfId="0" applyFont="1" applyBorder="1" applyAlignment="1">
      <alignment horizontal="left" vertical="center"/>
    </xf>
    <xf numFmtId="0" fontId="41" fillId="0" borderId="1" xfId="0" applyFont="1" applyBorder="1" applyAlignment="1">
      <alignment vertical="center"/>
    </xf>
    <xf numFmtId="49" fontId="41" fillId="0" borderId="1" xfId="0" applyNumberFormat="1" applyFont="1" applyBorder="1" applyAlignment="1">
      <alignment horizontal="left" vertical="center" wrapText="1"/>
    </xf>
    <xf numFmtId="49" fontId="41" fillId="0" borderId="1" xfId="0" applyNumberFormat="1" applyFont="1" applyBorder="1" applyAlignment="1">
      <alignment vertical="center" wrapText="1"/>
    </xf>
    <xf numFmtId="0" fontId="38" fillId="0" borderId="30" xfId="0" applyFont="1" applyBorder="1" applyAlignment="1">
      <alignment vertical="center" wrapText="1"/>
    </xf>
    <xf numFmtId="0" fontId="43" fillId="0" borderId="29" xfId="0" applyFont="1" applyBorder="1" applyAlignment="1">
      <alignment vertical="center" wrapText="1"/>
    </xf>
    <xf numFmtId="0" fontId="38" fillId="0" borderId="31" xfId="0" applyFont="1" applyBorder="1" applyAlignment="1">
      <alignment vertical="center" wrapText="1"/>
    </xf>
    <xf numFmtId="0" fontId="38" fillId="0" borderId="1" xfId="0" applyFont="1" applyBorder="1" applyAlignment="1">
      <alignment vertical="top"/>
    </xf>
    <xf numFmtId="0" fontId="38" fillId="0" borderId="0" xfId="0" applyFont="1" applyAlignment="1">
      <alignment vertical="top"/>
    </xf>
    <xf numFmtId="0" fontId="38" fillId="0" borderId="24" xfId="0" applyFont="1" applyBorder="1" applyAlignment="1">
      <alignment horizontal="left" vertical="center"/>
    </xf>
    <xf numFmtId="0" fontId="38" fillId="0" borderId="25" xfId="0" applyFont="1" applyBorder="1" applyAlignment="1">
      <alignment horizontal="left" vertical="center"/>
    </xf>
    <xf numFmtId="0" fontId="38" fillId="0" borderId="26" xfId="0" applyFont="1" applyBorder="1" applyAlignment="1">
      <alignment horizontal="left" vertical="center"/>
    </xf>
    <xf numFmtId="0" fontId="38" fillId="0" borderId="27" xfId="0" applyFont="1" applyBorder="1" applyAlignment="1">
      <alignment horizontal="left" vertical="center"/>
    </xf>
    <xf numFmtId="0" fontId="39" fillId="0" borderId="1" xfId="0" applyFont="1" applyBorder="1" applyAlignment="1">
      <alignment horizontal="center" vertical="center"/>
    </xf>
    <xf numFmtId="0" fontId="38" fillId="0" borderId="28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0" fillId="0" borderId="29" xfId="0" applyFont="1" applyBorder="1" applyAlignment="1">
      <alignment horizontal="left" vertical="center"/>
    </xf>
    <xf numFmtId="0" fontId="40" fillId="0" borderId="29" xfId="0" applyFont="1" applyBorder="1" applyAlignment="1">
      <alignment horizontal="center" vertical="center"/>
    </xf>
    <xf numFmtId="0" fontId="44" fillId="0" borderId="29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2" fillId="0" borderId="0" xfId="0" applyFont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1" fillId="0" borderId="1" xfId="0" applyFont="1" applyBorder="1" applyAlignment="1">
      <alignment horizontal="center" vertical="center"/>
    </xf>
    <xf numFmtId="0" fontId="41" fillId="0" borderId="0" xfId="0" applyFont="1" applyAlignment="1">
      <alignment horizontal="left" vertical="center"/>
    </xf>
    <xf numFmtId="0" fontId="42" fillId="0" borderId="27" xfId="0" applyFont="1" applyBorder="1" applyAlignment="1">
      <alignment horizontal="left" vertical="center"/>
    </xf>
    <xf numFmtId="0" fontId="41" fillId="0" borderId="1" xfId="0" applyFont="1" applyFill="1" applyBorder="1" applyAlignment="1">
      <alignment horizontal="left" vertical="center"/>
    </xf>
    <xf numFmtId="0" fontId="41" fillId="0" borderId="1" xfId="0" applyFont="1" applyFill="1" applyBorder="1" applyAlignment="1">
      <alignment horizontal="center" vertical="center"/>
    </xf>
    <xf numFmtId="0" fontId="38" fillId="0" borderId="30" xfId="0" applyFont="1" applyBorder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38" fillId="0" borderId="31" xfId="0" applyFont="1" applyBorder="1" applyAlignment="1">
      <alignment horizontal="left" vertical="center"/>
    </xf>
    <xf numFmtId="0" fontId="38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2" fillId="0" borderId="29" xfId="0" applyFont="1" applyBorder="1" applyAlignment="1">
      <alignment horizontal="left" vertical="center"/>
    </xf>
    <xf numFmtId="0" fontId="38" fillId="0" borderId="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center" vertical="center" wrapText="1"/>
    </xf>
    <xf numFmtId="0" fontId="38" fillId="0" borderId="24" xfId="0" applyFont="1" applyBorder="1" applyAlignment="1">
      <alignment horizontal="left" vertical="center" wrapText="1"/>
    </xf>
    <xf numFmtId="0" fontId="38" fillId="0" borderId="25" xfId="0" applyFont="1" applyBorder="1" applyAlignment="1">
      <alignment horizontal="left" vertical="center" wrapText="1"/>
    </xf>
    <xf numFmtId="0" fontId="38" fillId="0" borderId="26" xfId="0" applyFont="1" applyBorder="1" applyAlignment="1">
      <alignment horizontal="left" vertical="center" wrapText="1"/>
    </xf>
    <xf numFmtId="0" fontId="38" fillId="0" borderId="27" xfId="0" applyFont="1" applyBorder="1" applyAlignment="1">
      <alignment horizontal="left" vertical="center" wrapText="1"/>
    </xf>
    <xf numFmtId="0" fontId="38" fillId="0" borderId="28" xfId="0" applyFont="1" applyBorder="1" applyAlignment="1">
      <alignment horizontal="left" vertical="center" wrapText="1"/>
    </xf>
    <xf numFmtId="0" fontId="44" fillId="0" borderId="27" xfId="0" applyFont="1" applyBorder="1" applyAlignment="1">
      <alignment horizontal="left" vertical="center" wrapText="1"/>
    </xf>
    <xf numFmtId="0" fontId="44" fillId="0" borderId="28" xfId="0" applyFont="1" applyBorder="1" applyAlignment="1">
      <alignment horizontal="left" vertical="center" wrapText="1"/>
    </xf>
    <xf numFmtId="0" fontId="42" fillId="0" borderId="27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center"/>
    </xf>
    <xf numFmtId="0" fontId="42" fillId="0" borderId="28" xfId="0" applyFont="1" applyBorder="1" applyAlignment="1">
      <alignment horizontal="left" vertical="center" wrapText="1"/>
    </xf>
    <xf numFmtId="0" fontId="42" fillId="0" borderId="28" xfId="0" applyFont="1" applyBorder="1" applyAlignment="1">
      <alignment horizontal="left" vertical="center"/>
    </xf>
    <xf numFmtId="0" fontId="42" fillId="0" borderId="30" xfId="0" applyFont="1" applyBorder="1" applyAlignment="1">
      <alignment horizontal="left" vertical="center" wrapText="1"/>
    </xf>
    <xf numFmtId="0" fontId="42" fillId="0" borderId="29" xfId="0" applyFont="1" applyBorder="1" applyAlignment="1">
      <alignment horizontal="left" vertical="center" wrapText="1"/>
    </xf>
    <xf numFmtId="0" fontId="42" fillId="0" borderId="3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left" vertical="top"/>
    </xf>
    <xf numFmtId="0" fontId="41" fillId="0" borderId="1" xfId="0" applyFont="1" applyBorder="1" applyAlignment="1">
      <alignment horizontal="center" vertical="top"/>
    </xf>
    <xf numFmtId="0" fontId="42" fillId="0" borderId="30" xfId="0" applyFont="1" applyBorder="1" applyAlignment="1">
      <alignment horizontal="left" vertical="center"/>
    </xf>
    <xf numFmtId="0" fontId="42" fillId="0" borderId="31" xfId="0" applyFont="1" applyBorder="1" applyAlignment="1">
      <alignment horizontal="left" vertical="center"/>
    </xf>
    <xf numFmtId="0" fontId="42" fillId="0" borderId="1" xfId="0" applyFont="1" applyBorder="1" applyAlignment="1">
      <alignment horizontal="center" vertical="center"/>
    </xf>
    <xf numFmtId="0" fontId="44" fillId="0" borderId="0" xfId="0" applyFont="1" applyAlignment="1">
      <alignment vertical="center"/>
    </xf>
    <xf numFmtId="0" fontId="40" fillId="0" borderId="1" xfId="0" applyFont="1" applyBorder="1" applyAlignment="1">
      <alignment vertical="center"/>
    </xf>
    <xf numFmtId="0" fontId="44" fillId="0" borderId="29" xfId="0" applyFont="1" applyBorder="1" applyAlignment="1">
      <alignment vertical="center"/>
    </xf>
    <xf numFmtId="0" fontId="40" fillId="0" borderId="29" xfId="0" applyFont="1" applyBorder="1" applyAlignment="1">
      <alignment vertical="center"/>
    </xf>
    <xf numFmtId="0" fontId="41" fillId="0" borderId="1" xfId="0" applyFont="1" applyBorder="1" applyAlignment="1">
      <alignment vertical="top"/>
    </xf>
    <xf numFmtId="49" fontId="41" fillId="0" borderId="1" xfId="0" applyNumberFormat="1" applyFont="1" applyBorder="1" applyAlignment="1">
      <alignment horizontal="left" vertical="center"/>
    </xf>
    <xf numFmtId="0" fontId="47" fillId="0" borderId="27" xfId="0" applyFont="1" applyBorder="1" applyAlignment="1" applyProtection="1">
      <alignment horizontal="left" vertical="center"/>
    </xf>
    <xf numFmtId="0" fontId="48" fillId="0" borderId="1" xfId="0" applyFont="1" applyBorder="1" applyAlignment="1" applyProtection="1">
      <alignment vertical="top"/>
    </xf>
    <xf numFmtId="0" fontId="48" fillId="0" borderId="1" xfId="0" applyFont="1" applyBorder="1" applyAlignment="1" applyProtection="1">
      <alignment horizontal="left" vertical="center"/>
    </xf>
    <xf numFmtId="0" fontId="48" fillId="0" borderId="1" xfId="0" applyFont="1" applyBorder="1" applyAlignment="1" applyProtection="1">
      <alignment horizontal="center" vertical="center"/>
    </xf>
    <xf numFmtId="49" fontId="48" fillId="0" borderId="1" xfId="0" applyNumberFormat="1" applyFont="1" applyBorder="1" applyAlignment="1" applyProtection="1">
      <alignment horizontal="left" vertical="center"/>
    </xf>
    <xf numFmtId="0" fontId="47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0" fillId="0" borderId="29" xfId="0" applyFont="1" applyBorder="1" applyAlignment="1">
      <alignment horizontal="left"/>
    </xf>
    <xf numFmtId="0" fontId="44" fillId="0" borderId="29" xfId="0" applyFont="1" applyBorder="1" applyAlignment="1"/>
    <xf numFmtId="0" fontId="38" fillId="0" borderId="27" xfId="0" applyFont="1" applyBorder="1" applyAlignment="1">
      <alignment vertical="top"/>
    </xf>
    <xf numFmtId="0" fontId="38" fillId="0" borderId="28" xfId="0" applyFont="1" applyBorder="1" applyAlignment="1">
      <alignment vertical="top"/>
    </xf>
    <xf numFmtId="0" fontId="38" fillId="0" borderId="30" xfId="0" applyFont="1" applyBorder="1" applyAlignment="1">
      <alignment vertical="top"/>
    </xf>
    <xf numFmtId="0" fontId="38" fillId="0" borderId="29" xfId="0" applyFont="1" applyBorder="1" applyAlignment="1">
      <alignment vertical="top"/>
    </xf>
    <xf numFmtId="0" fontId="38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calcChain" Target="calcChain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6_01/131351104" TargetMode="External" /><Relationship Id="rId2" Type="http://schemas.openxmlformats.org/officeDocument/2006/relationships/hyperlink" Target="https://podminky.urs.cz/item/CS_URS_2026_01/167151112" TargetMode="External" /><Relationship Id="rId3" Type="http://schemas.openxmlformats.org/officeDocument/2006/relationships/hyperlink" Target="https://podminky.urs.cz/item/CS_URS_2026_01/162751137" TargetMode="External" /><Relationship Id="rId4" Type="http://schemas.openxmlformats.org/officeDocument/2006/relationships/hyperlink" Target="https://podminky.urs.cz/item/CS_URS_2026_01/162751139" TargetMode="External" /><Relationship Id="rId5" Type="http://schemas.openxmlformats.org/officeDocument/2006/relationships/hyperlink" Target="https://podminky.urs.cz/item/CS_URS_2026_01/171201231" TargetMode="External" /><Relationship Id="rId6" Type="http://schemas.openxmlformats.org/officeDocument/2006/relationships/hyperlink" Target="https://podminky.urs.cz/item/CS_URS_2026_01/171151112" TargetMode="External" /><Relationship Id="rId7" Type="http://schemas.openxmlformats.org/officeDocument/2006/relationships/hyperlink" Target="https://podminky.urs.cz/item/CS_URS_2026_01/181951114" TargetMode="External" /><Relationship Id="rId8" Type="http://schemas.openxmlformats.org/officeDocument/2006/relationships/hyperlink" Target="https://podminky.urs.cz/item/CS_URS_2026_01/567531121" TargetMode="External" /><Relationship Id="rId9" Type="http://schemas.openxmlformats.org/officeDocument/2006/relationships/hyperlink" Target="https://podminky.urs.cz/item/CS_URS_2026_01/567532221" TargetMode="External" /><Relationship Id="rId10" Type="http://schemas.openxmlformats.org/officeDocument/2006/relationships/hyperlink" Target="https://podminky.urs.cz/item/CS_URS_2026_01/573111113" TargetMode="External" /><Relationship Id="rId11" Type="http://schemas.openxmlformats.org/officeDocument/2006/relationships/hyperlink" Target="https://podminky.urs.cz/item/CS_URS_2026_01/565135121" TargetMode="External" /><Relationship Id="rId12" Type="http://schemas.openxmlformats.org/officeDocument/2006/relationships/hyperlink" Target="https://podminky.urs.cz/item/CS_URS_2026_01/573211112" TargetMode="External" /><Relationship Id="rId13" Type="http://schemas.openxmlformats.org/officeDocument/2006/relationships/hyperlink" Target="https://podminky.urs.cz/item/CS_URS_2026_01/577134221" TargetMode="External" /><Relationship Id="rId14" Type="http://schemas.openxmlformats.org/officeDocument/2006/relationships/hyperlink" Target="https://podminky.urs.cz/item/CS_URS_2026_01/569731111" TargetMode="External" /><Relationship Id="rId15" Type="http://schemas.openxmlformats.org/officeDocument/2006/relationships/hyperlink" Target="https://podminky.urs.cz/item/CS_URS_2026_01/899132111" TargetMode="External" /><Relationship Id="rId16" Type="http://schemas.openxmlformats.org/officeDocument/2006/relationships/hyperlink" Target="https://podminky.urs.cz/item/CS_URS_2026_01/899132111" TargetMode="External" /><Relationship Id="rId17" Type="http://schemas.openxmlformats.org/officeDocument/2006/relationships/hyperlink" Target="https://podminky.urs.cz/item/CS_URS_2026_01/899132212" TargetMode="External" /><Relationship Id="rId18" Type="http://schemas.openxmlformats.org/officeDocument/2006/relationships/hyperlink" Target="https://podminky.urs.cz/item/CS_URS_2026_01/899132212" TargetMode="External" /><Relationship Id="rId19" Type="http://schemas.openxmlformats.org/officeDocument/2006/relationships/hyperlink" Target="https://podminky.urs.cz/item/CS_URS_2026_01/810391811" TargetMode="External" /><Relationship Id="rId20" Type="http://schemas.openxmlformats.org/officeDocument/2006/relationships/hyperlink" Target="https://podminky.urs.cz/item/CS_URS_2026_01/919441211" TargetMode="External" /><Relationship Id="rId21" Type="http://schemas.openxmlformats.org/officeDocument/2006/relationships/hyperlink" Target="https://podminky.urs.cz/item/CS_URS_2026_01/919551112" TargetMode="External" /><Relationship Id="rId22" Type="http://schemas.openxmlformats.org/officeDocument/2006/relationships/hyperlink" Target="https://podminky.urs.cz/item/CS_URS_2026_01/899623151" TargetMode="External" /><Relationship Id="rId23" Type="http://schemas.openxmlformats.org/officeDocument/2006/relationships/hyperlink" Target="https://podminky.urs.cz/item/CS_URS_2026_01/985221111" TargetMode="External" /><Relationship Id="rId24" Type="http://schemas.openxmlformats.org/officeDocument/2006/relationships/hyperlink" Target="https://podminky.urs.cz/item/CS_URS_2026_01/919732211" TargetMode="External" /><Relationship Id="rId25" Type="http://schemas.openxmlformats.org/officeDocument/2006/relationships/hyperlink" Target="https://podminky.urs.cz/item/CS_URS_2026_01/919735111" TargetMode="External" /><Relationship Id="rId26" Type="http://schemas.openxmlformats.org/officeDocument/2006/relationships/hyperlink" Target="https://podminky.urs.cz/item/CS_URS_2026_01/938908411" TargetMode="External" /><Relationship Id="rId27" Type="http://schemas.openxmlformats.org/officeDocument/2006/relationships/hyperlink" Target="https://podminky.urs.cz/item/CS_URS_2026_01/997221611" TargetMode="External" /><Relationship Id="rId28" Type="http://schemas.openxmlformats.org/officeDocument/2006/relationships/hyperlink" Target="https://podminky.urs.cz/item/CS_URS_2026_01/997221551" TargetMode="External" /><Relationship Id="rId29" Type="http://schemas.openxmlformats.org/officeDocument/2006/relationships/hyperlink" Target="https://podminky.urs.cz/item/CS_URS_2026_01/997221559" TargetMode="External" /><Relationship Id="rId30" Type="http://schemas.openxmlformats.org/officeDocument/2006/relationships/hyperlink" Target="https://podminky.urs.cz/item/CS_URS_2026_01/997221875" TargetMode="External" /><Relationship Id="rId31" Type="http://schemas.openxmlformats.org/officeDocument/2006/relationships/hyperlink" Target="https://podminky.urs.cz/item/CS_URS_2026_01/998225111" TargetMode="External" /><Relationship Id="rId32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8" t="s">
        <v>0</v>
      </c>
      <c r="AZ1" s="18" t="s">
        <v>1</v>
      </c>
      <c r="BA1" s="18" t="s">
        <v>2</v>
      </c>
      <c r="BB1" s="18" t="s">
        <v>3</v>
      </c>
      <c r="BT1" s="18" t="s">
        <v>4</v>
      </c>
      <c r="BU1" s="18" t="s">
        <v>4</v>
      </c>
      <c r="BV1" s="18" t="s">
        <v>5</v>
      </c>
    </row>
    <row r="2" s="1" customFormat="1" ht="36.96" customHeight="1">
      <c r="AR2" s="19" t="s">
        <v>6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20" t="s">
        <v>7</v>
      </c>
      <c r="BT2" s="20" t="s">
        <v>8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3"/>
      <c r="BS3" s="20" t="s">
        <v>7</v>
      </c>
      <c r="BT3" s="20" t="s">
        <v>9</v>
      </c>
    </row>
    <row r="4" s="1" customFormat="1" ht="24.96" customHeight="1">
      <c r="B4" s="23"/>
      <c r="D4" s="24" t="s">
        <v>10</v>
      </c>
      <c r="AR4" s="23"/>
      <c r="AS4" s="25" t="s">
        <v>11</v>
      </c>
      <c r="BE4" s="26" t="s">
        <v>12</v>
      </c>
      <c r="BS4" s="20" t="s">
        <v>13</v>
      </c>
    </row>
    <row r="5" s="1" customFormat="1" ht="12" customHeight="1">
      <c r="B5" s="23"/>
      <c r="D5" s="27" t="s">
        <v>14</v>
      </c>
      <c r="K5" s="28" t="s">
        <v>15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23"/>
      <c r="BE5" s="29" t="s">
        <v>16</v>
      </c>
      <c r="BS5" s="20" t="s">
        <v>7</v>
      </c>
    </row>
    <row r="6" s="1" customFormat="1" ht="36.96" customHeight="1">
      <c r="B6" s="23"/>
      <c r="D6" s="30" t="s">
        <v>17</v>
      </c>
      <c r="K6" s="31" t="s">
        <v>18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23"/>
      <c r="BE6" s="32"/>
      <c r="BS6" s="20" t="s">
        <v>7</v>
      </c>
    </row>
    <row r="7" s="1" customFormat="1" ht="12" customHeight="1">
      <c r="B7" s="23"/>
      <c r="D7" s="33" t="s">
        <v>19</v>
      </c>
      <c r="K7" s="28" t="s">
        <v>3</v>
      </c>
      <c r="AK7" s="33" t="s">
        <v>20</v>
      </c>
      <c r="AN7" s="28" t="s">
        <v>3</v>
      </c>
      <c r="AR7" s="23"/>
      <c r="BE7" s="32"/>
      <c r="BS7" s="20" t="s">
        <v>7</v>
      </c>
    </row>
    <row r="8" s="1" customFormat="1" ht="12" customHeight="1">
      <c r="B8" s="23"/>
      <c r="D8" s="33" t="s">
        <v>21</v>
      </c>
      <c r="K8" s="28" t="s">
        <v>22</v>
      </c>
      <c r="AK8" s="33" t="s">
        <v>23</v>
      </c>
      <c r="AN8" s="34" t="s">
        <v>24</v>
      </c>
      <c r="AR8" s="23"/>
      <c r="BE8" s="32"/>
      <c r="BS8" s="20" t="s">
        <v>7</v>
      </c>
    </row>
    <row r="9" s="1" customFormat="1" ht="14.4" customHeight="1">
      <c r="B9" s="23"/>
      <c r="AR9" s="23"/>
      <c r="BE9" s="32"/>
      <c r="BS9" s="20" t="s">
        <v>7</v>
      </c>
    </row>
    <row r="10" s="1" customFormat="1" ht="12" customHeight="1">
      <c r="B10" s="23"/>
      <c r="D10" s="33" t="s">
        <v>25</v>
      </c>
      <c r="AK10" s="33" t="s">
        <v>26</v>
      </c>
      <c r="AN10" s="28" t="s">
        <v>3</v>
      </c>
      <c r="AR10" s="23"/>
      <c r="BE10" s="32"/>
      <c r="BS10" s="20" t="s">
        <v>7</v>
      </c>
    </row>
    <row r="11" s="1" customFormat="1" ht="18.48" customHeight="1">
      <c r="B11" s="23"/>
      <c r="E11" s="28" t="s">
        <v>22</v>
      </c>
      <c r="AK11" s="33" t="s">
        <v>27</v>
      </c>
      <c r="AN11" s="28" t="s">
        <v>3</v>
      </c>
      <c r="AR11" s="23"/>
      <c r="BE11" s="32"/>
      <c r="BS11" s="20" t="s">
        <v>7</v>
      </c>
    </row>
    <row r="12" s="1" customFormat="1" ht="6.96" customHeight="1">
      <c r="B12" s="23"/>
      <c r="AR12" s="23"/>
      <c r="BE12" s="32"/>
      <c r="BS12" s="20" t="s">
        <v>7</v>
      </c>
    </row>
    <row r="13" s="1" customFormat="1" ht="12" customHeight="1">
      <c r="B13" s="23"/>
      <c r="D13" s="33" t="s">
        <v>28</v>
      </c>
      <c r="AK13" s="33" t="s">
        <v>26</v>
      </c>
      <c r="AN13" s="35" t="s">
        <v>29</v>
      </c>
      <c r="AR13" s="23"/>
      <c r="BE13" s="32"/>
      <c r="BS13" s="20" t="s">
        <v>7</v>
      </c>
    </row>
    <row r="14">
      <c r="B14" s="23"/>
      <c r="E14" s="35" t="s">
        <v>29</v>
      </c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3" t="s">
        <v>27</v>
      </c>
      <c r="AN14" s="35" t="s">
        <v>29</v>
      </c>
      <c r="AR14" s="23"/>
      <c r="BE14" s="32"/>
      <c r="BS14" s="20" t="s">
        <v>7</v>
      </c>
    </row>
    <row r="15" s="1" customFormat="1" ht="6.96" customHeight="1">
      <c r="B15" s="23"/>
      <c r="AR15" s="23"/>
      <c r="BE15" s="32"/>
      <c r="BS15" s="20" t="s">
        <v>4</v>
      </c>
    </row>
    <row r="16" s="1" customFormat="1" ht="12" customHeight="1">
      <c r="B16" s="23"/>
      <c r="D16" s="33" t="s">
        <v>30</v>
      </c>
      <c r="AK16" s="33" t="s">
        <v>26</v>
      </c>
      <c r="AN16" s="28" t="s">
        <v>3</v>
      </c>
      <c r="AR16" s="23"/>
      <c r="BE16" s="32"/>
      <c r="BS16" s="20" t="s">
        <v>4</v>
      </c>
    </row>
    <row r="17" s="1" customFormat="1" ht="18.48" customHeight="1">
      <c r="B17" s="23"/>
      <c r="E17" s="28" t="s">
        <v>22</v>
      </c>
      <c r="AK17" s="33" t="s">
        <v>27</v>
      </c>
      <c r="AN17" s="28" t="s">
        <v>3</v>
      </c>
      <c r="AR17" s="23"/>
      <c r="BE17" s="32"/>
      <c r="BS17" s="20" t="s">
        <v>31</v>
      </c>
    </row>
    <row r="18" s="1" customFormat="1" ht="6.96" customHeight="1">
      <c r="B18" s="23"/>
      <c r="AR18" s="23"/>
      <c r="BE18" s="32"/>
      <c r="BS18" s="20" t="s">
        <v>7</v>
      </c>
    </row>
    <row r="19" s="1" customFormat="1" ht="12" customHeight="1">
      <c r="B19" s="23"/>
      <c r="D19" s="33" t="s">
        <v>32</v>
      </c>
      <c r="AK19" s="33" t="s">
        <v>26</v>
      </c>
      <c r="AN19" s="28" t="s">
        <v>3</v>
      </c>
      <c r="AR19" s="23"/>
      <c r="BE19" s="32"/>
      <c r="BS19" s="20" t="s">
        <v>7</v>
      </c>
    </row>
    <row r="20" s="1" customFormat="1" ht="18.48" customHeight="1">
      <c r="B20" s="23"/>
      <c r="E20" s="28" t="s">
        <v>22</v>
      </c>
      <c r="AK20" s="33" t="s">
        <v>27</v>
      </c>
      <c r="AN20" s="28" t="s">
        <v>3</v>
      </c>
      <c r="AR20" s="23"/>
      <c r="BE20" s="32"/>
      <c r="BS20" s="20" t="s">
        <v>4</v>
      </c>
    </row>
    <row r="21" s="1" customFormat="1" ht="6.96" customHeight="1">
      <c r="B21" s="23"/>
      <c r="AR21" s="23"/>
      <c r="BE21" s="32"/>
    </row>
    <row r="22" s="1" customFormat="1" ht="12" customHeight="1">
      <c r="B22" s="23"/>
      <c r="D22" s="33" t="s">
        <v>33</v>
      </c>
      <c r="AR22" s="23"/>
      <c r="BE22" s="32"/>
    </row>
    <row r="23" s="1" customFormat="1" ht="47.25" customHeight="1">
      <c r="B23" s="23"/>
      <c r="E23" s="37" t="s">
        <v>34</v>
      </c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R23" s="23"/>
      <c r="BE23" s="32"/>
    </row>
    <row r="24" s="1" customFormat="1" ht="6.96" customHeight="1">
      <c r="B24" s="23"/>
      <c r="AR24" s="23"/>
      <c r="BE24" s="32"/>
    </row>
    <row r="25" s="1" customFormat="1" ht="6.96" customHeight="1">
      <c r="B25" s="23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R25" s="23"/>
      <c r="BE25" s="32"/>
    </row>
    <row r="26" s="2" customFormat="1" ht="25.92" customHeight="1">
      <c r="A26" s="39"/>
      <c r="B26" s="40"/>
      <c r="C26" s="39"/>
      <c r="D26" s="41" t="s">
        <v>35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3">
        <f>ROUND(AG54,2)</f>
        <v>0</v>
      </c>
      <c r="AL26" s="42"/>
      <c r="AM26" s="42"/>
      <c r="AN26" s="42"/>
      <c r="AO26" s="42"/>
      <c r="AP26" s="39"/>
      <c r="AQ26" s="39"/>
      <c r="AR26" s="40"/>
      <c r="BE26" s="32"/>
    </row>
    <row r="27" s="2" customFormat="1" ht="6.96" customHeight="1">
      <c r="A27" s="39"/>
      <c r="B27" s="40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40"/>
      <c r="BE27" s="32"/>
    </row>
    <row r="28" s="2" customFormat="1">
      <c r="A28" s="39"/>
      <c r="B28" s="40"/>
      <c r="C28" s="39"/>
      <c r="D28" s="39"/>
      <c r="E28" s="39"/>
      <c r="F28" s="39"/>
      <c r="G28" s="39"/>
      <c r="H28" s="39"/>
      <c r="I28" s="39"/>
      <c r="J28" s="39"/>
      <c r="K28" s="39"/>
      <c r="L28" s="44" t="s">
        <v>36</v>
      </c>
      <c r="M28" s="44"/>
      <c r="N28" s="44"/>
      <c r="O28" s="44"/>
      <c r="P28" s="44"/>
      <c r="Q28" s="39"/>
      <c r="R28" s="39"/>
      <c r="S28" s="39"/>
      <c r="T28" s="39"/>
      <c r="U28" s="39"/>
      <c r="V28" s="39"/>
      <c r="W28" s="44" t="s">
        <v>37</v>
      </c>
      <c r="X28" s="44"/>
      <c r="Y28" s="44"/>
      <c r="Z28" s="44"/>
      <c r="AA28" s="44"/>
      <c r="AB28" s="44"/>
      <c r="AC28" s="44"/>
      <c r="AD28" s="44"/>
      <c r="AE28" s="44"/>
      <c r="AF28" s="39"/>
      <c r="AG28" s="39"/>
      <c r="AH28" s="39"/>
      <c r="AI28" s="39"/>
      <c r="AJ28" s="39"/>
      <c r="AK28" s="44" t="s">
        <v>38</v>
      </c>
      <c r="AL28" s="44"/>
      <c r="AM28" s="44"/>
      <c r="AN28" s="44"/>
      <c r="AO28" s="44"/>
      <c r="AP28" s="39"/>
      <c r="AQ28" s="39"/>
      <c r="AR28" s="40"/>
      <c r="BE28" s="32"/>
    </row>
    <row r="29" s="3" customFormat="1" ht="14.4" customHeight="1">
      <c r="A29" s="3"/>
      <c r="B29" s="45"/>
      <c r="C29" s="3"/>
      <c r="D29" s="33" t="s">
        <v>39</v>
      </c>
      <c r="E29" s="3"/>
      <c r="F29" s="33" t="s">
        <v>40</v>
      </c>
      <c r="G29" s="3"/>
      <c r="H29" s="3"/>
      <c r="I29" s="3"/>
      <c r="J29" s="3"/>
      <c r="K29" s="3"/>
      <c r="L29" s="46">
        <v>0.20999999999999999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47">
        <f>ROUND(AZ54, 2)</f>
        <v>0</v>
      </c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47">
        <f>ROUND(AV54, 2)</f>
        <v>0</v>
      </c>
      <c r="AL29" s="3"/>
      <c r="AM29" s="3"/>
      <c r="AN29" s="3"/>
      <c r="AO29" s="3"/>
      <c r="AP29" s="3"/>
      <c r="AQ29" s="3"/>
      <c r="AR29" s="45"/>
      <c r="BE29" s="48"/>
    </row>
    <row r="30" s="3" customFormat="1" ht="14.4" customHeight="1">
      <c r="A30" s="3"/>
      <c r="B30" s="45"/>
      <c r="C30" s="3"/>
      <c r="D30" s="3"/>
      <c r="E30" s="3"/>
      <c r="F30" s="33" t="s">
        <v>41</v>
      </c>
      <c r="G30" s="3"/>
      <c r="H30" s="3"/>
      <c r="I30" s="3"/>
      <c r="J30" s="3"/>
      <c r="K30" s="3"/>
      <c r="L30" s="46">
        <v>0.12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47">
        <f>ROUND(BA54, 2)</f>
        <v>0</v>
      </c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47">
        <f>ROUND(AW54, 2)</f>
        <v>0</v>
      </c>
      <c r="AL30" s="3"/>
      <c r="AM30" s="3"/>
      <c r="AN30" s="3"/>
      <c r="AO30" s="3"/>
      <c r="AP30" s="3"/>
      <c r="AQ30" s="3"/>
      <c r="AR30" s="45"/>
      <c r="BE30" s="48"/>
    </row>
    <row r="31" hidden="1" s="3" customFormat="1" ht="14.4" customHeight="1">
      <c r="A31" s="3"/>
      <c r="B31" s="45"/>
      <c r="C31" s="3"/>
      <c r="D31" s="3"/>
      <c r="E31" s="3"/>
      <c r="F31" s="33" t="s">
        <v>42</v>
      </c>
      <c r="G31" s="3"/>
      <c r="H31" s="3"/>
      <c r="I31" s="3"/>
      <c r="J31" s="3"/>
      <c r="K31" s="3"/>
      <c r="L31" s="46">
        <v>0.20999999999999999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7">
        <f>ROUND(BB54,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7">
        <v>0</v>
      </c>
      <c r="AL31" s="3"/>
      <c r="AM31" s="3"/>
      <c r="AN31" s="3"/>
      <c r="AO31" s="3"/>
      <c r="AP31" s="3"/>
      <c r="AQ31" s="3"/>
      <c r="AR31" s="45"/>
      <c r="BE31" s="48"/>
    </row>
    <row r="32" hidden="1" s="3" customFormat="1" ht="14.4" customHeight="1">
      <c r="A32" s="3"/>
      <c r="B32" s="45"/>
      <c r="C32" s="3"/>
      <c r="D32" s="3"/>
      <c r="E32" s="3"/>
      <c r="F32" s="33" t="s">
        <v>43</v>
      </c>
      <c r="G32" s="3"/>
      <c r="H32" s="3"/>
      <c r="I32" s="3"/>
      <c r="J32" s="3"/>
      <c r="K32" s="3"/>
      <c r="L32" s="46">
        <v>0.12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7">
        <f>ROUND(BC54,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7">
        <v>0</v>
      </c>
      <c r="AL32" s="3"/>
      <c r="AM32" s="3"/>
      <c r="AN32" s="3"/>
      <c r="AO32" s="3"/>
      <c r="AP32" s="3"/>
      <c r="AQ32" s="3"/>
      <c r="AR32" s="45"/>
      <c r="BE32" s="48"/>
    </row>
    <row r="33" hidden="1" s="3" customFormat="1" ht="14.4" customHeight="1">
      <c r="A33" s="3"/>
      <c r="B33" s="45"/>
      <c r="C33" s="3"/>
      <c r="D33" s="3"/>
      <c r="E33" s="3"/>
      <c r="F33" s="33" t="s">
        <v>44</v>
      </c>
      <c r="G33" s="3"/>
      <c r="H33" s="3"/>
      <c r="I33" s="3"/>
      <c r="J33" s="3"/>
      <c r="K33" s="3"/>
      <c r="L33" s="46"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47">
        <f>ROUND(BD54, 2)</f>
        <v>0</v>
      </c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47">
        <v>0</v>
      </c>
      <c r="AL33" s="3"/>
      <c r="AM33" s="3"/>
      <c r="AN33" s="3"/>
      <c r="AO33" s="3"/>
      <c r="AP33" s="3"/>
      <c r="AQ33" s="3"/>
      <c r="AR33" s="45"/>
      <c r="BE33" s="3"/>
    </row>
    <row r="34" s="2" customFormat="1" ht="6.96" customHeight="1">
      <c r="A34" s="39"/>
      <c r="B34" s="40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40"/>
      <c r="BE34" s="39"/>
    </row>
    <row r="35" s="2" customFormat="1" ht="25.92" customHeight="1">
      <c r="A35" s="39"/>
      <c r="B35" s="40"/>
      <c r="C35" s="49"/>
      <c r="D35" s="50" t="s">
        <v>45</v>
      </c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2" t="s">
        <v>46</v>
      </c>
      <c r="U35" s="51"/>
      <c r="V35" s="51"/>
      <c r="W35" s="51"/>
      <c r="X35" s="53" t="s">
        <v>47</v>
      </c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4">
        <f>SUM(AK26:AK33)</f>
        <v>0</v>
      </c>
      <c r="AL35" s="51"/>
      <c r="AM35" s="51"/>
      <c r="AN35" s="51"/>
      <c r="AO35" s="55"/>
      <c r="AP35" s="49"/>
      <c r="AQ35" s="49"/>
      <c r="AR35" s="40"/>
      <c r="BE35" s="39"/>
    </row>
    <row r="36" s="2" customFormat="1" ht="6.96" customHeight="1">
      <c r="A36" s="39"/>
      <c r="B36" s="40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40"/>
      <c r="BE36" s="39"/>
    </row>
    <row r="37" s="2" customFormat="1" ht="6.96" customHeight="1">
      <c r="A37" s="39"/>
      <c r="B37" s="56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40"/>
      <c r="BE37" s="39"/>
    </row>
    <row r="41" s="2" customFormat="1" ht="6.96" customHeight="1">
      <c r="A41" s="39"/>
      <c r="B41" s="58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40"/>
      <c r="BE41" s="39"/>
    </row>
    <row r="42" s="2" customFormat="1" ht="24.96" customHeight="1">
      <c r="A42" s="39"/>
      <c r="B42" s="40"/>
      <c r="C42" s="24" t="s">
        <v>48</v>
      </c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40"/>
      <c r="BE42" s="39"/>
    </row>
    <row r="43" s="2" customFormat="1" ht="6.96" customHeight="1">
      <c r="A43" s="39"/>
      <c r="B43" s="40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39"/>
      <c r="AP43" s="39"/>
      <c r="AQ43" s="39"/>
      <c r="AR43" s="40"/>
      <c r="BE43" s="39"/>
    </row>
    <row r="44" s="4" customFormat="1" ht="12" customHeight="1">
      <c r="A44" s="4"/>
      <c r="B44" s="60"/>
      <c r="C44" s="33" t="s">
        <v>14</v>
      </c>
      <c r="D44" s="4"/>
      <c r="E44" s="4"/>
      <c r="F44" s="4"/>
      <c r="G44" s="4"/>
      <c r="H44" s="4"/>
      <c r="I44" s="4"/>
      <c r="J44" s="4"/>
      <c r="K44" s="4"/>
      <c r="L44" s="4" t="str">
        <f>K5</f>
        <v>2026/01</v>
      </c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60"/>
      <c r="BE44" s="4"/>
    </row>
    <row r="45" s="5" customFormat="1" ht="36.96" customHeight="1">
      <c r="A45" s="5"/>
      <c r="B45" s="61"/>
      <c r="C45" s="62" t="s">
        <v>17</v>
      </c>
      <c r="D45" s="5"/>
      <c r="E45" s="5"/>
      <c r="F45" s="5"/>
      <c r="G45" s="5"/>
      <c r="H45" s="5"/>
      <c r="I45" s="5"/>
      <c r="J45" s="5"/>
      <c r="K45" s="5"/>
      <c r="L45" s="63" t="str">
        <f>K6</f>
        <v>Oprava místní komunikace 6c, Hradec-Nová Ves</v>
      </c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61"/>
      <c r="BE45" s="5"/>
    </row>
    <row r="46" s="2" customFormat="1" ht="6.96" customHeight="1">
      <c r="A46" s="39"/>
      <c r="B46" s="40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  <c r="AP46" s="39"/>
      <c r="AQ46" s="39"/>
      <c r="AR46" s="40"/>
      <c r="BE46" s="39"/>
    </row>
    <row r="47" s="2" customFormat="1" ht="12" customHeight="1">
      <c r="A47" s="39"/>
      <c r="B47" s="40"/>
      <c r="C47" s="33" t="s">
        <v>21</v>
      </c>
      <c r="D47" s="39"/>
      <c r="E47" s="39"/>
      <c r="F47" s="39"/>
      <c r="G47" s="39"/>
      <c r="H47" s="39"/>
      <c r="I47" s="39"/>
      <c r="J47" s="39"/>
      <c r="K47" s="39"/>
      <c r="L47" s="64" t="str">
        <f>IF(K8="","",K8)</f>
        <v xml:space="preserve"> </v>
      </c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3" t="s">
        <v>23</v>
      </c>
      <c r="AJ47" s="39"/>
      <c r="AK47" s="39"/>
      <c r="AL47" s="39"/>
      <c r="AM47" s="65" t="str">
        <f>IF(AN8= "","",AN8)</f>
        <v>3. 2. 2026</v>
      </c>
      <c r="AN47" s="65"/>
      <c r="AO47" s="39"/>
      <c r="AP47" s="39"/>
      <c r="AQ47" s="39"/>
      <c r="AR47" s="40"/>
      <c r="BE47" s="39"/>
    </row>
    <row r="48" s="2" customFormat="1" ht="6.96" customHeight="1">
      <c r="A48" s="39"/>
      <c r="B48" s="40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  <c r="AQ48" s="39"/>
      <c r="AR48" s="40"/>
      <c r="BE48" s="39"/>
    </row>
    <row r="49" s="2" customFormat="1" ht="15.15" customHeight="1">
      <c r="A49" s="39"/>
      <c r="B49" s="40"/>
      <c r="C49" s="33" t="s">
        <v>25</v>
      </c>
      <c r="D49" s="39"/>
      <c r="E49" s="39"/>
      <c r="F49" s="39"/>
      <c r="G49" s="39"/>
      <c r="H49" s="39"/>
      <c r="I49" s="39"/>
      <c r="J49" s="39"/>
      <c r="K49" s="39"/>
      <c r="L49" s="4" t="str">
        <f>IF(E11= "","",E11)</f>
        <v xml:space="preserve"> </v>
      </c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3" t="s">
        <v>30</v>
      </c>
      <c r="AJ49" s="39"/>
      <c r="AK49" s="39"/>
      <c r="AL49" s="39"/>
      <c r="AM49" s="66" t="str">
        <f>IF(E17="","",E17)</f>
        <v xml:space="preserve"> </v>
      </c>
      <c r="AN49" s="4"/>
      <c r="AO49" s="4"/>
      <c r="AP49" s="4"/>
      <c r="AQ49" s="39"/>
      <c r="AR49" s="40"/>
      <c r="AS49" s="67" t="s">
        <v>49</v>
      </c>
      <c r="AT49" s="68"/>
      <c r="AU49" s="69"/>
      <c r="AV49" s="69"/>
      <c r="AW49" s="69"/>
      <c r="AX49" s="69"/>
      <c r="AY49" s="69"/>
      <c r="AZ49" s="69"/>
      <c r="BA49" s="69"/>
      <c r="BB49" s="69"/>
      <c r="BC49" s="69"/>
      <c r="BD49" s="70"/>
      <c r="BE49" s="39"/>
    </row>
    <row r="50" s="2" customFormat="1" ht="15.15" customHeight="1">
      <c r="A50" s="39"/>
      <c r="B50" s="40"/>
      <c r="C50" s="33" t="s">
        <v>28</v>
      </c>
      <c r="D50" s="39"/>
      <c r="E50" s="39"/>
      <c r="F50" s="39"/>
      <c r="G50" s="39"/>
      <c r="H50" s="39"/>
      <c r="I50" s="39"/>
      <c r="J50" s="39"/>
      <c r="K50" s="39"/>
      <c r="L50" s="4" t="str">
        <f>IF(E14= "Vyplň údaj","",E14)</f>
        <v/>
      </c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3" t="s">
        <v>32</v>
      </c>
      <c r="AJ50" s="39"/>
      <c r="AK50" s="39"/>
      <c r="AL50" s="39"/>
      <c r="AM50" s="66" t="str">
        <f>IF(E20="","",E20)</f>
        <v xml:space="preserve"> </v>
      </c>
      <c r="AN50" s="4"/>
      <c r="AO50" s="4"/>
      <c r="AP50" s="4"/>
      <c r="AQ50" s="39"/>
      <c r="AR50" s="40"/>
      <c r="AS50" s="71"/>
      <c r="AT50" s="72"/>
      <c r="AU50" s="73"/>
      <c r="AV50" s="73"/>
      <c r="AW50" s="73"/>
      <c r="AX50" s="73"/>
      <c r="AY50" s="73"/>
      <c r="AZ50" s="73"/>
      <c r="BA50" s="73"/>
      <c r="BB50" s="73"/>
      <c r="BC50" s="73"/>
      <c r="BD50" s="74"/>
      <c r="BE50" s="39"/>
    </row>
    <row r="51" s="2" customFormat="1" ht="10.8" customHeight="1">
      <c r="A51" s="39"/>
      <c r="B51" s="40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39"/>
      <c r="AO51" s="39"/>
      <c r="AP51" s="39"/>
      <c r="AQ51" s="39"/>
      <c r="AR51" s="40"/>
      <c r="AS51" s="71"/>
      <c r="AT51" s="72"/>
      <c r="AU51" s="73"/>
      <c r="AV51" s="73"/>
      <c r="AW51" s="73"/>
      <c r="AX51" s="73"/>
      <c r="AY51" s="73"/>
      <c r="AZ51" s="73"/>
      <c r="BA51" s="73"/>
      <c r="BB51" s="73"/>
      <c r="BC51" s="73"/>
      <c r="BD51" s="74"/>
      <c r="BE51" s="39"/>
    </row>
    <row r="52" s="2" customFormat="1" ht="29.28" customHeight="1">
      <c r="A52" s="39"/>
      <c r="B52" s="40"/>
      <c r="C52" s="75" t="s">
        <v>50</v>
      </c>
      <c r="D52" s="76"/>
      <c r="E52" s="76"/>
      <c r="F52" s="76"/>
      <c r="G52" s="76"/>
      <c r="H52" s="77"/>
      <c r="I52" s="78" t="s">
        <v>51</v>
      </c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9" t="s">
        <v>52</v>
      </c>
      <c r="AH52" s="76"/>
      <c r="AI52" s="76"/>
      <c r="AJ52" s="76"/>
      <c r="AK52" s="76"/>
      <c r="AL52" s="76"/>
      <c r="AM52" s="76"/>
      <c r="AN52" s="78" t="s">
        <v>53</v>
      </c>
      <c r="AO52" s="76"/>
      <c r="AP52" s="76"/>
      <c r="AQ52" s="80" t="s">
        <v>54</v>
      </c>
      <c r="AR52" s="40"/>
      <c r="AS52" s="81" t="s">
        <v>55</v>
      </c>
      <c r="AT52" s="82" t="s">
        <v>56</v>
      </c>
      <c r="AU52" s="82" t="s">
        <v>57</v>
      </c>
      <c r="AV52" s="82" t="s">
        <v>58</v>
      </c>
      <c r="AW52" s="82" t="s">
        <v>59</v>
      </c>
      <c r="AX52" s="82" t="s">
        <v>60</v>
      </c>
      <c r="AY52" s="82" t="s">
        <v>61</v>
      </c>
      <c r="AZ52" s="82" t="s">
        <v>62</v>
      </c>
      <c r="BA52" s="82" t="s">
        <v>63</v>
      </c>
      <c r="BB52" s="82" t="s">
        <v>64</v>
      </c>
      <c r="BC52" s="82" t="s">
        <v>65</v>
      </c>
      <c r="BD52" s="83" t="s">
        <v>66</v>
      </c>
      <c r="BE52" s="39"/>
    </row>
    <row r="53" s="2" customFormat="1" ht="10.8" customHeight="1">
      <c r="A53" s="39"/>
      <c r="B53" s="40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  <c r="AQ53" s="39"/>
      <c r="AR53" s="40"/>
      <c r="AS53" s="84"/>
      <c r="AT53" s="85"/>
      <c r="AU53" s="85"/>
      <c r="AV53" s="85"/>
      <c r="AW53" s="85"/>
      <c r="AX53" s="85"/>
      <c r="AY53" s="85"/>
      <c r="AZ53" s="85"/>
      <c r="BA53" s="85"/>
      <c r="BB53" s="85"/>
      <c r="BC53" s="85"/>
      <c r="BD53" s="86"/>
      <c r="BE53" s="39"/>
    </row>
    <row r="54" s="6" customFormat="1" ht="32.4" customHeight="1">
      <c r="A54" s="6"/>
      <c r="B54" s="87"/>
      <c r="C54" s="88" t="s">
        <v>67</v>
      </c>
      <c r="D54" s="89"/>
      <c r="E54" s="89"/>
      <c r="F54" s="89"/>
      <c r="G54" s="89"/>
      <c r="H54" s="89"/>
      <c r="I54" s="89"/>
      <c r="J54" s="89"/>
      <c r="K54" s="89"/>
      <c r="L54" s="89"/>
      <c r="M54" s="89"/>
      <c r="N54" s="89"/>
      <c r="O54" s="89"/>
      <c r="P54" s="89"/>
      <c r="Q54" s="89"/>
      <c r="R54" s="89"/>
      <c r="S54" s="89"/>
      <c r="T54" s="89"/>
      <c r="U54" s="89"/>
      <c r="V54" s="89"/>
      <c r="W54" s="89"/>
      <c r="X54" s="89"/>
      <c r="Y54" s="89"/>
      <c r="Z54" s="89"/>
      <c r="AA54" s="89"/>
      <c r="AB54" s="89"/>
      <c r="AC54" s="89"/>
      <c r="AD54" s="89"/>
      <c r="AE54" s="89"/>
      <c r="AF54" s="89"/>
      <c r="AG54" s="90">
        <f>ROUND(AG55,2)</f>
        <v>0</v>
      </c>
      <c r="AH54" s="90"/>
      <c r="AI54" s="90"/>
      <c r="AJ54" s="90"/>
      <c r="AK54" s="90"/>
      <c r="AL54" s="90"/>
      <c r="AM54" s="90"/>
      <c r="AN54" s="91">
        <f>SUM(AG54,AT54)</f>
        <v>0</v>
      </c>
      <c r="AO54" s="91"/>
      <c r="AP54" s="91"/>
      <c r="AQ54" s="92" t="s">
        <v>3</v>
      </c>
      <c r="AR54" s="87"/>
      <c r="AS54" s="93">
        <f>ROUND(AS55,2)</f>
        <v>0</v>
      </c>
      <c r="AT54" s="94">
        <f>ROUND(SUM(AV54:AW54),2)</f>
        <v>0</v>
      </c>
      <c r="AU54" s="95">
        <f>ROUND(AU55,5)</f>
        <v>0</v>
      </c>
      <c r="AV54" s="94">
        <f>ROUND(AZ54*L29,2)</f>
        <v>0</v>
      </c>
      <c r="AW54" s="94">
        <f>ROUND(BA54*L30,2)</f>
        <v>0</v>
      </c>
      <c r="AX54" s="94">
        <f>ROUND(BB54*L29,2)</f>
        <v>0</v>
      </c>
      <c r="AY54" s="94">
        <f>ROUND(BC54*L30,2)</f>
        <v>0</v>
      </c>
      <c r="AZ54" s="94">
        <f>ROUND(AZ55,2)</f>
        <v>0</v>
      </c>
      <c r="BA54" s="94">
        <f>ROUND(BA55,2)</f>
        <v>0</v>
      </c>
      <c r="BB54" s="94">
        <f>ROUND(BB55,2)</f>
        <v>0</v>
      </c>
      <c r="BC54" s="94">
        <f>ROUND(BC55,2)</f>
        <v>0</v>
      </c>
      <c r="BD54" s="96">
        <f>ROUND(BD55,2)</f>
        <v>0</v>
      </c>
      <c r="BE54" s="6"/>
      <c r="BS54" s="97" t="s">
        <v>68</v>
      </c>
      <c r="BT54" s="97" t="s">
        <v>69</v>
      </c>
      <c r="BV54" s="97" t="s">
        <v>70</v>
      </c>
      <c r="BW54" s="97" t="s">
        <v>5</v>
      </c>
      <c r="BX54" s="97" t="s">
        <v>71</v>
      </c>
      <c r="CL54" s="97" t="s">
        <v>3</v>
      </c>
    </row>
    <row r="55" s="7" customFormat="1" ht="24.75" customHeight="1">
      <c r="A55" s="98" t="s">
        <v>72</v>
      </c>
      <c r="B55" s="99"/>
      <c r="C55" s="100"/>
      <c r="D55" s="101" t="s">
        <v>15</v>
      </c>
      <c r="E55" s="101"/>
      <c r="F55" s="101"/>
      <c r="G55" s="101"/>
      <c r="H55" s="101"/>
      <c r="I55" s="102"/>
      <c r="J55" s="101" t="s">
        <v>18</v>
      </c>
      <c r="K55" s="101"/>
      <c r="L55" s="101"/>
      <c r="M55" s="101"/>
      <c r="N55" s="101"/>
      <c r="O55" s="101"/>
      <c r="P55" s="101"/>
      <c r="Q55" s="101"/>
      <c r="R55" s="101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  <c r="AC55" s="101"/>
      <c r="AD55" s="101"/>
      <c r="AE55" s="101"/>
      <c r="AF55" s="101"/>
      <c r="AG55" s="103">
        <f>'2026-01 - Oprava místní k...'!J28</f>
        <v>0</v>
      </c>
      <c r="AH55" s="102"/>
      <c r="AI55" s="102"/>
      <c r="AJ55" s="102"/>
      <c r="AK55" s="102"/>
      <c r="AL55" s="102"/>
      <c r="AM55" s="102"/>
      <c r="AN55" s="103">
        <f>SUM(AG55,AT55)</f>
        <v>0</v>
      </c>
      <c r="AO55" s="102"/>
      <c r="AP55" s="102"/>
      <c r="AQ55" s="104" t="s">
        <v>73</v>
      </c>
      <c r="AR55" s="99"/>
      <c r="AS55" s="105">
        <v>0</v>
      </c>
      <c r="AT55" s="106">
        <f>ROUND(SUM(AV55:AW55),2)</f>
        <v>0</v>
      </c>
      <c r="AU55" s="107">
        <f>'2026-01 - Oprava místní k...'!P82</f>
        <v>0</v>
      </c>
      <c r="AV55" s="106">
        <f>'2026-01 - Oprava místní k...'!J31</f>
        <v>0</v>
      </c>
      <c r="AW55" s="106">
        <f>'2026-01 - Oprava místní k...'!J32</f>
        <v>0</v>
      </c>
      <c r="AX55" s="106">
        <f>'2026-01 - Oprava místní k...'!J33</f>
        <v>0</v>
      </c>
      <c r="AY55" s="106">
        <f>'2026-01 - Oprava místní k...'!J34</f>
        <v>0</v>
      </c>
      <c r="AZ55" s="106">
        <f>'2026-01 - Oprava místní k...'!F31</f>
        <v>0</v>
      </c>
      <c r="BA55" s="106">
        <f>'2026-01 - Oprava místní k...'!F32</f>
        <v>0</v>
      </c>
      <c r="BB55" s="106">
        <f>'2026-01 - Oprava místní k...'!F33</f>
        <v>0</v>
      </c>
      <c r="BC55" s="106">
        <f>'2026-01 - Oprava místní k...'!F34</f>
        <v>0</v>
      </c>
      <c r="BD55" s="108">
        <f>'2026-01 - Oprava místní k...'!F35</f>
        <v>0</v>
      </c>
      <c r="BE55" s="7"/>
      <c r="BT55" s="109" t="s">
        <v>74</v>
      </c>
      <c r="BU55" s="109" t="s">
        <v>75</v>
      </c>
      <c r="BV55" s="109" t="s">
        <v>70</v>
      </c>
      <c r="BW55" s="109" t="s">
        <v>5</v>
      </c>
      <c r="BX55" s="109" t="s">
        <v>71</v>
      </c>
      <c r="CL55" s="109" t="s">
        <v>3</v>
      </c>
    </row>
    <row r="56" s="2" customFormat="1" ht="30" customHeight="1">
      <c r="A56" s="39"/>
      <c r="B56" s="40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  <c r="AJ56" s="39"/>
      <c r="AK56" s="39"/>
      <c r="AL56" s="39"/>
      <c r="AM56" s="39"/>
      <c r="AN56" s="39"/>
      <c r="AO56" s="39"/>
      <c r="AP56" s="39"/>
      <c r="AQ56" s="39"/>
      <c r="AR56" s="40"/>
      <c r="AS56" s="39"/>
      <c r="AT56" s="39"/>
      <c r="AU56" s="39"/>
      <c r="AV56" s="39"/>
      <c r="AW56" s="39"/>
      <c r="AX56" s="39"/>
      <c r="AY56" s="39"/>
      <c r="AZ56" s="39"/>
      <c r="BA56" s="39"/>
      <c r="BB56" s="39"/>
      <c r="BC56" s="39"/>
      <c r="BD56" s="39"/>
      <c r="BE56" s="39"/>
    </row>
    <row r="57" s="2" customFormat="1" ht="6.96" customHeight="1">
      <c r="A57" s="39"/>
      <c r="B57" s="56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7"/>
      <c r="AJ57" s="57"/>
      <c r="AK57" s="57"/>
      <c r="AL57" s="57"/>
      <c r="AM57" s="57"/>
      <c r="AN57" s="57"/>
      <c r="AO57" s="57"/>
      <c r="AP57" s="57"/>
      <c r="AQ57" s="57"/>
      <c r="AR57" s="40"/>
      <c r="AS57" s="39"/>
      <c r="AT57" s="39"/>
      <c r="AU57" s="39"/>
      <c r="AV57" s="39"/>
      <c r="AW57" s="39"/>
      <c r="AX57" s="39"/>
      <c r="AY57" s="39"/>
      <c r="AZ57" s="39"/>
      <c r="BA57" s="39"/>
      <c r="BB57" s="39"/>
      <c r="BC57" s="39"/>
      <c r="BD57" s="39"/>
      <c r="BE57" s="39"/>
    </row>
  </sheetData>
  <mergeCells count="42"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45:AO45"/>
    <mergeCell ref="AM47:AN47"/>
    <mergeCell ref="AM49:AP49"/>
    <mergeCell ref="AS49:AT51"/>
    <mergeCell ref="AM50:AP50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AG54:AM54"/>
    <mergeCell ref="AN54:AP54"/>
    <mergeCell ref="AR2:BE2"/>
  </mergeCells>
  <hyperlinks>
    <hyperlink ref="A55" location="'2026-01 - Oprava místní k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9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5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3"/>
      <c r="AT3" s="20" t="s">
        <v>76</v>
      </c>
    </row>
    <row r="4" s="1" customFormat="1" ht="24.96" customHeight="1">
      <c r="B4" s="23"/>
      <c r="D4" s="24" t="s">
        <v>77</v>
      </c>
      <c r="L4" s="23"/>
      <c r="M4" s="110" t="s">
        <v>11</v>
      </c>
      <c r="AT4" s="20" t="s">
        <v>4</v>
      </c>
    </row>
    <row r="5" s="1" customFormat="1" ht="6.96" customHeight="1">
      <c r="B5" s="23"/>
      <c r="L5" s="23"/>
    </row>
    <row r="6" s="2" customFormat="1" ht="12" customHeight="1">
      <c r="A6" s="39"/>
      <c r="B6" s="40"/>
      <c r="C6" s="39"/>
      <c r="D6" s="33" t="s">
        <v>17</v>
      </c>
      <c r="E6" s="39"/>
      <c r="F6" s="39"/>
      <c r="G6" s="39"/>
      <c r="H6" s="39"/>
      <c r="I6" s="39"/>
      <c r="J6" s="39"/>
      <c r="K6" s="39"/>
      <c r="L6" s="111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</row>
    <row r="7" s="2" customFormat="1" ht="16.5" customHeight="1">
      <c r="A7" s="39"/>
      <c r="B7" s="40"/>
      <c r="C7" s="39"/>
      <c r="D7" s="39"/>
      <c r="E7" s="63" t="s">
        <v>18</v>
      </c>
      <c r="F7" s="39"/>
      <c r="G7" s="39"/>
      <c r="H7" s="39"/>
      <c r="I7" s="39"/>
      <c r="J7" s="39"/>
      <c r="K7" s="39"/>
      <c r="L7" s="111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</row>
    <row r="8" s="2" customFormat="1">
      <c r="A8" s="39"/>
      <c r="B8" s="40"/>
      <c r="C8" s="39"/>
      <c r="D8" s="39"/>
      <c r="E8" s="39"/>
      <c r="F8" s="39"/>
      <c r="G8" s="39"/>
      <c r="H8" s="39"/>
      <c r="I8" s="39"/>
      <c r="J8" s="39"/>
      <c r="K8" s="39"/>
      <c r="L8" s="111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2" customHeight="1">
      <c r="A9" s="39"/>
      <c r="B9" s="40"/>
      <c r="C9" s="39"/>
      <c r="D9" s="33" t="s">
        <v>19</v>
      </c>
      <c r="E9" s="39"/>
      <c r="F9" s="28" t="s">
        <v>3</v>
      </c>
      <c r="G9" s="39"/>
      <c r="H9" s="39"/>
      <c r="I9" s="33" t="s">
        <v>20</v>
      </c>
      <c r="J9" s="28" t="s">
        <v>3</v>
      </c>
      <c r="K9" s="39"/>
      <c r="L9" s="111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0"/>
      <c r="C10" s="39"/>
      <c r="D10" s="33" t="s">
        <v>21</v>
      </c>
      <c r="E10" s="39"/>
      <c r="F10" s="28" t="s">
        <v>22</v>
      </c>
      <c r="G10" s="39"/>
      <c r="H10" s="39"/>
      <c r="I10" s="33" t="s">
        <v>23</v>
      </c>
      <c r="J10" s="65" t="str">
        <f>'Rekapitulace stavby'!AN8</f>
        <v>3. 2. 2026</v>
      </c>
      <c r="K10" s="39"/>
      <c r="L10" s="111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0.8" customHeight="1">
      <c r="A11" s="39"/>
      <c r="B11" s="40"/>
      <c r="C11" s="39"/>
      <c r="D11" s="39"/>
      <c r="E11" s="39"/>
      <c r="F11" s="39"/>
      <c r="G11" s="39"/>
      <c r="H11" s="39"/>
      <c r="I11" s="39"/>
      <c r="J11" s="39"/>
      <c r="K11" s="39"/>
      <c r="L11" s="111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0"/>
      <c r="C12" s="39"/>
      <c r="D12" s="33" t="s">
        <v>25</v>
      </c>
      <c r="E12" s="39"/>
      <c r="F12" s="39"/>
      <c r="G12" s="39"/>
      <c r="H12" s="39"/>
      <c r="I12" s="33" t="s">
        <v>26</v>
      </c>
      <c r="J12" s="28" t="str">
        <f>IF('Rekapitulace stavby'!AN10="","",'Rekapitulace stavby'!AN10)</f>
        <v/>
      </c>
      <c r="K12" s="39"/>
      <c r="L12" s="111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8" customHeight="1">
      <c r="A13" s="39"/>
      <c r="B13" s="40"/>
      <c r="C13" s="39"/>
      <c r="D13" s="39"/>
      <c r="E13" s="28" t="str">
        <f>IF('Rekapitulace stavby'!E11="","",'Rekapitulace stavby'!E11)</f>
        <v xml:space="preserve"> </v>
      </c>
      <c r="F13" s="39"/>
      <c r="G13" s="39"/>
      <c r="H13" s="39"/>
      <c r="I13" s="33" t="s">
        <v>27</v>
      </c>
      <c r="J13" s="28" t="str">
        <f>IF('Rekapitulace stavby'!AN11="","",'Rekapitulace stavby'!AN11)</f>
        <v/>
      </c>
      <c r="K13" s="39"/>
      <c r="L13" s="111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6.96" customHeight="1">
      <c r="A14" s="39"/>
      <c r="B14" s="40"/>
      <c r="C14" s="39"/>
      <c r="D14" s="39"/>
      <c r="E14" s="39"/>
      <c r="F14" s="39"/>
      <c r="G14" s="39"/>
      <c r="H14" s="39"/>
      <c r="I14" s="39"/>
      <c r="J14" s="39"/>
      <c r="K14" s="39"/>
      <c r="L14" s="111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0"/>
      <c r="C15" s="39"/>
      <c r="D15" s="33" t="s">
        <v>28</v>
      </c>
      <c r="E15" s="39"/>
      <c r="F15" s="39"/>
      <c r="G15" s="39"/>
      <c r="H15" s="39"/>
      <c r="I15" s="33" t="s">
        <v>26</v>
      </c>
      <c r="J15" s="34" t="str">
        <f>'Rekapitulace stavby'!AN13</f>
        <v>Vyplň údaj</v>
      </c>
      <c r="K15" s="39"/>
      <c r="L15" s="111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8" customHeight="1">
      <c r="A16" s="39"/>
      <c r="B16" s="40"/>
      <c r="C16" s="39"/>
      <c r="D16" s="39"/>
      <c r="E16" s="34" t="str">
        <f>'Rekapitulace stavby'!E14</f>
        <v>Vyplň údaj</v>
      </c>
      <c r="F16" s="28"/>
      <c r="G16" s="28"/>
      <c r="H16" s="28"/>
      <c r="I16" s="33" t="s">
        <v>27</v>
      </c>
      <c r="J16" s="34" t="str">
        <f>'Rekapitulace stavby'!AN14</f>
        <v>Vyplň údaj</v>
      </c>
      <c r="K16" s="39"/>
      <c r="L16" s="111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6.96" customHeight="1">
      <c r="A17" s="39"/>
      <c r="B17" s="40"/>
      <c r="C17" s="39"/>
      <c r="D17" s="39"/>
      <c r="E17" s="39"/>
      <c r="F17" s="39"/>
      <c r="G17" s="39"/>
      <c r="H17" s="39"/>
      <c r="I17" s="39"/>
      <c r="J17" s="39"/>
      <c r="K17" s="39"/>
      <c r="L17" s="111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0"/>
      <c r="C18" s="39"/>
      <c r="D18" s="33" t="s">
        <v>30</v>
      </c>
      <c r="E18" s="39"/>
      <c r="F18" s="39"/>
      <c r="G18" s="39"/>
      <c r="H18" s="39"/>
      <c r="I18" s="33" t="s">
        <v>26</v>
      </c>
      <c r="J18" s="28" t="str">
        <f>IF('Rekapitulace stavby'!AN16="","",'Rekapitulace stavby'!AN16)</f>
        <v/>
      </c>
      <c r="K18" s="39"/>
      <c r="L18" s="111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0"/>
      <c r="C19" s="39"/>
      <c r="D19" s="39"/>
      <c r="E19" s="28" t="str">
        <f>IF('Rekapitulace stavby'!E17="","",'Rekapitulace stavby'!E17)</f>
        <v xml:space="preserve"> </v>
      </c>
      <c r="F19" s="39"/>
      <c r="G19" s="39"/>
      <c r="H19" s="39"/>
      <c r="I19" s="33" t="s">
        <v>27</v>
      </c>
      <c r="J19" s="28" t="str">
        <f>IF('Rekapitulace stavby'!AN17="","",'Rekapitulace stavby'!AN17)</f>
        <v/>
      </c>
      <c r="K19" s="39"/>
      <c r="L19" s="111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0"/>
      <c r="C20" s="39"/>
      <c r="D20" s="39"/>
      <c r="E20" s="39"/>
      <c r="F20" s="39"/>
      <c r="G20" s="39"/>
      <c r="H20" s="39"/>
      <c r="I20" s="39"/>
      <c r="J20" s="39"/>
      <c r="K20" s="39"/>
      <c r="L20" s="111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0"/>
      <c r="C21" s="39"/>
      <c r="D21" s="33" t="s">
        <v>32</v>
      </c>
      <c r="E21" s="39"/>
      <c r="F21" s="39"/>
      <c r="G21" s="39"/>
      <c r="H21" s="39"/>
      <c r="I21" s="33" t="s">
        <v>26</v>
      </c>
      <c r="J21" s="28" t="str">
        <f>IF('Rekapitulace stavby'!AN19="","",'Rekapitulace stavby'!AN19)</f>
        <v/>
      </c>
      <c r="K21" s="39"/>
      <c r="L21" s="111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0"/>
      <c r="C22" s="39"/>
      <c r="D22" s="39"/>
      <c r="E22" s="28" t="str">
        <f>IF('Rekapitulace stavby'!E20="","",'Rekapitulace stavby'!E20)</f>
        <v xml:space="preserve"> </v>
      </c>
      <c r="F22" s="39"/>
      <c r="G22" s="39"/>
      <c r="H22" s="39"/>
      <c r="I22" s="33" t="s">
        <v>27</v>
      </c>
      <c r="J22" s="28" t="str">
        <f>IF('Rekapitulace stavby'!AN20="","",'Rekapitulace stavby'!AN20)</f>
        <v/>
      </c>
      <c r="K22" s="39"/>
      <c r="L22" s="111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0"/>
      <c r="C23" s="39"/>
      <c r="D23" s="39"/>
      <c r="E23" s="39"/>
      <c r="F23" s="39"/>
      <c r="G23" s="39"/>
      <c r="H23" s="39"/>
      <c r="I23" s="39"/>
      <c r="J23" s="39"/>
      <c r="K23" s="39"/>
      <c r="L23" s="111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0"/>
      <c r="C24" s="39"/>
      <c r="D24" s="33" t="s">
        <v>33</v>
      </c>
      <c r="E24" s="39"/>
      <c r="F24" s="39"/>
      <c r="G24" s="39"/>
      <c r="H24" s="39"/>
      <c r="I24" s="39"/>
      <c r="J24" s="39"/>
      <c r="K24" s="39"/>
      <c r="L24" s="111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8" customFormat="1" ht="71.25" customHeight="1">
      <c r="A25" s="112"/>
      <c r="B25" s="113"/>
      <c r="C25" s="112"/>
      <c r="D25" s="112"/>
      <c r="E25" s="37" t="s">
        <v>34</v>
      </c>
      <c r="F25" s="37"/>
      <c r="G25" s="37"/>
      <c r="H25" s="37"/>
      <c r="I25" s="112"/>
      <c r="J25" s="112"/>
      <c r="K25" s="112"/>
      <c r="L25" s="114"/>
      <c r="S25" s="112"/>
      <c r="T25" s="112"/>
      <c r="U25" s="112"/>
      <c r="V25" s="112"/>
      <c r="W25" s="112"/>
      <c r="X25" s="112"/>
      <c r="Y25" s="112"/>
      <c r="Z25" s="112"/>
      <c r="AA25" s="112"/>
      <c r="AB25" s="112"/>
      <c r="AC25" s="112"/>
      <c r="AD25" s="112"/>
      <c r="AE25" s="112"/>
    </row>
    <row r="26" s="2" customFormat="1" ht="6.96" customHeight="1">
      <c r="A26" s="39"/>
      <c r="B26" s="40"/>
      <c r="C26" s="39"/>
      <c r="D26" s="39"/>
      <c r="E26" s="39"/>
      <c r="F26" s="39"/>
      <c r="G26" s="39"/>
      <c r="H26" s="39"/>
      <c r="I26" s="39"/>
      <c r="J26" s="39"/>
      <c r="K26" s="39"/>
      <c r="L26" s="111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0"/>
      <c r="C27" s="39"/>
      <c r="D27" s="85"/>
      <c r="E27" s="85"/>
      <c r="F27" s="85"/>
      <c r="G27" s="85"/>
      <c r="H27" s="85"/>
      <c r="I27" s="85"/>
      <c r="J27" s="85"/>
      <c r="K27" s="85"/>
      <c r="L27" s="111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25.44" customHeight="1">
      <c r="A28" s="39"/>
      <c r="B28" s="40"/>
      <c r="C28" s="39"/>
      <c r="D28" s="115" t="s">
        <v>35</v>
      </c>
      <c r="E28" s="39"/>
      <c r="F28" s="39"/>
      <c r="G28" s="39"/>
      <c r="H28" s="39"/>
      <c r="I28" s="39"/>
      <c r="J28" s="91">
        <f>ROUND(J82, 2)</f>
        <v>0</v>
      </c>
      <c r="K28" s="39"/>
      <c r="L28" s="111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0"/>
      <c r="C29" s="39"/>
      <c r="D29" s="85"/>
      <c r="E29" s="85"/>
      <c r="F29" s="85"/>
      <c r="G29" s="85"/>
      <c r="H29" s="85"/>
      <c r="I29" s="85"/>
      <c r="J29" s="85"/>
      <c r="K29" s="85"/>
      <c r="L29" s="111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4.4" customHeight="1">
      <c r="A30" s="39"/>
      <c r="B30" s="40"/>
      <c r="C30" s="39"/>
      <c r="D30" s="39"/>
      <c r="E30" s="39"/>
      <c r="F30" s="44" t="s">
        <v>37</v>
      </c>
      <c r="G30" s="39"/>
      <c r="H30" s="39"/>
      <c r="I30" s="44" t="s">
        <v>36</v>
      </c>
      <c r="J30" s="44" t="s">
        <v>38</v>
      </c>
      <c r="K30" s="39"/>
      <c r="L30" s="111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14.4" customHeight="1">
      <c r="A31" s="39"/>
      <c r="B31" s="40"/>
      <c r="C31" s="39"/>
      <c r="D31" s="116" t="s">
        <v>39</v>
      </c>
      <c r="E31" s="33" t="s">
        <v>40</v>
      </c>
      <c r="F31" s="117">
        <f>ROUND((SUM(BE82:BE216)),  2)</f>
        <v>0</v>
      </c>
      <c r="G31" s="39"/>
      <c r="H31" s="39"/>
      <c r="I31" s="118">
        <v>0.20999999999999999</v>
      </c>
      <c r="J31" s="117">
        <f>ROUND(((SUM(BE82:BE216))*I31),  2)</f>
        <v>0</v>
      </c>
      <c r="K31" s="39"/>
      <c r="L31" s="111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0"/>
      <c r="C32" s="39"/>
      <c r="D32" s="39"/>
      <c r="E32" s="33" t="s">
        <v>41</v>
      </c>
      <c r="F32" s="117">
        <f>ROUND((SUM(BF82:BF216)),  2)</f>
        <v>0</v>
      </c>
      <c r="G32" s="39"/>
      <c r="H32" s="39"/>
      <c r="I32" s="118">
        <v>0.12</v>
      </c>
      <c r="J32" s="117">
        <f>ROUND(((SUM(BF82:BF216))*I32),  2)</f>
        <v>0</v>
      </c>
      <c r="K32" s="39"/>
      <c r="L32" s="111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14.4" customHeight="1">
      <c r="A33" s="39"/>
      <c r="B33" s="40"/>
      <c r="C33" s="39"/>
      <c r="D33" s="39"/>
      <c r="E33" s="33" t="s">
        <v>42</v>
      </c>
      <c r="F33" s="117">
        <f>ROUND((SUM(BG82:BG216)),  2)</f>
        <v>0</v>
      </c>
      <c r="G33" s="39"/>
      <c r="H33" s="39"/>
      <c r="I33" s="118">
        <v>0.20999999999999999</v>
      </c>
      <c r="J33" s="117">
        <f>0</f>
        <v>0</v>
      </c>
      <c r="K33" s="39"/>
      <c r="L33" s="111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0"/>
      <c r="C34" s="39"/>
      <c r="D34" s="39"/>
      <c r="E34" s="33" t="s">
        <v>43</v>
      </c>
      <c r="F34" s="117">
        <f>ROUND((SUM(BH82:BH216)),  2)</f>
        <v>0</v>
      </c>
      <c r="G34" s="39"/>
      <c r="H34" s="39"/>
      <c r="I34" s="118">
        <v>0.12</v>
      </c>
      <c r="J34" s="117">
        <f>0</f>
        <v>0</v>
      </c>
      <c r="K34" s="39"/>
      <c r="L34" s="111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0"/>
      <c r="C35" s="39"/>
      <c r="D35" s="39"/>
      <c r="E35" s="33" t="s">
        <v>44</v>
      </c>
      <c r="F35" s="117">
        <f>ROUND((SUM(BI82:BI216)),  2)</f>
        <v>0</v>
      </c>
      <c r="G35" s="39"/>
      <c r="H35" s="39"/>
      <c r="I35" s="118">
        <v>0</v>
      </c>
      <c r="J35" s="117">
        <f>0</f>
        <v>0</v>
      </c>
      <c r="K35" s="39"/>
      <c r="L35" s="111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6.96" customHeight="1">
      <c r="A36" s="39"/>
      <c r="B36" s="40"/>
      <c r="C36" s="39"/>
      <c r="D36" s="39"/>
      <c r="E36" s="39"/>
      <c r="F36" s="39"/>
      <c r="G36" s="39"/>
      <c r="H36" s="39"/>
      <c r="I36" s="39"/>
      <c r="J36" s="39"/>
      <c r="K36" s="39"/>
      <c r="L36" s="111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25.44" customHeight="1">
      <c r="A37" s="39"/>
      <c r="B37" s="40"/>
      <c r="C37" s="119"/>
      <c r="D37" s="120" t="s">
        <v>45</v>
      </c>
      <c r="E37" s="77"/>
      <c r="F37" s="77"/>
      <c r="G37" s="121" t="s">
        <v>46</v>
      </c>
      <c r="H37" s="122" t="s">
        <v>47</v>
      </c>
      <c r="I37" s="77"/>
      <c r="J37" s="123">
        <f>SUM(J28:J35)</f>
        <v>0</v>
      </c>
      <c r="K37" s="124"/>
      <c r="L37" s="111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56"/>
      <c r="C38" s="57"/>
      <c r="D38" s="57"/>
      <c r="E38" s="57"/>
      <c r="F38" s="57"/>
      <c r="G38" s="57"/>
      <c r="H38" s="57"/>
      <c r="I38" s="57"/>
      <c r="J38" s="57"/>
      <c r="K38" s="57"/>
      <c r="L38" s="111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42" s="2" customFormat="1" ht="6.96" customHeight="1">
      <c r="A42" s="39"/>
      <c r="B42" s="58"/>
      <c r="C42" s="59"/>
      <c r="D42" s="59"/>
      <c r="E42" s="59"/>
      <c r="F42" s="59"/>
      <c r="G42" s="59"/>
      <c r="H42" s="59"/>
      <c r="I42" s="59"/>
      <c r="J42" s="59"/>
      <c r="K42" s="59"/>
      <c r="L42" s="111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4.96" customHeight="1">
      <c r="A43" s="39"/>
      <c r="B43" s="40"/>
      <c r="C43" s="24" t="s">
        <v>78</v>
      </c>
      <c r="D43" s="39"/>
      <c r="E43" s="39"/>
      <c r="F43" s="39"/>
      <c r="G43" s="39"/>
      <c r="H43" s="39"/>
      <c r="I43" s="39"/>
      <c r="J43" s="39"/>
      <c r="K43" s="39"/>
      <c r="L43" s="111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6.96" customHeight="1">
      <c r="A44" s="39"/>
      <c r="B44" s="40"/>
      <c r="C44" s="39"/>
      <c r="D44" s="39"/>
      <c r="E44" s="39"/>
      <c r="F44" s="39"/>
      <c r="G44" s="39"/>
      <c r="H44" s="39"/>
      <c r="I44" s="39"/>
      <c r="J44" s="39"/>
      <c r="K44" s="39"/>
      <c r="L44" s="111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12" customHeight="1">
      <c r="A45" s="39"/>
      <c r="B45" s="40"/>
      <c r="C45" s="33" t="s">
        <v>17</v>
      </c>
      <c r="D45" s="39"/>
      <c r="E45" s="39"/>
      <c r="F45" s="39"/>
      <c r="G45" s="39"/>
      <c r="H45" s="39"/>
      <c r="I45" s="39"/>
      <c r="J45" s="39"/>
      <c r="K45" s="39"/>
      <c r="L45" s="111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16.5" customHeight="1">
      <c r="A46" s="39"/>
      <c r="B46" s="40"/>
      <c r="C46" s="39"/>
      <c r="D46" s="39"/>
      <c r="E46" s="63" t="str">
        <f>E7</f>
        <v>Oprava místní komunikace 6c, Hradec-Nová Ves</v>
      </c>
      <c r="F46" s="39"/>
      <c r="G46" s="39"/>
      <c r="H46" s="39"/>
      <c r="I46" s="39"/>
      <c r="J46" s="39"/>
      <c r="K46" s="39"/>
      <c r="L46" s="111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6.96" customHeight="1">
      <c r="A47" s="39"/>
      <c r="B47" s="40"/>
      <c r="C47" s="39"/>
      <c r="D47" s="39"/>
      <c r="E47" s="39"/>
      <c r="F47" s="39"/>
      <c r="G47" s="39"/>
      <c r="H47" s="39"/>
      <c r="I47" s="39"/>
      <c r="J47" s="39"/>
      <c r="K47" s="39"/>
      <c r="L47" s="111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12" customHeight="1">
      <c r="A48" s="39"/>
      <c r="B48" s="40"/>
      <c r="C48" s="33" t="s">
        <v>21</v>
      </c>
      <c r="D48" s="39"/>
      <c r="E48" s="39"/>
      <c r="F48" s="28" t="str">
        <f>F10</f>
        <v xml:space="preserve"> </v>
      </c>
      <c r="G48" s="39"/>
      <c r="H48" s="39"/>
      <c r="I48" s="33" t="s">
        <v>23</v>
      </c>
      <c r="J48" s="65" t="str">
        <f>IF(J10="","",J10)</f>
        <v>3. 2. 2026</v>
      </c>
      <c r="K48" s="39"/>
      <c r="L48" s="111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6.96" customHeight="1">
      <c r="A49" s="39"/>
      <c r="B49" s="40"/>
      <c r="C49" s="39"/>
      <c r="D49" s="39"/>
      <c r="E49" s="39"/>
      <c r="F49" s="39"/>
      <c r="G49" s="39"/>
      <c r="H49" s="39"/>
      <c r="I49" s="39"/>
      <c r="J49" s="39"/>
      <c r="K49" s="39"/>
      <c r="L49" s="111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5.15" customHeight="1">
      <c r="A50" s="39"/>
      <c r="B50" s="40"/>
      <c r="C50" s="33" t="s">
        <v>25</v>
      </c>
      <c r="D50" s="39"/>
      <c r="E50" s="39"/>
      <c r="F50" s="28" t="str">
        <f>E13</f>
        <v xml:space="preserve"> </v>
      </c>
      <c r="G50" s="39"/>
      <c r="H50" s="39"/>
      <c r="I50" s="33" t="s">
        <v>30</v>
      </c>
      <c r="J50" s="37" t="str">
        <f>E19</f>
        <v xml:space="preserve"> </v>
      </c>
      <c r="K50" s="39"/>
      <c r="L50" s="111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15.15" customHeight="1">
      <c r="A51" s="39"/>
      <c r="B51" s="40"/>
      <c r="C51" s="33" t="s">
        <v>28</v>
      </c>
      <c r="D51" s="39"/>
      <c r="E51" s="39"/>
      <c r="F51" s="28" t="str">
        <f>IF(E16="","",E16)</f>
        <v>Vyplň údaj</v>
      </c>
      <c r="G51" s="39"/>
      <c r="H51" s="39"/>
      <c r="I51" s="33" t="s">
        <v>32</v>
      </c>
      <c r="J51" s="37" t="str">
        <f>E22</f>
        <v xml:space="preserve"> </v>
      </c>
      <c r="K51" s="39"/>
      <c r="L51" s="111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0.32" customHeight="1">
      <c r="A52" s="39"/>
      <c r="B52" s="40"/>
      <c r="C52" s="39"/>
      <c r="D52" s="39"/>
      <c r="E52" s="39"/>
      <c r="F52" s="39"/>
      <c r="G52" s="39"/>
      <c r="H52" s="39"/>
      <c r="I52" s="39"/>
      <c r="J52" s="39"/>
      <c r="K52" s="39"/>
      <c r="L52" s="111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29.28" customHeight="1">
      <c r="A53" s="39"/>
      <c r="B53" s="40"/>
      <c r="C53" s="125" t="s">
        <v>79</v>
      </c>
      <c r="D53" s="119"/>
      <c r="E53" s="119"/>
      <c r="F53" s="119"/>
      <c r="G53" s="119"/>
      <c r="H53" s="119"/>
      <c r="I53" s="119"/>
      <c r="J53" s="126" t="s">
        <v>80</v>
      </c>
      <c r="K53" s="119"/>
      <c r="L53" s="111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0.32" customHeight="1">
      <c r="A54" s="39"/>
      <c r="B54" s="40"/>
      <c r="C54" s="39"/>
      <c r="D54" s="39"/>
      <c r="E54" s="39"/>
      <c r="F54" s="39"/>
      <c r="G54" s="39"/>
      <c r="H54" s="39"/>
      <c r="I54" s="39"/>
      <c r="J54" s="39"/>
      <c r="K54" s="39"/>
      <c r="L54" s="111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22.8" customHeight="1">
      <c r="A55" s="39"/>
      <c r="B55" s="40"/>
      <c r="C55" s="127" t="s">
        <v>67</v>
      </c>
      <c r="D55" s="39"/>
      <c r="E55" s="39"/>
      <c r="F55" s="39"/>
      <c r="G55" s="39"/>
      <c r="H55" s="39"/>
      <c r="I55" s="39"/>
      <c r="J55" s="91">
        <f>J82</f>
        <v>0</v>
      </c>
      <c r="K55" s="39"/>
      <c r="L55" s="111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U55" s="20" t="s">
        <v>81</v>
      </c>
    </row>
    <row r="56" s="9" customFormat="1" ht="24.96" customHeight="1">
      <c r="A56" s="9"/>
      <c r="B56" s="128"/>
      <c r="C56" s="9"/>
      <c r="D56" s="129" t="s">
        <v>82</v>
      </c>
      <c r="E56" s="130"/>
      <c r="F56" s="130"/>
      <c r="G56" s="130"/>
      <c r="H56" s="130"/>
      <c r="I56" s="130"/>
      <c r="J56" s="131">
        <f>J83</f>
        <v>0</v>
      </c>
      <c r="K56" s="9"/>
      <c r="L56" s="128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</row>
    <row r="57" s="10" customFormat="1" ht="19.92" customHeight="1">
      <c r="A57" s="10"/>
      <c r="B57" s="132"/>
      <c r="C57" s="10"/>
      <c r="D57" s="133" t="s">
        <v>83</v>
      </c>
      <c r="E57" s="134"/>
      <c r="F57" s="134"/>
      <c r="G57" s="134"/>
      <c r="H57" s="134"/>
      <c r="I57" s="134"/>
      <c r="J57" s="135">
        <f>J84</f>
        <v>0</v>
      </c>
      <c r="K57" s="10"/>
      <c r="L57" s="132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</row>
    <row r="58" s="10" customFormat="1" ht="19.92" customHeight="1">
      <c r="A58" s="10"/>
      <c r="B58" s="132"/>
      <c r="C58" s="10"/>
      <c r="D58" s="133" t="s">
        <v>84</v>
      </c>
      <c r="E58" s="134"/>
      <c r="F58" s="134"/>
      <c r="G58" s="134"/>
      <c r="H58" s="134"/>
      <c r="I58" s="134"/>
      <c r="J58" s="135">
        <f>J115</f>
        <v>0</v>
      </c>
      <c r="K58" s="10"/>
      <c r="L58" s="132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</row>
    <row r="59" s="10" customFormat="1" ht="19.92" customHeight="1">
      <c r="A59" s="10"/>
      <c r="B59" s="132"/>
      <c r="C59" s="10"/>
      <c r="D59" s="133" t="s">
        <v>85</v>
      </c>
      <c r="E59" s="134"/>
      <c r="F59" s="134"/>
      <c r="G59" s="134"/>
      <c r="H59" s="134"/>
      <c r="I59" s="134"/>
      <c r="J59" s="135">
        <f>J155</f>
        <v>0</v>
      </c>
      <c r="K59" s="10"/>
      <c r="L59" s="132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</row>
    <row r="60" s="10" customFormat="1" ht="19.92" customHeight="1">
      <c r="A60" s="10"/>
      <c r="B60" s="132"/>
      <c r="C60" s="10"/>
      <c r="D60" s="133" t="s">
        <v>86</v>
      </c>
      <c r="E60" s="134"/>
      <c r="F60" s="134"/>
      <c r="G60" s="134"/>
      <c r="H60" s="134"/>
      <c r="I60" s="134"/>
      <c r="J60" s="135">
        <f>J168</f>
        <v>0</v>
      </c>
      <c r="K60" s="10"/>
      <c r="L60" s="132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</row>
    <row r="61" s="10" customFormat="1" ht="19.92" customHeight="1">
      <c r="A61" s="10"/>
      <c r="B61" s="132"/>
      <c r="C61" s="10"/>
      <c r="D61" s="133" t="s">
        <v>87</v>
      </c>
      <c r="E61" s="134"/>
      <c r="F61" s="134"/>
      <c r="G61" s="134"/>
      <c r="H61" s="134"/>
      <c r="I61" s="134"/>
      <c r="J61" s="135">
        <f>J193</f>
        <v>0</v>
      </c>
      <c r="K61" s="10"/>
      <c r="L61" s="132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32"/>
      <c r="C62" s="10"/>
      <c r="D62" s="133" t="s">
        <v>88</v>
      </c>
      <c r="E62" s="134"/>
      <c r="F62" s="134"/>
      <c r="G62" s="134"/>
      <c r="H62" s="134"/>
      <c r="I62" s="134"/>
      <c r="J62" s="135">
        <f>J203</f>
        <v>0</v>
      </c>
      <c r="K62" s="10"/>
      <c r="L62" s="132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9" customFormat="1" ht="24.96" customHeight="1">
      <c r="A63" s="9"/>
      <c r="B63" s="128"/>
      <c r="C63" s="9"/>
      <c r="D63" s="129" t="s">
        <v>89</v>
      </c>
      <c r="E63" s="130"/>
      <c r="F63" s="130"/>
      <c r="G63" s="130"/>
      <c r="H63" s="130"/>
      <c r="I63" s="130"/>
      <c r="J63" s="131">
        <f>J206</f>
        <v>0</v>
      </c>
      <c r="K63" s="9"/>
      <c r="L63" s="128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9" customFormat="1" ht="24.96" customHeight="1">
      <c r="A64" s="9"/>
      <c r="B64" s="128"/>
      <c r="C64" s="9"/>
      <c r="D64" s="129" t="s">
        <v>90</v>
      </c>
      <c r="E64" s="130"/>
      <c r="F64" s="130"/>
      <c r="G64" s="130"/>
      <c r="H64" s="130"/>
      <c r="I64" s="130"/>
      <c r="J64" s="131">
        <f>J215</f>
        <v>0</v>
      </c>
      <c r="K64" s="9"/>
      <c r="L64" s="128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2" customFormat="1" ht="21.84" customHeight="1">
      <c r="A65" s="39"/>
      <c r="B65" s="40"/>
      <c r="C65" s="39"/>
      <c r="D65" s="39"/>
      <c r="E65" s="39"/>
      <c r="F65" s="39"/>
      <c r="G65" s="39"/>
      <c r="H65" s="39"/>
      <c r="I65" s="39"/>
      <c r="J65" s="39"/>
      <c r="K65" s="39"/>
      <c r="L65" s="111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 s="2" customFormat="1" ht="6.96" customHeight="1">
      <c r="A66" s="39"/>
      <c r="B66" s="56"/>
      <c r="C66" s="57"/>
      <c r="D66" s="57"/>
      <c r="E66" s="57"/>
      <c r="F66" s="57"/>
      <c r="G66" s="57"/>
      <c r="H66" s="57"/>
      <c r="I66" s="57"/>
      <c r="J66" s="57"/>
      <c r="K66" s="57"/>
      <c r="L66" s="111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70" s="2" customFormat="1" ht="6.96" customHeight="1">
      <c r="A70" s="39"/>
      <c r="B70" s="58"/>
      <c r="C70" s="59"/>
      <c r="D70" s="59"/>
      <c r="E70" s="59"/>
      <c r="F70" s="59"/>
      <c r="G70" s="59"/>
      <c r="H70" s="59"/>
      <c r="I70" s="59"/>
      <c r="J70" s="59"/>
      <c r="K70" s="59"/>
      <c r="L70" s="111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s="2" customFormat="1" ht="24.96" customHeight="1">
      <c r="A71" s="39"/>
      <c r="B71" s="40"/>
      <c r="C71" s="24" t="s">
        <v>91</v>
      </c>
      <c r="D71" s="39"/>
      <c r="E71" s="39"/>
      <c r="F71" s="39"/>
      <c r="G71" s="39"/>
      <c r="H71" s="39"/>
      <c r="I71" s="39"/>
      <c r="J71" s="39"/>
      <c r="K71" s="39"/>
      <c r="L71" s="111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s="2" customFormat="1" ht="6.96" customHeight="1">
      <c r="A72" s="39"/>
      <c r="B72" s="40"/>
      <c r="C72" s="39"/>
      <c r="D72" s="39"/>
      <c r="E72" s="39"/>
      <c r="F72" s="39"/>
      <c r="G72" s="39"/>
      <c r="H72" s="39"/>
      <c r="I72" s="39"/>
      <c r="J72" s="39"/>
      <c r="K72" s="39"/>
      <c r="L72" s="111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12" customHeight="1">
      <c r="A73" s="39"/>
      <c r="B73" s="40"/>
      <c r="C73" s="33" t="s">
        <v>17</v>
      </c>
      <c r="D73" s="39"/>
      <c r="E73" s="39"/>
      <c r="F73" s="39"/>
      <c r="G73" s="39"/>
      <c r="H73" s="39"/>
      <c r="I73" s="39"/>
      <c r="J73" s="39"/>
      <c r="K73" s="39"/>
      <c r="L73" s="111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16.5" customHeight="1">
      <c r="A74" s="39"/>
      <c r="B74" s="40"/>
      <c r="C74" s="39"/>
      <c r="D74" s="39"/>
      <c r="E74" s="63" t="str">
        <f>E7</f>
        <v>Oprava místní komunikace 6c, Hradec-Nová Ves</v>
      </c>
      <c r="F74" s="39"/>
      <c r="G74" s="39"/>
      <c r="H74" s="39"/>
      <c r="I74" s="39"/>
      <c r="J74" s="39"/>
      <c r="K74" s="39"/>
      <c r="L74" s="111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6.96" customHeight="1">
      <c r="A75" s="39"/>
      <c r="B75" s="40"/>
      <c r="C75" s="39"/>
      <c r="D75" s="39"/>
      <c r="E75" s="39"/>
      <c r="F75" s="39"/>
      <c r="G75" s="39"/>
      <c r="H75" s="39"/>
      <c r="I75" s="39"/>
      <c r="J75" s="39"/>
      <c r="K75" s="39"/>
      <c r="L75" s="111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12" customHeight="1">
      <c r="A76" s="39"/>
      <c r="B76" s="40"/>
      <c r="C76" s="33" t="s">
        <v>21</v>
      </c>
      <c r="D76" s="39"/>
      <c r="E76" s="39"/>
      <c r="F76" s="28" t="str">
        <f>F10</f>
        <v xml:space="preserve"> </v>
      </c>
      <c r="G76" s="39"/>
      <c r="H76" s="39"/>
      <c r="I76" s="33" t="s">
        <v>23</v>
      </c>
      <c r="J76" s="65" t="str">
        <f>IF(J10="","",J10)</f>
        <v>3. 2. 2026</v>
      </c>
      <c r="K76" s="39"/>
      <c r="L76" s="111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6.96" customHeight="1">
      <c r="A77" s="39"/>
      <c r="B77" s="40"/>
      <c r="C77" s="39"/>
      <c r="D77" s="39"/>
      <c r="E77" s="39"/>
      <c r="F77" s="39"/>
      <c r="G77" s="39"/>
      <c r="H77" s="39"/>
      <c r="I77" s="39"/>
      <c r="J77" s="39"/>
      <c r="K77" s="39"/>
      <c r="L77" s="111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5.15" customHeight="1">
      <c r="A78" s="39"/>
      <c r="B78" s="40"/>
      <c r="C78" s="33" t="s">
        <v>25</v>
      </c>
      <c r="D78" s="39"/>
      <c r="E78" s="39"/>
      <c r="F78" s="28" t="str">
        <f>E13</f>
        <v xml:space="preserve"> </v>
      </c>
      <c r="G78" s="39"/>
      <c r="H78" s="39"/>
      <c r="I78" s="33" t="s">
        <v>30</v>
      </c>
      <c r="J78" s="37" t="str">
        <f>E19</f>
        <v xml:space="preserve"> </v>
      </c>
      <c r="K78" s="39"/>
      <c r="L78" s="111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5.15" customHeight="1">
      <c r="A79" s="39"/>
      <c r="B79" s="40"/>
      <c r="C79" s="33" t="s">
        <v>28</v>
      </c>
      <c r="D79" s="39"/>
      <c r="E79" s="39"/>
      <c r="F79" s="28" t="str">
        <f>IF(E16="","",E16)</f>
        <v>Vyplň údaj</v>
      </c>
      <c r="G79" s="39"/>
      <c r="H79" s="39"/>
      <c r="I79" s="33" t="s">
        <v>32</v>
      </c>
      <c r="J79" s="37" t="str">
        <f>E22</f>
        <v xml:space="preserve"> </v>
      </c>
      <c r="K79" s="39"/>
      <c r="L79" s="111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0.32" customHeight="1">
      <c r="A80" s="39"/>
      <c r="B80" s="40"/>
      <c r="C80" s="39"/>
      <c r="D80" s="39"/>
      <c r="E80" s="39"/>
      <c r="F80" s="39"/>
      <c r="G80" s="39"/>
      <c r="H80" s="39"/>
      <c r="I80" s="39"/>
      <c r="J80" s="39"/>
      <c r="K80" s="39"/>
      <c r="L80" s="111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11" customFormat="1" ht="29.28" customHeight="1">
      <c r="A81" s="136"/>
      <c r="B81" s="137"/>
      <c r="C81" s="138" t="s">
        <v>92</v>
      </c>
      <c r="D81" s="139" t="s">
        <v>54</v>
      </c>
      <c r="E81" s="139" t="s">
        <v>50</v>
      </c>
      <c r="F81" s="139" t="s">
        <v>51</v>
      </c>
      <c r="G81" s="139" t="s">
        <v>93</v>
      </c>
      <c r="H81" s="139" t="s">
        <v>94</v>
      </c>
      <c r="I81" s="139" t="s">
        <v>95</v>
      </c>
      <c r="J81" s="139" t="s">
        <v>80</v>
      </c>
      <c r="K81" s="140" t="s">
        <v>96</v>
      </c>
      <c r="L81" s="141"/>
      <c r="M81" s="81" t="s">
        <v>3</v>
      </c>
      <c r="N81" s="82" t="s">
        <v>39</v>
      </c>
      <c r="O81" s="82" t="s">
        <v>97</v>
      </c>
      <c r="P81" s="82" t="s">
        <v>98</v>
      </c>
      <c r="Q81" s="82" t="s">
        <v>99</v>
      </c>
      <c r="R81" s="82" t="s">
        <v>100</v>
      </c>
      <c r="S81" s="82" t="s">
        <v>101</v>
      </c>
      <c r="T81" s="83" t="s">
        <v>102</v>
      </c>
      <c r="U81" s="136"/>
      <c r="V81" s="136"/>
      <c r="W81" s="136"/>
      <c r="X81" s="136"/>
      <c r="Y81" s="136"/>
      <c r="Z81" s="136"/>
      <c r="AA81" s="136"/>
      <c r="AB81" s="136"/>
      <c r="AC81" s="136"/>
      <c r="AD81" s="136"/>
      <c r="AE81" s="136"/>
    </row>
    <row r="82" s="2" customFormat="1" ht="22.8" customHeight="1">
      <c r="A82" s="39"/>
      <c r="B82" s="40"/>
      <c r="C82" s="88" t="s">
        <v>103</v>
      </c>
      <c r="D82" s="39"/>
      <c r="E82" s="39"/>
      <c r="F82" s="39"/>
      <c r="G82" s="39"/>
      <c r="H82" s="39"/>
      <c r="I82" s="39"/>
      <c r="J82" s="142">
        <f>BK82</f>
        <v>0</v>
      </c>
      <c r="K82" s="39"/>
      <c r="L82" s="40"/>
      <c r="M82" s="84"/>
      <c r="N82" s="69"/>
      <c r="O82" s="85"/>
      <c r="P82" s="143">
        <f>P83+P206+P215</f>
        <v>0</v>
      </c>
      <c r="Q82" s="85"/>
      <c r="R82" s="143">
        <f>R83+R206+R215</f>
        <v>299.74696000000006</v>
      </c>
      <c r="S82" s="85"/>
      <c r="T82" s="144">
        <f>T83+T206+T215</f>
        <v>14.66</v>
      </c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T82" s="20" t="s">
        <v>68</v>
      </c>
      <c r="AU82" s="20" t="s">
        <v>81</v>
      </c>
      <c r="BK82" s="145">
        <f>BK83+BK206+BK215</f>
        <v>0</v>
      </c>
    </row>
    <row r="83" s="12" customFormat="1" ht="25.92" customHeight="1">
      <c r="A83" s="12"/>
      <c r="B83" s="146"/>
      <c r="C83" s="12"/>
      <c r="D83" s="147" t="s">
        <v>68</v>
      </c>
      <c r="E83" s="148" t="s">
        <v>104</v>
      </c>
      <c r="F83" s="148" t="s">
        <v>105</v>
      </c>
      <c r="G83" s="12"/>
      <c r="H83" s="12"/>
      <c r="I83" s="149"/>
      <c r="J83" s="150">
        <f>BK83</f>
        <v>0</v>
      </c>
      <c r="K83" s="12"/>
      <c r="L83" s="146"/>
      <c r="M83" s="151"/>
      <c r="N83" s="152"/>
      <c r="O83" s="152"/>
      <c r="P83" s="153">
        <f>P84+P115+P155+P168+P193+P203</f>
        <v>0</v>
      </c>
      <c r="Q83" s="152"/>
      <c r="R83" s="153">
        <f>R84+R115+R155+R168+R193+R203</f>
        <v>299.74696000000006</v>
      </c>
      <c r="S83" s="152"/>
      <c r="T83" s="154">
        <f>T84+T115+T155+T168+T193+T203</f>
        <v>14.66</v>
      </c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R83" s="147" t="s">
        <v>74</v>
      </c>
      <c r="AT83" s="155" t="s">
        <v>68</v>
      </c>
      <c r="AU83" s="155" t="s">
        <v>69</v>
      </c>
      <c r="AY83" s="147" t="s">
        <v>106</v>
      </c>
      <c r="BK83" s="156">
        <f>BK84+BK115+BK155+BK168+BK193+BK203</f>
        <v>0</v>
      </c>
    </row>
    <row r="84" s="12" customFormat="1" ht="22.8" customHeight="1">
      <c r="A84" s="12"/>
      <c r="B84" s="146"/>
      <c r="C84" s="12"/>
      <c r="D84" s="147" t="s">
        <v>68</v>
      </c>
      <c r="E84" s="157" t="s">
        <v>74</v>
      </c>
      <c r="F84" s="157" t="s">
        <v>107</v>
      </c>
      <c r="G84" s="12"/>
      <c r="H84" s="12"/>
      <c r="I84" s="149"/>
      <c r="J84" s="158">
        <f>BK84</f>
        <v>0</v>
      </c>
      <c r="K84" s="12"/>
      <c r="L84" s="146"/>
      <c r="M84" s="151"/>
      <c r="N84" s="152"/>
      <c r="O84" s="152"/>
      <c r="P84" s="153">
        <f>SUM(P85:P114)</f>
        <v>0</v>
      </c>
      <c r="Q84" s="152"/>
      <c r="R84" s="153">
        <f>SUM(R85:R114)</f>
        <v>0</v>
      </c>
      <c r="S84" s="152"/>
      <c r="T84" s="154">
        <f>SUM(T85:T114)</f>
        <v>0</v>
      </c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R84" s="147" t="s">
        <v>74</v>
      </c>
      <c r="AT84" s="155" t="s">
        <v>68</v>
      </c>
      <c r="AU84" s="155" t="s">
        <v>74</v>
      </c>
      <c r="AY84" s="147" t="s">
        <v>106</v>
      </c>
      <c r="BK84" s="156">
        <f>SUM(BK85:BK114)</f>
        <v>0</v>
      </c>
    </row>
    <row r="85" s="2" customFormat="1" ht="49.05" customHeight="1">
      <c r="A85" s="39"/>
      <c r="B85" s="159"/>
      <c r="C85" s="160" t="s">
        <v>74</v>
      </c>
      <c r="D85" s="160" t="s">
        <v>108</v>
      </c>
      <c r="E85" s="161" t="s">
        <v>109</v>
      </c>
      <c r="F85" s="162" t="s">
        <v>110</v>
      </c>
      <c r="G85" s="163" t="s">
        <v>111</v>
      </c>
      <c r="H85" s="164">
        <v>219.5</v>
      </c>
      <c r="I85" s="165"/>
      <c r="J85" s="166">
        <f>ROUND(I85*H85,2)</f>
        <v>0</v>
      </c>
      <c r="K85" s="162" t="s">
        <v>112</v>
      </c>
      <c r="L85" s="40"/>
      <c r="M85" s="167" t="s">
        <v>3</v>
      </c>
      <c r="N85" s="168" t="s">
        <v>40</v>
      </c>
      <c r="O85" s="73"/>
      <c r="P85" s="169">
        <f>O85*H85</f>
        <v>0</v>
      </c>
      <c r="Q85" s="169">
        <v>0</v>
      </c>
      <c r="R85" s="169">
        <f>Q85*H85</f>
        <v>0</v>
      </c>
      <c r="S85" s="169">
        <v>0</v>
      </c>
      <c r="T85" s="170">
        <f>S85*H85</f>
        <v>0</v>
      </c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  <c r="AR85" s="171" t="s">
        <v>113</v>
      </c>
      <c r="AT85" s="171" t="s">
        <v>108</v>
      </c>
      <c r="AU85" s="171" t="s">
        <v>76</v>
      </c>
      <c r="AY85" s="20" t="s">
        <v>106</v>
      </c>
      <c r="BE85" s="172">
        <f>IF(N85="základní",J85,0)</f>
        <v>0</v>
      </c>
      <c r="BF85" s="172">
        <f>IF(N85="snížená",J85,0)</f>
        <v>0</v>
      </c>
      <c r="BG85" s="172">
        <f>IF(N85="zákl. přenesená",J85,0)</f>
        <v>0</v>
      </c>
      <c r="BH85" s="172">
        <f>IF(N85="sníž. přenesená",J85,0)</f>
        <v>0</v>
      </c>
      <c r="BI85" s="172">
        <f>IF(N85="nulová",J85,0)</f>
        <v>0</v>
      </c>
      <c r="BJ85" s="20" t="s">
        <v>74</v>
      </c>
      <c r="BK85" s="172">
        <f>ROUND(I85*H85,2)</f>
        <v>0</v>
      </c>
      <c r="BL85" s="20" t="s">
        <v>113</v>
      </c>
      <c r="BM85" s="171" t="s">
        <v>114</v>
      </c>
    </row>
    <row r="86" s="2" customFormat="1">
      <c r="A86" s="39"/>
      <c r="B86" s="40"/>
      <c r="C86" s="39"/>
      <c r="D86" s="173" t="s">
        <v>115</v>
      </c>
      <c r="E86" s="39"/>
      <c r="F86" s="174" t="s">
        <v>116</v>
      </c>
      <c r="G86" s="39"/>
      <c r="H86" s="39"/>
      <c r="I86" s="175"/>
      <c r="J86" s="39"/>
      <c r="K86" s="39"/>
      <c r="L86" s="40"/>
      <c r="M86" s="176"/>
      <c r="N86" s="177"/>
      <c r="O86" s="73"/>
      <c r="P86" s="73"/>
      <c r="Q86" s="73"/>
      <c r="R86" s="73"/>
      <c r="S86" s="73"/>
      <c r="T86" s="74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T86" s="20" t="s">
        <v>115</v>
      </c>
      <c r="AU86" s="20" t="s">
        <v>76</v>
      </c>
    </row>
    <row r="87" s="13" customFormat="1">
      <c r="A87" s="13"/>
      <c r="B87" s="178"/>
      <c r="C87" s="13"/>
      <c r="D87" s="179" t="s">
        <v>117</v>
      </c>
      <c r="E87" s="180" t="s">
        <v>3</v>
      </c>
      <c r="F87" s="181" t="s">
        <v>118</v>
      </c>
      <c r="G87" s="13"/>
      <c r="H87" s="180" t="s">
        <v>3</v>
      </c>
      <c r="I87" s="182"/>
      <c r="J87" s="13"/>
      <c r="K87" s="13"/>
      <c r="L87" s="178"/>
      <c r="M87" s="183"/>
      <c r="N87" s="184"/>
      <c r="O87" s="184"/>
      <c r="P87" s="184"/>
      <c r="Q87" s="184"/>
      <c r="R87" s="184"/>
      <c r="S87" s="184"/>
      <c r="T87" s="185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T87" s="180" t="s">
        <v>117</v>
      </c>
      <c r="AU87" s="180" t="s">
        <v>76</v>
      </c>
      <c r="AV87" s="13" t="s">
        <v>74</v>
      </c>
      <c r="AW87" s="13" t="s">
        <v>31</v>
      </c>
      <c r="AX87" s="13" t="s">
        <v>69</v>
      </c>
      <c r="AY87" s="180" t="s">
        <v>106</v>
      </c>
    </row>
    <row r="88" s="14" customFormat="1">
      <c r="A88" s="14"/>
      <c r="B88" s="186"/>
      <c r="C88" s="14"/>
      <c r="D88" s="179" t="s">
        <v>117</v>
      </c>
      <c r="E88" s="187" t="s">
        <v>3</v>
      </c>
      <c r="F88" s="188" t="s">
        <v>119</v>
      </c>
      <c r="G88" s="14"/>
      <c r="H88" s="189">
        <v>31</v>
      </c>
      <c r="I88" s="190"/>
      <c r="J88" s="14"/>
      <c r="K88" s="14"/>
      <c r="L88" s="186"/>
      <c r="M88" s="191"/>
      <c r="N88" s="192"/>
      <c r="O88" s="192"/>
      <c r="P88" s="192"/>
      <c r="Q88" s="192"/>
      <c r="R88" s="192"/>
      <c r="S88" s="192"/>
      <c r="T88" s="193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T88" s="187" t="s">
        <v>117</v>
      </c>
      <c r="AU88" s="187" t="s">
        <v>76</v>
      </c>
      <c r="AV88" s="14" t="s">
        <v>76</v>
      </c>
      <c r="AW88" s="14" t="s">
        <v>31</v>
      </c>
      <c r="AX88" s="14" t="s">
        <v>69</v>
      </c>
      <c r="AY88" s="187" t="s">
        <v>106</v>
      </c>
    </row>
    <row r="89" s="13" customFormat="1">
      <c r="A89" s="13"/>
      <c r="B89" s="178"/>
      <c r="C89" s="13"/>
      <c r="D89" s="179" t="s">
        <v>117</v>
      </c>
      <c r="E89" s="180" t="s">
        <v>3</v>
      </c>
      <c r="F89" s="181" t="s">
        <v>120</v>
      </c>
      <c r="G89" s="13"/>
      <c r="H89" s="180" t="s">
        <v>3</v>
      </c>
      <c r="I89" s="182"/>
      <c r="J89" s="13"/>
      <c r="K89" s="13"/>
      <c r="L89" s="178"/>
      <c r="M89" s="183"/>
      <c r="N89" s="184"/>
      <c r="O89" s="184"/>
      <c r="P89" s="184"/>
      <c r="Q89" s="184"/>
      <c r="R89" s="184"/>
      <c r="S89" s="184"/>
      <c r="T89" s="185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T89" s="180" t="s">
        <v>117</v>
      </c>
      <c r="AU89" s="180" t="s">
        <v>76</v>
      </c>
      <c r="AV89" s="13" t="s">
        <v>74</v>
      </c>
      <c r="AW89" s="13" t="s">
        <v>31</v>
      </c>
      <c r="AX89" s="13" t="s">
        <v>69</v>
      </c>
      <c r="AY89" s="180" t="s">
        <v>106</v>
      </c>
    </row>
    <row r="90" s="14" customFormat="1">
      <c r="A90" s="14"/>
      <c r="B90" s="186"/>
      <c r="C90" s="14"/>
      <c r="D90" s="179" t="s">
        <v>117</v>
      </c>
      <c r="E90" s="187" t="s">
        <v>3</v>
      </c>
      <c r="F90" s="188" t="s">
        <v>121</v>
      </c>
      <c r="G90" s="14"/>
      <c r="H90" s="189">
        <v>172.5</v>
      </c>
      <c r="I90" s="190"/>
      <c r="J90" s="14"/>
      <c r="K90" s="14"/>
      <c r="L90" s="186"/>
      <c r="M90" s="191"/>
      <c r="N90" s="192"/>
      <c r="O90" s="192"/>
      <c r="P90" s="192"/>
      <c r="Q90" s="192"/>
      <c r="R90" s="192"/>
      <c r="S90" s="192"/>
      <c r="T90" s="193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T90" s="187" t="s">
        <v>117</v>
      </c>
      <c r="AU90" s="187" t="s">
        <v>76</v>
      </c>
      <c r="AV90" s="14" t="s">
        <v>76</v>
      </c>
      <c r="AW90" s="14" t="s">
        <v>31</v>
      </c>
      <c r="AX90" s="14" t="s">
        <v>69</v>
      </c>
      <c r="AY90" s="187" t="s">
        <v>106</v>
      </c>
    </row>
    <row r="91" s="13" customFormat="1">
      <c r="A91" s="13"/>
      <c r="B91" s="178"/>
      <c r="C91" s="13"/>
      <c r="D91" s="179" t="s">
        <v>117</v>
      </c>
      <c r="E91" s="180" t="s">
        <v>3</v>
      </c>
      <c r="F91" s="181" t="s">
        <v>122</v>
      </c>
      <c r="G91" s="13"/>
      <c r="H91" s="180" t="s">
        <v>3</v>
      </c>
      <c r="I91" s="182"/>
      <c r="J91" s="13"/>
      <c r="K91" s="13"/>
      <c r="L91" s="178"/>
      <c r="M91" s="183"/>
      <c r="N91" s="184"/>
      <c r="O91" s="184"/>
      <c r="P91" s="184"/>
      <c r="Q91" s="184"/>
      <c r="R91" s="184"/>
      <c r="S91" s="184"/>
      <c r="T91" s="185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T91" s="180" t="s">
        <v>117</v>
      </c>
      <c r="AU91" s="180" t="s">
        <v>76</v>
      </c>
      <c r="AV91" s="13" t="s">
        <v>74</v>
      </c>
      <c r="AW91" s="13" t="s">
        <v>31</v>
      </c>
      <c r="AX91" s="13" t="s">
        <v>69</v>
      </c>
      <c r="AY91" s="180" t="s">
        <v>106</v>
      </c>
    </row>
    <row r="92" s="14" customFormat="1">
      <c r="A92" s="14"/>
      <c r="B92" s="186"/>
      <c r="C92" s="14"/>
      <c r="D92" s="179" t="s">
        <v>117</v>
      </c>
      <c r="E92" s="187" t="s">
        <v>3</v>
      </c>
      <c r="F92" s="188" t="s">
        <v>123</v>
      </c>
      <c r="G92" s="14"/>
      <c r="H92" s="189">
        <v>16</v>
      </c>
      <c r="I92" s="190"/>
      <c r="J92" s="14"/>
      <c r="K92" s="14"/>
      <c r="L92" s="186"/>
      <c r="M92" s="191"/>
      <c r="N92" s="192"/>
      <c r="O92" s="192"/>
      <c r="P92" s="192"/>
      <c r="Q92" s="192"/>
      <c r="R92" s="192"/>
      <c r="S92" s="192"/>
      <c r="T92" s="193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T92" s="187" t="s">
        <v>117</v>
      </c>
      <c r="AU92" s="187" t="s">
        <v>76</v>
      </c>
      <c r="AV92" s="14" t="s">
        <v>76</v>
      </c>
      <c r="AW92" s="14" t="s">
        <v>31</v>
      </c>
      <c r="AX92" s="14" t="s">
        <v>69</v>
      </c>
      <c r="AY92" s="187" t="s">
        <v>106</v>
      </c>
    </row>
    <row r="93" s="15" customFormat="1">
      <c r="A93" s="15"/>
      <c r="B93" s="194"/>
      <c r="C93" s="15"/>
      <c r="D93" s="179" t="s">
        <v>117</v>
      </c>
      <c r="E93" s="195" t="s">
        <v>3</v>
      </c>
      <c r="F93" s="196" t="s">
        <v>124</v>
      </c>
      <c r="G93" s="15"/>
      <c r="H93" s="197">
        <v>219.5</v>
      </c>
      <c r="I93" s="198"/>
      <c r="J93" s="15"/>
      <c r="K93" s="15"/>
      <c r="L93" s="194"/>
      <c r="M93" s="199"/>
      <c r="N93" s="200"/>
      <c r="O93" s="200"/>
      <c r="P93" s="200"/>
      <c r="Q93" s="200"/>
      <c r="R93" s="200"/>
      <c r="S93" s="200"/>
      <c r="T93" s="201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T93" s="195" t="s">
        <v>117</v>
      </c>
      <c r="AU93" s="195" t="s">
        <v>76</v>
      </c>
      <c r="AV93" s="15" t="s">
        <v>113</v>
      </c>
      <c r="AW93" s="15" t="s">
        <v>31</v>
      </c>
      <c r="AX93" s="15" t="s">
        <v>74</v>
      </c>
      <c r="AY93" s="195" t="s">
        <v>106</v>
      </c>
    </row>
    <row r="94" s="2" customFormat="1" ht="44.25" customHeight="1">
      <c r="A94" s="39"/>
      <c r="B94" s="159"/>
      <c r="C94" s="160" t="s">
        <v>76</v>
      </c>
      <c r="D94" s="160" t="s">
        <v>108</v>
      </c>
      <c r="E94" s="161" t="s">
        <v>125</v>
      </c>
      <c r="F94" s="162" t="s">
        <v>126</v>
      </c>
      <c r="G94" s="163" t="s">
        <v>111</v>
      </c>
      <c r="H94" s="164">
        <v>219.5</v>
      </c>
      <c r="I94" s="165"/>
      <c r="J94" s="166">
        <f>ROUND(I94*H94,2)</f>
        <v>0</v>
      </c>
      <c r="K94" s="162" t="s">
        <v>112</v>
      </c>
      <c r="L94" s="40"/>
      <c r="M94" s="167" t="s">
        <v>3</v>
      </c>
      <c r="N94" s="168" t="s">
        <v>40</v>
      </c>
      <c r="O94" s="73"/>
      <c r="P94" s="169">
        <f>O94*H94</f>
        <v>0</v>
      </c>
      <c r="Q94" s="169">
        <v>0</v>
      </c>
      <c r="R94" s="169">
        <f>Q94*H94</f>
        <v>0</v>
      </c>
      <c r="S94" s="169">
        <v>0</v>
      </c>
      <c r="T94" s="170">
        <f>S94*H94</f>
        <v>0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R94" s="171" t="s">
        <v>113</v>
      </c>
      <c r="AT94" s="171" t="s">
        <v>108</v>
      </c>
      <c r="AU94" s="171" t="s">
        <v>76</v>
      </c>
      <c r="AY94" s="20" t="s">
        <v>106</v>
      </c>
      <c r="BE94" s="172">
        <f>IF(N94="základní",J94,0)</f>
        <v>0</v>
      </c>
      <c r="BF94" s="172">
        <f>IF(N94="snížená",J94,0)</f>
        <v>0</v>
      </c>
      <c r="BG94" s="172">
        <f>IF(N94="zákl. přenesená",J94,0)</f>
        <v>0</v>
      </c>
      <c r="BH94" s="172">
        <f>IF(N94="sníž. přenesená",J94,0)</f>
        <v>0</v>
      </c>
      <c r="BI94" s="172">
        <f>IF(N94="nulová",J94,0)</f>
        <v>0</v>
      </c>
      <c r="BJ94" s="20" t="s">
        <v>74</v>
      </c>
      <c r="BK94" s="172">
        <f>ROUND(I94*H94,2)</f>
        <v>0</v>
      </c>
      <c r="BL94" s="20" t="s">
        <v>113</v>
      </c>
      <c r="BM94" s="171" t="s">
        <v>127</v>
      </c>
    </row>
    <row r="95" s="2" customFormat="1">
      <c r="A95" s="39"/>
      <c r="B95" s="40"/>
      <c r="C95" s="39"/>
      <c r="D95" s="173" t="s">
        <v>115</v>
      </c>
      <c r="E95" s="39"/>
      <c r="F95" s="174" t="s">
        <v>128</v>
      </c>
      <c r="G95" s="39"/>
      <c r="H95" s="39"/>
      <c r="I95" s="175"/>
      <c r="J95" s="39"/>
      <c r="K95" s="39"/>
      <c r="L95" s="40"/>
      <c r="M95" s="176"/>
      <c r="N95" s="177"/>
      <c r="O95" s="73"/>
      <c r="P95" s="73"/>
      <c r="Q95" s="73"/>
      <c r="R95" s="73"/>
      <c r="S95" s="73"/>
      <c r="T95" s="74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T95" s="20" t="s">
        <v>115</v>
      </c>
      <c r="AU95" s="20" t="s">
        <v>76</v>
      </c>
    </row>
    <row r="96" s="2" customFormat="1" ht="62.7" customHeight="1">
      <c r="A96" s="39"/>
      <c r="B96" s="159"/>
      <c r="C96" s="160" t="s">
        <v>129</v>
      </c>
      <c r="D96" s="160" t="s">
        <v>108</v>
      </c>
      <c r="E96" s="161" t="s">
        <v>130</v>
      </c>
      <c r="F96" s="162" t="s">
        <v>131</v>
      </c>
      <c r="G96" s="163" t="s">
        <v>111</v>
      </c>
      <c r="H96" s="164">
        <v>219.5</v>
      </c>
      <c r="I96" s="165"/>
      <c r="J96" s="166">
        <f>ROUND(I96*H96,2)</f>
        <v>0</v>
      </c>
      <c r="K96" s="162" t="s">
        <v>112</v>
      </c>
      <c r="L96" s="40"/>
      <c r="M96" s="167" t="s">
        <v>3</v>
      </c>
      <c r="N96" s="168" t="s">
        <v>40</v>
      </c>
      <c r="O96" s="73"/>
      <c r="P96" s="169">
        <f>O96*H96</f>
        <v>0</v>
      </c>
      <c r="Q96" s="169">
        <v>0</v>
      </c>
      <c r="R96" s="169">
        <f>Q96*H96</f>
        <v>0</v>
      </c>
      <c r="S96" s="169">
        <v>0</v>
      </c>
      <c r="T96" s="170">
        <f>S96*H96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171" t="s">
        <v>113</v>
      </c>
      <c r="AT96" s="171" t="s">
        <v>108</v>
      </c>
      <c r="AU96" s="171" t="s">
        <v>76</v>
      </c>
      <c r="AY96" s="20" t="s">
        <v>106</v>
      </c>
      <c r="BE96" s="172">
        <f>IF(N96="základní",J96,0)</f>
        <v>0</v>
      </c>
      <c r="BF96" s="172">
        <f>IF(N96="snížená",J96,0)</f>
        <v>0</v>
      </c>
      <c r="BG96" s="172">
        <f>IF(N96="zákl. přenesená",J96,0)</f>
        <v>0</v>
      </c>
      <c r="BH96" s="172">
        <f>IF(N96="sníž. přenesená",J96,0)</f>
        <v>0</v>
      </c>
      <c r="BI96" s="172">
        <f>IF(N96="nulová",J96,0)</f>
        <v>0</v>
      </c>
      <c r="BJ96" s="20" t="s">
        <v>74</v>
      </c>
      <c r="BK96" s="172">
        <f>ROUND(I96*H96,2)</f>
        <v>0</v>
      </c>
      <c r="BL96" s="20" t="s">
        <v>113</v>
      </c>
      <c r="BM96" s="171" t="s">
        <v>132</v>
      </c>
    </row>
    <row r="97" s="2" customFormat="1">
      <c r="A97" s="39"/>
      <c r="B97" s="40"/>
      <c r="C97" s="39"/>
      <c r="D97" s="173" t="s">
        <v>115</v>
      </c>
      <c r="E97" s="39"/>
      <c r="F97" s="174" t="s">
        <v>133</v>
      </c>
      <c r="G97" s="39"/>
      <c r="H97" s="39"/>
      <c r="I97" s="175"/>
      <c r="J97" s="39"/>
      <c r="K97" s="39"/>
      <c r="L97" s="40"/>
      <c r="M97" s="176"/>
      <c r="N97" s="177"/>
      <c r="O97" s="73"/>
      <c r="P97" s="73"/>
      <c r="Q97" s="73"/>
      <c r="R97" s="73"/>
      <c r="S97" s="73"/>
      <c r="T97" s="74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T97" s="20" t="s">
        <v>115</v>
      </c>
      <c r="AU97" s="20" t="s">
        <v>76</v>
      </c>
    </row>
    <row r="98" s="2" customFormat="1" ht="66.75" customHeight="1">
      <c r="A98" s="39"/>
      <c r="B98" s="159"/>
      <c r="C98" s="160" t="s">
        <v>113</v>
      </c>
      <c r="D98" s="160" t="s">
        <v>108</v>
      </c>
      <c r="E98" s="161" t="s">
        <v>134</v>
      </c>
      <c r="F98" s="162" t="s">
        <v>135</v>
      </c>
      <c r="G98" s="163" t="s">
        <v>111</v>
      </c>
      <c r="H98" s="164">
        <v>219.5</v>
      </c>
      <c r="I98" s="165"/>
      <c r="J98" s="166">
        <f>ROUND(I98*H98,2)</f>
        <v>0</v>
      </c>
      <c r="K98" s="162" t="s">
        <v>112</v>
      </c>
      <c r="L98" s="40"/>
      <c r="M98" s="167" t="s">
        <v>3</v>
      </c>
      <c r="N98" s="168" t="s">
        <v>40</v>
      </c>
      <c r="O98" s="73"/>
      <c r="P98" s="169">
        <f>O98*H98</f>
        <v>0</v>
      </c>
      <c r="Q98" s="169">
        <v>0</v>
      </c>
      <c r="R98" s="169">
        <f>Q98*H98</f>
        <v>0</v>
      </c>
      <c r="S98" s="169">
        <v>0</v>
      </c>
      <c r="T98" s="170">
        <f>S98*H98</f>
        <v>0</v>
      </c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R98" s="171" t="s">
        <v>113</v>
      </c>
      <c r="AT98" s="171" t="s">
        <v>108</v>
      </c>
      <c r="AU98" s="171" t="s">
        <v>76</v>
      </c>
      <c r="AY98" s="20" t="s">
        <v>106</v>
      </c>
      <c r="BE98" s="172">
        <f>IF(N98="základní",J98,0)</f>
        <v>0</v>
      </c>
      <c r="BF98" s="172">
        <f>IF(N98="snížená",J98,0)</f>
        <v>0</v>
      </c>
      <c r="BG98" s="172">
        <f>IF(N98="zákl. přenesená",J98,0)</f>
        <v>0</v>
      </c>
      <c r="BH98" s="172">
        <f>IF(N98="sníž. přenesená",J98,0)</f>
        <v>0</v>
      </c>
      <c r="BI98" s="172">
        <f>IF(N98="nulová",J98,0)</f>
        <v>0</v>
      </c>
      <c r="BJ98" s="20" t="s">
        <v>74</v>
      </c>
      <c r="BK98" s="172">
        <f>ROUND(I98*H98,2)</f>
        <v>0</v>
      </c>
      <c r="BL98" s="20" t="s">
        <v>113</v>
      </c>
      <c r="BM98" s="171" t="s">
        <v>136</v>
      </c>
    </row>
    <row r="99" s="2" customFormat="1">
      <c r="A99" s="39"/>
      <c r="B99" s="40"/>
      <c r="C99" s="39"/>
      <c r="D99" s="173" t="s">
        <v>115</v>
      </c>
      <c r="E99" s="39"/>
      <c r="F99" s="174" t="s">
        <v>137</v>
      </c>
      <c r="G99" s="39"/>
      <c r="H99" s="39"/>
      <c r="I99" s="175"/>
      <c r="J99" s="39"/>
      <c r="K99" s="39"/>
      <c r="L99" s="40"/>
      <c r="M99" s="176"/>
      <c r="N99" s="177"/>
      <c r="O99" s="73"/>
      <c r="P99" s="73"/>
      <c r="Q99" s="73"/>
      <c r="R99" s="73"/>
      <c r="S99" s="73"/>
      <c r="T99" s="74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T99" s="20" t="s">
        <v>115</v>
      </c>
      <c r="AU99" s="20" t="s">
        <v>76</v>
      </c>
    </row>
    <row r="100" s="2" customFormat="1" ht="37.8" customHeight="1">
      <c r="A100" s="39"/>
      <c r="B100" s="159"/>
      <c r="C100" s="160" t="s">
        <v>138</v>
      </c>
      <c r="D100" s="160" t="s">
        <v>108</v>
      </c>
      <c r="E100" s="161" t="s">
        <v>139</v>
      </c>
      <c r="F100" s="162" t="s">
        <v>140</v>
      </c>
      <c r="G100" s="163" t="s">
        <v>141</v>
      </c>
      <c r="H100" s="164">
        <v>395.10000000000002</v>
      </c>
      <c r="I100" s="165"/>
      <c r="J100" s="166">
        <f>ROUND(I100*H100,2)</f>
        <v>0</v>
      </c>
      <c r="K100" s="162" t="s">
        <v>112</v>
      </c>
      <c r="L100" s="40"/>
      <c r="M100" s="167" t="s">
        <v>3</v>
      </c>
      <c r="N100" s="168" t="s">
        <v>40</v>
      </c>
      <c r="O100" s="73"/>
      <c r="P100" s="169">
        <f>O100*H100</f>
        <v>0</v>
      </c>
      <c r="Q100" s="169">
        <v>0</v>
      </c>
      <c r="R100" s="169">
        <f>Q100*H100</f>
        <v>0</v>
      </c>
      <c r="S100" s="169">
        <v>0</v>
      </c>
      <c r="T100" s="170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171" t="s">
        <v>113</v>
      </c>
      <c r="AT100" s="171" t="s">
        <v>108</v>
      </c>
      <c r="AU100" s="171" t="s">
        <v>76</v>
      </c>
      <c r="AY100" s="20" t="s">
        <v>106</v>
      </c>
      <c r="BE100" s="172">
        <f>IF(N100="základní",J100,0)</f>
        <v>0</v>
      </c>
      <c r="BF100" s="172">
        <f>IF(N100="snížená",J100,0)</f>
        <v>0</v>
      </c>
      <c r="BG100" s="172">
        <f>IF(N100="zákl. přenesená",J100,0)</f>
        <v>0</v>
      </c>
      <c r="BH100" s="172">
        <f>IF(N100="sníž. přenesená",J100,0)</f>
        <v>0</v>
      </c>
      <c r="BI100" s="172">
        <f>IF(N100="nulová",J100,0)</f>
        <v>0</v>
      </c>
      <c r="BJ100" s="20" t="s">
        <v>74</v>
      </c>
      <c r="BK100" s="172">
        <f>ROUND(I100*H100,2)</f>
        <v>0</v>
      </c>
      <c r="BL100" s="20" t="s">
        <v>113</v>
      </c>
      <c r="BM100" s="171" t="s">
        <v>142</v>
      </c>
    </row>
    <row r="101" s="2" customFormat="1">
      <c r="A101" s="39"/>
      <c r="B101" s="40"/>
      <c r="C101" s="39"/>
      <c r="D101" s="173" t="s">
        <v>115</v>
      </c>
      <c r="E101" s="39"/>
      <c r="F101" s="174" t="s">
        <v>143</v>
      </c>
      <c r="G101" s="39"/>
      <c r="H101" s="39"/>
      <c r="I101" s="175"/>
      <c r="J101" s="39"/>
      <c r="K101" s="39"/>
      <c r="L101" s="40"/>
      <c r="M101" s="176"/>
      <c r="N101" s="177"/>
      <c r="O101" s="73"/>
      <c r="P101" s="73"/>
      <c r="Q101" s="73"/>
      <c r="R101" s="73"/>
      <c r="S101" s="73"/>
      <c r="T101" s="74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T101" s="20" t="s">
        <v>115</v>
      </c>
      <c r="AU101" s="20" t="s">
        <v>76</v>
      </c>
    </row>
    <row r="102" s="14" customFormat="1">
      <c r="A102" s="14"/>
      <c r="B102" s="186"/>
      <c r="C102" s="14"/>
      <c r="D102" s="179" t="s">
        <v>117</v>
      </c>
      <c r="E102" s="14"/>
      <c r="F102" s="188" t="s">
        <v>144</v>
      </c>
      <c r="G102" s="14"/>
      <c r="H102" s="189">
        <v>395.10000000000002</v>
      </c>
      <c r="I102" s="190"/>
      <c r="J102" s="14"/>
      <c r="K102" s="14"/>
      <c r="L102" s="186"/>
      <c r="M102" s="191"/>
      <c r="N102" s="192"/>
      <c r="O102" s="192"/>
      <c r="P102" s="192"/>
      <c r="Q102" s="192"/>
      <c r="R102" s="192"/>
      <c r="S102" s="192"/>
      <c r="T102" s="193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T102" s="187" t="s">
        <v>117</v>
      </c>
      <c r="AU102" s="187" t="s">
        <v>76</v>
      </c>
      <c r="AV102" s="14" t="s">
        <v>76</v>
      </c>
      <c r="AW102" s="14" t="s">
        <v>4</v>
      </c>
      <c r="AX102" s="14" t="s">
        <v>74</v>
      </c>
      <c r="AY102" s="187" t="s">
        <v>106</v>
      </c>
    </row>
    <row r="103" s="2" customFormat="1" ht="44.25" customHeight="1">
      <c r="A103" s="39"/>
      <c r="B103" s="159"/>
      <c r="C103" s="160" t="s">
        <v>145</v>
      </c>
      <c r="D103" s="160" t="s">
        <v>108</v>
      </c>
      <c r="E103" s="161" t="s">
        <v>146</v>
      </c>
      <c r="F103" s="162" t="s">
        <v>147</v>
      </c>
      <c r="G103" s="163" t="s">
        <v>111</v>
      </c>
      <c r="H103" s="164">
        <v>172.5</v>
      </c>
      <c r="I103" s="165"/>
      <c r="J103" s="166">
        <f>ROUND(I103*H103,2)</f>
        <v>0</v>
      </c>
      <c r="K103" s="162" t="s">
        <v>112</v>
      </c>
      <c r="L103" s="40"/>
      <c r="M103" s="167" t="s">
        <v>3</v>
      </c>
      <c r="N103" s="168" t="s">
        <v>40</v>
      </c>
      <c r="O103" s="73"/>
      <c r="P103" s="169">
        <f>O103*H103</f>
        <v>0</v>
      </c>
      <c r="Q103" s="169">
        <v>0</v>
      </c>
      <c r="R103" s="169">
        <f>Q103*H103</f>
        <v>0</v>
      </c>
      <c r="S103" s="169">
        <v>0</v>
      </c>
      <c r="T103" s="170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171" t="s">
        <v>113</v>
      </c>
      <c r="AT103" s="171" t="s">
        <v>108</v>
      </c>
      <c r="AU103" s="171" t="s">
        <v>76</v>
      </c>
      <c r="AY103" s="20" t="s">
        <v>106</v>
      </c>
      <c r="BE103" s="172">
        <f>IF(N103="základní",J103,0)</f>
        <v>0</v>
      </c>
      <c r="BF103" s="172">
        <f>IF(N103="snížená",J103,0)</f>
        <v>0</v>
      </c>
      <c r="BG103" s="172">
        <f>IF(N103="zákl. přenesená",J103,0)</f>
        <v>0</v>
      </c>
      <c r="BH103" s="172">
        <f>IF(N103="sníž. přenesená",J103,0)</f>
        <v>0</v>
      </c>
      <c r="BI103" s="172">
        <f>IF(N103="nulová",J103,0)</f>
        <v>0</v>
      </c>
      <c r="BJ103" s="20" t="s">
        <v>74</v>
      </c>
      <c r="BK103" s="172">
        <f>ROUND(I103*H103,2)</f>
        <v>0</v>
      </c>
      <c r="BL103" s="20" t="s">
        <v>113</v>
      </c>
      <c r="BM103" s="171" t="s">
        <v>148</v>
      </c>
    </row>
    <row r="104" s="2" customFormat="1">
      <c r="A104" s="39"/>
      <c r="B104" s="40"/>
      <c r="C104" s="39"/>
      <c r="D104" s="173" t="s">
        <v>115</v>
      </c>
      <c r="E104" s="39"/>
      <c r="F104" s="174" t="s">
        <v>149</v>
      </c>
      <c r="G104" s="39"/>
      <c r="H104" s="39"/>
      <c r="I104" s="175"/>
      <c r="J104" s="39"/>
      <c r="K104" s="39"/>
      <c r="L104" s="40"/>
      <c r="M104" s="176"/>
      <c r="N104" s="177"/>
      <c r="O104" s="73"/>
      <c r="P104" s="73"/>
      <c r="Q104" s="73"/>
      <c r="R104" s="73"/>
      <c r="S104" s="73"/>
      <c r="T104" s="74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20" t="s">
        <v>115</v>
      </c>
      <c r="AU104" s="20" t="s">
        <v>76</v>
      </c>
    </row>
    <row r="105" s="13" customFormat="1">
      <c r="A105" s="13"/>
      <c r="B105" s="178"/>
      <c r="C105" s="13"/>
      <c r="D105" s="179" t="s">
        <v>117</v>
      </c>
      <c r="E105" s="180" t="s">
        <v>3</v>
      </c>
      <c r="F105" s="181" t="s">
        <v>120</v>
      </c>
      <c r="G105" s="13"/>
      <c r="H105" s="180" t="s">
        <v>3</v>
      </c>
      <c r="I105" s="182"/>
      <c r="J105" s="13"/>
      <c r="K105" s="13"/>
      <c r="L105" s="178"/>
      <c r="M105" s="183"/>
      <c r="N105" s="184"/>
      <c r="O105" s="184"/>
      <c r="P105" s="184"/>
      <c r="Q105" s="184"/>
      <c r="R105" s="184"/>
      <c r="S105" s="184"/>
      <c r="T105" s="185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180" t="s">
        <v>117</v>
      </c>
      <c r="AU105" s="180" t="s">
        <v>76</v>
      </c>
      <c r="AV105" s="13" t="s">
        <v>74</v>
      </c>
      <c r="AW105" s="13" t="s">
        <v>31</v>
      </c>
      <c r="AX105" s="13" t="s">
        <v>69</v>
      </c>
      <c r="AY105" s="180" t="s">
        <v>106</v>
      </c>
    </row>
    <row r="106" s="14" customFormat="1">
      <c r="A106" s="14"/>
      <c r="B106" s="186"/>
      <c r="C106" s="14"/>
      <c r="D106" s="179" t="s">
        <v>117</v>
      </c>
      <c r="E106" s="187" t="s">
        <v>3</v>
      </c>
      <c r="F106" s="188" t="s">
        <v>121</v>
      </c>
      <c r="G106" s="14"/>
      <c r="H106" s="189">
        <v>172.5</v>
      </c>
      <c r="I106" s="190"/>
      <c r="J106" s="14"/>
      <c r="K106" s="14"/>
      <c r="L106" s="186"/>
      <c r="M106" s="191"/>
      <c r="N106" s="192"/>
      <c r="O106" s="192"/>
      <c r="P106" s="192"/>
      <c r="Q106" s="192"/>
      <c r="R106" s="192"/>
      <c r="S106" s="192"/>
      <c r="T106" s="193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187" t="s">
        <v>117</v>
      </c>
      <c r="AU106" s="187" t="s">
        <v>76</v>
      </c>
      <c r="AV106" s="14" t="s">
        <v>76</v>
      </c>
      <c r="AW106" s="14" t="s">
        <v>31</v>
      </c>
      <c r="AX106" s="14" t="s">
        <v>69</v>
      </c>
      <c r="AY106" s="187" t="s">
        <v>106</v>
      </c>
    </row>
    <row r="107" s="15" customFormat="1">
      <c r="A107" s="15"/>
      <c r="B107" s="194"/>
      <c r="C107" s="15"/>
      <c r="D107" s="179" t="s">
        <v>117</v>
      </c>
      <c r="E107" s="195" t="s">
        <v>3</v>
      </c>
      <c r="F107" s="196" t="s">
        <v>124</v>
      </c>
      <c r="G107" s="15"/>
      <c r="H107" s="197">
        <v>172.5</v>
      </c>
      <c r="I107" s="198"/>
      <c r="J107" s="15"/>
      <c r="K107" s="15"/>
      <c r="L107" s="194"/>
      <c r="M107" s="199"/>
      <c r="N107" s="200"/>
      <c r="O107" s="200"/>
      <c r="P107" s="200"/>
      <c r="Q107" s="200"/>
      <c r="R107" s="200"/>
      <c r="S107" s="200"/>
      <c r="T107" s="201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T107" s="195" t="s">
        <v>117</v>
      </c>
      <c r="AU107" s="195" t="s">
        <v>76</v>
      </c>
      <c r="AV107" s="15" t="s">
        <v>113</v>
      </c>
      <c r="AW107" s="15" t="s">
        <v>31</v>
      </c>
      <c r="AX107" s="15" t="s">
        <v>74</v>
      </c>
      <c r="AY107" s="195" t="s">
        <v>106</v>
      </c>
    </row>
    <row r="108" s="2" customFormat="1" ht="16.5" customHeight="1">
      <c r="A108" s="39"/>
      <c r="B108" s="159"/>
      <c r="C108" s="202" t="s">
        <v>150</v>
      </c>
      <c r="D108" s="202" t="s">
        <v>151</v>
      </c>
      <c r="E108" s="203" t="s">
        <v>152</v>
      </c>
      <c r="F108" s="204" t="s">
        <v>153</v>
      </c>
      <c r="G108" s="205" t="s">
        <v>141</v>
      </c>
      <c r="H108" s="206">
        <v>396.75</v>
      </c>
      <c r="I108" s="207"/>
      <c r="J108" s="208">
        <f>ROUND(I108*H108,2)</f>
        <v>0</v>
      </c>
      <c r="K108" s="204" t="s">
        <v>112</v>
      </c>
      <c r="L108" s="209"/>
      <c r="M108" s="210" t="s">
        <v>3</v>
      </c>
      <c r="N108" s="211" t="s">
        <v>40</v>
      </c>
      <c r="O108" s="73"/>
      <c r="P108" s="169">
        <f>O108*H108</f>
        <v>0</v>
      </c>
      <c r="Q108" s="169">
        <v>0</v>
      </c>
      <c r="R108" s="169">
        <f>Q108*H108</f>
        <v>0</v>
      </c>
      <c r="S108" s="169">
        <v>0</v>
      </c>
      <c r="T108" s="170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171" t="s">
        <v>154</v>
      </c>
      <c r="AT108" s="171" t="s">
        <v>151</v>
      </c>
      <c r="AU108" s="171" t="s">
        <v>76</v>
      </c>
      <c r="AY108" s="20" t="s">
        <v>106</v>
      </c>
      <c r="BE108" s="172">
        <f>IF(N108="základní",J108,0)</f>
        <v>0</v>
      </c>
      <c r="BF108" s="172">
        <f>IF(N108="snížená",J108,0)</f>
        <v>0</v>
      </c>
      <c r="BG108" s="172">
        <f>IF(N108="zákl. přenesená",J108,0)</f>
        <v>0</v>
      </c>
      <c r="BH108" s="172">
        <f>IF(N108="sníž. přenesená",J108,0)</f>
        <v>0</v>
      </c>
      <c r="BI108" s="172">
        <f>IF(N108="nulová",J108,0)</f>
        <v>0</v>
      </c>
      <c r="BJ108" s="20" t="s">
        <v>74</v>
      </c>
      <c r="BK108" s="172">
        <f>ROUND(I108*H108,2)</f>
        <v>0</v>
      </c>
      <c r="BL108" s="20" t="s">
        <v>113</v>
      </c>
      <c r="BM108" s="171" t="s">
        <v>155</v>
      </c>
    </row>
    <row r="109" s="14" customFormat="1">
      <c r="A109" s="14"/>
      <c r="B109" s="186"/>
      <c r="C109" s="14"/>
      <c r="D109" s="179" t="s">
        <v>117</v>
      </c>
      <c r="E109" s="14"/>
      <c r="F109" s="188" t="s">
        <v>156</v>
      </c>
      <c r="G109" s="14"/>
      <c r="H109" s="189">
        <v>396.75</v>
      </c>
      <c r="I109" s="190"/>
      <c r="J109" s="14"/>
      <c r="K109" s="14"/>
      <c r="L109" s="186"/>
      <c r="M109" s="191"/>
      <c r="N109" s="192"/>
      <c r="O109" s="192"/>
      <c r="P109" s="192"/>
      <c r="Q109" s="192"/>
      <c r="R109" s="192"/>
      <c r="S109" s="192"/>
      <c r="T109" s="193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187" t="s">
        <v>117</v>
      </c>
      <c r="AU109" s="187" t="s">
        <v>76</v>
      </c>
      <c r="AV109" s="14" t="s">
        <v>76</v>
      </c>
      <c r="AW109" s="14" t="s">
        <v>4</v>
      </c>
      <c r="AX109" s="14" t="s">
        <v>74</v>
      </c>
      <c r="AY109" s="187" t="s">
        <v>106</v>
      </c>
    </row>
    <row r="110" s="2" customFormat="1" ht="33" customHeight="1">
      <c r="A110" s="39"/>
      <c r="B110" s="159"/>
      <c r="C110" s="160" t="s">
        <v>154</v>
      </c>
      <c r="D110" s="160" t="s">
        <v>108</v>
      </c>
      <c r="E110" s="161" t="s">
        <v>157</v>
      </c>
      <c r="F110" s="162" t="s">
        <v>158</v>
      </c>
      <c r="G110" s="163" t="s">
        <v>159</v>
      </c>
      <c r="H110" s="164">
        <v>575</v>
      </c>
      <c r="I110" s="165"/>
      <c r="J110" s="166">
        <f>ROUND(I110*H110,2)</f>
        <v>0</v>
      </c>
      <c r="K110" s="162" t="s">
        <v>112</v>
      </c>
      <c r="L110" s="40"/>
      <c r="M110" s="167" t="s">
        <v>3</v>
      </c>
      <c r="N110" s="168" t="s">
        <v>40</v>
      </c>
      <c r="O110" s="73"/>
      <c r="P110" s="169">
        <f>O110*H110</f>
        <v>0</v>
      </c>
      <c r="Q110" s="169">
        <v>0</v>
      </c>
      <c r="R110" s="169">
        <f>Q110*H110</f>
        <v>0</v>
      </c>
      <c r="S110" s="169">
        <v>0</v>
      </c>
      <c r="T110" s="170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171" t="s">
        <v>113</v>
      </c>
      <c r="AT110" s="171" t="s">
        <v>108</v>
      </c>
      <c r="AU110" s="171" t="s">
        <v>76</v>
      </c>
      <c r="AY110" s="20" t="s">
        <v>106</v>
      </c>
      <c r="BE110" s="172">
        <f>IF(N110="základní",J110,0)</f>
        <v>0</v>
      </c>
      <c r="BF110" s="172">
        <f>IF(N110="snížená",J110,0)</f>
        <v>0</v>
      </c>
      <c r="BG110" s="172">
        <f>IF(N110="zákl. přenesená",J110,0)</f>
        <v>0</v>
      </c>
      <c r="BH110" s="172">
        <f>IF(N110="sníž. přenesená",J110,0)</f>
        <v>0</v>
      </c>
      <c r="BI110" s="172">
        <f>IF(N110="nulová",J110,0)</f>
        <v>0</v>
      </c>
      <c r="BJ110" s="20" t="s">
        <v>74</v>
      </c>
      <c r="BK110" s="172">
        <f>ROUND(I110*H110,2)</f>
        <v>0</v>
      </c>
      <c r="BL110" s="20" t="s">
        <v>113</v>
      </c>
      <c r="BM110" s="171" t="s">
        <v>160</v>
      </c>
    </row>
    <row r="111" s="2" customFormat="1">
      <c r="A111" s="39"/>
      <c r="B111" s="40"/>
      <c r="C111" s="39"/>
      <c r="D111" s="173" t="s">
        <v>115</v>
      </c>
      <c r="E111" s="39"/>
      <c r="F111" s="174" t="s">
        <v>161</v>
      </c>
      <c r="G111" s="39"/>
      <c r="H111" s="39"/>
      <c r="I111" s="175"/>
      <c r="J111" s="39"/>
      <c r="K111" s="39"/>
      <c r="L111" s="40"/>
      <c r="M111" s="176"/>
      <c r="N111" s="177"/>
      <c r="O111" s="73"/>
      <c r="P111" s="73"/>
      <c r="Q111" s="73"/>
      <c r="R111" s="73"/>
      <c r="S111" s="73"/>
      <c r="T111" s="74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T111" s="20" t="s">
        <v>115</v>
      </c>
      <c r="AU111" s="20" t="s">
        <v>76</v>
      </c>
    </row>
    <row r="112" s="13" customFormat="1">
      <c r="A112" s="13"/>
      <c r="B112" s="178"/>
      <c r="C112" s="13"/>
      <c r="D112" s="179" t="s">
        <v>117</v>
      </c>
      <c r="E112" s="180" t="s">
        <v>3</v>
      </c>
      <c r="F112" s="181" t="s">
        <v>120</v>
      </c>
      <c r="G112" s="13"/>
      <c r="H112" s="180" t="s">
        <v>3</v>
      </c>
      <c r="I112" s="182"/>
      <c r="J112" s="13"/>
      <c r="K112" s="13"/>
      <c r="L112" s="178"/>
      <c r="M112" s="183"/>
      <c r="N112" s="184"/>
      <c r="O112" s="184"/>
      <c r="P112" s="184"/>
      <c r="Q112" s="184"/>
      <c r="R112" s="184"/>
      <c r="S112" s="184"/>
      <c r="T112" s="185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180" t="s">
        <v>117</v>
      </c>
      <c r="AU112" s="180" t="s">
        <v>76</v>
      </c>
      <c r="AV112" s="13" t="s">
        <v>74</v>
      </c>
      <c r="AW112" s="13" t="s">
        <v>31</v>
      </c>
      <c r="AX112" s="13" t="s">
        <v>69</v>
      </c>
      <c r="AY112" s="180" t="s">
        <v>106</v>
      </c>
    </row>
    <row r="113" s="14" customFormat="1">
      <c r="A113" s="14"/>
      <c r="B113" s="186"/>
      <c r="C113" s="14"/>
      <c r="D113" s="179" t="s">
        <v>117</v>
      </c>
      <c r="E113" s="187" t="s">
        <v>3</v>
      </c>
      <c r="F113" s="188" t="s">
        <v>162</v>
      </c>
      <c r="G113" s="14"/>
      <c r="H113" s="189">
        <v>575</v>
      </c>
      <c r="I113" s="190"/>
      <c r="J113" s="14"/>
      <c r="K113" s="14"/>
      <c r="L113" s="186"/>
      <c r="M113" s="191"/>
      <c r="N113" s="192"/>
      <c r="O113" s="192"/>
      <c r="P113" s="192"/>
      <c r="Q113" s="192"/>
      <c r="R113" s="192"/>
      <c r="S113" s="192"/>
      <c r="T113" s="193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187" t="s">
        <v>117</v>
      </c>
      <c r="AU113" s="187" t="s">
        <v>76</v>
      </c>
      <c r="AV113" s="14" t="s">
        <v>76</v>
      </c>
      <c r="AW113" s="14" t="s">
        <v>31</v>
      </c>
      <c r="AX113" s="14" t="s">
        <v>69</v>
      </c>
      <c r="AY113" s="187" t="s">
        <v>106</v>
      </c>
    </row>
    <row r="114" s="15" customFormat="1">
      <c r="A114" s="15"/>
      <c r="B114" s="194"/>
      <c r="C114" s="15"/>
      <c r="D114" s="179" t="s">
        <v>117</v>
      </c>
      <c r="E114" s="195" t="s">
        <v>3</v>
      </c>
      <c r="F114" s="196" t="s">
        <v>124</v>
      </c>
      <c r="G114" s="15"/>
      <c r="H114" s="197">
        <v>575</v>
      </c>
      <c r="I114" s="198"/>
      <c r="J114" s="15"/>
      <c r="K114" s="15"/>
      <c r="L114" s="194"/>
      <c r="M114" s="199"/>
      <c r="N114" s="200"/>
      <c r="O114" s="200"/>
      <c r="P114" s="200"/>
      <c r="Q114" s="200"/>
      <c r="R114" s="200"/>
      <c r="S114" s="200"/>
      <c r="T114" s="201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T114" s="195" t="s">
        <v>117</v>
      </c>
      <c r="AU114" s="195" t="s">
        <v>76</v>
      </c>
      <c r="AV114" s="15" t="s">
        <v>113</v>
      </c>
      <c r="AW114" s="15" t="s">
        <v>31</v>
      </c>
      <c r="AX114" s="15" t="s">
        <v>74</v>
      </c>
      <c r="AY114" s="195" t="s">
        <v>106</v>
      </c>
    </row>
    <row r="115" s="12" customFormat="1" ht="22.8" customHeight="1">
      <c r="A115" s="12"/>
      <c r="B115" s="146"/>
      <c r="C115" s="12"/>
      <c r="D115" s="147" t="s">
        <v>68</v>
      </c>
      <c r="E115" s="157" t="s">
        <v>138</v>
      </c>
      <c r="F115" s="157" t="s">
        <v>163</v>
      </c>
      <c r="G115" s="12"/>
      <c r="H115" s="12"/>
      <c r="I115" s="149"/>
      <c r="J115" s="158">
        <f>BK115</f>
        <v>0</v>
      </c>
      <c r="K115" s="12"/>
      <c r="L115" s="146"/>
      <c r="M115" s="151"/>
      <c r="N115" s="152"/>
      <c r="O115" s="152"/>
      <c r="P115" s="153">
        <f>SUM(P116:P154)</f>
        <v>0</v>
      </c>
      <c r="Q115" s="152"/>
      <c r="R115" s="153">
        <f>SUM(R116:R154)</f>
        <v>268.43140000000005</v>
      </c>
      <c r="S115" s="152"/>
      <c r="T115" s="154">
        <f>SUM(T116:T154)</f>
        <v>0</v>
      </c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R115" s="147" t="s">
        <v>74</v>
      </c>
      <c r="AT115" s="155" t="s">
        <v>68</v>
      </c>
      <c r="AU115" s="155" t="s">
        <v>74</v>
      </c>
      <c r="AY115" s="147" t="s">
        <v>106</v>
      </c>
      <c r="BK115" s="156">
        <f>SUM(BK116:BK154)</f>
        <v>0</v>
      </c>
    </row>
    <row r="116" s="2" customFormat="1" ht="62.7" customHeight="1">
      <c r="A116" s="39"/>
      <c r="B116" s="159"/>
      <c r="C116" s="160" t="s">
        <v>164</v>
      </c>
      <c r="D116" s="160" t="s">
        <v>108</v>
      </c>
      <c r="E116" s="161" t="s">
        <v>165</v>
      </c>
      <c r="F116" s="162" t="s">
        <v>166</v>
      </c>
      <c r="G116" s="163" t="s">
        <v>159</v>
      </c>
      <c r="H116" s="164">
        <v>1725</v>
      </c>
      <c r="I116" s="165"/>
      <c r="J116" s="166">
        <f>ROUND(I116*H116,2)</f>
        <v>0</v>
      </c>
      <c r="K116" s="162" t="s">
        <v>112</v>
      </c>
      <c r="L116" s="40"/>
      <c r="M116" s="167" t="s">
        <v>3</v>
      </c>
      <c r="N116" s="168" t="s">
        <v>40</v>
      </c>
      <c r="O116" s="73"/>
      <c r="P116" s="169">
        <f>O116*H116</f>
        <v>0</v>
      </c>
      <c r="Q116" s="169">
        <v>0</v>
      </c>
      <c r="R116" s="169">
        <f>Q116*H116</f>
        <v>0</v>
      </c>
      <c r="S116" s="169">
        <v>0</v>
      </c>
      <c r="T116" s="170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171" t="s">
        <v>113</v>
      </c>
      <c r="AT116" s="171" t="s">
        <v>108</v>
      </c>
      <c r="AU116" s="171" t="s">
        <v>76</v>
      </c>
      <c r="AY116" s="20" t="s">
        <v>106</v>
      </c>
      <c r="BE116" s="172">
        <f>IF(N116="základní",J116,0)</f>
        <v>0</v>
      </c>
      <c r="BF116" s="172">
        <f>IF(N116="snížená",J116,0)</f>
        <v>0</v>
      </c>
      <c r="BG116" s="172">
        <f>IF(N116="zákl. přenesená",J116,0)</f>
        <v>0</v>
      </c>
      <c r="BH116" s="172">
        <f>IF(N116="sníž. přenesená",J116,0)</f>
        <v>0</v>
      </c>
      <c r="BI116" s="172">
        <f>IF(N116="nulová",J116,0)</f>
        <v>0</v>
      </c>
      <c r="BJ116" s="20" t="s">
        <v>74</v>
      </c>
      <c r="BK116" s="172">
        <f>ROUND(I116*H116,2)</f>
        <v>0</v>
      </c>
      <c r="BL116" s="20" t="s">
        <v>113</v>
      </c>
      <c r="BM116" s="171" t="s">
        <v>167</v>
      </c>
    </row>
    <row r="117" s="2" customFormat="1">
      <c r="A117" s="39"/>
      <c r="B117" s="40"/>
      <c r="C117" s="39"/>
      <c r="D117" s="173" t="s">
        <v>115</v>
      </c>
      <c r="E117" s="39"/>
      <c r="F117" s="174" t="s">
        <v>168</v>
      </c>
      <c r="G117" s="39"/>
      <c r="H117" s="39"/>
      <c r="I117" s="175"/>
      <c r="J117" s="39"/>
      <c r="K117" s="39"/>
      <c r="L117" s="40"/>
      <c r="M117" s="176"/>
      <c r="N117" s="177"/>
      <c r="O117" s="73"/>
      <c r="P117" s="73"/>
      <c r="Q117" s="73"/>
      <c r="R117" s="73"/>
      <c r="S117" s="73"/>
      <c r="T117" s="74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T117" s="20" t="s">
        <v>115</v>
      </c>
      <c r="AU117" s="20" t="s">
        <v>76</v>
      </c>
    </row>
    <row r="118" s="13" customFormat="1">
      <c r="A118" s="13"/>
      <c r="B118" s="178"/>
      <c r="C118" s="13"/>
      <c r="D118" s="179" t="s">
        <v>117</v>
      </c>
      <c r="E118" s="180" t="s">
        <v>3</v>
      </c>
      <c r="F118" s="181" t="s">
        <v>169</v>
      </c>
      <c r="G118" s="13"/>
      <c r="H118" s="180" t="s">
        <v>3</v>
      </c>
      <c r="I118" s="182"/>
      <c r="J118" s="13"/>
      <c r="K118" s="13"/>
      <c r="L118" s="178"/>
      <c r="M118" s="183"/>
      <c r="N118" s="184"/>
      <c r="O118" s="184"/>
      <c r="P118" s="184"/>
      <c r="Q118" s="184"/>
      <c r="R118" s="184"/>
      <c r="S118" s="184"/>
      <c r="T118" s="185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180" t="s">
        <v>117</v>
      </c>
      <c r="AU118" s="180" t="s">
        <v>76</v>
      </c>
      <c r="AV118" s="13" t="s">
        <v>74</v>
      </c>
      <c r="AW118" s="13" t="s">
        <v>31</v>
      </c>
      <c r="AX118" s="13" t="s">
        <v>69</v>
      </c>
      <c r="AY118" s="180" t="s">
        <v>106</v>
      </c>
    </row>
    <row r="119" s="14" customFormat="1">
      <c r="A119" s="14"/>
      <c r="B119" s="186"/>
      <c r="C119" s="14"/>
      <c r="D119" s="179" t="s">
        <v>117</v>
      </c>
      <c r="E119" s="187" t="s">
        <v>3</v>
      </c>
      <c r="F119" s="188" t="s">
        <v>170</v>
      </c>
      <c r="G119" s="14"/>
      <c r="H119" s="189">
        <v>1725</v>
      </c>
      <c r="I119" s="190"/>
      <c r="J119" s="14"/>
      <c r="K119" s="14"/>
      <c r="L119" s="186"/>
      <c r="M119" s="191"/>
      <c r="N119" s="192"/>
      <c r="O119" s="192"/>
      <c r="P119" s="192"/>
      <c r="Q119" s="192"/>
      <c r="R119" s="192"/>
      <c r="S119" s="192"/>
      <c r="T119" s="193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187" t="s">
        <v>117</v>
      </c>
      <c r="AU119" s="187" t="s">
        <v>76</v>
      </c>
      <c r="AV119" s="14" t="s">
        <v>76</v>
      </c>
      <c r="AW119" s="14" t="s">
        <v>31</v>
      </c>
      <c r="AX119" s="14" t="s">
        <v>69</v>
      </c>
      <c r="AY119" s="187" t="s">
        <v>106</v>
      </c>
    </row>
    <row r="120" s="15" customFormat="1">
      <c r="A120" s="15"/>
      <c r="B120" s="194"/>
      <c r="C120" s="15"/>
      <c r="D120" s="179" t="s">
        <v>117</v>
      </c>
      <c r="E120" s="195" t="s">
        <v>3</v>
      </c>
      <c r="F120" s="196" t="s">
        <v>124</v>
      </c>
      <c r="G120" s="15"/>
      <c r="H120" s="197">
        <v>1725</v>
      </c>
      <c r="I120" s="198"/>
      <c r="J120" s="15"/>
      <c r="K120" s="15"/>
      <c r="L120" s="194"/>
      <c r="M120" s="199"/>
      <c r="N120" s="200"/>
      <c r="O120" s="200"/>
      <c r="P120" s="200"/>
      <c r="Q120" s="200"/>
      <c r="R120" s="200"/>
      <c r="S120" s="200"/>
      <c r="T120" s="201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T120" s="195" t="s">
        <v>117</v>
      </c>
      <c r="AU120" s="195" t="s">
        <v>76</v>
      </c>
      <c r="AV120" s="15" t="s">
        <v>113</v>
      </c>
      <c r="AW120" s="15" t="s">
        <v>31</v>
      </c>
      <c r="AX120" s="15" t="s">
        <v>74</v>
      </c>
      <c r="AY120" s="195" t="s">
        <v>106</v>
      </c>
    </row>
    <row r="121" s="2" customFormat="1" ht="78" customHeight="1">
      <c r="A121" s="39"/>
      <c r="B121" s="159"/>
      <c r="C121" s="160" t="s">
        <v>171</v>
      </c>
      <c r="D121" s="160" t="s">
        <v>108</v>
      </c>
      <c r="E121" s="161" t="s">
        <v>172</v>
      </c>
      <c r="F121" s="162" t="s">
        <v>173</v>
      </c>
      <c r="G121" s="163" t="s">
        <v>159</v>
      </c>
      <c r="H121" s="164">
        <v>1725</v>
      </c>
      <c r="I121" s="165"/>
      <c r="J121" s="166">
        <f>ROUND(I121*H121,2)</f>
        <v>0</v>
      </c>
      <c r="K121" s="162" t="s">
        <v>112</v>
      </c>
      <c r="L121" s="40"/>
      <c r="M121" s="167" t="s">
        <v>3</v>
      </c>
      <c r="N121" s="168" t="s">
        <v>40</v>
      </c>
      <c r="O121" s="73"/>
      <c r="P121" s="169">
        <f>O121*H121</f>
        <v>0</v>
      </c>
      <c r="Q121" s="169">
        <v>0</v>
      </c>
      <c r="R121" s="169">
        <f>Q121*H121</f>
        <v>0</v>
      </c>
      <c r="S121" s="169">
        <v>0</v>
      </c>
      <c r="T121" s="170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171" t="s">
        <v>113</v>
      </c>
      <c r="AT121" s="171" t="s">
        <v>108</v>
      </c>
      <c r="AU121" s="171" t="s">
        <v>76</v>
      </c>
      <c r="AY121" s="20" t="s">
        <v>106</v>
      </c>
      <c r="BE121" s="172">
        <f>IF(N121="základní",J121,0)</f>
        <v>0</v>
      </c>
      <c r="BF121" s="172">
        <f>IF(N121="snížená",J121,0)</f>
        <v>0</v>
      </c>
      <c r="BG121" s="172">
        <f>IF(N121="zákl. přenesená",J121,0)</f>
        <v>0</v>
      </c>
      <c r="BH121" s="172">
        <f>IF(N121="sníž. přenesená",J121,0)</f>
        <v>0</v>
      </c>
      <c r="BI121" s="172">
        <f>IF(N121="nulová",J121,0)</f>
        <v>0</v>
      </c>
      <c r="BJ121" s="20" t="s">
        <v>74</v>
      </c>
      <c r="BK121" s="172">
        <f>ROUND(I121*H121,2)</f>
        <v>0</v>
      </c>
      <c r="BL121" s="20" t="s">
        <v>113</v>
      </c>
      <c r="BM121" s="171" t="s">
        <v>174</v>
      </c>
    </row>
    <row r="122" s="2" customFormat="1">
      <c r="A122" s="39"/>
      <c r="B122" s="40"/>
      <c r="C122" s="39"/>
      <c r="D122" s="173" t="s">
        <v>115</v>
      </c>
      <c r="E122" s="39"/>
      <c r="F122" s="174" t="s">
        <v>175</v>
      </c>
      <c r="G122" s="39"/>
      <c r="H122" s="39"/>
      <c r="I122" s="175"/>
      <c r="J122" s="39"/>
      <c r="K122" s="39"/>
      <c r="L122" s="40"/>
      <c r="M122" s="176"/>
      <c r="N122" s="177"/>
      <c r="O122" s="73"/>
      <c r="P122" s="73"/>
      <c r="Q122" s="73"/>
      <c r="R122" s="73"/>
      <c r="S122" s="73"/>
      <c r="T122" s="74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20" t="s">
        <v>115</v>
      </c>
      <c r="AU122" s="20" t="s">
        <v>76</v>
      </c>
    </row>
    <row r="123" s="13" customFormat="1">
      <c r="A123" s="13"/>
      <c r="B123" s="178"/>
      <c r="C123" s="13"/>
      <c r="D123" s="179" t="s">
        <v>117</v>
      </c>
      <c r="E123" s="180" t="s">
        <v>3</v>
      </c>
      <c r="F123" s="181" t="s">
        <v>169</v>
      </c>
      <c r="G123" s="13"/>
      <c r="H123" s="180" t="s">
        <v>3</v>
      </c>
      <c r="I123" s="182"/>
      <c r="J123" s="13"/>
      <c r="K123" s="13"/>
      <c r="L123" s="178"/>
      <c r="M123" s="183"/>
      <c r="N123" s="184"/>
      <c r="O123" s="184"/>
      <c r="P123" s="184"/>
      <c r="Q123" s="184"/>
      <c r="R123" s="184"/>
      <c r="S123" s="184"/>
      <c r="T123" s="185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180" t="s">
        <v>117</v>
      </c>
      <c r="AU123" s="180" t="s">
        <v>76</v>
      </c>
      <c r="AV123" s="13" t="s">
        <v>74</v>
      </c>
      <c r="AW123" s="13" t="s">
        <v>31</v>
      </c>
      <c r="AX123" s="13" t="s">
        <v>69</v>
      </c>
      <c r="AY123" s="180" t="s">
        <v>106</v>
      </c>
    </row>
    <row r="124" s="14" customFormat="1">
      <c r="A124" s="14"/>
      <c r="B124" s="186"/>
      <c r="C124" s="14"/>
      <c r="D124" s="179" t="s">
        <v>117</v>
      </c>
      <c r="E124" s="187" t="s">
        <v>3</v>
      </c>
      <c r="F124" s="188" t="s">
        <v>170</v>
      </c>
      <c r="G124" s="14"/>
      <c r="H124" s="189">
        <v>1725</v>
      </c>
      <c r="I124" s="190"/>
      <c r="J124" s="14"/>
      <c r="K124" s="14"/>
      <c r="L124" s="186"/>
      <c r="M124" s="191"/>
      <c r="N124" s="192"/>
      <c r="O124" s="192"/>
      <c r="P124" s="192"/>
      <c r="Q124" s="192"/>
      <c r="R124" s="192"/>
      <c r="S124" s="192"/>
      <c r="T124" s="193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187" t="s">
        <v>117</v>
      </c>
      <c r="AU124" s="187" t="s">
        <v>76</v>
      </c>
      <c r="AV124" s="14" t="s">
        <v>76</v>
      </c>
      <c r="AW124" s="14" t="s">
        <v>31</v>
      </c>
      <c r="AX124" s="14" t="s">
        <v>69</v>
      </c>
      <c r="AY124" s="187" t="s">
        <v>106</v>
      </c>
    </row>
    <row r="125" s="15" customFormat="1">
      <c r="A125" s="15"/>
      <c r="B125" s="194"/>
      <c r="C125" s="15"/>
      <c r="D125" s="179" t="s">
        <v>117</v>
      </c>
      <c r="E125" s="195" t="s">
        <v>3</v>
      </c>
      <c r="F125" s="196" t="s">
        <v>124</v>
      </c>
      <c r="G125" s="15"/>
      <c r="H125" s="197">
        <v>1725</v>
      </c>
      <c r="I125" s="198"/>
      <c r="J125" s="15"/>
      <c r="K125" s="15"/>
      <c r="L125" s="194"/>
      <c r="M125" s="199"/>
      <c r="N125" s="200"/>
      <c r="O125" s="200"/>
      <c r="P125" s="200"/>
      <c r="Q125" s="200"/>
      <c r="R125" s="200"/>
      <c r="S125" s="200"/>
      <c r="T125" s="201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T125" s="195" t="s">
        <v>117</v>
      </c>
      <c r="AU125" s="195" t="s">
        <v>76</v>
      </c>
      <c r="AV125" s="15" t="s">
        <v>113</v>
      </c>
      <c r="AW125" s="15" t="s">
        <v>31</v>
      </c>
      <c r="AX125" s="15" t="s">
        <v>74</v>
      </c>
      <c r="AY125" s="195" t="s">
        <v>106</v>
      </c>
    </row>
    <row r="126" s="2" customFormat="1" ht="16.5" customHeight="1">
      <c r="A126" s="39"/>
      <c r="B126" s="159"/>
      <c r="C126" s="202" t="s">
        <v>176</v>
      </c>
      <c r="D126" s="202" t="s">
        <v>151</v>
      </c>
      <c r="E126" s="203" t="s">
        <v>177</v>
      </c>
      <c r="F126" s="204" t="s">
        <v>178</v>
      </c>
      <c r="G126" s="205" t="s">
        <v>141</v>
      </c>
      <c r="H126" s="206">
        <v>29.756</v>
      </c>
      <c r="I126" s="207"/>
      <c r="J126" s="208">
        <f>ROUND(I126*H126,2)</f>
        <v>0</v>
      </c>
      <c r="K126" s="204" t="s">
        <v>112</v>
      </c>
      <c r="L126" s="209"/>
      <c r="M126" s="210" t="s">
        <v>3</v>
      </c>
      <c r="N126" s="211" t="s">
        <v>40</v>
      </c>
      <c r="O126" s="73"/>
      <c r="P126" s="169">
        <f>O126*H126</f>
        <v>0</v>
      </c>
      <c r="Q126" s="169">
        <v>1</v>
      </c>
      <c r="R126" s="169">
        <f>Q126*H126</f>
        <v>29.756</v>
      </c>
      <c r="S126" s="169">
        <v>0</v>
      </c>
      <c r="T126" s="170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171" t="s">
        <v>154</v>
      </c>
      <c r="AT126" s="171" t="s">
        <v>151</v>
      </c>
      <c r="AU126" s="171" t="s">
        <v>76</v>
      </c>
      <c r="AY126" s="20" t="s">
        <v>106</v>
      </c>
      <c r="BE126" s="172">
        <f>IF(N126="základní",J126,0)</f>
        <v>0</v>
      </c>
      <c r="BF126" s="172">
        <f>IF(N126="snížená",J126,0)</f>
        <v>0</v>
      </c>
      <c r="BG126" s="172">
        <f>IF(N126="zákl. přenesená",J126,0)</f>
        <v>0</v>
      </c>
      <c r="BH126" s="172">
        <f>IF(N126="sníž. přenesená",J126,0)</f>
        <v>0</v>
      </c>
      <c r="BI126" s="172">
        <f>IF(N126="nulová",J126,0)</f>
        <v>0</v>
      </c>
      <c r="BJ126" s="20" t="s">
        <v>74</v>
      </c>
      <c r="BK126" s="172">
        <f>ROUND(I126*H126,2)</f>
        <v>0</v>
      </c>
      <c r="BL126" s="20" t="s">
        <v>113</v>
      </c>
      <c r="BM126" s="171" t="s">
        <v>179</v>
      </c>
    </row>
    <row r="127" s="14" customFormat="1">
      <c r="A127" s="14"/>
      <c r="B127" s="186"/>
      <c r="C127" s="14"/>
      <c r="D127" s="179" t="s">
        <v>117</v>
      </c>
      <c r="E127" s="187" t="s">
        <v>3</v>
      </c>
      <c r="F127" s="188" t="s">
        <v>180</v>
      </c>
      <c r="G127" s="14"/>
      <c r="H127" s="189">
        <v>29.756</v>
      </c>
      <c r="I127" s="190"/>
      <c r="J127" s="14"/>
      <c r="K127" s="14"/>
      <c r="L127" s="186"/>
      <c r="M127" s="191"/>
      <c r="N127" s="192"/>
      <c r="O127" s="192"/>
      <c r="P127" s="192"/>
      <c r="Q127" s="192"/>
      <c r="R127" s="192"/>
      <c r="S127" s="192"/>
      <c r="T127" s="193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187" t="s">
        <v>117</v>
      </c>
      <c r="AU127" s="187" t="s">
        <v>76</v>
      </c>
      <c r="AV127" s="14" t="s">
        <v>76</v>
      </c>
      <c r="AW127" s="14" t="s">
        <v>31</v>
      </c>
      <c r="AX127" s="14" t="s">
        <v>69</v>
      </c>
      <c r="AY127" s="187" t="s">
        <v>106</v>
      </c>
    </row>
    <row r="128" s="15" customFormat="1">
      <c r="A128" s="15"/>
      <c r="B128" s="194"/>
      <c r="C128" s="15"/>
      <c r="D128" s="179" t="s">
        <v>117</v>
      </c>
      <c r="E128" s="195" t="s">
        <v>3</v>
      </c>
      <c r="F128" s="196" t="s">
        <v>124</v>
      </c>
      <c r="G128" s="15"/>
      <c r="H128" s="197">
        <v>29.756</v>
      </c>
      <c r="I128" s="198"/>
      <c r="J128" s="15"/>
      <c r="K128" s="15"/>
      <c r="L128" s="194"/>
      <c r="M128" s="199"/>
      <c r="N128" s="200"/>
      <c r="O128" s="200"/>
      <c r="P128" s="200"/>
      <c r="Q128" s="200"/>
      <c r="R128" s="200"/>
      <c r="S128" s="200"/>
      <c r="T128" s="201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T128" s="195" t="s">
        <v>117</v>
      </c>
      <c r="AU128" s="195" t="s">
        <v>76</v>
      </c>
      <c r="AV128" s="15" t="s">
        <v>113</v>
      </c>
      <c r="AW128" s="15" t="s">
        <v>31</v>
      </c>
      <c r="AX128" s="15" t="s">
        <v>74</v>
      </c>
      <c r="AY128" s="195" t="s">
        <v>106</v>
      </c>
    </row>
    <row r="129" s="2" customFormat="1" ht="16.5" customHeight="1">
      <c r="A129" s="39"/>
      <c r="B129" s="159"/>
      <c r="C129" s="202" t="s">
        <v>9</v>
      </c>
      <c r="D129" s="202" t="s">
        <v>151</v>
      </c>
      <c r="E129" s="203" t="s">
        <v>181</v>
      </c>
      <c r="F129" s="204" t="s">
        <v>182</v>
      </c>
      <c r="G129" s="205" t="s">
        <v>141</v>
      </c>
      <c r="H129" s="206">
        <v>148.78100000000001</v>
      </c>
      <c r="I129" s="207"/>
      <c r="J129" s="208">
        <f>ROUND(I129*H129,2)</f>
        <v>0</v>
      </c>
      <c r="K129" s="204" t="s">
        <v>112</v>
      </c>
      <c r="L129" s="209"/>
      <c r="M129" s="210" t="s">
        <v>3</v>
      </c>
      <c r="N129" s="211" t="s">
        <v>40</v>
      </c>
      <c r="O129" s="73"/>
      <c r="P129" s="169">
        <f>O129*H129</f>
        <v>0</v>
      </c>
      <c r="Q129" s="169">
        <v>1</v>
      </c>
      <c r="R129" s="169">
        <f>Q129*H129</f>
        <v>148.78100000000001</v>
      </c>
      <c r="S129" s="169">
        <v>0</v>
      </c>
      <c r="T129" s="170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171" t="s">
        <v>154</v>
      </c>
      <c r="AT129" s="171" t="s">
        <v>151</v>
      </c>
      <c r="AU129" s="171" t="s">
        <v>76</v>
      </c>
      <c r="AY129" s="20" t="s">
        <v>106</v>
      </c>
      <c r="BE129" s="172">
        <f>IF(N129="základní",J129,0)</f>
        <v>0</v>
      </c>
      <c r="BF129" s="172">
        <f>IF(N129="snížená",J129,0)</f>
        <v>0</v>
      </c>
      <c r="BG129" s="172">
        <f>IF(N129="zákl. přenesená",J129,0)</f>
        <v>0</v>
      </c>
      <c r="BH129" s="172">
        <f>IF(N129="sníž. přenesená",J129,0)</f>
        <v>0</v>
      </c>
      <c r="BI129" s="172">
        <f>IF(N129="nulová",J129,0)</f>
        <v>0</v>
      </c>
      <c r="BJ129" s="20" t="s">
        <v>74</v>
      </c>
      <c r="BK129" s="172">
        <f>ROUND(I129*H129,2)</f>
        <v>0</v>
      </c>
      <c r="BL129" s="20" t="s">
        <v>113</v>
      </c>
      <c r="BM129" s="171" t="s">
        <v>183</v>
      </c>
    </row>
    <row r="130" s="14" customFormat="1">
      <c r="A130" s="14"/>
      <c r="B130" s="186"/>
      <c r="C130" s="14"/>
      <c r="D130" s="179" t="s">
        <v>117</v>
      </c>
      <c r="E130" s="187" t="s">
        <v>3</v>
      </c>
      <c r="F130" s="188" t="s">
        <v>184</v>
      </c>
      <c r="G130" s="14"/>
      <c r="H130" s="189">
        <v>148.78100000000001</v>
      </c>
      <c r="I130" s="190"/>
      <c r="J130" s="14"/>
      <c r="K130" s="14"/>
      <c r="L130" s="186"/>
      <c r="M130" s="191"/>
      <c r="N130" s="192"/>
      <c r="O130" s="192"/>
      <c r="P130" s="192"/>
      <c r="Q130" s="192"/>
      <c r="R130" s="192"/>
      <c r="S130" s="192"/>
      <c r="T130" s="193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187" t="s">
        <v>117</v>
      </c>
      <c r="AU130" s="187" t="s">
        <v>76</v>
      </c>
      <c r="AV130" s="14" t="s">
        <v>76</v>
      </c>
      <c r="AW130" s="14" t="s">
        <v>31</v>
      </c>
      <c r="AX130" s="14" t="s">
        <v>69</v>
      </c>
      <c r="AY130" s="187" t="s">
        <v>106</v>
      </c>
    </row>
    <row r="131" s="15" customFormat="1">
      <c r="A131" s="15"/>
      <c r="B131" s="194"/>
      <c r="C131" s="15"/>
      <c r="D131" s="179" t="s">
        <v>117</v>
      </c>
      <c r="E131" s="195" t="s">
        <v>3</v>
      </c>
      <c r="F131" s="196" t="s">
        <v>124</v>
      </c>
      <c r="G131" s="15"/>
      <c r="H131" s="197">
        <v>148.78100000000001</v>
      </c>
      <c r="I131" s="198"/>
      <c r="J131" s="15"/>
      <c r="K131" s="15"/>
      <c r="L131" s="194"/>
      <c r="M131" s="199"/>
      <c r="N131" s="200"/>
      <c r="O131" s="200"/>
      <c r="P131" s="200"/>
      <c r="Q131" s="200"/>
      <c r="R131" s="200"/>
      <c r="S131" s="200"/>
      <c r="T131" s="201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T131" s="195" t="s">
        <v>117</v>
      </c>
      <c r="AU131" s="195" t="s">
        <v>76</v>
      </c>
      <c r="AV131" s="15" t="s">
        <v>113</v>
      </c>
      <c r="AW131" s="15" t="s">
        <v>31</v>
      </c>
      <c r="AX131" s="15" t="s">
        <v>74</v>
      </c>
      <c r="AY131" s="195" t="s">
        <v>106</v>
      </c>
    </row>
    <row r="132" s="2" customFormat="1" ht="24.15" customHeight="1">
      <c r="A132" s="39"/>
      <c r="B132" s="159"/>
      <c r="C132" s="160" t="s">
        <v>185</v>
      </c>
      <c r="D132" s="160" t="s">
        <v>108</v>
      </c>
      <c r="E132" s="161" t="s">
        <v>186</v>
      </c>
      <c r="F132" s="162" t="s">
        <v>187</v>
      </c>
      <c r="G132" s="163" t="s">
        <v>159</v>
      </c>
      <c r="H132" s="164">
        <v>2300</v>
      </c>
      <c r="I132" s="165"/>
      <c r="J132" s="166">
        <f>ROUND(I132*H132,2)</f>
        <v>0</v>
      </c>
      <c r="K132" s="162" t="s">
        <v>112</v>
      </c>
      <c r="L132" s="40"/>
      <c r="M132" s="167" t="s">
        <v>3</v>
      </c>
      <c r="N132" s="168" t="s">
        <v>40</v>
      </c>
      <c r="O132" s="73"/>
      <c r="P132" s="169">
        <f>O132*H132</f>
        <v>0</v>
      </c>
      <c r="Q132" s="169">
        <v>0.0065199999999999998</v>
      </c>
      <c r="R132" s="169">
        <f>Q132*H132</f>
        <v>14.995999999999999</v>
      </c>
      <c r="S132" s="169">
        <v>0</v>
      </c>
      <c r="T132" s="170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171" t="s">
        <v>113</v>
      </c>
      <c r="AT132" s="171" t="s">
        <v>108</v>
      </c>
      <c r="AU132" s="171" t="s">
        <v>76</v>
      </c>
      <c r="AY132" s="20" t="s">
        <v>106</v>
      </c>
      <c r="BE132" s="172">
        <f>IF(N132="základní",J132,0)</f>
        <v>0</v>
      </c>
      <c r="BF132" s="172">
        <f>IF(N132="snížená",J132,0)</f>
        <v>0</v>
      </c>
      <c r="BG132" s="172">
        <f>IF(N132="zákl. přenesená",J132,0)</f>
        <v>0</v>
      </c>
      <c r="BH132" s="172">
        <f>IF(N132="sníž. přenesená",J132,0)</f>
        <v>0</v>
      </c>
      <c r="BI132" s="172">
        <f>IF(N132="nulová",J132,0)</f>
        <v>0</v>
      </c>
      <c r="BJ132" s="20" t="s">
        <v>74</v>
      </c>
      <c r="BK132" s="172">
        <f>ROUND(I132*H132,2)</f>
        <v>0</v>
      </c>
      <c r="BL132" s="20" t="s">
        <v>113</v>
      </c>
      <c r="BM132" s="171" t="s">
        <v>188</v>
      </c>
    </row>
    <row r="133" s="2" customFormat="1">
      <c r="A133" s="39"/>
      <c r="B133" s="40"/>
      <c r="C133" s="39"/>
      <c r="D133" s="173" t="s">
        <v>115</v>
      </c>
      <c r="E133" s="39"/>
      <c r="F133" s="174" t="s">
        <v>189</v>
      </c>
      <c r="G133" s="39"/>
      <c r="H133" s="39"/>
      <c r="I133" s="175"/>
      <c r="J133" s="39"/>
      <c r="K133" s="39"/>
      <c r="L133" s="40"/>
      <c r="M133" s="176"/>
      <c r="N133" s="177"/>
      <c r="O133" s="73"/>
      <c r="P133" s="73"/>
      <c r="Q133" s="73"/>
      <c r="R133" s="73"/>
      <c r="S133" s="73"/>
      <c r="T133" s="74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20" t="s">
        <v>115</v>
      </c>
      <c r="AU133" s="20" t="s">
        <v>76</v>
      </c>
    </row>
    <row r="134" s="13" customFormat="1">
      <c r="A134" s="13"/>
      <c r="B134" s="178"/>
      <c r="C134" s="13"/>
      <c r="D134" s="179" t="s">
        <v>117</v>
      </c>
      <c r="E134" s="180" t="s">
        <v>3</v>
      </c>
      <c r="F134" s="181" t="s">
        <v>169</v>
      </c>
      <c r="G134" s="13"/>
      <c r="H134" s="180" t="s">
        <v>3</v>
      </c>
      <c r="I134" s="182"/>
      <c r="J134" s="13"/>
      <c r="K134" s="13"/>
      <c r="L134" s="178"/>
      <c r="M134" s="183"/>
      <c r="N134" s="184"/>
      <c r="O134" s="184"/>
      <c r="P134" s="184"/>
      <c r="Q134" s="184"/>
      <c r="R134" s="184"/>
      <c r="S134" s="184"/>
      <c r="T134" s="185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180" t="s">
        <v>117</v>
      </c>
      <c r="AU134" s="180" t="s">
        <v>76</v>
      </c>
      <c r="AV134" s="13" t="s">
        <v>74</v>
      </c>
      <c r="AW134" s="13" t="s">
        <v>31</v>
      </c>
      <c r="AX134" s="13" t="s">
        <v>69</v>
      </c>
      <c r="AY134" s="180" t="s">
        <v>106</v>
      </c>
    </row>
    <row r="135" s="14" customFormat="1">
      <c r="A135" s="14"/>
      <c r="B135" s="186"/>
      <c r="C135" s="14"/>
      <c r="D135" s="179" t="s">
        <v>117</v>
      </c>
      <c r="E135" s="187" t="s">
        <v>3</v>
      </c>
      <c r="F135" s="188" t="s">
        <v>170</v>
      </c>
      <c r="G135" s="14"/>
      <c r="H135" s="189">
        <v>1725</v>
      </c>
      <c r="I135" s="190"/>
      <c r="J135" s="14"/>
      <c r="K135" s="14"/>
      <c r="L135" s="186"/>
      <c r="M135" s="191"/>
      <c r="N135" s="192"/>
      <c r="O135" s="192"/>
      <c r="P135" s="192"/>
      <c r="Q135" s="192"/>
      <c r="R135" s="192"/>
      <c r="S135" s="192"/>
      <c r="T135" s="193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187" t="s">
        <v>117</v>
      </c>
      <c r="AU135" s="187" t="s">
        <v>76</v>
      </c>
      <c r="AV135" s="14" t="s">
        <v>76</v>
      </c>
      <c r="AW135" s="14" t="s">
        <v>31</v>
      </c>
      <c r="AX135" s="14" t="s">
        <v>69</v>
      </c>
      <c r="AY135" s="187" t="s">
        <v>106</v>
      </c>
    </row>
    <row r="136" s="13" customFormat="1">
      <c r="A136" s="13"/>
      <c r="B136" s="178"/>
      <c r="C136" s="13"/>
      <c r="D136" s="179" t="s">
        <v>117</v>
      </c>
      <c r="E136" s="180" t="s">
        <v>3</v>
      </c>
      <c r="F136" s="181" t="s">
        <v>120</v>
      </c>
      <c r="G136" s="13"/>
      <c r="H136" s="180" t="s">
        <v>3</v>
      </c>
      <c r="I136" s="182"/>
      <c r="J136" s="13"/>
      <c r="K136" s="13"/>
      <c r="L136" s="178"/>
      <c r="M136" s="183"/>
      <c r="N136" s="184"/>
      <c r="O136" s="184"/>
      <c r="P136" s="184"/>
      <c r="Q136" s="184"/>
      <c r="R136" s="184"/>
      <c r="S136" s="184"/>
      <c r="T136" s="185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180" t="s">
        <v>117</v>
      </c>
      <c r="AU136" s="180" t="s">
        <v>76</v>
      </c>
      <c r="AV136" s="13" t="s">
        <v>74</v>
      </c>
      <c r="AW136" s="13" t="s">
        <v>31</v>
      </c>
      <c r="AX136" s="13" t="s">
        <v>69</v>
      </c>
      <c r="AY136" s="180" t="s">
        <v>106</v>
      </c>
    </row>
    <row r="137" s="14" customFormat="1">
      <c r="A137" s="14"/>
      <c r="B137" s="186"/>
      <c r="C137" s="14"/>
      <c r="D137" s="179" t="s">
        <v>117</v>
      </c>
      <c r="E137" s="187" t="s">
        <v>3</v>
      </c>
      <c r="F137" s="188" t="s">
        <v>162</v>
      </c>
      <c r="G137" s="14"/>
      <c r="H137" s="189">
        <v>575</v>
      </c>
      <c r="I137" s="190"/>
      <c r="J137" s="14"/>
      <c r="K137" s="14"/>
      <c r="L137" s="186"/>
      <c r="M137" s="191"/>
      <c r="N137" s="192"/>
      <c r="O137" s="192"/>
      <c r="P137" s="192"/>
      <c r="Q137" s="192"/>
      <c r="R137" s="192"/>
      <c r="S137" s="192"/>
      <c r="T137" s="193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187" t="s">
        <v>117</v>
      </c>
      <c r="AU137" s="187" t="s">
        <v>76</v>
      </c>
      <c r="AV137" s="14" t="s">
        <v>76</v>
      </c>
      <c r="AW137" s="14" t="s">
        <v>31</v>
      </c>
      <c r="AX137" s="14" t="s">
        <v>69</v>
      </c>
      <c r="AY137" s="187" t="s">
        <v>106</v>
      </c>
    </row>
    <row r="138" s="15" customFormat="1">
      <c r="A138" s="15"/>
      <c r="B138" s="194"/>
      <c r="C138" s="15"/>
      <c r="D138" s="179" t="s">
        <v>117</v>
      </c>
      <c r="E138" s="195" t="s">
        <v>3</v>
      </c>
      <c r="F138" s="196" t="s">
        <v>124</v>
      </c>
      <c r="G138" s="15"/>
      <c r="H138" s="197">
        <v>2300</v>
      </c>
      <c r="I138" s="198"/>
      <c r="J138" s="15"/>
      <c r="K138" s="15"/>
      <c r="L138" s="194"/>
      <c r="M138" s="199"/>
      <c r="N138" s="200"/>
      <c r="O138" s="200"/>
      <c r="P138" s="200"/>
      <c r="Q138" s="200"/>
      <c r="R138" s="200"/>
      <c r="S138" s="200"/>
      <c r="T138" s="201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T138" s="195" t="s">
        <v>117</v>
      </c>
      <c r="AU138" s="195" t="s">
        <v>76</v>
      </c>
      <c r="AV138" s="15" t="s">
        <v>113</v>
      </c>
      <c r="AW138" s="15" t="s">
        <v>31</v>
      </c>
      <c r="AX138" s="15" t="s">
        <v>74</v>
      </c>
      <c r="AY138" s="195" t="s">
        <v>106</v>
      </c>
    </row>
    <row r="139" s="2" customFormat="1" ht="44.25" customHeight="1">
      <c r="A139" s="39"/>
      <c r="B139" s="159"/>
      <c r="C139" s="160" t="s">
        <v>190</v>
      </c>
      <c r="D139" s="160" t="s">
        <v>108</v>
      </c>
      <c r="E139" s="161" t="s">
        <v>191</v>
      </c>
      <c r="F139" s="162" t="s">
        <v>192</v>
      </c>
      <c r="G139" s="163" t="s">
        <v>159</v>
      </c>
      <c r="H139" s="164">
        <v>2300</v>
      </c>
      <c r="I139" s="165"/>
      <c r="J139" s="166">
        <f>ROUND(I139*H139,2)</f>
        <v>0</v>
      </c>
      <c r="K139" s="162" t="s">
        <v>112</v>
      </c>
      <c r="L139" s="40"/>
      <c r="M139" s="167" t="s">
        <v>3</v>
      </c>
      <c r="N139" s="168" t="s">
        <v>40</v>
      </c>
      <c r="O139" s="73"/>
      <c r="P139" s="169">
        <f>O139*H139</f>
        <v>0</v>
      </c>
      <c r="Q139" s="169">
        <v>0</v>
      </c>
      <c r="R139" s="169">
        <f>Q139*H139</f>
        <v>0</v>
      </c>
      <c r="S139" s="169">
        <v>0</v>
      </c>
      <c r="T139" s="170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171" t="s">
        <v>113</v>
      </c>
      <c r="AT139" s="171" t="s">
        <v>108</v>
      </c>
      <c r="AU139" s="171" t="s">
        <v>76</v>
      </c>
      <c r="AY139" s="20" t="s">
        <v>106</v>
      </c>
      <c r="BE139" s="172">
        <f>IF(N139="základní",J139,0)</f>
        <v>0</v>
      </c>
      <c r="BF139" s="172">
        <f>IF(N139="snížená",J139,0)</f>
        <v>0</v>
      </c>
      <c r="BG139" s="172">
        <f>IF(N139="zákl. přenesená",J139,0)</f>
        <v>0</v>
      </c>
      <c r="BH139" s="172">
        <f>IF(N139="sníž. přenesená",J139,0)</f>
        <v>0</v>
      </c>
      <c r="BI139" s="172">
        <f>IF(N139="nulová",J139,0)</f>
        <v>0</v>
      </c>
      <c r="BJ139" s="20" t="s">
        <v>74</v>
      </c>
      <c r="BK139" s="172">
        <f>ROUND(I139*H139,2)</f>
        <v>0</v>
      </c>
      <c r="BL139" s="20" t="s">
        <v>113</v>
      </c>
      <c r="BM139" s="171" t="s">
        <v>193</v>
      </c>
    </row>
    <row r="140" s="2" customFormat="1">
      <c r="A140" s="39"/>
      <c r="B140" s="40"/>
      <c r="C140" s="39"/>
      <c r="D140" s="173" t="s">
        <v>115</v>
      </c>
      <c r="E140" s="39"/>
      <c r="F140" s="174" t="s">
        <v>194</v>
      </c>
      <c r="G140" s="39"/>
      <c r="H140" s="39"/>
      <c r="I140" s="175"/>
      <c r="J140" s="39"/>
      <c r="K140" s="39"/>
      <c r="L140" s="40"/>
      <c r="M140" s="176"/>
      <c r="N140" s="177"/>
      <c r="O140" s="73"/>
      <c r="P140" s="73"/>
      <c r="Q140" s="73"/>
      <c r="R140" s="73"/>
      <c r="S140" s="73"/>
      <c r="T140" s="74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T140" s="20" t="s">
        <v>115</v>
      </c>
      <c r="AU140" s="20" t="s">
        <v>76</v>
      </c>
    </row>
    <row r="141" s="2" customFormat="1" ht="24.15" customHeight="1">
      <c r="A141" s="39"/>
      <c r="B141" s="159"/>
      <c r="C141" s="160" t="s">
        <v>195</v>
      </c>
      <c r="D141" s="160" t="s">
        <v>108</v>
      </c>
      <c r="E141" s="161" t="s">
        <v>196</v>
      </c>
      <c r="F141" s="162" t="s">
        <v>197</v>
      </c>
      <c r="G141" s="163" t="s">
        <v>159</v>
      </c>
      <c r="H141" s="164">
        <v>2300</v>
      </c>
      <c r="I141" s="165"/>
      <c r="J141" s="166">
        <f>ROUND(I141*H141,2)</f>
        <v>0</v>
      </c>
      <c r="K141" s="162" t="s">
        <v>112</v>
      </c>
      <c r="L141" s="40"/>
      <c r="M141" s="167" t="s">
        <v>3</v>
      </c>
      <c r="N141" s="168" t="s">
        <v>40</v>
      </c>
      <c r="O141" s="73"/>
      <c r="P141" s="169">
        <f>O141*H141</f>
        <v>0</v>
      </c>
      <c r="Q141" s="169">
        <v>0.00071000000000000002</v>
      </c>
      <c r="R141" s="169">
        <f>Q141*H141</f>
        <v>1.633</v>
      </c>
      <c r="S141" s="169">
        <v>0</v>
      </c>
      <c r="T141" s="170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171" t="s">
        <v>113</v>
      </c>
      <c r="AT141" s="171" t="s">
        <v>108</v>
      </c>
      <c r="AU141" s="171" t="s">
        <v>76</v>
      </c>
      <c r="AY141" s="20" t="s">
        <v>106</v>
      </c>
      <c r="BE141" s="172">
        <f>IF(N141="základní",J141,0)</f>
        <v>0</v>
      </c>
      <c r="BF141" s="172">
        <f>IF(N141="snížená",J141,0)</f>
        <v>0</v>
      </c>
      <c r="BG141" s="172">
        <f>IF(N141="zákl. přenesená",J141,0)</f>
        <v>0</v>
      </c>
      <c r="BH141" s="172">
        <f>IF(N141="sníž. přenesená",J141,0)</f>
        <v>0</v>
      </c>
      <c r="BI141" s="172">
        <f>IF(N141="nulová",J141,0)</f>
        <v>0</v>
      </c>
      <c r="BJ141" s="20" t="s">
        <v>74</v>
      </c>
      <c r="BK141" s="172">
        <f>ROUND(I141*H141,2)</f>
        <v>0</v>
      </c>
      <c r="BL141" s="20" t="s">
        <v>113</v>
      </c>
      <c r="BM141" s="171" t="s">
        <v>198</v>
      </c>
    </row>
    <row r="142" s="2" customFormat="1">
      <c r="A142" s="39"/>
      <c r="B142" s="40"/>
      <c r="C142" s="39"/>
      <c r="D142" s="173" t="s">
        <v>115</v>
      </c>
      <c r="E142" s="39"/>
      <c r="F142" s="174" t="s">
        <v>199</v>
      </c>
      <c r="G142" s="39"/>
      <c r="H142" s="39"/>
      <c r="I142" s="175"/>
      <c r="J142" s="39"/>
      <c r="K142" s="39"/>
      <c r="L142" s="40"/>
      <c r="M142" s="176"/>
      <c r="N142" s="177"/>
      <c r="O142" s="73"/>
      <c r="P142" s="73"/>
      <c r="Q142" s="73"/>
      <c r="R142" s="73"/>
      <c r="S142" s="73"/>
      <c r="T142" s="74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T142" s="20" t="s">
        <v>115</v>
      </c>
      <c r="AU142" s="20" t="s">
        <v>76</v>
      </c>
    </row>
    <row r="143" s="13" customFormat="1">
      <c r="A143" s="13"/>
      <c r="B143" s="178"/>
      <c r="C143" s="13"/>
      <c r="D143" s="179" t="s">
        <v>117</v>
      </c>
      <c r="E143" s="180" t="s">
        <v>3</v>
      </c>
      <c r="F143" s="181" t="s">
        <v>169</v>
      </c>
      <c r="G143" s="13"/>
      <c r="H143" s="180" t="s">
        <v>3</v>
      </c>
      <c r="I143" s="182"/>
      <c r="J143" s="13"/>
      <c r="K143" s="13"/>
      <c r="L143" s="178"/>
      <c r="M143" s="183"/>
      <c r="N143" s="184"/>
      <c r="O143" s="184"/>
      <c r="P143" s="184"/>
      <c r="Q143" s="184"/>
      <c r="R143" s="184"/>
      <c r="S143" s="184"/>
      <c r="T143" s="185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180" t="s">
        <v>117</v>
      </c>
      <c r="AU143" s="180" t="s">
        <v>76</v>
      </c>
      <c r="AV143" s="13" t="s">
        <v>74</v>
      </c>
      <c r="AW143" s="13" t="s">
        <v>31</v>
      </c>
      <c r="AX143" s="13" t="s">
        <v>69</v>
      </c>
      <c r="AY143" s="180" t="s">
        <v>106</v>
      </c>
    </row>
    <row r="144" s="14" customFormat="1">
      <c r="A144" s="14"/>
      <c r="B144" s="186"/>
      <c r="C144" s="14"/>
      <c r="D144" s="179" t="s">
        <v>117</v>
      </c>
      <c r="E144" s="187" t="s">
        <v>3</v>
      </c>
      <c r="F144" s="188" t="s">
        <v>170</v>
      </c>
      <c r="G144" s="14"/>
      <c r="H144" s="189">
        <v>1725</v>
      </c>
      <c r="I144" s="190"/>
      <c r="J144" s="14"/>
      <c r="K144" s="14"/>
      <c r="L144" s="186"/>
      <c r="M144" s="191"/>
      <c r="N144" s="192"/>
      <c r="O144" s="192"/>
      <c r="P144" s="192"/>
      <c r="Q144" s="192"/>
      <c r="R144" s="192"/>
      <c r="S144" s="192"/>
      <c r="T144" s="193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187" t="s">
        <v>117</v>
      </c>
      <c r="AU144" s="187" t="s">
        <v>76</v>
      </c>
      <c r="AV144" s="14" t="s">
        <v>76</v>
      </c>
      <c r="AW144" s="14" t="s">
        <v>31</v>
      </c>
      <c r="AX144" s="14" t="s">
        <v>69</v>
      </c>
      <c r="AY144" s="187" t="s">
        <v>106</v>
      </c>
    </row>
    <row r="145" s="13" customFormat="1">
      <c r="A145" s="13"/>
      <c r="B145" s="178"/>
      <c r="C145" s="13"/>
      <c r="D145" s="179" t="s">
        <v>117</v>
      </c>
      <c r="E145" s="180" t="s">
        <v>3</v>
      </c>
      <c r="F145" s="181" t="s">
        <v>120</v>
      </c>
      <c r="G145" s="13"/>
      <c r="H145" s="180" t="s">
        <v>3</v>
      </c>
      <c r="I145" s="182"/>
      <c r="J145" s="13"/>
      <c r="K145" s="13"/>
      <c r="L145" s="178"/>
      <c r="M145" s="183"/>
      <c r="N145" s="184"/>
      <c r="O145" s="184"/>
      <c r="P145" s="184"/>
      <c r="Q145" s="184"/>
      <c r="R145" s="184"/>
      <c r="S145" s="184"/>
      <c r="T145" s="185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180" t="s">
        <v>117</v>
      </c>
      <c r="AU145" s="180" t="s">
        <v>76</v>
      </c>
      <c r="AV145" s="13" t="s">
        <v>74</v>
      </c>
      <c r="AW145" s="13" t="s">
        <v>31</v>
      </c>
      <c r="AX145" s="13" t="s">
        <v>69</v>
      </c>
      <c r="AY145" s="180" t="s">
        <v>106</v>
      </c>
    </row>
    <row r="146" s="14" customFormat="1">
      <c r="A146" s="14"/>
      <c r="B146" s="186"/>
      <c r="C146" s="14"/>
      <c r="D146" s="179" t="s">
        <v>117</v>
      </c>
      <c r="E146" s="187" t="s">
        <v>3</v>
      </c>
      <c r="F146" s="188" t="s">
        <v>162</v>
      </c>
      <c r="G146" s="14"/>
      <c r="H146" s="189">
        <v>575</v>
      </c>
      <c r="I146" s="190"/>
      <c r="J146" s="14"/>
      <c r="K146" s="14"/>
      <c r="L146" s="186"/>
      <c r="M146" s="191"/>
      <c r="N146" s="192"/>
      <c r="O146" s="192"/>
      <c r="P146" s="192"/>
      <c r="Q146" s="192"/>
      <c r="R146" s="192"/>
      <c r="S146" s="192"/>
      <c r="T146" s="193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187" t="s">
        <v>117</v>
      </c>
      <c r="AU146" s="187" t="s">
        <v>76</v>
      </c>
      <c r="AV146" s="14" t="s">
        <v>76</v>
      </c>
      <c r="AW146" s="14" t="s">
        <v>31</v>
      </c>
      <c r="AX146" s="14" t="s">
        <v>69</v>
      </c>
      <c r="AY146" s="187" t="s">
        <v>106</v>
      </c>
    </row>
    <row r="147" s="15" customFormat="1">
      <c r="A147" s="15"/>
      <c r="B147" s="194"/>
      <c r="C147" s="15"/>
      <c r="D147" s="179" t="s">
        <v>117</v>
      </c>
      <c r="E147" s="195" t="s">
        <v>3</v>
      </c>
      <c r="F147" s="196" t="s">
        <v>124</v>
      </c>
      <c r="G147" s="15"/>
      <c r="H147" s="197">
        <v>2300</v>
      </c>
      <c r="I147" s="198"/>
      <c r="J147" s="15"/>
      <c r="K147" s="15"/>
      <c r="L147" s="194"/>
      <c r="M147" s="199"/>
      <c r="N147" s="200"/>
      <c r="O147" s="200"/>
      <c r="P147" s="200"/>
      <c r="Q147" s="200"/>
      <c r="R147" s="200"/>
      <c r="S147" s="200"/>
      <c r="T147" s="201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T147" s="195" t="s">
        <v>117</v>
      </c>
      <c r="AU147" s="195" t="s">
        <v>76</v>
      </c>
      <c r="AV147" s="15" t="s">
        <v>113</v>
      </c>
      <c r="AW147" s="15" t="s">
        <v>31</v>
      </c>
      <c r="AX147" s="15" t="s">
        <v>74</v>
      </c>
      <c r="AY147" s="195" t="s">
        <v>106</v>
      </c>
    </row>
    <row r="148" s="2" customFormat="1" ht="49.05" customHeight="1">
      <c r="A148" s="39"/>
      <c r="B148" s="159"/>
      <c r="C148" s="160" t="s">
        <v>200</v>
      </c>
      <c r="D148" s="160" t="s">
        <v>108</v>
      </c>
      <c r="E148" s="161" t="s">
        <v>201</v>
      </c>
      <c r="F148" s="162" t="s">
        <v>202</v>
      </c>
      <c r="G148" s="163" t="s">
        <v>159</v>
      </c>
      <c r="H148" s="164">
        <v>2300</v>
      </c>
      <c r="I148" s="165"/>
      <c r="J148" s="166">
        <f>ROUND(I148*H148,2)</f>
        <v>0</v>
      </c>
      <c r="K148" s="162" t="s">
        <v>112</v>
      </c>
      <c r="L148" s="40"/>
      <c r="M148" s="167" t="s">
        <v>3</v>
      </c>
      <c r="N148" s="168" t="s">
        <v>40</v>
      </c>
      <c r="O148" s="73"/>
      <c r="P148" s="169">
        <f>O148*H148</f>
        <v>0</v>
      </c>
      <c r="Q148" s="169">
        <v>0</v>
      </c>
      <c r="R148" s="169">
        <f>Q148*H148</f>
        <v>0</v>
      </c>
      <c r="S148" s="169">
        <v>0</v>
      </c>
      <c r="T148" s="170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171" t="s">
        <v>113</v>
      </c>
      <c r="AT148" s="171" t="s">
        <v>108</v>
      </c>
      <c r="AU148" s="171" t="s">
        <v>76</v>
      </c>
      <c r="AY148" s="20" t="s">
        <v>106</v>
      </c>
      <c r="BE148" s="172">
        <f>IF(N148="základní",J148,0)</f>
        <v>0</v>
      </c>
      <c r="BF148" s="172">
        <f>IF(N148="snížená",J148,0)</f>
        <v>0</v>
      </c>
      <c r="BG148" s="172">
        <f>IF(N148="zákl. přenesená",J148,0)</f>
        <v>0</v>
      </c>
      <c r="BH148" s="172">
        <f>IF(N148="sníž. přenesená",J148,0)</f>
        <v>0</v>
      </c>
      <c r="BI148" s="172">
        <f>IF(N148="nulová",J148,0)</f>
        <v>0</v>
      </c>
      <c r="BJ148" s="20" t="s">
        <v>74</v>
      </c>
      <c r="BK148" s="172">
        <f>ROUND(I148*H148,2)</f>
        <v>0</v>
      </c>
      <c r="BL148" s="20" t="s">
        <v>113</v>
      </c>
      <c r="BM148" s="171" t="s">
        <v>203</v>
      </c>
    </row>
    <row r="149" s="2" customFormat="1">
      <c r="A149" s="39"/>
      <c r="B149" s="40"/>
      <c r="C149" s="39"/>
      <c r="D149" s="173" t="s">
        <v>115</v>
      </c>
      <c r="E149" s="39"/>
      <c r="F149" s="174" t="s">
        <v>204</v>
      </c>
      <c r="G149" s="39"/>
      <c r="H149" s="39"/>
      <c r="I149" s="175"/>
      <c r="J149" s="39"/>
      <c r="K149" s="39"/>
      <c r="L149" s="40"/>
      <c r="M149" s="176"/>
      <c r="N149" s="177"/>
      <c r="O149" s="73"/>
      <c r="P149" s="73"/>
      <c r="Q149" s="73"/>
      <c r="R149" s="73"/>
      <c r="S149" s="73"/>
      <c r="T149" s="74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T149" s="20" t="s">
        <v>115</v>
      </c>
      <c r="AU149" s="20" t="s">
        <v>76</v>
      </c>
    </row>
    <row r="150" s="2" customFormat="1" ht="37.8" customHeight="1">
      <c r="A150" s="39"/>
      <c r="B150" s="159"/>
      <c r="C150" s="160" t="s">
        <v>205</v>
      </c>
      <c r="D150" s="160" t="s">
        <v>108</v>
      </c>
      <c r="E150" s="161" t="s">
        <v>206</v>
      </c>
      <c r="F150" s="162" t="s">
        <v>207</v>
      </c>
      <c r="G150" s="163" t="s">
        <v>159</v>
      </c>
      <c r="H150" s="164">
        <v>372</v>
      </c>
      <c r="I150" s="165"/>
      <c r="J150" s="166">
        <f>ROUND(I150*H150,2)</f>
        <v>0</v>
      </c>
      <c r="K150" s="162" t="s">
        <v>112</v>
      </c>
      <c r="L150" s="40"/>
      <c r="M150" s="167" t="s">
        <v>3</v>
      </c>
      <c r="N150" s="168" t="s">
        <v>40</v>
      </c>
      <c r="O150" s="73"/>
      <c r="P150" s="169">
        <f>O150*H150</f>
        <v>0</v>
      </c>
      <c r="Q150" s="169">
        <v>0.19694999999999999</v>
      </c>
      <c r="R150" s="169">
        <f>Q150*H150</f>
        <v>73.2654</v>
      </c>
      <c r="S150" s="169">
        <v>0</v>
      </c>
      <c r="T150" s="170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171" t="s">
        <v>113</v>
      </c>
      <c r="AT150" s="171" t="s">
        <v>108</v>
      </c>
      <c r="AU150" s="171" t="s">
        <v>76</v>
      </c>
      <c r="AY150" s="20" t="s">
        <v>106</v>
      </c>
      <c r="BE150" s="172">
        <f>IF(N150="základní",J150,0)</f>
        <v>0</v>
      </c>
      <c r="BF150" s="172">
        <f>IF(N150="snížená",J150,0)</f>
        <v>0</v>
      </c>
      <c r="BG150" s="172">
        <f>IF(N150="zákl. přenesená",J150,0)</f>
        <v>0</v>
      </c>
      <c r="BH150" s="172">
        <f>IF(N150="sníž. přenesená",J150,0)</f>
        <v>0</v>
      </c>
      <c r="BI150" s="172">
        <f>IF(N150="nulová",J150,0)</f>
        <v>0</v>
      </c>
      <c r="BJ150" s="20" t="s">
        <v>74</v>
      </c>
      <c r="BK150" s="172">
        <f>ROUND(I150*H150,2)</f>
        <v>0</v>
      </c>
      <c r="BL150" s="20" t="s">
        <v>113</v>
      </c>
      <c r="BM150" s="171" t="s">
        <v>208</v>
      </c>
    </row>
    <row r="151" s="2" customFormat="1">
      <c r="A151" s="39"/>
      <c r="B151" s="40"/>
      <c r="C151" s="39"/>
      <c r="D151" s="173" t="s">
        <v>115</v>
      </c>
      <c r="E151" s="39"/>
      <c r="F151" s="174" t="s">
        <v>209</v>
      </c>
      <c r="G151" s="39"/>
      <c r="H151" s="39"/>
      <c r="I151" s="175"/>
      <c r="J151" s="39"/>
      <c r="K151" s="39"/>
      <c r="L151" s="40"/>
      <c r="M151" s="176"/>
      <c r="N151" s="177"/>
      <c r="O151" s="73"/>
      <c r="P151" s="73"/>
      <c r="Q151" s="73"/>
      <c r="R151" s="73"/>
      <c r="S151" s="73"/>
      <c r="T151" s="74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T151" s="20" t="s">
        <v>115</v>
      </c>
      <c r="AU151" s="20" t="s">
        <v>76</v>
      </c>
    </row>
    <row r="152" s="13" customFormat="1">
      <c r="A152" s="13"/>
      <c r="B152" s="178"/>
      <c r="C152" s="13"/>
      <c r="D152" s="179" t="s">
        <v>117</v>
      </c>
      <c r="E152" s="180" t="s">
        <v>3</v>
      </c>
      <c r="F152" s="181" t="s">
        <v>118</v>
      </c>
      <c r="G152" s="13"/>
      <c r="H152" s="180" t="s">
        <v>3</v>
      </c>
      <c r="I152" s="182"/>
      <c r="J152" s="13"/>
      <c r="K152" s="13"/>
      <c r="L152" s="178"/>
      <c r="M152" s="183"/>
      <c r="N152" s="184"/>
      <c r="O152" s="184"/>
      <c r="P152" s="184"/>
      <c r="Q152" s="184"/>
      <c r="R152" s="184"/>
      <c r="S152" s="184"/>
      <c r="T152" s="185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180" t="s">
        <v>117</v>
      </c>
      <c r="AU152" s="180" t="s">
        <v>76</v>
      </c>
      <c r="AV152" s="13" t="s">
        <v>74</v>
      </c>
      <c r="AW152" s="13" t="s">
        <v>31</v>
      </c>
      <c r="AX152" s="13" t="s">
        <v>69</v>
      </c>
      <c r="AY152" s="180" t="s">
        <v>106</v>
      </c>
    </row>
    <row r="153" s="14" customFormat="1">
      <c r="A153" s="14"/>
      <c r="B153" s="186"/>
      <c r="C153" s="14"/>
      <c r="D153" s="179" t="s">
        <v>117</v>
      </c>
      <c r="E153" s="187" t="s">
        <v>3</v>
      </c>
      <c r="F153" s="188" t="s">
        <v>210</v>
      </c>
      <c r="G153" s="14"/>
      <c r="H153" s="189">
        <v>372</v>
      </c>
      <c r="I153" s="190"/>
      <c r="J153" s="14"/>
      <c r="K153" s="14"/>
      <c r="L153" s="186"/>
      <c r="M153" s="191"/>
      <c r="N153" s="192"/>
      <c r="O153" s="192"/>
      <c r="P153" s="192"/>
      <c r="Q153" s="192"/>
      <c r="R153" s="192"/>
      <c r="S153" s="192"/>
      <c r="T153" s="193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187" t="s">
        <v>117</v>
      </c>
      <c r="AU153" s="187" t="s">
        <v>76</v>
      </c>
      <c r="AV153" s="14" t="s">
        <v>76</v>
      </c>
      <c r="AW153" s="14" t="s">
        <v>31</v>
      </c>
      <c r="AX153" s="14" t="s">
        <v>69</v>
      </c>
      <c r="AY153" s="187" t="s">
        <v>106</v>
      </c>
    </row>
    <row r="154" s="15" customFormat="1">
      <c r="A154" s="15"/>
      <c r="B154" s="194"/>
      <c r="C154" s="15"/>
      <c r="D154" s="179" t="s">
        <v>117</v>
      </c>
      <c r="E154" s="195" t="s">
        <v>3</v>
      </c>
      <c r="F154" s="196" t="s">
        <v>124</v>
      </c>
      <c r="G154" s="15"/>
      <c r="H154" s="197">
        <v>372</v>
      </c>
      <c r="I154" s="198"/>
      <c r="J154" s="15"/>
      <c r="K154" s="15"/>
      <c r="L154" s="194"/>
      <c r="M154" s="199"/>
      <c r="N154" s="200"/>
      <c r="O154" s="200"/>
      <c r="P154" s="200"/>
      <c r="Q154" s="200"/>
      <c r="R154" s="200"/>
      <c r="S154" s="200"/>
      <c r="T154" s="201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T154" s="195" t="s">
        <v>117</v>
      </c>
      <c r="AU154" s="195" t="s">
        <v>76</v>
      </c>
      <c r="AV154" s="15" t="s">
        <v>113</v>
      </c>
      <c r="AW154" s="15" t="s">
        <v>31</v>
      </c>
      <c r="AX154" s="15" t="s">
        <v>74</v>
      </c>
      <c r="AY154" s="195" t="s">
        <v>106</v>
      </c>
    </row>
    <row r="155" s="12" customFormat="1" ht="22.8" customHeight="1">
      <c r="A155" s="12"/>
      <c r="B155" s="146"/>
      <c r="C155" s="12"/>
      <c r="D155" s="147" t="s">
        <v>68</v>
      </c>
      <c r="E155" s="157" t="s">
        <v>154</v>
      </c>
      <c r="F155" s="157" t="s">
        <v>211</v>
      </c>
      <c r="G155" s="12"/>
      <c r="H155" s="12"/>
      <c r="I155" s="149"/>
      <c r="J155" s="158">
        <f>BK155</f>
        <v>0</v>
      </c>
      <c r="K155" s="12"/>
      <c r="L155" s="146"/>
      <c r="M155" s="151"/>
      <c r="N155" s="152"/>
      <c r="O155" s="152"/>
      <c r="P155" s="153">
        <f>SUM(P156:P167)</f>
        <v>0</v>
      </c>
      <c r="Q155" s="152"/>
      <c r="R155" s="153">
        <f>SUM(R156:R167)</f>
        <v>9.657630000000001</v>
      </c>
      <c r="S155" s="152"/>
      <c r="T155" s="154">
        <f>SUM(T156:T167)</f>
        <v>14.66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147" t="s">
        <v>74</v>
      </c>
      <c r="AT155" s="155" t="s">
        <v>68</v>
      </c>
      <c r="AU155" s="155" t="s">
        <v>74</v>
      </c>
      <c r="AY155" s="147" t="s">
        <v>106</v>
      </c>
      <c r="BK155" s="156">
        <f>SUM(BK156:BK167)</f>
        <v>0</v>
      </c>
    </row>
    <row r="156" s="2" customFormat="1" ht="37.8" customHeight="1">
      <c r="A156" s="39"/>
      <c r="B156" s="159"/>
      <c r="C156" s="160" t="s">
        <v>212</v>
      </c>
      <c r="D156" s="160" t="s">
        <v>108</v>
      </c>
      <c r="E156" s="161" t="s">
        <v>213</v>
      </c>
      <c r="F156" s="162" t="s">
        <v>214</v>
      </c>
      <c r="G156" s="163" t="s">
        <v>215</v>
      </c>
      <c r="H156" s="164">
        <v>11</v>
      </c>
      <c r="I156" s="165"/>
      <c r="J156" s="166">
        <f>ROUND(I156*H156,2)</f>
        <v>0</v>
      </c>
      <c r="K156" s="162" t="s">
        <v>112</v>
      </c>
      <c r="L156" s="40"/>
      <c r="M156" s="167" t="s">
        <v>3</v>
      </c>
      <c r="N156" s="168" t="s">
        <v>40</v>
      </c>
      <c r="O156" s="73"/>
      <c r="P156" s="169">
        <f>O156*H156</f>
        <v>0</v>
      </c>
      <c r="Q156" s="169">
        <v>0.62248000000000003</v>
      </c>
      <c r="R156" s="169">
        <f>Q156*H156</f>
        <v>6.8472800000000005</v>
      </c>
      <c r="S156" s="169">
        <v>0.62</v>
      </c>
      <c r="T156" s="170">
        <f>S156*H156</f>
        <v>6.8200000000000003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171" t="s">
        <v>113</v>
      </c>
      <c r="AT156" s="171" t="s">
        <v>108</v>
      </c>
      <c r="AU156" s="171" t="s">
        <v>76</v>
      </c>
      <c r="AY156" s="20" t="s">
        <v>106</v>
      </c>
      <c r="BE156" s="172">
        <f>IF(N156="základní",J156,0)</f>
        <v>0</v>
      </c>
      <c r="BF156" s="172">
        <f>IF(N156="snížená",J156,0)</f>
        <v>0</v>
      </c>
      <c r="BG156" s="172">
        <f>IF(N156="zákl. přenesená",J156,0)</f>
        <v>0</v>
      </c>
      <c r="BH156" s="172">
        <f>IF(N156="sníž. přenesená",J156,0)</f>
        <v>0</v>
      </c>
      <c r="BI156" s="172">
        <f>IF(N156="nulová",J156,0)</f>
        <v>0</v>
      </c>
      <c r="BJ156" s="20" t="s">
        <v>74</v>
      </c>
      <c r="BK156" s="172">
        <f>ROUND(I156*H156,2)</f>
        <v>0</v>
      </c>
      <c r="BL156" s="20" t="s">
        <v>113</v>
      </c>
      <c r="BM156" s="171" t="s">
        <v>216</v>
      </c>
    </row>
    <row r="157" s="2" customFormat="1">
      <c r="A157" s="39"/>
      <c r="B157" s="40"/>
      <c r="C157" s="39"/>
      <c r="D157" s="173" t="s">
        <v>115</v>
      </c>
      <c r="E157" s="39"/>
      <c r="F157" s="174" t="s">
        <v>217</v>
      </c>
      <c r="G157" s="39"/>
      <c r="H157" s="39"/>
      <c r="I157" s="175"/>
      <c r="J157" s="39"/>
      <c r="K157" s="39"/>
      <c r="L157" s="40"/>
      <c r="M157" s="176"/>
      <c r="N157" s="177"/>
      <c r="O157" s="73"/>
      <c r="P157" s="73"/>
      <c r="Q157" s="73"/>
      <c r="R157" s="73"/>
      <c r="S157" s="73"/>
      <c r="T157" s="74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T157" s="20" t="s">
        <v>115</v>
      </c>
      <c r="AU157" s="20" t="s">
        <v>76</v>
      </c>
    </row>
    <row r="158" s="2" customFormat="1" ht="37.8" customHeight="1">
      <c r="A158" s="39"/>
      <c r="B158" s="159"/>
      <c r="C158" s="160" t="s">
        <v>218</v>
      </c>
      <c r="D158" s="160" t="s">
        <v>108</v>
      </c>
      <c r="E158" s="161" t="s">
        <v>213</v>
      </c>
      <c r="F158" s="162" t="s">
        <v>214</v>
      </c>
      <c r="G158" s="163" t="s">
        <v>215</v>
      </c>
      <c r="H158" s="164">
        <v>1</v>
      </c>
      <c r="I158" s="165"/>
      <c r="J158" s="166">
        <f>ROUND(I158*H158,2)</f>
        <v>0</v>
      </c>
      <c r="K158" s="162" t="s">
        <v>112</v>
      </c>
      <c r="L158" s="40"/>
      <c r="M158" s="167" t="s">
        <v>3</v>
      </c>
      <c r="N158" s="168" t="s">
        <v>40</v>
      </c>
      <c r="O158" s="73"/>
      <c r="P158" s="169">
        <f>O158*H158</f>
        <v>0</v>
      </c>
      <c r="Q158" s="169">
        <v>0.62248000000000003</v>
      </c>
      <c r="R158" s="169">
        <f>Q158*H158</f>
        <v>0.62248000000000003</v>
      </c>
      <c r="S158" s="169">
        <v>0.62</v>
      </c>
      <c r="T158" s="170">
        <f>S158*H158</f>
        <v>0.62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171" t="s">
        <v>113</v>
      </c>
      <c r="AT158" s="171" t="s">
        <v>108</v>
      </c>
      <c r="AU158" s="171" t="s">
        <v>76</v>
      </c>
      <c r="AY158" s="20" t="s">
        <v>106</v>
      </c>
      <c r="BE158" s="172">
        <f>IF(N158="základní",J158,0)</f>
        <v>0</v>
      </c>
      <c r="BF158" s="172">
        <f>IF(N158="snížená",J158,0)</f>
        <v>0</v>
      </c>
      <c r="BG158" s="172">
        <f>IF(N158="zákl. přenesená",J158,0)</f>
        <v>0</v>
      </c>
      <c r="BH158" s="172">
        <f>IF(N158="sníž. přenesená",J158,0)</f>
        <v>0</v>
      </c>
      <c r="BI158" s="172">
        <f>IF(N158="nulová",J158,0)</f>
        <v>0</v>
      </c>
      <c r="BJ158" s="20" t="s">
        <v>74</v>
      </c>
      <c r="BK158" s="172">
        <f>ROUND(I158*H158,2)</f>
        <v>0</v>
      </c>
      <c r="BL158" s="20" t="s">
        <v>113</v>
      </c>
      <c r="BM158" s="171" t="s">
        <v>219</v>
      </c>
    </row>
    <row r="159" s="2" customFormat="1">
      <c r="A159" s="39"/>
      <c r="B159" s="40"/>
      <c r="C159" s="39"/>
      <c r="D159" s="173" t="s">
        <v>115</v>
      </c>
      <c r="E159" s="39"/>
      <c r="F159" s="174" t="s">
        <v>217</v>
      </c>
      <c r="G159" s="39"/>
      <c r="H159" s="39"/>
      <c r="I159" s="175"/>
      <c r="J159" s="39"/>
      <c r="K159" s="39"/>
      <c r="L159" s="40"/>
      <c r="M159" s="176"/>
      <c r="N159" s="177"/>
      <c r="O159" s="73"/>
      <c r="P159" s="73"/>
      <c r="Q159" s="73"/>
      <c r="R159" s="73"/>
      <c r="S159" s="73"/>
      <c r="T159" s="74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20" t="s">
        <v>115</v>
      </c>
      <c r="AU159" s="20" t="s">
        <v>76</v>
      </c>
    </row>
    <row r="160" s="2" customFormat="1" ht="33" customHeight="1">
      <c r="A160" s="39"/>
      <c r="B160" s="159"/>
      <c r="C160" s="202" t="s">
        <v>220</v>
      </c>
      <c r="D160" s="202" t="s">
        <v>151</v>
      </c>
      <c r="E160" s="203" t="s">
        <v>221</v>
      </c>
      <c r="F160" s="204" t="s">
        <v>222</v>
      </c>
      <c r="G160" s="205" t="s">
        <v>215</v>
      </c>
      <c r="H160" s="206">
        <v>1</v>
      </c>
      <c r="I160" s="207"/>
      <c r="J160" s="208">
        <f>ROUND(I160*H160,2)</f>
        <v>0</v>
      </c>
      <c r="K160" s="204" t="s">
        <v>112</v>
      </c>
      <c r="L160" s="209"/>
      <c r="M160" s="210" t="s">
        <v>3</v>
      </c>
      <c r="N160" s="211" t="s">
        <v>40</v>
      </c>
      <c r="O160" s="73"/>
      <c r="P160" s="169">
        <f>O160*H160</f>
        <v>0</v>
      </c>
      <c r="Q160" s="169">
        <v>0.069000000000000006</v>
      </c>
      <c r="R160" s="169">
        <f>Q160*H160</f>
        <v>0.069000000000000006</v>
      </c>
      <c r="S160" s="169">
        <v>0</v>
      </c>
      <c r="T160" s="170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171" t="s">
        <v>154</v>
      </c>
      <c r="AT160" s="171" t="s">
        <v>151</v>
      </c>
      <c r="AU160" s="171" t="s">
        <v>76</v>
      </c>
      <c r="AY160" s="20" t="s">
        <v>106</v>
      </c>
      <c r="BE160" s="172">
        <f>IF(N160="základní",J160,0)</f>
        <v>0</v>
      </c>
      <c r="BF160" s="172">
        <f>IF(N160="snížená",J160,0)</f>
        <v>0</v>
      </c>
      <c r="BG160" s="172">
        <f>IF(N160="zákl. přenesená",J160,0)</f>
        <v>0</v>
      </c>
      <c r="BH160" s="172">
        <f>IF(N160="sníž. přenesená",J160,0)</f>
        <v>0</v>
      </c>
      <c r="BI160" s="172">
        <f>IF(N160="nulová",J160,0)</f>
        <v>0</v>
      </c>
      <c r="BJ160" s="20" t="s">
        <v>74</v>
      </c>
      <c r="BK160" s="172">
        <f>ROUND(I160*H160,2)</f>
        <v>0</v>
      </c>
      <c r="BL160" s="20" t="s">
        <v>113</v>
      </c>
      <c r="BM160" s="171" t="s">
        <v>223</v>
      </c>
    </row>
    <row r="161" s="2" customFormat="1" ht="24.15" customHeight="1">
      <c r="A161" s="39"/>
      <c r="B161" s="159"/>
      <c r="C161" s="160" t="s">
        <v>8</v>
      </c>
      <c r="D161" s="160" t="s">
        <v>108</v>
      </c>
      <c r="E161" s="161" t="s">
        <v>224</v>
      </c>
      <c r="F161" s="162" t="s">
        <v>225</v>
      </c>
      <c r="G161" s="163" t="s">
        <v>215</v>
      </c>
      <c r="H161" s="164">
        <v>20</v>
      </c>
      <c r="I161" s="165"/>
      <c r="J161" s="166">
        <f>ROUND(I161*H161,2)</f>
        <v>0</v>
      </c>
      <c r="K161" s="162" t="s">
        <v>112</v>
      </c>
      <c r="L161" s="40"/>
      <c r="M161" s="167" t="s">
        <v>3</v>
      </c>
      <c r="N161" s="168" t="s">
        <v>40</v>
      </c>
      <c r="O161" s="73"/>
      <c r="P161" s="169">
        <f>O161*H161</f>
        <v>0</v>
      </c>
      <c r="Q161" s="169">
        <v>0.10037</v>
      </c>
      <c r="R161" s="169">
        <f>Q161*H161</f>
        <v>2.0074000000000001</v>
      </c>
      <c r="S161" s="169">
        <v>0.10000000000000001</v>
      </c>
      <c r="T161" s="170">
        <f>S161*H161</f>
        <v>2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171" t="s">
        <v>113</v>
      </c>
      <c r="AT161" s="171" t="s">
        <v>108</v>
      </c>
      <c r="AU161" s="171" t="s">
        <v>76</v>
      </c>
      <c r="AY161" s="20" t="s">
        <v>106</v>
      </c>
      <c r="BE161" s="172">
        <f>IF(N161="základní",J161,0)</f>
        <v>0</v>
      </c>
      <c r="BF161" s="172">
        <f>IF(N161="snížená",J161,0)</f>
        <v>0</v>
      </c>
      <c r="BG161" s="172">
        <f>IF(N161="zákl. přenesená",J161,0)</f>
        <v>0</v>
      </c>
      <c r="BH161" s="172">
        <f>IF(N161="sníž. přenesená",J161,0)</f>
        <v>0</v>
      </c>
      <c r="BI161" s="172">
        <f>IF(N161="nulová",J161,0)</f>
        <v>0</v>
      </c>
      <c r="BJ161" s="20" t="s">
        <v>74</v>
      </c>
      <c r="BK161" s="172">
        <f>ROUND(I161*H161,2)</f>
        <v>0</v>
      </c>
      <c r="BL161" s="20" t="s">
        <v>113</v>
      </c>
      <c r="BM161" s="171" t="s">
        <v>226</v>
      </c>
    </row>
    <row r="162" s="2" customFormat="1">
      <c r="A162" s="39"/>
      <c r="B162" s="40"/>
      <c r="C162" s="39"/>
      <c r="D162" s="173" t="s">
        <v>115</v>
      </c>
      <c r="E162" s="39"/>
      <c r="F162" s="174" t="s">
        <v>227</v>
      </c>
      <c r="G162" s="39"/>
      <c r="H162" s="39"/>
      <c r="I162" s="175"/>
      <c r="J162" s="39"/>
      <c r="K162" s="39"/>
      <c r="L162" s="40"/>
      <c r="M162" s="176"/>
      <c r="N162" s="177"/>
      <c r="O162" s="73"/>
      <c r="P162" s="73"/>
      <c r="Q162" s="73"/>
      <c r="R162" s="73"/>
      <c r="S162" s="73"/>
      <c r="T162" s="74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T162" s="20" t="s">
        <v>115</v>
      </c>
      <c r="AU162" s="20" t="s">
        <v>76</v>
      </c>
    </row>
    <row r="163" s="2" customFormat="1" ht="24.15" customHeight="1">
      <c r="A163" s="39"/>
      <c r="B163" s="159"/>
      <c r="C163" s="160" t="s">
        <v>228</v>
      </c>
      <c r="D163" s="160" t="s">
        <v>108</v>
      </c>
      <c r="E163" s="161" t="s">
        <v>224</v>
      </c>
      <c r="F163" s="162" t="s">
        <v>225</v>
      </c>
      <c r="G163" s="163" t="s">
        <v>215</v>
      </c>
      <c r="H163" s="164">
        <v>1</v>
      </c>
      <c r="I163" s="165"/>
      <c r="J163" s="166">
        <f>ROUND(I163*H163,2)</f>
        <v>0</v>
      </c>
      <c r="K163" s="162" t="s">
        <v>112</v>
      </c>
      <c r="L163" s="40"/>
      <c r="M163" s="167" t="s">
        <v>3</v>
      </c>
      <c r="N163" s="168" t="s">
        <v>40</v>
      </c>
      <c r="O163" s="73"/>
      <c r="P163" s="169">
        <f>O163*H163</f>
        <v>0</v>
      </c>
      <c r="Q163" s="169">
        <v>0.10037</v>
      </c>
      <c r="R163" s="169">
        <f>Q163*H163</f>
        <v>0.10037</v>
      </c>
      <c r="S163" s="169">
        <v>0.10000000000000001</v>
      </c>
      <c r="T163" s="170">
        <f>S163*H163</f>
        <v>0.10000000000000001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171" t="s">
        <v>113</v>
      </c>
      <c r="AT163" s="171" t="s">
        <v>108</v>
      </c>
      <c r="AU163" s="171" t="s">
        <v>76</v>
      </c>
      <c r="AY163" s="20" t="s">
        <v>106</v>
      </c>
      <c r="BE163" s="172">
        <f>IF(N163="základní",J163,0)</f>
        <v>0</v>
      </c>
      <c r="BF163" s="172">
        <f>IF(N163="snížená",J163,0)</f>
        <v>0</v>
      </c>
      <c r="BG163" s="172">
        <f>IF(N163="zákl. přenesená",J163,0)</f>
        <v>0</v>
      </c>
      <c r="BH163" s="172">
        <f>IF(N163="sníž. přenesená",J163,0)</f>
        <v>0</v>
      </c>
      <c r="BI163" s="172">
        <f>IF(N163="nulová",J163,0)</f>
        <v>0</v>
      </c>
      <c r="BJ163" s="20" t="s">
        <v>74</v>
      </c>
      <c r="BK163" s="172">
        <f>ROUND(I163*H163,2)</f>
        <v>0</v>
      </c>
      <c r="BL163" s="20" t="s">
        <v>113</v>
      </c>
      <c r="BM163" s="171" t="s">
        <v>229</v>
      </c>
    </row>
    <row r="164" s="2" customFormat="1">
      <c r="A164" s="39"/>
      <c r="B164" s="40"/>
      <c r="C164" s="39"/>
      <c r="D164" s="173" t="s">
        <v>115</v>
      </c>
      <c r="E164" s="39"/>
      <c r="F164" s="174" t="s">
        <v>227</v>
      </c>
      <c r="G164" s="39"/>
      <c r="H164" s="39"/>
      <c r="I164" s="175"/>
      <c r="J164" s="39"/>
      <c r="K164" s="39"/>
      <c r="L164" s="40"/>
      <c r="M164" s="176"/>
      <c r="N164" s="177"/>
      <c r="O164" s="73"/>
      <c r="P164" s="73"/>
      <c r="Q164" s="73"/>
      <c r="R164" s="73"/>
      <c r="S164" s="73"/>
      <c r="T164" s="74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T164" s="20" t="s">
        <v>115</v>
      </c>
      <c r="AU164" s="20" t="s">
        <v>76</v>
      </c>
    </row>
    <row r="165" s="2" customFormat="1" ht="24.15" customHeight="1">
      <c r="A165" s="39"/>
      <c r="B165" s="159"/>
      <c r="C165" s="202" t="s">
        <v>230</v>
      </c>
      <c r="D165" s="202" t="s">
        <v>151</v>
      </c>
      <c r="E165" s="203" t="s">
        <v>231</v>
      </c>
      <c r="F165" s="204" t="s">
        <v>232</v>
      </c>
      <c r="G165" s="205" t="s">
        <v>215</v>
      </c>
      <c r="H165" s="206">
        <v>1</v>
      </c>
      <c r="I165" s="207"/>
      <c r="J165" s="208">
        <f>ROUND(I165*H165,2)</f>
        <v>0</v>
      </c>
      <c r="K165" s="204" t="s">
        <v>112</v>
      </c>
      <c r="L165" s="209"/>
      <c r="M165" s="210" t="s">
        <v>3</v>
      </c>
      <c r="N165" s="211" t="s">
        <v>40</v>
      </c>
      <c r="O165" s="73"/>
      <c r="P165" s="169">
        <f>O165*H165</f>
        <v>0</v>
      </c>
      <c r="Q165" s="169">
        <v>0.011100000000000001</v>
      </c>
      <c r="R165" s="169">
        <f>Q165*H165</f>
        <v>0.011100000000000001</v>
      </c>
      <c r="S165" s="169">
        <v>0</v>
      </c>
      <c r="T165" s="170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171" t="s">
        <v>154</v>
      </c>
      <c r="AT165" s="171" t="s">
        <v>151</v>
      </c>
      <c r="AU165" s="171" t="s">
        <v>76</v>
      </c>
      <c r="AY165" s="20" t="s">
        <v>106</v>
      </c>
      <c r="BE165" s="172">
        <f>IF(N165="základní",J165,0)</f>
        <v>0</v>
      </c>
      <c r="BF165" s="172">
        <f>IF(N165="snížená",J165,0)</f>
        <v>0</v>
      </c>
      <c r="BG165" s="172">
        <f>IF(N165="zákl. přenesená",J165,0)</f>
        <v>0</v>
      </c>
      <c r="BH165" s="172">
        <f>IF(N165="sníž. přenesená",J165,0)</f>
        <v>0</v>
      </c>
      <c r="BI165" s="172">
        <f>IF(N165="nulová",J165,0)</f>
        <v>0</v>
      </c>
      <c r="BJ165" s="20" t="s">
        <v>74</v>
      </c>
      <c r="BK165" s="172">
        <f>ROUND(I165*H165,2)</f>
        <v>0</v>
      </c>
      <c r="BL165" s="20" t="s">
        <v>113</v>
      </c>
      <c r="BM165" s="171" t="s">
        <v>233</v>
      </c>
    </row>
    <row r="166" s="2" customFormat="1" ht="24.15" customHeight="1">
      <c r="A166" s="39"/>
      <c r="B166" s="159"/>
      <c r="C166" s="160" t="s">
        <v>234</v>
      </c>
      <c r="D166" s="160" t="s">
        <v>108</v>
      </c>
      <c r="E166" s="161" t="s">
        <v>235</v>
      </c>
      <c r="F166" s="162" t="s">
        <v>236</v>
      </c>
      <c r="G166" s="163" t="s">
        <v>237</v>
      </c>
      <c r="H166" s="164">
        <v>16</v>
      </c>
      <c r="I166" s="165"/>
      <c r="J166" s="166">
        <f>ROUND(I166*H166,2)</f>
        <v>0</v>
      </c>
      <c r="K166" s="162" t="s">
        <v>112</v>
      </c>
      <c r="L166" s="40"/>
      <c r="M166" s="167" t="s">
        <v>3</v>
      </c>
      <c r="N166" s="168" t="s">
        <v>40</v>
      </c>
      <c r="O166" s="73"/>
      <c r="P166" s="169">
        <f>O166*H166</f>
        <v>0</v>
      </c>
      <c r="Q166" s="169">
        <v>0</v>
      </c>
      <c r="R166" s="169">
        <f>Q166*H166</f>
        <v>0</v>
      </c>
      <c r="S166" s="169">
        <v>0.32000000000000001</v>
      </c>
      <c r="T166" s="170">
        <f>S166*H166</f>
        <v>5.1200000000000001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171" t="s">
        <v>113</v>
      </c>
      <c r="AT166" s="171" t="s">
        <v>108</v>
      </c>
      <c r="AU166" s="171" t="s">
        <v>76</v>
      </c>
      <c r="AY166" s="20" t="s">
        <v>106</v>
      </c>
      <c r="BE166" s="172">
        <f>IF(N166="základní",J166,0)</f>
        <v>0</v>
      </c>
      <c r="BF166" s="172">
        <f>IF(N166="snížená",J166,0)</f>
        <v>0</v>
      </c>
      <c r="BG166" s="172">
        <f>IF(N166="zákl. přenesená",J166,0)</f>
        <v>0</v>
      </c>
      <c r="BH166" s="172">
        <f>IF(N166="sníž. přenesená",J166,0)</f>
        <v>0</v>
      </c>
      <c r="BI166" s="172">
        <f>IF(N166="nulová",J166,0)</f>
        <v>0</v>
      </c>
      <c r="BJ166" s="20" t="s">
        <v>74</v>
      </c>
      <c r="BK166" s="172">
        <f>ROUND(I166*H166,2)</f>
        <v>0</v>
      </c>
      <c r="BL166" s="20" t="s">
        <v>113</v>
      </c>
      <c r="BM166" s="171" t="s">
        <v>238</v>
      </c>
    </row>
    <row r="167" s="2" customFormat="1">
      <c r="A167" s="39"/>
      <c r="B167" s="40"/>
      <c r="C167" s="39"/>
      <c r="D167" s="173" t="s">
        <v>115</v>
      </c>
      <c r="E167" s="39"/>
      <c r="F167" s="174" t="s">
        <v>239</v>
      </c>
      <c r="G167" s="39"/>
      <c r="H167" s="39"/>
      <c r="I167" s="175"/>
      <c r="J167" s="39"/>
      <c r="K167" s="39"/>
      <c r="L167" s="40"/>
      <c r="M167" s="176"/>
      <c r="N167" s="177"/>
      <c r="O167" s="73"/>
      <c r="P167" s="73"/>
      <c r="Q167" s="73"/>
      <c r="R167" s="73"/>
      <c r="S167" s="73"/>
      <c r="T167" s="74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T167" s="20" t="s">
        <v>115</v>
      </c>
      <c r="AU167" s="20" t="s">
        <v>76</v>
      </c>
    </row>
    <row r="168" s="12" customFormat="1" ht="22.8" customHeight="1">
      <c r="A168" s="12"/>
      <c r="B168" s="146"/>
      <c r="C168" s="12"/>
      <c r="D168" s="147" t="s">
        <v>68</v>
      </c>
      <c r="E168" s="157" t="s">
        <v>164</v>
      </c>
      <c r="F168" s="157" t="s">
        <v>240</v>
      </c>
      <c r="G168" s="12"/>
      <c r="H168" s="12"/>
      <c r="I168" s="149"/>
      <c r="J168" s="158">
        <f>BK168</f>
        <v>0</v>
      </c>
      <c r="K168" s="12"/>
      <c r="L168" s="146"/>
      <c r="M168" s="151"/>
      <c r="N168" s="152"/>
      <c r="O168" s="152"/>
      <c r="P168" s="153">
        <f>SUM(P169:P192)</f>
        <v>0</v>
      </c>
      <c r="Q168" s="152"/>
      <c r="R168" s="153">
        <f>SUM(R169:R192)</f>
        <v>21.65793</v>
      </c>
      <c r="S168" s="152"/>
      <c r="T168" s="154">
        <f>SUM(T169:T192)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147" t="s">
        <v>74</v>
      </c>
      <c r="AT168" s="155" t="s">
        <v>68</v>
      </c>
      <c r="AU168" s="155" t="s">
        <v>74</v>
      </c>
      <c r="AY168" s="147" t="s">
        <v>106</v>
      </c>
      <c r="BK168" s="156">
        <f>SUM(BK169:BK192)</f>
        <v>0</v>
      </c>
    </row>
    <row r="169" s="2" customFormat="1" ht="33" customHeight="1">
      <c r="A169" s="39"/>
      <c r="B169" s="159"/>
      <c r="C169" s="160" t="s">
        <v>241</v>
      </c>
      <c r="D169" s="160" t="s">
        <v>108</v>
      </c>
      <c r="E169" s="161" t="s">
        <v>242</v>
      </c>
      <c r="F169" s="162" t="s">
        <v>243</v>
      </c>
      <c r="G169" s="163" t="s">
        <v>215</v>
      </c>
      <c r="H169" s="164">
        <v>2</v>
      </c>
      <c r="I169" s="165"/>
      <c r="J169" s="166">
        <f>ROUND(I169*H169,2)</f>
        <v>0</v>
      </c>
      <c r="K169" s="162" t="s">
        <v>112</v>
      </c>
      <c r="L169" s="40"/>
      <c r="M169" s="167" t="s">
        <v>3</v>
      </c>
      <c r="N169" s="168" t="s">
        <v>40</v>
      </c>
      <c r="O169" s="73"/>
      <c r="P169" s="169">
        <f>O169*H169</f>
        <v>0</v>
      </c>
      <c r="Q169" s="169">
        <v>7.0056599999999998</v>
      </c>
      <c r="R169" s="169">
        <f>Q169*H169</f>
        <v>14.01132</v>
      </c>
      <c r="S169" s="169">
        <v>0</v>
      </c>
      <c r="T169" s="170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171" t="s">
        <v>113</v>
      </c>
      <c r="AT169" s="171" t="s">
        <v>108</v>
      </c>
      <c r="AU169" s="171" t="s">
        <v>76</v>
      </c>
      <c r="AY169" s="20" t="s">
        <v>106</v>
      </c>
      <c r="BE169" s="172">
        <f>IF(N169="základní",J169,0)</f>
        <v>0</v>
      </c>
      <c r="BF169" s="172">
        <f>IF(N169="snížená",J169,0)</f>
        <v>0</v>
      </c>
      <c r="BG169" s="172">
        <f>IF(N169="zákl. přenesená",J169,0)</f>
        <v>0</v>
      </c>
      <c r="BH169" s="172">
        <f>IF(N169="sníž. přenesená",J169,0)</f>
        <v>0</v>
      </c>
      <c r="BI169" s="172">
        <f>IF(N169="nulová",J169,0)</f>
        <v>0</v>
      </c>
      <c r="BJ169" s="20" t="s">
        <v>74</v>
      </c>
      <c r="BK169" s="172">
        <f>ROUND(I169*H169,2)</f>
        <v>0</v>
      </c>
      <c r="BL169" s="20" t="s">
        <v>113</v>
      </c>
      <c r="BM169" s="171" t="s">
        <v>244</v>
      </c>
    </row>
    <row r="170" s="2" customFormat="1">
      <c r="A170" s="39"/>
      <c r="B170" s="40"/>
      <c r="C170" s="39"/>
      <c r="D170" s="173" t="s">
        <v>115</v>
      </c>
      <c r="E170" s="39"/>
      <c r="F170" s="174" t="s">
        <v>245</v>
      </c>
      <c r="G170" s="39"/>
      <c r="H170" s="39"/>
      <c r="I170" s="175"/>
      <c r="J170" s="39"/>
      <c r="K170" s="39"/>
      <c r="L170" s="40"/>
      <c r="M170" s="176"/>
      <c r="N170" s="177"/>
      <c r="O170" s="73"/>
      <c r="P170" s="73"/>
      <c r="Q170" s="73"/>
      <c r="R170" s="73"/>
      <c r="S170" s="73"/>
      <c r="T170" s="74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T170" s="20" t="s">
        <v>115</v>
      </c>
      <c r="AU170" s="20" t="s">
        <v>76</v>
      </c>
    </row>
    <row r="171" s="2" customFormat="1" ht="33" customHeight="1">
      <c r="A171" s="39"/>
      <c r="B171" s="159"/>
      <c r="C171" s="160" t="s">
        <v>246</v>
      </c>
      <c r="D171" s="160" t="s">
        <v>108</v>
      </c>
      <c r="E171" s="161" t="s">
        <v>247</v>
      </c>
      <c r="F171" s="162" t="s">
        <v>248</v>
      </c>
      <c r="G171" s="163" t="s">
        <v>237</v>
      </c>
      <c r="H171" s="164">
        <v>16</v>
      </c>
      <c r="I171" s="165"/>
      <c r="J171" s="166">
        <f>ROUND(I171*H171,2)</f>
        <v>0</v>
      </c>
      <c r="K171" s="162" t="s">
        <v>112</v>
      </c>
      <c r="L171" s="40"/>
      <c r="M171" s="167" t="s">
        <v>3</v>
      </c>
      <c r="N171" s="168" t="s">
        <v>40</v>
      </c>
      <c r="O171" s="73"/>
      <c r="P171" s="169">
        <f>O171*H171</f>
        <v>0</v>
      </c>
      <c r="Q171" s="169">
        <v>0</v>
      </c>
      <c r="R171" s="169">
        <f>Q171*H171</f>
        <v>0</v>
      </c>
      <c r="S171" s="169">
        <v>0</v>
      </c>
      <c r="T171" s="170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171" t="s">
        <v>113</v>
      </c>
      <c r="AT171" s="171" t="s">
        <v>108</v>
      </c>
      <c r="AU171" s="171" t="s">
        <v>76</v>
      </c>
      <c r="AY171" s="20" t="s">
        <v>106</v>
      </c>
      <c r="BE171" s="172">
        <f>IF(N171="základní",J171,0)</f>
        <v>0</v>
      </c>
      <c r="BF171" s="172">
        <f>IF(N171="snížená",J171,0)</f>
        <v>0</v>
      </c>
      <c r="BG171" s="172">
        <f>IF(N171="zákl. přenesená",J171,0)</f>
        <v>0</v>
      </c>
      <c r="BH171" s="172">
        <f>IF(N171="sníž. přenesená",J171,0)</f>
        <v>0</v>
      </c>
      <c r="BI171" s="172">
        <f>IF(N171="nulová",J171,0)</f>
        <v>0</v>
      </c>
      <c r="BJ171" s="20" t="s">
        <v>74</v>
      </c>
      <c r="BK171" s="172">
        <f>ROUND(I171*H171,2)</f>
        <v>0</v>
      </c>
      <c r="BL171" s="20" t="s">
        <v>113</v>
      </c>
      <c r="BM171" s="171" t="s">
        <v>249</v>
      </c>
    </row>
    <row r="172" s="2" customFormat="1">
      <c r="A172" s="39"/>
      <c r="B172" s="40"/>
      <c r="C172" s="39"/>
      <c r="D172" s="173" t="s">
        <v>115</v>
      </c>
      <c r="E172" s="39"/>
      <c r="F172" s="174" t="s">
        <v>250</v>
      </c>
      <c r="G172" s="39"/>
      <c r="H172" s="39"/>
      <c r="I172" s="175"/>
      <c r="J172" s="39"/>
      <c r="K172" s="39"/>
      <c r="L172" s="40"/>
      <c r="M172" s="176"/>
      <c r="N172" s="177"/>
      <c r="O172" s="73"/>
      <c r="P172" s="73"/>
      <c r="Q172" s="73"/>
      <c r="R172" s="73"/>
      <c r="S172" s="73"/>
      <c r="T172" s="74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T172" s="20" t="s">
        <v>115</v>
      </c>
      <c r="AU172" s="20" t="s">
        <v>76</v>
      </c>
    </row>
    <row r="173" s="2" customFormat="1" ht="24.15" customHeight="1">
      <c r="A173" s="39"/>
      <c r="B173" s="159"/>
      <c r="C173" s="202" t="s">
        <v>251</v>
      </c>
      <c r="D173" s="202" t="s">
        <v>151</v>
      </c>
      <c r="E173" s="203" t="s">
        <v>252</v>
      </c>
      <c r="F173" s="204" t="s">
        <v>253</v>
      </c>
      <c r="G173" s="205" t="s">
        <v>237</v>
      </c>
      <c r="H173" s="206">
        <v>18</v>
      </c>
      <c r="I173" s="207"/>
      <c r="J173" s="208">
        <f>ROUND(I173*H173,2)</f>
        <v>0</v>
      </c>
      <c r="K173" s="204" t="s">
        <v>112</v>
      </c>
      <c r="L173" s="209"/>
      <c r="M173" s="210" t="s">
        <v>3</v>
      </c>
      <c r="N173" s="211" t="s">
        <v>40</v>
      </c>
      <c r="O173" s="73"/>
      <c r="P173" s="169">
        <f>O173*H173</f>
        <v>0</v>
      </c>
      <c r="Q173" s="169">
        <v>0.0091999999999999998</v>
      </c>
      <c r="R173" s="169">
        <f>Q173*H173</f>
        <v>0.1656</v>
      </c>
      <c r="S173" s="169">
        <v>0</v>
      </c>
      <c r="T173" s="170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171" t="s">
        <v>154</v>
      </c>
      <c r="AT173" s="171" t="s">
        <v>151</v>
      </c>
      <c r="AU173" s="171" t="s">
        <v>76</v>
      </c>
      <c r="AY173" s="20" t="s">
        <v>106</v>
      </c>
      <c r="BE173" s="172">
        <f>IF(N173="základní",J173,0)</f>
        <v>0</v>
      </c>
      <c r="BF173" s="172">
        <f>IF(N173="snížená",J173,0)</f>
        <v>0</v>
      </c>
      <c r="BG173" s="172">
        <f>IF(N173="zákl. přenesená",J173,0)</f>
        <v>0</v>
      </c>
      <c r="BH173" s="172">
        <f>IF(N173="sníž. přenesená",J173,0)</f>
        <v>0</v>
      </c>
      <c r="BI173" s="172">
        <f>IF(N173="nulová",J173,0)</f>
        <v>0</v>
      </c>
      <c r="BJ173" s="20" t="s">
        <v>74</v>
      </c>
      <c r="BK173" s="172">
        <f>ROUND(I173*H173,2)</f>
        <v>0</v>
      </c>
      <c r="BL173" s="20" t="s">
        <v>113</v>
      </c>
      <c r="BM173" s="171" t="s">
        <v>254</v>
      </c>
    </row>
    <row r="174" s="14" customFormat="1">
      <c r="A174" s="14"/>
      <c r="B174" s="186"/>
      <c r="C174" s="14"/>
      <c r="D174" s="179" t="s">
        <v>117</v>
      </c>
      <c r="E174" s="14"/>
      <c r="F174" s="188" t="s">
        <v>255</v>
      </c>
      <c r="G174" s="14"/>
      <c r="H174" s="189">
        <v>18</v>
      </c>
      <c r="I174" s="190"/>
      <c r="J174" s="14"/>
      <c r="K174" s="14"/>
      <c r="L174" s="186"/>
      <c r="M174" s="191"/>
      <c r="N174" s="192"/>
      <c r="O174" s="192"/>
      <c r="P174" s="192"/>
      <c r="Q174" s="192"/>
      <c r="R174" s="192"/>
      <c r="S174" s="192"/>
      <c r="T174" s="193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187" t="s">
        <v>117</v>
      </c>
      <c r="AU174" s="187" t="s">
        <v>76</v>
      </c>
      <c r="AV174" s="14" t="s">
        <v>76</v>
      </c>
      <c r="AW174" s="14" t="s">
        <v>4</v>
      </c>
      <c r="AX174" s="14" t="s">
        <v>74</v>
      </c>
      <c r="AY174" s="187" t="s">
        <v>106</v>
      </c>
    </row>
    <row r="175" s="2" customFormat="1" ht="33" customHeight="1">
      <c r="A175" s="39"/>
      <c r="B175" s="159"/>
      <c r="C175" s="160" t="s">
        <v>256</v>
      </c>
      <c r="D175" s="160" t="s">
        <v>108</v>
      </c>
      <c r="E175" s="161" t="s">
        <v>257</v>
      </c>
      <c r="F175" s="162" t="s">
        <v>258</v>
      </c>
      <c r="G175" s="163" t="s">
        <v>111</v>
      </c>
      <c r="H175" s="164">
        <v>6.4000000000000004</v>
      </c>
      <c r="I175" s="165"/>
      <c r="J175" s="166">
        <f>ROUND(I175*H175,2)</f>
        <v>0</v>
      </c>
      <c r="K175" s="162" t="s">
        <v>112</v>
      </c>
      <c r="L175" s="40"/>
      <c r="M175" s="167" t="s">
        <v>3</v>
      </c>
      <c r="N175" s="168" t="s">
        <v>40</v>
      </c>
      <c r="O175" s="73"/>
      <c r="P175" s="169">
        <f>O175*H175</f>
        <v>0</v>
      </c>
      <c r="Q175" s="169">
        <v>0</v>
      </c>
      <c r="R175" s="169">
        <f>Q175*H175</f>
        <v>0</v>
      </c>
      <c r="S175" s="169">
        <v>0</v>
      </c>
      <c r="T175" s="170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171" t="s">
        <v>113</v>
      </c>
      <c r="AT175" s="171" t="s">
        <v>108</v>
      </c>
      <c r="AU175" s="171" t="s">
        <v>76</v>
      </c>
      <c r="AY175" s="20" t="s">
        <v>106</v>
      </c>
      <c r="BE175" s="172">
        <f>IF(N175="základní",J175,0)</f>
        <v>0</v>
      </c>
      <c r="BF175" s="172">
        <f>IF(N175="snížená",J175,0)</f>
        <v>0</v>
      </c>
      <c r="BG175" s="172">
        <f>IF(N175="zákl. přenesená",J175,0)</f>
        <v>0</v>
      </c>
      <c r="BH175" s="172">
        <f>IF(N175="sníž. přenesená",J175,0)</f>
        <v>0</v>
      </c>
      <c r="BI175" s="172">
        <f>IF(N175="nulová",J175,0)</f>
        <v>0</v>
      </c>
      <c r="BJ175" s="20" t="s">
        <v>74</v>
      </c>
      <c r="BK175" s="172">
        <f>ROUND(I175*H175,2)</f>
        <v>0</v>
      </c>
      <c r="BL175" s="20" t="s">
        <v>113</v>
      </c>
      <c r="BM175" s="171" t="s">
        <v>259</v>
      </c>
    </row>
    <row r="176" s="2" customFormat="1">
      <c r="A176" s="39"/>
      <c r="B176" s="40"/>
      <c r="C176" s="39"/>
      <c r="D176" s="173" t="s">
        <v>115</v>
      </c>
      <c r="E176" s="39"/>
      <c r="F176" s="174" t="s">
        <v>260</v>
      </c>
      <c r="G176" s="39"/>
      <c r="H176" s="39"/>
      <c r="I176" s="175"/>
      <c r="J176" s="39"/>
      <c r="K176" s="39"/>
      <c r="L176" s="40"/>
      <c r="M176" s="176"/>
      <c r="N176" s="177"/>
      <c r="O176" s="73"/>
      <c r="P176" s="73"/>
      <c r="Q176" s="73"/>
      <c r="R176" s="73"/>
      <c r="S176" s="73"/>
      <c r="T176" s="74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T176" s="20" t="s">
        <v>115</v>
      </c>
      <c r="AU176" s="20" t="s">
        <v>76</v>
      </c>
    </row>
    <row r="177" s="13" customFormat="1">
      <c r="A177" s="13"/>
      <c r="B177" s="178"/>
      <c r="C177" s="13"/>
      <c r="D177" s="179" t="s">
        <v>117</v>
      </c>
      <c r="E177" s="180" t="s">
        <v>3</v>
      </c>
      <c r="F177" s="181" t="s">
        <v>261</v>
      </c>
      <c r="G177" s="13"/>
      <c r="H177" s="180" t="s">
        <v>3</v>
      </c>
      <c r="I177" s="182"/>
      <c r="J177" s="13"/>
      <c r="K177" s="13"/>
      <c r="L177" s="178"/>
      <c r="M177" s="183"/>
      <c r="N177" s="184"/>
      <c r="O177" s="184"/>
      <c r="P177" s="184"/>
      <c r="Q177" s="184"/>
      <c r="R177" s="184"/>
      <c r="S177" s="184"/>
      <c r="T177" s="185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180" t="s">
        <v>117</v>
      </c>
      <c r="AU177" s="180" t="s">
        <v>76</v>
      </c>
      <c r="AV177" s="13" t="s">
        <v>74</v>
      </c>
      <c r="AW177" s="13" t="s">
        <v>31</v>
      </c>
      <c r="AX177" s="13" t="s">
        <v>69</v>
      </c>
      <c r="AY177" s="180" t="s">
        <v>106</v>
      </c>
    </row>
    <row r="178" s="14" customFormat="1">
      <c r="A178" s="14"/>
      <c r="B178" s="186"/>
      <c r="C178" s="14"/>
      <c r="D178" s="179" t="s">
        <v>117</v>
      </c>
      <c r="E178" s="187" t="s">
        <v>3</v>
      </c>
      <c r="F178" s="188" t="s">
        <v>262</v>
      </c>
      <c r="G178" s="14"/>
      <c r="H178" s="189">
        <v>6.4000000000000004</v>
      </c>
      <c r="I178" s="190"/>
      <c r="J178" s="14"/>
      <c r="K178" s="14"/>
      <c r="L178" s="186"/>
      <c r="M178" s="191"/>
      <c r="N178" s="192"/>
      <c r="O178" s="192"/>
      <c r="P178" s="192"/>
      <c r="Q178" s="192"/>
      <c r="R178" s="192"/>
      <c r="S178" s="192"/>
      <c r="T178" s="193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187" t="s">
        <v>117</v>
      </c>
      <c r="AU178" s="187" t="s">
        <v>76</v>
      </c>
      <c r="AV178" s="14" t="s">
        <v>76</v>
      </c>
      <c r="AW178" s="14" t="s">
        <v>31</v>
      </c>
      <c r="AX178" s="14" t="s">
        <v>69</v>
      </c>
      <c r="AY178" s="187" t="s">
        <v>106</v>
      </c>
    </row>
    <row r="179" s="15" customFormat="1">
      <c r="A179" s="15"/>
      <c r="B179" s="194"/>
      <c r="C179" s="15"/>
      <c r="D179" s="179" t="s">
        <v>117</v>
      </c>
      <c r="E179" s="195" t="s">
        <v>3</v>
      </c>
      <c r="F179" s="196" t="s">
        <v>124</v>
      </c>
      <c r="G179" s="15"/>
      <c r="H179" s="197">
        <v>6.4000000000000004</v>
      </c>
      <c r="I179" s="198"/>
      <c r="J179" s="15"/>
      <c r="K179" s="15"/>
      <c r="L179" s="194"/>
      <c r="M179" s="199"/>
      <c r="N179" s="200"/>
      <c r="O179" s="200"/>
      <c r="P179" s="200"/>
      <c r="Q179" s="200"/>
      <c r="R179" s="200"/>
      <c r="S179" s="200"/>
      <c r="T179" s="201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T179" s="195" t="s">
        <v>117</v>
      </c>
      <c r="AU179" s="195" t="s">
        <v>76</v>
      </c>
      <c r="AV179" s="15" t="s">
        <v>113</v>
      </c>
      <c r="AW179" s="15" t="s">
        <v>31</v>
      </c>
      <c r="AX179" s="15" t="s">
        <v>74</v>
      </c>
      <c r="AY179" s="195" t="s">
        <v>106</v>
      </c>
    </row>
    <row r="180" s="2" customFormat="1" ht="33" customHeight="1">
      <c r="A180" s="39"/>
      <c r="B180" s="159"/>
      <c r="C180" s="160" t="s">
        <v>263</v>
      </c>
      <c r="D180" s="160" t="s">
        <v>108</v>
      </c>
      <c r="E180" s="161" t="s">
        <v>264</v>
      </c>
      <c r="F180" s="162" t="s">
        <v>265</v>
      </c>
      <c r="G180" s="163" t="s">
        <v>111</v>
      </c>
      <c r="H180" s="164">
        <v>3</v>
      </c>
      <c r="I180" s="165"/>
      <c r="J180" s="166">
        <f>ROUND(I180*H180,2)</f>
        <v>0</v>
      </c>
      <c r="K180" s="162" t="s">
        <v>112</v>
      </c>
      <c r="L180" s="40"/>
      <c r="M180" s="167" t="s">
        <v>3</v>
      </c>
      <c r="N180" s="168" t="s">
        <v>40</v>
      </c>
      <c r="O180" s="73"/>
      <c r="P180" s="169">
        <f>O180*H180</f>
        <v>0</v>
      </c>
      <c r="Q180" s="169">
        <v>0.48818</v>
      </c>
      <c r="R180" s="169">
        <f>Q180*H180</f>
        <v>1.46454</v>
      </c>
      <c r="S180" s="169">
        <v>0</v>
      </c>
      <c r="T180" s="170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171" t="s">
        <v>113</v>
      </c>
      <c r="AT180" s="171" t="s">
        <v>108</v>
      </c>
      <c r="AU180" s="171" t="s">
        <v>76</v>
      </c>
      <c r="AY180" s="20" t="s">
        <v>106</v>
      </c>
      <c r="BE180" s="172">
        <f>IF(N180="základní",J180,0)</f>
        <v>0</v>
      </c>
      <c r="BF180" s="172">
        <f>IF(N180="snížená",J180,0)</f>
        <v>0</v>
      </c>
      <c r="BG180" s="172">
        <f>IF(N180="zákl. přenesená",J180,0)</f>
        <v>0</v>
      </c>
      <c r="BH180" s="172">
        <f>IF(N180="sníž. přenesená",J180,0)</f>
        <v>0</v>
      </c>
      <c r="BI180" s="172">
        <f>IF(N180="nulová",J180,0)</f>
        <v>0</v>
      </c>
      <c r="BJ180" s="20" t="s">
        <v>74</v>
      </c>
      <c r="BK180" s="172">
        <f>ROUND(I180*H180,2)</f>
        <v>0</v>
      </c>
      <c r="BL180" s="20" t="s">
        <v>113</v>
      </c>
      <c r="BM180" s="171" t="s">
        <v>266</v>
      </c>
    </row>
    <row r="181" s="2" customFormat="1">
      <c r="A181" s="39"/>
      <c r="B181" s="40"/>
      <c r="C181" s="39"/>
      <c r="D181" s="173" t="s">
        <v>115</v>
      </c>
      <c r="E181" s="39"/>
      <c r="F181" s="174" t="s">
        <v>267</v>
      </c>
      <c r="G181" s="39"/>
      <c r="H181" s="39"/>
      <c r="I181" s="175"/>
      <c r="J181" s="39"/>
      <c r="K181" s="39"/>
      <c r="L181" s="40"/>
      <c r="M181" s="176"/>
      <c r="N181" s="177"/>
      <c r="O181" s="73"/>
      <c r="P181" s="73"/>
      <c r="Q181" s="73"/>
      <c r="R181" s="73"/>
      <c r="S181" s="73"/>
      <c r="T181" s="74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T181" s="20" t="s">
        <v>115</v>
      </c>
      <c r="AU181" s="20" t="s">
        <v>76</v>
      </c>
    </row>
    <row r="182" s="13" customFormat="1">
      <c r="A182" s="13"/>
      <c r="B182" s="178"/>
      <c r="C182" s="13"/>
      <c r="D182" s="179" t="s">
        <v>117</v>
      </c>
      <c r="E182" s="180" t="s">
        <v>3</v>
      </c>
      <c r="F182" s="181" t="s">
        <v>268</v>
      </c>
      <c r="G182" s="13"/>
      <c r="H182" s="180" t="s">
        <v>3</v>
      </c>
      <c r="I182" s="182"/>
      <c r="J182" s="13"/>
      <c r="K182" s="13"/>
      <c r="L182" s="178"/>
      <c r="M182" s="183"/>
      <c r="N182" s="184"/>
      <c r="O182" s="184"/>
      <c r="P182" s="184"/>
      <c r="Q182" s="184"/>
      <c r="R182" s="184"/>
      <c r="S182" s="184"/>
      <c r="T182" s="185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180" t="s">
        <v>117</v>
      </c>
      <c r="AU182" s="180" t="s">
        <v>76</v>
      </c>
      <c r="AV182" s="13" t="s">
        <v>74</v>
      </c>
      <c r="AW182" s="13" t="s">
        <v>31</v>
      </c>
      <c r="AX182" s="13" t="s">
        <v>69</v>
      </c>
      <c r="AY182" s="180" t="s">
        <v>106</v>
      </c>
    </row>
    <row r="183" s="14" customFormat="1">
      <c r="A183" s="14"/>
      <c r="B183" s="186"/>
      <c r="C183" s="14"/>
      <c r="D183" s="179" t="s">
        <v>117</v>
      </c>
      <c r="E183" s="187" t="s">
        <v>3</v>
      </c>
      <c r="F183" s="188" t="s">
        <v>269</v>
      </c>
      <c r="G183" s="14"/>
      <c r="H183" s="189">
        <v>3</v>
      </c>
      <c r="I183" s="190"/>
      <c r="J183" s="14"/>
      <c r="K183" s="14"/>
      <c r="L183" s="186"/>
      <c r="M183" s="191"/>
      <c r="N183" s="192"/>
      <c r="O183" s="192"/>
      <c r="P183" s="192"/>
      <c r="Q183" s="192"/>
      <c r="R183" s="192"/>
      <c r="S183" s="192"/>
      <c r="T183" s="193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187" t="s">
        <v>117</v>
      </c>
      <c r="AU183" s="187" t="s">
        <v>76</v>
      </c>
      <c r="AV183" s="14" t="s">
        <v>76</v>
      </c>
      <c r="AW183" s="14" t="s">
        <v>31</v>
      </c>
      <c r="AX183" s="14" t="s">
        <v>69</v>
      </c>
      <c r="AY183" s="187" t="s">
        <v>106</v>
      </c>
    </row>
    <row r="184" s="15" customFormat="1">
      <c r="A184" s="15"/>
      <c r="B184" s="194"/>
      <c r="C184" s="15"/>
      <c r="D184" s="179" t="s">
        <v>117</v>
      </c>
      <c r="E184" s="195" t="s">
        <v>3</v>
      </c>
      <c r="F184" s="196" t="s">
        <v>124</v>
      </c>
      <c r="G184" s="15"/>
      <c r="H184" s="197">
        <v>3</v>
      </c>
      <c r="I184" s="198"/>
      <c r="J184" s="15"/>
      <c r="K184" s="15"/>
      <c r="L184" s="194"/>
      <c r="M184" s="199"/>
      <c r="N184" s="200"/>
      <c r="O184" s="200"/>
      <c r="P184" s="200"/>
      <c r="Q184" s="200"/>
      <c r="R184" s="200"/>
      <c r="S184" s="200"/>
      <c r="T184" s="201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T184" s="195" t="s">
        <v>117</v>
      </c>
      <c r="AU184" s="195" t="s">
        <v>76</v>
      </c>
      <c r="AV184" s="15" t="s">
        <v>113</v>
      </c>
      <c r="AW184" s="15" t="s">
        <v>31</v>
      </c>
      <c r="AX184" s="15" t="s">
        <v>74</v>
      </c>
      <c r="AY184" s="195" t="s">
        <v>106</v>
      </c>
    </row>
    <row r="185" s="2" customFormat="1" ht="16.5" customHeight="1">
      <c r="A185" s="39"/>
      <c r="B185" s="159"/>
      <c r="C185" s="202" t="s">
        <v>270</v>
      </c>
      <c r="D185" s="202" t="s">
        <v>151</v>
      </c>
      <c r="E185" s="203" t="s">
        <v>271</v>
      </c>
      <c r="F185" s="204" t="s">
        <v>272</v>
      </c>
      <c r="G185" s="205" t="s">
        <v>141</v>
      </c>
      <c r="H185" s="206">
        <v>6</v>
      </c>
      <c r="I185" s="207"/>
      <c r="J185" s="208">
        <f>ROUND(I185*H185,2)</f>
        <v>0</v>
      </c>
      <c r="K185" s="204" t="s">
        <v>112</v>
      </c>
      <c r="L185" s="209"/>
      <c r="M185" s="210" t="s">
        <v>3</v>
      </c>
      <c r="N185" s="211" t="s">
        <v>40</v>
      </c>
      <c r="O185" s="73"/>
      <c r="P185" s="169">
        <f>O185*H185</f>
        <v>0</v>
      </c>
      <c r="Q185" s="169">
        <v>1</v>
      </c>
      <c r="R185" s="169">
        <f>Q185*H185</f>
        <v>6</v>
      </c>
      <c r="S185" s="169">
        <v>0</v>
      </c>
      <c r="T185" s="170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171" t="s">
        <v>154</v>
      </c>
      <c r="AT185" s="171" t="s">
        <v>151</v>
      </c>
      <c r="AU185" s="171" t="s">
        <v>76</v>
      </c>
      <c r="AY185" s="20" t="s">
        <v>106</v>
      </c>
      <c r="BE185" s="172">
        <f>IF(N185="základní",J185,0)</f>
        <v>0</v>
      </c>
      <c r="BF185" s="172">
        <f>IF(N185="snížená",J185,0)</f>
        <v>0</v>
      </c>
      <c r="BG185" s="172">
        <f>IF(N185="zákl. přenesená",J185,0)</f>
        <v>0</v>
      </c>
      <c r="BH185" s="172">
        <f>IF(N185="sníž. přenesená",J185,0)</f>
        <v>0</v>
      </c>
      <c r="BI185" s="172">
        <f>IF(N185="nulová",J185,0)</f>
        <v>0</v>
      </c>
      <c r="BJ185" s="20" t="s">
        <v>74</v>
      </c>
      <c r="BK185" s="172">
        <f>ROUND(I185*H185,2)</f>
        <v>0</v>
      </c>
      <c r="BL185" s="20" t="s">
        <v>113</v>
      </c>
      <c r="BM185" s="171" t="s">
        <v>273</v>
      </c>
    </row>
    <row r="186" s="14" customFormat="1">
      <c r="A186" s="14"/>
      <c r="B186" s="186"/>
      <c r="C186" s="14"/>
      <c r="D186" s="179" t="s">
        <v>117</v>
      </c>
      <c r="E186" s="14"/>
      <c r="F186" s="188" t="s">
        <v>274</v>
      </c>
      <c r="G186" s="14"/>
      <c r="H186" s="189">
        <v>6</v>
      </c>
      <c r="I186" s="190"/>
      <c r="J186" s="14"/>
      <c r="K186" s="14"/>
      <c r="L186" s="186"/>
      <c r="M186" s="191"/>
      <c r="N186" s="192"/>
      <c r="O186" s="192"/>
      <c r="P186" s="192"/>
      <c r="Q186" s="192"/>
      <c r="R186" s="192"/>
      <c r="S186" s="192"/>
      <c r="T186" s="193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187" t="s">
        <v>117</v>
      </c>
      <c r="AU186" s="187" t="s">
        <v>76</v>
      </c>
      <c r="AV186" s="14" t="s">
        <v>76</v>
      </c>
      <c r="AW186" s="14" t="s">
        <v>4</v>
      </c>
      <c r="AX186" s="14" t="s">
        <v>74</v>
      </c>
      <c r="AY186" s="187" t="s">
        <v>106</v>
      </c>
    </row>
    <row r="187" s="2" customFormat="1" ht="62.7" customHeight="1">
      <c r="A187" s="39"/>
      <c r="B187" s="159"/>
      <c r="C187" s="160" t="s">
        <v>275</v>
      </c>
      <c r="D187" s="160" t="s">
        <v>108</v>
      </c>
      <c r="E187" s="161" t="s">
        <v>276</v>
      </c>
      <c r="F187" s="162" t="s">
        <v>277</v>
      </c>
      <c r="G187" s="163" t="s">
        <v>237</v>
      </c>
      <c r="H187" s="164">
        <v>27</v>
      </c>
      <c r="I187" s="165"/>
      <c r="J187" s="166">
        <f>ROUND(I187*H187,2)</f>
        <v>0</v>
      </c>
      <c r="K187" s="162" t="s">
        <v>112</v>
      </c>
      <c r="L187" s="40"/>
      <c r="M187" s="167" t="s">
        <v>3</v>
      </c>
      <c r="N187" s="168" t="s">
        <v>40</v>
      </c>
      <c r="O187" s="73"/>
      <c r="P187" s="169">
        <f>O187*H187</f>
        <v>0</v>
      </c>
      <c r="Q187" s="169">
        <v>0.00060999999999999997</v>
      </c>
      <c r="R187" s="169">
        <f>Q187*H187</f>
        <v>0.016469999999999999</v>
      </c>
      <c r="S187" s="169">
        <v>0</v>
      </c>
      <c r="T187" s="170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171" t="s">
        <v>113</v>
      </c>
      <c r="AT187" s="171" t="s">
        <v>108</v>
      </c>
      <c r="AU187" s="171" t="s">
        <v>76</v>
      </c>
      <c r="AY187" s="20" t="s">
        <v>106</v>
      </c>
      <c r="BE187" s="172">
        <f>IF(N187="základní",J187,0)</f>
        <v>0</v>
      </c>
      <c r="BF187" s="172">
        <f>IF(N187="snížená",J187,0)</f>
        <v>0</v>
      </c>
      <c r="BG187" s="172">
        <f>IF(N187="zákl. přenesená",J187,0)</f>
        <v>0</v>
      </c>
      <c r="BH187" s="172">
        <f>IF(N187="sníž. přenesená",J187,0)</f>
        <v>0</v>
      </c>
      <c r="BI187" s="172">
        <f>IF(N187="nulová",J187,0)</f>
        <v>0</v>
      </c>
      <c r="BJ187" s="20" t="s">
        <v>74</v>
      </c>
      <c r="BK187" s="172">
        <f>ROUND(I187*H187,2)</f>
        <v>0</v>
      </c>
      <c r="BL187" s="20" t="s">
        <v>113</v>
      </c>
      <c r="BM187" s="171" t="s">
        <v>278</v>
      </c>
    </row>
    <row r="188" s="2" customFormat="1">
      <c r="A188" s="39"/>
      <c r="B188" s="40"/>
      <c r="C188" s="39"/>
      <c r="D188" s="173" t="s">
        <v>115</v>
      </c>
      <c r="E188" s="39"/>
      <c r="F188" s="174" t="s">
        <v>279</v>
      </c>
      <c r="G188" s="39"/>
      <c r="H188" s="39"/>
      <c r="I188" s="175"/>
      <c r="J188" s="39"/>
      <c r="K188" s="39"/>
      <c r="L188" s="40"/>
      <c r="M188" s="176"/>
      <c r="N188" s="177"/>
      <c r="O188" s="73"/>
      <c r="P188" s="73"/>
      <c r="Q188" s="73"/>
      <c r="R188" s="73"/>
      <c r="S188" s="73"/>
      <c r="T188" s="74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T188" s="20" t="s">
        <v>115</v>
      </c>
      <c r="AU188" s="20" t="s">
        <v>76</v>
      </c>
    </row>
    <row r="189" s="2" customFormat="1" ht="24.15" customHeight="1">
      <c r="A189" s="39"/>
      <c r="B189" s="159"/>
      <c r="C189" s="160" t="s">
        <v>280</v>
      </c>
      <c r="D189" s="160" t="s">
        <v>108</v>
      </c>
      <c r="E189" s="161" t="s">
        <v>281</v>
      </c>
      <c r="F189" s="162" t="s">
        <v>282</v>
      </c>
      <c r="G189" s="163" t="s">
        <v>237</v>
      </c>
      <c r="H189" s="164">
        <v>27</v>
      </c>
      <c r="I189" s="165"/>
      <c r="J189" s="166">
        <f>ROUND(I189*H189,2)</f>
        <v>0</v>
      </c>
      <c r="K189" s="162" t="s">
        <v>112</v>
      </c>
      <c r="L189" s="40"/>
      <c r="M189" s="167" t="s">
        <v>3</v>
      </c>
      <c r="N189" s="168" t="s">
        <v>40</v>
      </c>
      <c r="O189" s="73"/>
      <c r="P189" s="169">
        <f>O189*H189</f>
        <v>0</v>
      </c>
      <c r="Q189" s="169">
        <v>0</v>
      </c>
      <c r="R189" s="169">
        <f>Q189*H189</f>
        <v>0</v>
      </c>
      <c r="S189" s="169">
        <v>0</v>
      </c>
      <c r="T189" s="170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171" t="s">
        <v>113</v>
      </c>
      <c r="AT189" s="171" t="s">
        <v>108</v>
      </c>
      <c r="AU189" s="171" t="s">
        <v>76</v>
      </c>
      <c r="AY189" s="20" t="s">
        <v>106</v>
      </c>
      <c r="BE189" s="172">
        <f>IF(N189="základní",J189,0)</f>
        <v>0</v>
      </c>
      <c r="BF189" s="172">
        <f>IF(N189="snížená",J189,0)</f>
        <v>0</v>
      </c>
      <c r="BG189" s="172">
        <f>IF(N189="zákl. přenesená",J189,0)</f>
        <v>0</v>
      </c>
      <c r="BH189" s="172">
        <f>IF(N189="sníž. přenesená",J189,0)</f>
        <v>0</v>
      </c>
      <c r="BI189" s="172">
        <f>IF(N189="nulová",J189,0)</f>
        <v>0</v>
      </c>
      <c r="BJ189" s="20" t="s">
        <v>74</v>
      </c>
      <c r="BK189" s="172">
        <f>ROUND(I189*H189,2)</f>
        <v>0</v>
      </c>
      <c r="BL189" s="20" t="s">
        <v>113</v>
      </c>
      <c r="BM189" s="171" t="s">
        <v>283</v>
      </c>
    </row>
    <row r="190" s="2" customFormat="1">
      <c r="A190" s="39"/>
      <c r="B190" s="40"/>
      <c r="C190" s="39"/>
      <c r="D190" s="173" t="s">
        <v>115</v>
      </c>
      <c r="E190" s="39"/>
      <c r="F190" s="174" t="s">
        <v>284</v>
      </c>
      <c r="G190" s="39"/>
      <c r="H190" s="39"/>
      <c r="I190" s="175"/>
      <c r="J190" s="39"/>
      <c r="K190" s="39"/>
      <c r="L190" s="40"/>
      <c r="M190" s="176"/>
      <c r="N190" s="177"/>
      <c r="O190" s="73"/>
      <c r="P190" s="73"/>
      <c r="Q190" s="73"/>
      <c r="R190" s="73"/>
      <c r="S190" s="73"/>
      <c r="T190" s="74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T190" s="20" t="s">
        <v>115</v>
      </c>
      <c r="AU190" s="20" t="s">
        <v>76</v>
      </c>
    </row>
    <row r="191" s="2" customFormat="1" ht="33" customHeight="1">
      <c r="A191" s="39"/>
      <c r="B191" s="159"/>
      <c r="C191" s="160" t="s">
        <v>285</v>
      </c>
      <c r="D191" s="160" t="s">
        <v>108</v>
      </c>
      <c r="E191" s="161" t="s">
        <v>286</v>
      </c>
      <c r="F191" s="162" t="s">
        <v>287</v>
      </c>
      <c r="G191" s="163" t="s">
        <v>159</v>
      </c>
      <c r="H191" s="164">
        <v>2300</v>
      </c>
      <c r="I191" s="165"/>
      <c r="J191" s="166">
        <f>ROUND(I191*H191,2)</f>
        <v>0</v>
      </c>
      <c r="K191" s="162" t="s">
        <v>112</v>
      </c>
      <c r="L191" s="40"/>
      <c r="M191" s="167" t="s">
        <v>3</v>
      </c>
      <c r="N191" s="168" t="s">
        <v>40</v>
      </c>
      <c r="O191" s="73"/>
      <c r="P191" s="169">
        <f>O191*H191</f>
        <v>0</v>
      </c>
      <c r="Q191" s="169">
        <v>0</v>
      </c>
      <c r="R191" s="169">
        <f>Q191*H191</f>
        <v>0</v>
      </c>
      <c r="S191" s="169">
        <v>0</v>
      </c>
      <c r="T191" s="170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171" t="s">
        <v>113</v>
      </c>
      <c r="AT191" s="171" t="s">
        <v>108</v>
      </c>
      <c r="AU191" s="171" t="s">
        <v>76</v>
      </c>
      <c r="AY191" s="20" t="s">
        <v>106</v>
      </c>
      <c r="BE191" s="172">
        <f>IF(N191="základní",J191,0)</f>
        <v>0</v>
      </c>
      <c r="BF191" s="172">
        <f>IF(N191="snížená",J191,0)</f>
        <v>0</v>
      </c>
      <c r="BG191" s="172">
        <f>IF(N191="zákl. přenesená",J191,0)</f>
        <v>0</v>
      </c>
      <c r="BH191" s="172">
        <f>IF(N191="sníž. přenesená",J191,0)</f>
        <v>0</v>
      </c>
      <c r="BI191" s="172">
        <f>IF(N191="nulová",J191,0)</f>
        <v>0</v>
      </c>
      <c r="BJ191" s="20" t="s">
        <v>74</v>
      </c>
      <c r="BK191" s="172">
        <f>ROUND(I191*H191,2)</f>
        <v>0</v>
      </c>
      <c r="BL191" s="20" t="s">
        <v>113</v>
      </c>
      <c r="BM191" s="171" t="s">
        <v>288</v>
      </c>
    </row>
    <row r="192" s="2" customFormat="1">
      <c r="A192" s="39"/>
      <c r="B192" s="40"/>
      <c r="C192" s="39"/>
      <c r="D192" s="173" t="s">
        <v>115</v>
      </c>
      <c r="E192" s="39"/>
      <c r="F192" s="174" t="s">
        <v>289</v>
      </c>
      <c r="G192" s="39"/>
      <c r="H192" s="39"/>
      <c r="I192" s="175"/>
      <c r="J192" s="39"/>
      <c r="K192" s="39"/>
      <c r="L192" s="40"/>
      <c r="M192" s="176"/>
      <c r="N192" s="177"/>
      <c r="O192" s="73"/>
      <c r="P192" s="73"/>
      <c r="Q192" s="73"/>
      <c r="R192" s="73"/>
      <c r="S192" s="73"/>
      <c r="T192" s="74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T192" s="20" t="s">
        <v>115</v>
      </c>
      <c r="AU192" s="20" t="s">
        <v>76</v>
      </c>
    </row>
    <row r="193" s="12" customFormat="1" ht="22.8" customHeight="1">
      <c r="A193" s="12"/>
      <c r="B193" s="146"/>
      <c r="C193" s="12"/>
      <c r="D193" s="147" t="s">
        <v>68</v>
      </c>
      <c r="E193" s="157" t="s">
        <v>290</v>
      </c>
      <c r="F193" s="157" t="s">
        <v>291</v>
      </c>
      <c r="G193" s="12"/>
      <c r="H193" s="12"/>
      <c r="I193" s="149"/>
      <c r="J193" s="158">
        <f>BK193</f>
        <v>0</v>
      </c>
      <c r="K193" s="12"/>
      <c r="L193" s="146"/>
      <c r="M193" s="151"/>
      <c r="N193" s="152"/>
      <c r="O193" s="152"/>
      <c r="P193" s="153">
        <f>SUM(P194:P202)</f>
        <v>0</v>
      </c>
      <c r="Q193" s="152"/>
      <c r="R193" s="153">
        <f>SUM(R194:R202)</f>
        <v>0</v>
      </c>
      <c r="S193" s="152"/>
      <c r="T193" s="154">
        <f>SUM(T194:T202)</f>
        <v>0</v>
      </c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R193" s="147" t="s">
        <v>74</v>
      </c>
      <c r="AT193" s="155" t="s">
        <v>68</v>
      </c>
      <c r="AU193" s="155" t="s">
        <v>74</v>
      </c>
      <c r="AY193" s="147" t="s">
        <v>106</v>
      </c>
      <c r="BK193" s="156">
        <f>SUM(BK194:BK202)</f>
        <v>0</v>
      </c>
    </row>
    <row r="194" s="2" customFormat="1" ht="24.15" customHeight="1">
      <c r="A194" s="39"/>
      <c r="B194" s="159"/>
      <c r="C194" s="160" t="s">
        <v>292</v>
      </c>
      <c r="D194" s="160" t="s">
        <v>108</v>
      </c>
      <c r="E194" s="161" t="s">
        <v>293</v>
      </c>
      <c r="F194" s="162" t="s">
        <v>294</v>
      </c>
      <c r="G194" s="163" t="s">
        <v>141</v>
      </c>
      <c r="H194" s="164">
        <v>14.66</v>
      </c>
      <c r="I194" s="165"/>
      <c r="J194" s="166">
        <f>ROUND(I194*H194,2)</f>
        <v>0</v>
      </c>
      <c r="K194" s="162" t="s">
        <v>112</v>
      </c>
      <c r="L194" s="40"/>
      <c r="M194" s="167" t="s">
        <v>3</v>
      </c>
      <c r="N194" s="168" t="s">
        <v>40</v>
      </c>
      <c r="O194" s="73"/>
      <c r="P194" s="169">
        <f>O194*H194</f>
        <v>0</v>
      </c>
      <c r="Q194" s="169">
        <v>0</v>
      </c>
      <c r="R194" s="169">
        <f>Q194*H194</f>
        <v>0</v>
      </c>
      <c r="S194" s="169">
        <v>0</v>
      </c>
      <c r="T194" s="170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171" t="s">
        <v>113</v>
      </c>
      <c r="AT194" s="171" t="s">
        <v>108</v>
      </c>
      <c r="AU194" s="171" t="s">
        <v>76</v>
      </c>
      <c r="AY194" s="20" t="s">
        <v>106</v>
      </c>
      <c r="BE194" s="172">
        <f>IF(N194="základní",J194,0)</f>
        <v>0</v>
      </c>
      <c r="BF194" s="172">
        <f>IF(N194="snížená",J194,0)</f>
        <v>0</v>
      </c>
      <c r="BG194" s="172">
        <f>IF(N194="zákl. přenesená",J194,0)</f>
        <v>0</v>
      </c>
      <c r="BH194" s="172">
        <f>IF(N194="sníž. přenesená",J194,0)</f>
        <v>0</v>
      </c>
      <c r="BI194" s="172">
        <f>IF(N194="nulová",J194,0)</f>
        <v>0</v>
      </c>
      <c r="BJ194" s="20" t="s">
        <v>74</v>
      </c>
      <c r="BK194" s="172">
        <f>ROUND(I194*H194,2)</f>
        <v>0</v>
      </c>
      <c r="BL194" s="20" t="s">
        <v>113</v>
      </c>
      <c r="BM194" s="171" t="s">
        <v>295</v>
      </c>
    </row>
    <row r="195" s="2" customFormat="1">
      <c r="A195" s="39"/>
      <c r="B195" s="40"/>
      <c r="C195" s="39"/>
      <c r="D195" s="173" t="s">
        <v>115</v>
      </c>
      <c r="E195" s="39"/>
      <c r="F195" s="174" t="s">
        <v>296</v>
      </c>
      <c r="G195" s="39"/>
      <c r="H195" s="39"/>
      <c r="I195" s="175"/>
      <c r="J195" s="39"/>
      <c r="K195" s="39"/>
      <c r="L195" s="40"/>
      <c r="M195" s="176"/>
      <c r="N195" s="177"/>
      <c r="O195" s="73"/>
      <c r="P195" s="73"/>
      <c r="Q195" s="73"/>
      <c r="R195" s="73"/>
      <c r="S195" s="73"/>
      <c r="T195" s="74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T195" s="20" t="s">
        <v>115</v>
      </c>
      <c r="AU195" s="20" t="s">
        <v>76</v>
      </c>
    </row>
    <row r="196" s="2" customFormat="1" ht="37.8" customHeight="1">
      <c r="A196" s="39"/>
      <c r="B196" s="159"/>
      <c r="C196" s="160" t="s">
        <v>297</v>
      </c>
      <c r="D196" s="160" t="s">
        <v>108</v>
      </c>
      <c r="E196" s="161" t="s">
        <v>298</v>
      </c>
      <c r="F196" s="162" t="s">
        <v>299</v>
      </c>
      <c r="G196" s="163" t="s">
        <v>141</v>
      </c>
      <c r="H196" s="164">
        <v>14.66</v>
      </c>
      <c r="I196" s="165"/>
      <c r="J196" s="166">
        <f>ROUND(I196*H196,2)</f>
        <v>0</v>
      </c>
      <c r="K196" s="162" t="s">
        <v>112</v>
      </c>
      <c r="L196" s="40"/>
      <c r="M196" s="167" t="s">
        <v>3</v>
      </c>
      <c r="N196" s="168" t="s">
        <v>40</v>
      </c>
      <c r="O196" s="73"/>
      <c r="P196" s="169">
        <f>O196*H196</f>
        <v>0</v>
      </c>
      <c r="Q196" s="169">
        <v>0</v>
      </c>
      <c r="R196" s="169">
        <f>Q196*H196</f>
        <v>0</v>
      </c>
      <c r="S196" s="169">
        <v>0</v>
      </c>
      <c r="T196" s="170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171" t="s">
        <v>113</v>
      </c>
      <c r="AT196" s="171" t="s">
        <v>108</v>
      </c>
      <c r="AU196" s="171" t="s">
        <v>76</v>
      </c>
      <c r="AY196" s="20" t="s">
        <v>106</v>
      </c>
      <c r="BE196" s="172">
        <f>IF(N196="základní",J196,0)</f>
        <v>0</v>
      </c>
      <c r="BF196" s="172">
        <f>IF(N196="snížená",J196,0)</f>
        <v>0</v>
      </c>
      <c r="BG196" s="172">
        <f>IF(N196="zákl. přenesená",J196,0)</f>
        <v>0</v>
      </c>
      <c r="BH196" s="172">
        <f>IF(N196="sníž. přenesená",J196,0)</f>
        <v>0</v>
      </c>
      <c r="BI196" s="172">
        <f>IF(N196="nulová",J196,0)</f>
        <v>0</v>
      </c>
      <c r="BJ196" s="20" t="s">
        <v>74</v>
      </c>
      <c r="BK196" s="172">
        <f>ROUND(I196*H196,2)</f>
        <v>0</v>
      </c>
      <c r="BL196" s="20" t="s">
        <v>113</v>
      </c>
      <c r="BM196" s="171" t="s">
        <v>300</v>
      </c>
    </row>
    <row r="197" s="2" customFormat="1">
      <c r="A197" s="39"/>
      <c r="B197" s="40"/>
      <c r="C197" s="39"/>
      <c r="D197" s="173" t="s">
        <v>115</v>
      </c>
      <c r="E197" s="39"/>
      <c r="F197" s="174" t="s">
        <v>301</v>
      </c>
      <c r="G197" s="39"/>
      <c r="H197" s="39"/>
      <c r="I197" s="175"/>
      <c r="J197" s="39"/>
      <c r="K197" s="39"/>
      <c r="L197" s="40"/>
      <c r="M197" s="176"/>
      <c r="N197" s="177"/>
      <c r="O197" s="73"/>
      <c r="P197" s="73"/>
      <c r="Q197" s="73"/>
      <c r="R197" s="73"/>
      <c r="S197" s="73"/>
      <c r="T197" s="74"/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T197" s="20" t="s">
        <v>115</v>
      </c>
      <c r="AU197" s="20" t="s">
        <v>76</v>
      </c>
    </row>
    <row r="198" s="2" customFormat="1" ht="49.05" customHeight="1">
      <c r="A198" s="39"/>
      <c r="B198" s="159"/>
      <c r="C198" s="160" t="s">
        <v>302</v>
      </c>
      <c r="D198" s="160" t="s">
        <v>108</v>
      </c>
      <c r="E198" s="161" t="s">
        <v>303</v>
      </c>
      <c r="F198" s="162" t="s">
        <v>304</v>
      </c>
      <c r="G198" s="163" t="s">
        <v>141</v>
      </c>
      <c r="H198" s="164">
        <v>146.59999999999999</v>
      </c>
      <c r="I198" s="165"/>
      <c r="J198" s="166">
        <f>ROUND(I198*H198,2)</f>
        <v>0</v>
      </c>
      <c r="K198" s="162" t="s">
        <v>112</v>
      </c>
      <c r="L198" s="40"/>
      <c r="M198" s="167" t="s">
        <v>3</v>
      </c>
      <c r="N198" s="168" t="s">
        <v>40</v>
      </c>
      <c r="O198" s="73"/>
      <c r="P198" s="169">
        <f>O198*H198</f>
        <v>0</v>
      </c>
      <c r="Q198" s="169">
        <v>0</v>
      </c>
      <c r="R198" s="169">
        <f>Q198*H198</f>
        <v>0</v>
      </c>
      <c r="S198" s="169">
        <v>0</v>
      </c>
      <c r="T198" s="170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171" t="s">
        <v>113</v>
      </c>
      <c r="AT198" s="171" t="s">
        <v>108</v>
      </c>
      <c r="AU198" s="171" t="s">
        <v>76</v>
      </c>
      <c r="AY198" s="20" t="s">
        <v>106</v>
      </c>
      <c r="BE198" s="172">
        <f>IF(N198="základní",J198,0)</f>
        <v>0</v>
      </c>
      <c r="BF198" s="172">
        <f>IF(N198="snížená",J198,0)</f>
        <v>0</v>
      </c>
      <c r="BG198" s="172">
        <f>IF(N198="zákl. přenesená",J198,0)</f>
        <v>0</v>
      </c>
      <c r="BH198" s="172">
        <f>IF(N198="sníž. přenesená",J198,0)</f>
        <v>0</v>
      </c>
      <c r="BI198" s="172">
        <f>IF(N198="nulová",J198,0)</f>
        <v>0</v>
      </c>
      <c r="BJ198" s="20" t="s">
        <v>74</v>
      </c>
      <c r="BK198" s="172">
        <f>ROUND(I198*H198,2)</f>
        <v>0</v>
      </c>
      <c r="BL198" s="20" t="s">
        <v>113</v>
      </c>
      <c r="BM198" s="171" t="s">
        <v>305</v>
      </c>
    </row>
    <row r="199" s="2" customFormat="1">
      <c r="A199" s="39"/>
      <c r="B199" s="40"/>
      <c r="C199" s="39"/>
      <c r="D199" s="173" t="s">
        <v>115</v>
      </c>
      <c r="E199" s="39"/>
      <c r="F199" s="174" t="s">
        <v>306</v>
      </c>
      <c r="G199" s="39"/>
      <c r="H199" s="39"/>
      <c r="I199" s="175"/>
      <c r="J199" s="39"/>
      <c r="K199" s="39"/>
      <c r="L199" s="40"/>
      <c r="M199" s="176"/>
      <c r="N199" s="177"/>
      <c r="O199" s="73"/>
      <c r="P199" s="73"/>
      <c r="Q199" s="73"/>
      <c r="R199" s="73"/>
      <c r="S199" s="73"/>
      <c r="T199" s="74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T199" s="20" t="s">
        <v>115</v>
      </c>
      <c r="AU199" s="20" t="s">
        <v>76</v>
      </c>
    </row>
    <row r="200" s="14" customFormat="1">
      <c r="A200" s="14"/>
      <c r="B200" s="186"/>
      <c r="C200" s="14"/>
      <c r="D200" s="179" t="s">
        <v>117</v>
      </c>
      <c r="E200" s="14"/>
      <c r="F200" s="188" t="s">
        <v>307</v>
      </c>
      <c r="G200" s="14"/>
      <c r="H200" s="189">
        <v>146.59999999999999</v>
      </c>
      <c r="I200" s="190"/>
      <c r="J200" s="14"/>
      <c r="K200" s="14"/>
      <c r="L200" s="186"/>
      <c r="M200" s="191"/>
      <c r="N200" s="192"/>
      <c r="O200" s="192"/>
      <c r="P200" s="192"/>
      <c r="Q200" s="192"/>
      <c r="R200" s="192"/>
      <c r="S200" s="192"/>
      <c r="T200" s="193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187" t="s">
        <v>117</v>
      </c>
      <c r="AU200" s="187" t="s">
        <v>76</v>
      </c>
      <c r="AV200" s="14" t="s">
        <v>76</v>
      </c>
      <c r="AW200" s="14" t="s">
        <v>4</v>
      </c>
      <c r="AX200" s="14" t="s">
        <v>74</v>
      </c>
      <c r="AY200" s="187" t="s">
        <v>106</v>
      </c>
    </row>
    <row r="201" s="2" customFormat="1" ht="44.25" customHeight="1">
      <c r="A201" s="39"/>
      <c r="B201" s="159"/>
      <c r="C201" s="160" t="s">
        <v>308</v>
      </c>
      <c r="D201" s="160" t="s">
        <v>108</v>
      </c>
      <c r="E201" s="161" t="s">
        <v>309</v>
      </c>
      <c r="F201" s="162" t="s">
        <v>310</v>
      </c>
      <c r="G201" s="163" t="s">
        <v>141</v>
      </c>
      <c r="H201" s="164">
        <v>14.66</v>
      </c>
      <c r="I201" s="165"/>
      <c r="J201" s="166">
        <f>ROUND(I201*H201,2)</f>
        <v>0</v>
      </c>
      <c r="K201" s="162" t="s">
        <v>112</v>
      </c>
      <c r="L201" s="40"/>
      <c r="M201" s="167" t="s">
        <v>3</v>
      </c>
      <c r="N201" s="168" t="s">
        <v>40</v>
      </c>
      <c r="O201" s="73"/>
      <c r="P201" s="169">
        <f>O201*H201</f>
        <v>0</v>
      </c>
      <c r="Q201" s="169">
        <v>0</v>
      </c>
      <c r="R201" s="169">
        <f>Q201*H201</f>
        <v>0</v>
      </c>
      <c r="S201" s="169">
        <v>0</v>
      </c>
      <c r="T201" s="170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171" t="s">
        <v>113</v>
      </c>
      <c r="AT201" s="171" t="s">
        <v>108</v>
      </c>
      <c r="AU201" s="171" t="s">
        <v>76</v>
      </c>
      <c r="AY201" s="20" t="s">
        <v>106</v>
      </c>
      <c r="BE201" s="172">
        <f>IF(N201="základní",J201,0)</f>
        <v>0</v>
      </c>
      <c r="BF201" s="172">
        <f>IF(N201="snížená",J201,0)</f>
        <v>0</v>
      </c>
      <c r="BG201" s="172">
        <f>IF(N201="zákl. přenesená",J201,0)</f>
        <v>0</v>
      </c>
      <c r="BH201" s="172">
        <f>IF(N201="sníž. přenesená",J201,0)</f>
        <v>0</v>
      </c>
      <c r="BI201" s="172">
        <f>IF(N201="nulová",J201,0)</f>
        <v>0</v>
      </c>
      <c r="BJ201" s="20" t="s">
        <v>74</v>
      </c>
      <c r="BK201" s="172">
        <f>ROUND(I201*H201,2)</f>
        <v>0</v>
      </c>
      <c r="BL201" s="20" t="s">
        <v>113</v>
      </c>
      <c r="BM201" s="171" t="s">
        <v>311</v>
      </c>
    </row>
    <row r="202" s="2" customFormat="1">
      <c r="A202" s="39"/>
      <c r="B202" s="40"/>
      <c r="C202" s="39"/>
      <c r="D202" s="173" t="s">
        <v>115</v>
      </c>
      <c r="E202" s="39"/>
      <c r="F202" s="174" t="s">
        <v>312</v>
      </c>
      <c r="G202" s="39"/>
      <c r="H202" s="39"/>
      <c r="I202" s="175"/>
      <c r="J202" s="39"/>
      <c r="K202" s="39"/>
      <c r="L202" s="40"/>
      <c r="M202" s="176"/>
      <c r="N202" s="177"/>
      <c r="O202" s="73"/>
      <c r="P202" s="73"/>
      <c r="Q202" s="73"/>
      <c r="R202" s="73"/>
      <c r="S202" s="73"/>
      <c r="T202" s="74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T202" s="20" t="s">
        <v>115</v>
      </c>
      <c r="AU202" s="20" t="s">
        <v>76</v>
      </c>
    </row>
    <row r="203" s="12" customFormat="1" ht="22.8" customHeight="1">
      <c r="A203" s="12"/>
      <c r="B203" s="146"/>
      <c r="C203" s="12"/>
      <c r="D203" s="147" t="s">
        <v>68</v>
      </c>
      <c r="E203" s="157" t="s">
        <v>313</v>
      </c>
      <c r="F203" s="157" t="s">
        <v>314</v>
      </c>
      <c r="G203" s="12"/>
      <c r="H203" s="12"/>
      <c r="I203" s="149"/>
      <c r="J203" s="158">
        <f>BK203</f>
        <v>0</v>
      </c>
      <c r="K203" s="12"/>
      <c r="L203" s="146"/>
      <c r="M203" s="151"/>
      <c r="N203" s="152"/>
      <c r="O203" s="152"/>
      <c r="P203" s="153">
        <f>SUM(P204:P205)</f>
        <v>0</v>
      </c>
      <c r="Q203" s="152"/>
      <c r="R203" s="153">
        <f>SUM(R204:R205)</f>
        <v>0</v>
      </c>
      <c r="S203" s="152"/>
      <c r="T203" s="154">
        <f>SUM(T204:T205)</f>
        <v>0</v>
      </c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R203" s="147" t="s">
        <v>74</v>
      </c>
      <c r="AT203" s="155" t="s">
        <v>68</v>
      </c>
      <c r="AU203" s="155" t="s">
        <v>74</v>
      </c>
      <c r="AY203" s="147" t="s">
        <v>106</v>
      </c>
      <c r="BK203" s="156">
        <f>SUM(BK204:BK205)</f>
        <v>0</v>
      </c>
    </row>
    <row r="204" s="2" customFormat="1" ht="44.25" customHeight="1">
      <c r="A204" s="39"/>
      <c r="B204" s="159"/>
      <c r="C204" s="160" t="s">
        <v>315</v>
      </c>
      <c r="D204" s="160" t="s">
        <v>108</v>
      </c>
      <c r="E204" s="161" t="s">
        <v>316</v>
      </c>
      <c r="F204" s="162" t="s">
        <v>317</v>
      </c>
      <c r="G204" s="163" t="s">
        <v>141</v>
      </c>
      <c r="H204" s="164">
        <v>299.74700000000001</v>
      </c>
      <c r="I204" s="165"/>
      <c r="J204" s="166">
        <f>ROUND(I204*H204,2)</f>
        <v>0</v>
      </c>
      <c r="K204" s="162" t="s">
        <v>112</v>
      </c>
      <c r="L204" s="40"/>
      <c r="M204" s="167" t="s">
        <v>3</v>
      </c>
      <c r="N204" s="168" t="s">
        <v>40</v>
      </c>
      <c r="O204" s="73"/>
      <c r="P204" s="169">
        <f>O204*H204</f>
        <v>0</v>
      </c>
      <c r="Q204" s="169">
        <v>0</v>
      </c>
      <c r="R204" s="169">
        <f>Q204*H204</f>
        <v>0</v>
      </c>
      <c r="S204" s="169">
        <v>0</v>
      </c>
      <c r="T204" s="170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171" t="s">
        <v>113</v>
      </c>
      <c r="AT204" s="171" t="s">
        <v>108</v>
      </c>
      <c r="AU204" s="171" t="s">
        <v>76</v>
      </c>
      <c r="AY204" s="20" t="s">
        <v>106</v>
      </c>
      <c r="BE204" s="172">
        <f>IF(N204="základní",J204,0)</f>
        <v>0</v>
      </c>
      <c r="BF204" s="172">
        <f>IF(N204="snížená",J204,0)</f>
        <v>0</v>
      </c>
      <c r="BG204" s="172">
        <f>IF(N204="zákl. přenesená",J204,0)</f>
        <v>0</v>
      </c>
      <c r="BH204" s="172">
        <f>IF(N204="sníž. přenesená",J204,0)</f>
        <v>0</v>
      </c>
      <c r="BI204" s="172">
        <f>IF(N204="nulová",J204,0)</f>
        <v>0</v>
      </c>
      <c r="BJ204" s="20" t="s">
        <v>74</v>
      </c>
      <c r="BK204" s="172">
        <f>ROUND(I204*H204,2)</f>
        <v>0</v>
      </c>
      <c r="BL204" s="20" t="s">
        <v>113</v>
      </c>
      <c r="BM204" s="171" t="s">
        <v>318</v>
      </c>
    </row>
    <row r="205" s="2" customFormat="1">
      <c r="A205" s="39"/>
      <c r="B205" s="40"/>
      <c r="C205" s="39"/>
      <c r="D205" s="173" t="s">
        <v>115</v>
      </c>
      <c r="E205" s="39"/>
      <c r="F205" s="174" t="s">
        <v>319</v>
      </c>
      <c r="G205" s="39"/>
      <c r="H205" s="39"/>
      <c r="I205" s="175"/>
      <c r="J205" s="39"/>
      <c r="K205" s="39"/>
      <c r="L205" s="40"/>
      <c r="M205" s="176"/>
      <c r="N205" s="177"/>
      <c r="O205" s="73"/>
      <c r="P205" s="73"/>
      <c r="Q205" s="73"/>
      <c r="R205" s="73"/>
      <c r="S205" s="73"/>
      <c r="T205" s="74"/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T205" s="20" t="s">
        <v>115</v>
      </c>
      <c r="AU205" s="20" t="s">
        <v>76</v>
      </c>
    </row>
    <row r="206" s="12" customFormat="1" ht="25.92" customHeight="1">
      <c r="A206" s="12"/>
      <c r="B206" s="146"/>
      <c r="C206" s="12"/>
      <c r="D206" s="147" t="s">
        <v>68</v>
      </c>
      <c r="E206" s="148" t="s">
        <v>320</v>
      </c>
      <c r="F206" s="148" t="s">
        <v>321</v>
      </c>
      <c r="G206" s="12"/>
      <c r="H206" s="12"/>
      <c r="I206" s="149"/>
      <c r="J206" s="150">
        <f>BK206</f>
        <v>0</v>
      </c>
      <c r="K206" s="12"/>
      <c r="L206" s="146"/>
      <c r="M206" s="151"/>
      <c r="N206" s="152"/>
      <c r="O206" s="152"/>
      <c r="P206" s="153">
        <f>SUM(P207:P214)</f>
        <v>0</v>
      </c>
      <c r="Q206" s="152"/>
      <c r="R206" s="153">
        <f>SUM(R207:R214)</f>
        <v>0</v>
      </c>
      <c r="S206" s="152"/>
      <c r="T206" s="154">
        <f>SUM(T207:T214)</f>
        <v>0</v>
      </c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R206" s="147" t="s">
        <v>113</v>
      </c>
      <c r="AT206" s="155" t="s">
        <v>68</v>
      </c>
      <c r="AU206" s="155" t="s">
        <v>69</v>
      </c>
      <c r="AY206" s="147" t="s">
        <v>106</v>
      </c>
      <c r="BK206" s="156">
        <f>SUM(BK207:BK214)</f>
        <v>0</v>
      </c>
    </row>
    <row r="207" s="2" customFormat="1" ht="33" customHeight="1">
      <c r="A207" s="39"/>
      <c r="B207" s="159"/>
      <c r="C207" s="160" t="s">
        <v>322</v>
      </c>
      <c r="D207" s="160" t="s">
        <v>108</v>
      </c>
      <c r="E207" s="161" t="s">
        <v>323</v>
      </c>
      <c r="F207" s="162" t="s">
        <v>324</v>
      </c>
      <c r="G207" s="163" t="s">
        <v>325</v>
      </c>
      <c r="H207" s="164">
        <v>1</v>
      </c>
      <c r="I207" s="165"/>
      <c r="J207" s="166">
        <f>ROUND(I207*H207,2)</f>
        <v>0</v>
      </c>
      <c r="K207" s="162" t="s">
        <v>3</v>
      </c>
      <c r="L207" s="40"/>
      <c r="M207" s="167" t="s">
        <v>3</v>
      </c>
      <c r="N207" s="168" t="s">
        <v>40</v>
      </c>
      <c r="O207" s="73"/>
      <c r="P207" s="169">
        <f>O207*H207</f>
        <v>0</v>
      </c>
      <c r="Q207" s="169">
        <v>0</v>
      </c>
      <c r="R207" s="169">
        <f>Q207*H207</f>
        <v>0</v>
      </c>
      <c r="S207" s="169">
        <v>0</v>
      </c>
      <c r="T207" s="170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171" t="s">
        <v>326</v>
      </c>
      <c r="AT207" s="171" t="s">
        <v>108</v>
      </c>
      <c r="AU207" s="171" t="s">
        <v>74</v>
      </c>
      <c r="AY207" s="20" t="s">
        <v>106</v>
      </c>
      <c r="BE207" s="172">
        <f>IF(N207="základní",J207,0)</f>
        <v>0</v>
      </c>
      <c r="BF207" s="172">
        <f>IF(N207="snížená",J207,0)</f>
        <v>0</v>
      </c>
      <c r="BG207" s="172">
        <f>IF(N207="zákl. přenesená",J207,0)</f>
        <v>0</v>
      </c>
      <c r="BH207" s="172">
        <f>IF(N207="sníž. přenesená",J207,0)</f>
        <v>0</v>
      </c>
      <c r="BI207" s="172">
        <f>IF(N207="nulová",J207,0)</f>
        <v>0</v>
      </c>
      <c r="BJ207" s="20" t="s">
        <v>74</v>
      </c>
      <c r="BK207" s="172">
        <f>ROUND(I207*H207,2)</f>
        <v>0</v>
      </c>
      <c r="BL207" s="20" t="s">
        <v>326</v>
      </c>
      <c r="BM207" s="171" t="s">
        <v>327</v>
      </c>
    </row>
    <row r="208" s="2" customFormat="1" ht="62.7" customHeight="1">
      <c r="A208" s="39"/>
      <c r="B208" s="159"/>
      <c r="C208" s="160" t="s">
        <v>328</v>
      </c>
      <c r="D208" s="160" t="s">
        <v>108</v>
      </c>
      <c r="E208" s="161" t="s">
        <v>329</v>
      </c>
      <c r="F208" s="162" t="s">
        <v>330</v>
      </c>
      <c r="G208" s="163" t="s">
        <v>325</v>
      </c>
      <c r="H208" s="164">
        <v>1</v>
      </c>
      <c r="I208" s="165"/>
      <c r="J208" s="166">
        <f>ROUND(I208*H208,2)</f>
        <v>0</v>
      </c>
      <c r="K208" s="162" t="s">
        <v>3</v>
      </c>
      <c r="L208" s="40"/>
      <c r="M208" s="167" t="s">
        <v>3</v>
      </c>
      <c r="N208" s="168" t="s">
        <v>40</v>
      </c>
      <c r="O208" s="73"/>
      <c r="P208" s="169">
        <f>O208*H208</f>
        <v>0</v>
      </c>
      <c r="Q208" s="169">
        <v>0</v>
      </c>
      <c r="R208" s="169">
        <f>Q208*H208</f>
        <v>0</v>
      </c>
      <c r="S208" s="169">
        <v>0</v>
      </c>
      <c r="T208" s="170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171" t="s">
        <v>326</v>
      </c>
      <c r="AT208" s="171" t="s">
        <v>108</v>
      </c>
      <c r="AU208" s="171" t="s">
        <v>74</v>
      </c>
      <c r="AY208" s="20" t="s">
        <v>106</v>
      </c>
      <c r="BE208" s="172">
        <f>IF(N208="základní",J208,0)</f>
        <v>0</v>
      </c>
      <c r="BF208" s="172">
        <f>IF(N208="snížená",J208,0)</f>
        <v>0</v>
      </c>
      <c r="BG208" s="172">
        <f>IF(N208="zákl. přenesená",J208,0)</f>
        <v>0</v>
      </c>
      <c r="BH208" s="172">
        <f>IF(N208="sníž. přenesená",J208,0)</f>
        <v>0</v>
      </c>
      <c r="BI208" s="172">
        <f>IF(N208="nulová",J208,0)</f>
        <v>0</v>
      </c>
      <c r="BJ208" s="20" t="s">
        <v>74</v>
      </c>
      <c r="BK208" s="172">
        <f>ROUND(I208*H208,2)</f>
        <v>0</v>
      </c>
      <c r="BL208" s="20" t="s">
        <v>326</v>
      </c>
      <c r="BM208" s="171" t="s">
        <v>331</v>
      </c>
    </row>
    <row r="209" s="2" customFormat="1" ht="78" customHeight="1">
      <c r="A209" s="39"/>
      <c r="B209" s="159"/>
      <c r="C209" s="160" t="s">
        <v>332</v>
      </c>
      <c r="D209" s="160" t="s">
        <v>108</v>
      </c>
      <c r="E209" s="161" t="s">
        <v>333</v>
      </c>
      <c r="F209" s="162" t="s">
        <v>334</v>
      </c>
      <c r="G209" s="163" t="s">
        <v>325</v>
      </c>
      <c r="H209" s="164">
        <v>1</v>
      </c>
      <c r="I209" s="165"/>
      <c r="J209" s="166">
        <f>ROUND(I209*H209,2)</f>
        <v>0</v>
      </c>
      <c r="K209" s="162" t="s">
        <v>3</v>
      </c>
      <c r="L209" s="40"/>
      <c r="M209" s="167" t="s">
        <v>3</v>
      </c>
      <c r="N209" s="168" t="s">
        <v>40</v>
      </c>
      <c r="O209" s="73"/>
      <c r="P209" s="169">
        <f>O209*H209</f>
        <v>0</v>
      </c>
      <c r="Q209" s="169">
        <v>0</v>
      </c>
      <c r="R209" s="169">
        <f>Q209*H209</f>
        <v>0</v>
      </c>
      <c r="S209" s="169">
        <v>0</v>
      </c>
      <c r="T209" s="170">
        <f>S209*H209</f>
        <v>0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171" t="s">
        <v>326</v>
      </c>
      <c r="AT209" s="171" t="s">
        <v>108</v>
      </c>
      <c r="AU209" s="171" t="s">
        <v>74</v>
      </c>
      <c r="AY209" s="20" t="s">
        <v>106</v>
      </c>
      <c r="BE209" s="172">
        <f>IF(N209="základní",J209,0)</f>
        <v>0</v>
      </c>
      <c r="BF209" s="172">
        <f>IF(N209="snížená",J209,0)</f>
        <v>0</v>
      </c>
      <c r="BG209" s="172">
        <f>IF(N209="zákl. přenesená",J209,0)</f>
        <v>0</v>
      </c>
      <c r="BH209" s="172">
        <f>IF(N209="sníž. přenesená",J209,0)</f>
        <v>0</v>
      </c>
      <c r="BI209" s="172">
        <f>IF(N209="nulová",J209,0)</f>
        <v>0</v>
      </c>
      <c r="BJ209" s="20" t="s">
        <v>74</v>
      </c>
      <c r="BK209" s="172">
        <f>ROUND(I209*H209,2)</f>
        <v>0</v>
      </c>
      <c r="BL209" s="20" t="s">
        <v>326</v>
      </c>
      <c r="BM209" s="171" t="s">
        <v>335</v>
      </c>
    </row>
    <row r="210" s="2" customFormat="1" ht="16.5" customHeight="1">
      <c r="A210" s="39"/>
      <c r="B210" s="159"/>
      <c r="C210" s="160" t="s">
        <v>336</v>
      </c>
      <c r="D210" s="160" t="s">
        <v>108</v>
      </c>
      <c r="E210" s="161" t="s">
        <v>337</v>
      </c>
      <c r="F210" s="162" t="s">
        <v>338</v>
      </c>
      <c r="G210" s="163" t="s">
        <v>325</v>
      </c>
      <c r="H210" s="164">
        <v>4</v>
      </c>
      <c r="I210" s="165"/>
      <c r="J210" s="166">
        <f>ROUND(I210*H210,2)</f>
        <v>0</v>
      </c>
      <c r="K210" s="162" t="s">
        <v>3</v>
      </c>
      <c r="L210" s="40"/>
      <c r="M210" s="167" t="s">
        <v>3</v>
      </c>
      <c r="N210" s="168" t="s">
        <v>40</v>
      </c>
      <c r="O210" s="73"/>
      <c r="P210" s="169">
        <f>O210*H210</f>
        <v>0</v>
      </c>
      <c r="Q210" s="169">
        <v>0</v>
      </c>
      <c r="R210" s="169">
        <f>Q210*H210</f>
        <v>0</v>
      </c>
      <c r="S210" s="169">
        <v>0</v>
      </c>
      <c r="T210" s="170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171" t="s">
        <v>326</v>
      </c>
      <c r="AT210" s="171" t="s">
        <v>108</v>
      </c>
      <c r="AU210" s="171" t="s">
        <v>74</v>
      </c>
      <c r="AY210" s="20" t="s">
        <v>106</v>
      </c>
      <c r="BE210" s="172">
        <f>IF(N210="základní",J210,0)</f>
        <v>0</v>
      </c>
      <c r="BF210" s="172">
        <f>IF(N210="snížená",J210,0)</f>
        <v>0</v>
      </c>
      <c r="BG210" s="172">
        <f>IF(N210="zákl. přenesená",J210,0)</f>
        <v>0</v>
      </c>
      <c r="BH210" s="172">
        <f>IF(N210="sníž. přenesená",J210,0)</f>
        <v>0</v>
      </c>
      <c r="BI210" s="172">
        <f>IF(N210="nulová",J210,0)</f>
        <v>0</v>
      </c>
      <c r="BJ210" s="20" t="s">
        <v>74</v>
      </c>
      <c r="BK210" s="172">
        <f>ROUND(I210*H210,2)</f>
        <v>0</v>
      </c>
      <c r="BL210" s="20" t="s">
        <v>326</v>
      </c>
      <c r="BM210" s="171" t="s">
        <v>339</v>
      </c>
    </row>
    <row r="211" s="2" customFormat="1" ht="16.5" customHeight="1">
      <c r="A211" s="39"/>
      <c r="B211" s="159"/>
      <c r="C211" s="160" t="s">
        <v>340</v>
      </c>
      <c r="D211" s="160" t="s">
        <v>108</v>
      </c>
      <c r="E211" s="161" t="s">
        <v>341</v>
      </c>
      <c r="F211" s="162" t="s">
        <v>342</v>
      </c>
      <c r="G211" s="163" t="s">
        <v>325</v>
      </c>
      <c r="H211" s="164">
        <v>2</v>
      </c>
      <c r="I211" s="165"/>
      <c r="J211" s="166">
        <f>ROUND(I211*H211,2)</f>
        <v>0</v>
      </c>
      <c r="K211" s="162" t="s">
        <v>3</v>
      </c>
      <c r="L211" s="40"/>
      <c r="M211" s="167" t="s">
        <v>3</v>
      </c>
      <c r="N211" s="168" t="s">
        <v>40</v>
      </c>
      <c r="O211" s="73"/>
      <c r="P211" s="169">
        <f>O211*H211</f>
        <v>0</v>
      </c>
      <c r="Q211" s="169">
        <v>0</v>
      </c>
      <c r="R211" s="169">
        <f>Q211*H211</f>
        <v>0</v>
      </c>
      <c r="S211" s="169">
        <v>0</v>
      </c>
      <c r="T211" s="170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171" t="s">
        <v>326</v>
      </c>
      <c r="AT211" s="171" t="s">
        <v>108</v>
      </c>
      <c r="AU211" s="171" t="s">
        <v>74</v>
      </c>
      <c r="AY211" s="20" t="s">
        <v>106</v>
      </c>
      <c r="BE211" s="172">
        <f>IF(N211="základní",J211,0)</f>
        <v>0</v>
      </c>
      <c r="BF211" s="172">
        <f>IF(N211="snížená",J211,0)</f>
        <v>0</v>
      </c>
      <c r="BG211" s="172">
        <f>IF(N211="zákl. přenesená",J211,0)</f>
        <v>0</v>
      </c>
      <c r="BH211" s="172">
        <f>IF(N211="sníž. přenesená",J211,0)</f>
        <v>0</v>
      </c>
      <c r="BI211" s="172">
        <f>IF(N211="nulová",J211,0)</f>
        <v>0</v>
      </c>
      <c r="BJ211" s="20" t="s">
        <v>74</v>
      </c>
      <c r="BK211" s="172">
        <f>ROUND(I211*H211,2)</f>
        <v>0</v>
      </c>
      <c r="BL211" s="20" t="s">
        <v>326</v>
      </c>
      <c r="BM211" s="171" t="s">
        <v>343</v>
      </c>
    </row>
    <row r="212" s="2" customFormat="1" ht="16.5" customHeight="1">
      <c r="A212" s="39"/>
      <c r="B212" s="159"/>
      <c r="C212" s="160" t="s">
        <v>344</v>
      </c>
      <c r="D212" s="160" t="s">
        <v>108</v>
      </c>
      <c r="E212" s="161" t="s">
        <v>345</v>
      </c>
      <c r="F212" s="162" t="s">
        <v>346</v>
      </c>
      <c r="G212" s="163" t="s">
        <v>325</v>
      </c>
      <c r="H212" s="164">
        <v>1</v>
      </c>
      <c r="I212" s="165"/>
      <c r="J212" s="166">
        <f>ROUND(I212*H212,2)</f>
        <v>0</v>
      </c>
      <c r="K212" s="162" t="s">
        <v>3</v>
      </c>
      <c r="L212" s="40"/>
      <c r="M212" s="167" t="s">
        <v>3</v>
      </c>
      <c r="N212" s="168" t="s">
        <v>40</v>
      </c>
      <c r="O212" s="73"/>
      <c r="P212" s="169">
        <f>O212*H212</f>
        <v>0</v>
      </c>
      <c r="Q212" s="169">
        <v>0</v>
      </c>
      <c r="R212" s="169">
        <f>Q212*H212</f>
        <v>0</v>
      </c>
      <c r="S212" s="169">
        <v>0</v>
      </c>
      <c r="T212" s="170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171" t="s">
        <v>326</v>
      </c>
      <c r="AT212" s="171" t="s">
        <v>108</v>
      </c>
      <c r="AU212" s="171" t="s">
        <v>74</v>
      </c>
      <c r="AY212" s="20" t="s">
        <v>106</v>
      </c>
      <c r="BE212" s="172">
        <f>IF(N212="základní",J212,0)</f>
        <v>0</v>
      </c>
      <c r="BF212" s="172">
        <f>IF(N212="snížená",J212,0)</f>
        <v>0</v>
      </c>
      <c r="BG212" s="172">
        <f>IF(N212="zákl. přenesená",J212,0)</f>
        <v>0</v>
      </c>
      <c r="BH212" s="172">
        <f>IF(N212="sníž. přenesená",J212,0)</f>
        <v>0</v>
      </c>
      <c r="BI212" s="172">
        <f>IF(N212="nulová",J212,0)</f>
        <v>0</v>
      </c>
      <c r="BJ212" s="20" t="s">
        <v>74</v>
      </c>
      <c r="BK212" s="172">
        <f>ROUND(I212*H212,2)</f>
        <v>0</v>
      </c>
      <c r="BL212" s="20" t="s">
        <v>326</v>
      </c>
      <c r="BM212" s="171" t="s">
        <v>347</v>
      </c>
    </row>
    <row r="213" s="2" customFormat="1" ht="55.5" customHeight="1">
      <c r="A213" s="39"/>
      <c r="B213" s="159"/>
      <c r="C213" s="160" t="s">
        <v>348</v>
      </c>
      <c r="D213" s="160" t="s">
        <v>108</v>
      </c>
      <c r="E213" s="161" t="s">
        <v>349</v>
      </c>
      <c r="F213" s="162" t="s">
        <v>350</v>
      </c>
      <c r="G213" s="163" t="s">
        <v>351</v>
      </c>
      <c r="H213" s="164">
        <v>1</v>
      </c>
      <c r="I213" s="165"/>
      <c r="J213" s="166">
        <f>ROUND(I213*H213,2)</f>
        <v>0</v>
      </c>
      <c r="K213" s="162" t="s">
        <v>3</v>
      </c>
      <c r="L213" s="40"/>
      <c r="M213" s="167" t="s">
        <v>3</v>
      </c>
      <c r="N213" s="168" t="s">
        <v>40</v>
      </c>
      <c r="O213" s="73"/>
      <c r="P213" s="169">
        <f>O213*H213</f>
        <v>0</v>
      </c>
      <c r="Q213" s="169">
        <v>0</v>
      </c>
      <c r="R213" s="169">
        <f>Q213*H213</f>
        <v>0</v>
      </c>
      <c r="S213" s="169">
        <v>0</v>
      </c>
      <c r="T213" s="170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171" t="s">
        <v>113</v>
      </c>
      <c r="AT213" s="171" t="s">
        <v>108</v>
      </c>
      <c r="AU213" s="171" t="s">
        <v>74</v>
      </c>
      <c r="AY213" s="20" t="s">
        <v>106</v>
      </c>
      <c r="BE213" s="172">
        <f>IF(N213="základní",J213,0)</f>
        <v>0</v>
      </c>
      <c r="BF213" s="172">
        <f>IF(N213="snížená",J213,0)</f>
        <v>0</v>
      </c>
      <c r="BG213" s="172">
        <f>IF(N213="zákl. přenesená",J213,0)</f>
        <v>0</v>
      </c>
      <c r="BH213" s="172">
        <f>IF(N213="sníž. přenesená",J213,0)</f>
        <v>0</v>
      </c>
      <c r="BI213" s="172">
        <f>IF(N213="nulová",J213,0)</f>
        <v>0</v>
      </c>
      <c r="BJ213" s="20" t="s">
        <v>74</v>
      </c>
      <c r="BK213" s="172">
        <f>ROUND(I213*H213,2)</f>
        <v>0</v>
      </c>
      <c r="BL213" s="20" t="s">
        <v>113</v>
      </c>
      <c r="BM213" s="171" t="s">
        <v>352</v>
      </c>
    </row>
    <row r="214" s="2" customFormat="1" ht="24.15" customHeight="1">
      <c r="A214" s="39"/>
      <c r="B214" s="159"/>
      <c r="C214" s="160" t="s">
        <v>353</v>
      </c>
      <c r="D214" s="160" t="s">
        <v>108</v>
      </c>
      <c r="E214" s="161" t="s">
        <v>354</v>
      </c>
      <c r="F214" s="162" t="s">
        <v>355</v>
      </c>
      <c r="G214" s="163" t="s">
        <v>351</v>
      </c>
      <c r="H214" s="164">
        <v>1</v>
      </c>
      <c r="I214" s="165"/>
      <c r="J214" s="166">
        <f>ROUND(I214*H214,2)</f>
        <v>0</v>
      </c>
      <c r="K214" s="162" t="s">
        <v>3</v>
      </c>
      <c r="L214" s="40"/>
      <c r="M214" s="167" t="s">
        <v>3</v>
      </c>
      <c r="N214" s="168" t="s">
        <v>40</v>
      </c>
      <c r="O214" s="73"/>
      <c r="P214" s="169">
        <f>O214*H214</f>
        <v>0</v>
      </c>
      <c r="Q214" s="169">
        <v>0</v>
      </c>
      <c r="R214" s="169">
        <f>Q214*H214</f>
        <v>0</v>
      </c>
      <c r="S214" s="169">
        <v>0</v>
      </c>
      <c r="T214" s="170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171" t="s">
        <v>113</v>
      </c>
      <c r="AT214" s="171" t="s">
        <v>108</v>
      </c>
      <c r="AU214" s="171" t="s">
        <v>74</v>
      </c>
      <c r="AY214" s="20" t="s">
        <v>106</v>
      </c>
      <c r="BE214" s="172">
        <f>IF(N214="základní",J214,0)</f>
        <v>0</v>
      </c>
      <c r="BF214" s="172">
        <f>IF(N214="snížená",J214,0)</f>
        <v>0</v>
      </c>
      <c r="BG214" s="172">
        <f>IF(N214="zákl. přenesená",J214,0)</f>
        <v>0</v>
      </c>
      <c r="BH214" s="172">
        <f>IF(N214="sníž. přenesená",J214,0)</f>
        <v>0</v>
      </c>
      <c r="BI214" s="172">
        <f>IF(N214="nulová",J214,0)</f>
        <v>0</v>
      </c>
      <c r="BJ214" s="20" t="s">
        <v>74</v>
      </c>
      <c r="BK214" s="172">
        <f>ROUND(I214*H214,2)</f>
        <v>0</v>
      </c>
      <c r="BL214" s="20" t="s">
        <v>113</v>
      </c>
      <c r="BM214" s="171" t="s">
        <v>356</v>
      </c>
    </row>
    <row r="215" s="12" customFormat="1" ht="25.92" customHeight="1">
      <c r="A215" s="12"/>
      <c r="B215" s="146"/>
      <c r="C215" s="12"/>
      <c r="D215" s="147" t="s">
        <v>68</v>
      </c>
      <c r="E215" s="148" t="s">
        <v>357</v>
      </c>
      <c r="F215" s="148" t="s">
        <v>358</v>
      </c>
      <c r="G215" s="12"/>
      <c r="H215" s="12"/>
      <c r="I215" s="149"/>
      <c r="J215" s="150">
        <f>BK215</f>
        <v>0</v>
      </c>
      <c r="K215" s="12"/>
      <c r="L215" s="146"/>
      <c r="M215" s="151"/>
      <c r="N215" s="152"/>
      <c r="O215" s="152"/>
      <c r="P215" s="153">
        <f>P216</f>
        <v>0</v>
      </c>
      <c r="Q215" s="152"/>
      <c r="R215" s="153">
        <f>R216</f>
        <v>0</v>
      </c>
      <c r="S215" s="152"/>
      <c r="T215" s="154">
        <f>T216</f>
        <v>0</v>
      </c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R215" s="147" t="s">
        <v>138</v>
      </c>
      <c r="AT215" s="155" t="s">
        <v>68</v>
      </c>
      <c r="AU215" s="155" t="s">
        <v>69</v>
      </c>
      <c r="AY215" s="147" t="s">
        <v>106</v>
      </c>
      <c r="BK215" s="156">
        <f>BK216</f>
        <v>0</v>
      </c>
    </row>
    <row r="216" s="2" customFormat="1" ht="37.8" customHeight="1">
      <c r="A216" s="39"/>
      <c r="B216" s="159"/>
      <c r="C216" s="160" t="s">
        <v>359</v>
      </c>
      <c r="D216" s="160" t="s">
        <v>108</v>
      </c>
      <c r="E216" s="161" t="s">
        <v>360</v>
      </c>
      <c r="F216" s="162" t="s">
        <v>361</v>
      </c>
      <c r="G216" s="163" t="s">
        <v>351</v>
      </c>
      <c r="H216" s="164">
        <v>1</v>
      </c>
      <c r="I216" s="165"/>
      <c r="J216" s="166">
        <f>ROUND(I216*H216,2)</f>
        <v>0</v>
      </c>
      <c r="K216" s="162" t="s">
        <v>3</v>
      </c>
      <c r="L216" s="40"/>
      <c r="M216" s="212" t="s">
        <v>3</v>
      </c>
      <c r="N216" s="213" t="s">
        <v>40</v>
      </c>
      <c r="O216" s="214"/>
      <c r="P216" s="215">
        <f>O216*H216</f>
        <v>0</v>
      </c>
      <c r="Q216" s="215">
        <v>0</v>
      </c>
      <c r="R216" s="215">
        <f>Q216*H216</f>
        <v>0</v>
      </c>
      <c r="S216" s="215">
        <v>0</v>
      </c>
      <c r="T216" s="216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171" t="s">
        <v>362</v>
      </c>
      <c r="AT216" s="171" t="s">
        <v>108</v>
      </c>
      <c r="AU216" s="171" t="s">
        <v>74</v>
      </c>
      <c r="AY216" s="20" t="s">
        <v>106</v>
      </c>
      <c r="BE216" s="172">
        <f>IF(N216="základní",J216,0)</f>
        <v>0</v>
      </c>
      <c r="BF216" s="172">
        <f>IF(N216="snížená",J216,0)</f>
        <v>0</v>
      </c>
      <c r="BG216" s="172">
        <f>IF(N216="zákl. přenesená",J216,0)</f>
        <v>0</v>
      </c>
      <c r="BH216" s="172">
        <f>IF(N216="sníž. přenesená",J216,0)</f>
        <v>0</v>
      </c>
      <c r="BI216" s="172">
        <f>IF(N216="nulová",J216,0)</f>
        <v>0</v>
      </c>
      <c r="BJ216" s="20" t="s">
        <v>74</v>
      </c>
      <c r="BK216" s="172">
        <f>ROUND(I216*H216,2)</f>
        <v>0</v>
      </c>
      <c r="BL216" s="20" t="s">
        <v>362</v>
      </c>
      <c r="BM216" s="171" t="s">
        <v>363</v>
      </c>
    </row>
    <row r="217" s="2" customFormat="1" ht="6.96" customHeight="1">
      <c r="A217" s="39"/>
      <c r="B217" s="56"/>
      <c r="C217" s="57"/>
      <c r="D217" s="57"/>
      <c r="E217" s="57"/>
      <c r="F217" s="57"/>
      <c r="G217" s="57"/>
      <c r="H217" s="57"/>
      <c r="I217" s="57"/>
      <c r="J217" s="57"/>
      <c r="K217" s="57"/>
      <c r="L217" s="40"/>
      <c r="M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</row>
  </sheetData>
  <autoFilter ref="C81:K216"/>
  <mergeCells count="6">
    <mergeCell ref="E7:H7"/>
    <mergeCell ref="E16:H16"/>
    <mergeCell ref="E25:H25"/>
    <mergeCell ref="E46:H46"/>
    <mergeCell ref="E74:H74"/>
    <mergeCell ref="L2:V2"/>
  </mergeCells>
  <hyperlinks>
    <hyperlink ref="F86" r:id="rId1" display="https://podminky.urs.cz/item/CS_URS_2026_01/131351104"/>
    <hyperlink ref="F95" r:id="rId2" display="https://podminky.urs.cz/item/CS_URS_2026_01/167151112"/>
    <hyperlink ref="F97" r:id="rId3" display="https://podminky.urs.cz/item/CS_URS_2026_01/162751137"/>
    <hyperlink ref="F99" r:id="rId4" display="https://podminky.urs.cz/item/CS_URS_2026_01/162751139"/>
    <hyperlink ref="F101" r:id="rId5" display="https://podminky.urs.cz/item/CS_URS_2026_01/171201231"/>
    <hyperlink ref="F104" r:id="rId6" display="https://podminky.urs.cz/item/CS_URS_2026_01/171151112"/>
    <hyperlink ref="F111" r:id="rId7" display="https://podminky.urs.cz/item/CS_URS_2026_01/181951114"/>
    <hyperlink ref="F117" r:id="rId8" display="https://podminky.urs.cz/item/CS_URS_2026_01/567531121"/>
    <hyperlink ref="F122" r:id="rId9" display="https://podminky.urs.cz/item/CS_URS_2026_01/567532221"/>
    <hyperlink ref="F133" r:id="rId10" display="https://podminky.urs.cz/item/CS_URS_2026_01/573111113"/>
    <hyperlink ref="F140" r:id="rId11" display="https://podminky.urs.cz/item/CS_URS_2026_01/565135121"/>
    <hyperlink ref="F142" r:id="rId12" display="https://podminky.urs.cz/item/CS_URS_2026_01/573211112"/>
    <hyperlink ref="F149" r:id="rId13" display="https://podminky.urs.cz/item/CS_URS_2026_01/577134221"/>
    <hyperlink ref="F151" r:id="rId14" display="https://podminky.urs.cz/item/CS_URS_2026_01/569731111"/>
    <hyperlink ref="F157" r:id="rId15" display="https://podminky.urs.cz/item/CS_URS_2026_01/899132111"/>
    <hyperlink ref="F159" r:id="rId16" display="https://podminky.urs.cz/item/CS_URS_2026_01/899132111"/>
    <hyperlink ref="F162" r:id="rId17" display="https://podminky.urs.cz/item/CS_URS_2026_01/899132212"/>
    <hyperlink ref="F164" r:id="rId18" display="https://podminky.urs.cz/item/CS_URS_2026_01/899132212"/>
    <hyperlink ref="F167" r:id="rId19" display="https://podminky.urs.cz/item/CS_URS_2026_01/810391811"/>
    <hyperlink ref="F170" r:id="rId20" display="https://podminky.urs.cz/item/CS_URS_2026_01/919441211"/>
    <hyperlink ref="F172" r:id="rId21" display="https://podminky.urs.cz/item/CS_URS_2026_01/919551112"/>
    <hyperlink ref="F176" r:id="rId22" display="https://podminky.urs.cz/item/CS_URS_2026_01/899623151"/>
    <hyperlink ref="F181" r:id="rId23" display="https://podminky.urs.cz/item/CS_URS_2026_01/985221111"/>
    <hyperlink ref="F188" r:id="rId24" display="https://podminky.urs.cz/item/CS_URS_2026_01/919732211"/>
    <hyperlink ref="F190" r:id="rId25" display="https://podminky.urs.cz/item/CS_URS_2026_01/919735111"/>
    <hyperlink ref="F192" r:id="rId26" display="https://podminky.urs.cz/item/CS_URS_2026_01/938908411"/>
    <hyperlink ref="F195" r:id="rId27" display="https://podminky.urs.cz/item/CS_URS_2026_01/997221611"/>
    <hyperlink ref="F197" r:id="rId28" display="https://podminky.urs.cz/item/CS_URS_2026_01/997221551"/>
    <hyperlink ref="F199" r:id="rId29" display="https://podminky.urs.cz/item/CS_URS_2026_01/997221559"/>
    <hyperlink ref="F202" r:id="rId30" display="https://podminky.urs.cz/item/CS_URS_2026_01/997221875"/>
    <hyperlink ref="F205" r:id="rId31" display="https://podminky.urs.cz/item/CS_URS_2026_01/99822511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32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 topLeftCell="A43"/>
  </sheetViews>
  <cols>
    <col min="1" max="1" width="8.332031" style="217" customWidth="1"/>
    <col min="2" max="2" width="1.667969" style="217" customWidth="1"/>
    <col min="3" max="4" width="5" style="217" customWidth="1"/>
    <col min="5" max="5" width="11.66016" style="217" customWidth="1"/>
    <col min="6" max="6" width="9.160156" style="217" customWidth="1"/>
    <col min="7" max="7" width="5" style="217" customWidth="1"/>
    <col min="8" max="8" width="77.83203" style="217" customWidth="1"/>
    <col min="9" max="10" width="20" style="217" customWidth="1"/>
    <col min="11" max="11" width="1.667969" style="217" customWidth="1"/>
  </cols>
  <sheetData>
    <row r="1" s="1" customFormat="1" ht="37.5" customHeight="1"/>
    <row r="2" s="1" customFormat="1" ht="7.5" customHeight="1">
      <c r="B2" s="218"/>
      <c r="C2" s="219"/>
      <c r="D2" s="219"/>
      <c r="E2" s="219"/>
      <c r="F2" s="219"/>
      <c r="G2" s="219"/>
      <c r="H2" s="219"/>
      <c r="I2" s="219"/>
      <c r="J2" s="219"/>
      <c r="K2" s="220"/>
    </row>
    <row r="3" s="16" customFormat="1" ht="45" customHeight="1">
      <c r="B3" s="221"/>
      <c r="C3" s="222" t="s">
        <v>364</v>
      </c>
      <c r="D3" s="222"/>
      <c r="E3" s="222"/>
      <c r="F3" s="222"/>
      <c r="G3" s="222"/>
      <c r="H3" s="222"/>
      <c r="I3" s="222"/>
      <c r="J3" s="222"/>
      <c r="K3" s="223"/>
    </row>
    <row r="4" s="1" customFormat="1" ht="25.5" customHeight="1">
      <c r="B4" s="224"/>
      <c r="C4" s="225" t="s">
        <v>365</v>
      </c>
      <c r="D4" s="225"/>
      <c r="E4" s="225"/>
      <c r="F4" s="225"/>
      <c r="G4" s="225"/>
      <c r="H4" s="225"/>
      <c r="I4" s="225"/>
      <c r="J4" s="225"/>
      <c r="K4" s="226"/>
    </row>
    <row r="5" s="1" customFormat="1" ht="5.25" customHeight="1">
      <c r="B5" s="224"/>
      <c r="C5" s="227"/>
      <c r="D5" s="227"/>
      <c r="E5" s="227"/>
      <c r="F5" s="227"/>
      <c r="G5" s="227"/>
      <c r="H5" s="227"/>
      <c r="I5" s="227"/>
      <c r="J5" s="227"/>
      <c r="K5" s="226"/>
    </row>
    <row r="6" s="1" customFormat="1" ht="15" customHeight="1">
      <c r="B6" s="224"/>
      <c r="C6" s="228" t="s">
        <v>366</v>
      </c>
      <c r="D6" s="228"/>
      <c r="E6" s="228"/>
      <c r="F6" s="228"/>
      <c r="G6" s="228"/>
      <c r="H6" s="228"/>
      <c r="I6" s="228"/>
      <c r="J6" s="228"/>
      <c r="K6" s="226"/>
    </row>
    <row r="7" s="1" customFormat="1" ht="15" customHeight="1">
      <c r="B7" s="229"/>
      <c r="C7" s="228" t="s">
        <v>367</v>
      </c>
      <c r="D7" s="228"/>
      <c r="E7" s="228"/>
      <c r="F7" s="228"/>
      <c r="G7" s="228"/>
      <c r="H7" s="228"/>
      <c r="I7" s="228"/>
      <c r="J7" s="228"/>
      <c r="K7" s="226"/>
    </row>
    <row r="8" s="1" customFormat="1" ht="12.75" customHeight="1">
      <c r="B8" s="229"/>
      <c r="C8" s="228"/>
      <c r="D8" s="228"/>
      <c r="E8" s="228"/>
      <c r="F8" s="228"/>
      <c r="G8" s="228"/>
      <c r="H8" s="228"/>
      <c r="I8" s="228"/>
      <c r="J8" s="228"/>
      <c r="K8" s="226"/>
    </row>
    <row r="9" s="1" customFormat="1" ht="15" customHeight="1">
      <c r="B9" s="229"/>
      <c r="C9" s="228" t="s">
        <v>368</v>
      </c>
      <c r="D9" s="228"/>
      <c r="E9" s="228"/>
      <c r="F9" s="228"/>
      <c r="G9" s="228"/>
      <c r="H9" s="228"/>
      <c r="I9" s="228"/>
      <c r="J9" s="228"/>
      <c r="K9" s="226"/>
    </row>
    <row r="10" s="1" customFormat="1" ht="15" customHeight="1">
      <c r="B10" s="229"/>
      <c r="C10" s="228"/>
      <c r="D10" s="228" t="s">
        <v>369</v>
      </c>
      <c r="E10" s="228"/>
      <c r="F10" s="228"/>
      <c r="G10" s="228"/>
      <c r="H10" s="228"/>
      <c r="I10" s="228"/>
      <c r="J10" s="228"/>
      <c r="K10" s="226"/>
    </row>
    <row r="11" s="1" customFormat="1" ht="15" customHeight="1">
      <c r="B11" s="229"/>
      <c r="C11" s="230"/>
      <c r="D11" s="228" t="s">
        <v>370</v>
      </c>
      <c r="E11" s="228"/>
      <c r="F11" s="228"/>
      <c r="G11" s="228"/>
      <c r="H11" s="228"/>
      <c r="I11" s="228"/>
      <c r="J11" s="228"/>
      <c r="K11" s="226"/>
    </row>
    <row r="12" s="1" customFormat="1" ht="15" customHeight="1">
      <c r="B12" s="229"/>
      <c r="C12" s="230"/>
      <c r="D12" s="228"/>
      <c r="E12" s="228"/>
      <c r="F12" s="228"/>
      <c r="G12" s="228"/>
      <c r="H12" s="228"/>
      <c r="I12" s="228"/>
      <c r="J12" s="228"/>
      <c r="K12" s="226"/>
    </row>
    <row r="13" s="1" customFormat="1" ht="15" customHeight="1">
      <c r="B13" s="229"/>
      <c r="C13" s="230"/>
      <c r="D13" s="231" t="s">
        <v>371</v>
      </c>
      <c r="E13" s="228"/>
      <c r="F13" s="228"/>
      <c r="G13" s="228"/>
      <c r="H13" s="228"/>
      <c r="I13" s="228"/>
      <c r="J13" s="228"/>
      <c r="K13" s="226"/>
    </row>
    <row r="14" s="1" customFormat="1" ht="12.75" customHeight="1">
      <c r="B14" s="229"/>
      <c r="C14" s="230"/>
      <c r="D14" s="230"/>
      <c r="E14" s="230"/>
      <c r="F14" s="230"/>
      <c r="G14" s="230"/>
      <c r="H14" s="230"/>
      <c r="I14" s="230"/>
      <c r="J14" s="230"/>
      <c r="K14" s="226"/>
    </row>
    <row r="15" s="1" customFormat="1" ht="15" customHeight="1">
      <c r="B15" s="229"/>
      <c r="C15" s="230"/>
      <c r="D15" s="228" t="s">
        <v>372</v>
      </c>
      <c r="E15" s="228"/>
      <c r="F15" s="228"/>
      <c r="G15" s="228"/>
      <c r="H15" s="228"/>
      <c r="I15" s="228"/>
      <c r="J15" s="228"/>
      <c r="K15" s="226"/>
    </row>
    <row r="16" s="1" customFormat="1" ht="15" customHeight="1">
      <c r="B16" s="229"/>
      <c r="C16" s="230"/>
      <c r="D16" s="228" t="s">
        <v>373</v>
      </c>
      <c r="E16" s="228"/>
      <c r="F16" s="228"/>
      <c r="G16" s="228"/>
      <c r="H16" s="228"/>
      <c r="I16" s="228"/>
      <c r="J16" s="228"/>
      <c r="K16" s="226"/>
    </row>
    <row r="17" s="1" customFormat="1" ht="15" customHeight="1">
      <c r="B17" s="229"/>
      <c r="C17" s="230"/>
      <c r="D17" s="228" t="s">
        <v>374</v>
      </c>
      <c r="E17" s="228"/>
      <c r="F17" s="228"/>
      <c r="G17" s="228"/>
      <c r="H17" s="228"/>
      <c r="I17" s="228"/>
      <c r="J17" s="228"/>
      <c r="K17" s="226"/>
    </row>
    <row r="18" s="1" customFormat="1" ht="15" customHeight="1">
      <c r="B18" s="229"/>
      <c r="C18" s="230"/>
      <c r="D18" s="230"/>
      <c r="E18" s="232" t="s">
        <v>73</v>
      </c>
      <c r="F18" s="228" t="s">
        <v>375</v>
      </c>
      <c r="G18" s="228"/>
      <c r="H18" s="228"/>
      <c r="I18" s="228"/>
      <c r="J18" s="228"/>
      <c r="K18" s="226"/>
    </row>
    <row r="19" s="1" customFormat="1" ht="15" customHeight="1">
      <c r="B19" s="229"/>
      <c r="C19" s="230"/>
      <c r="D19" s="230"/>
      <c r="E19" s="232" t="s">
        <v>376</v>
      </c>
      <c r="F19" s="228" t="s">
        <v>377</v>
      </c>
      <c r="G19" s="228"/>
      <c r="H19" s="228"/>
      <c r="I19" s="228"/>
      <c r="J19" s="228"/>
      <c r="K19" s="226"/>
    </row>
    <row r="20" s="1" customFormat="1" ht="15" customHeight="1">
      <c r="B20" s="229"/>
      <c r="C20" s="230"/>
      <c r="D20" s="230"/>
      <c r="E20" s="232" t="s">
        <v>378</v>
      </c>
      <c r="F20" s="228" t="s">
        <v>379</v>
      </c>
      <c r="G20" s="228"/>
      <c r="H20" s="228"/>
      <c r="I20" s="228"/>
      <c r="J20" s="228"/>
      <c r="K20" s="226"/>
    </row>
    <row r="21" s="1" customFormat="1" ht="15" customHeight="1">
      <c r="B21" s="229"/>
      <c r="C21" s="230"/>
      <c r="D21" s="230"/>
      <c r="E21" s="232" t="s">
        <v>380</v>
      </c>
      <c r="F21" s="228" t="s">
        <v>381</v>
      </c>
      <c r="G21" s="228"/>
      <c r="H21" s="228"/>
      <c r="I21" s="228"/>
      <c r="J21" s="228"/>
      <c r="K21" s="226"/>
    </row>
    <row r="22" s="1" customFormat="1" ht="15" customHeight="1">
      <c r="B22" s="229"/>
      <c r="C22" s="230"/>
      <c r="D22" s="230"/>
      <c r="E22" s="232" t="s">
        <v>320</v>
      </c>
      <c r="F22" s="228" t="s">
        <v>321</v>
      </c>
      <c r="G22" s="228"/>
      <c r="H22" s="228"/>
      <c r="I22" s="228"/>
      <c r="J22" s="228"/>
      <c r="K22" s="226"/>
    </row>
    <row r="23" s="1" customFormat="1" ht="15" customHeight="1">
      <c r="B23" s="229"/>
      <c r="C23" s="230"/>
      <c r="D23" s="230"/>
      <c r="E23" s="232" t="s">
        <v>382</v>
      </c>
      <c r="F23" s="228" t="s">
        <v>383</v>
      </c>
      <c r="G23" s="228"/>
      <c r="H23" s="228"/>
      <c r="I23" s="228"/>
      <c r="J23" s="228"/>
      <c r="K23" s="226"/>
    </row>
    <row r="24" s="1" customFormat="1" ht="12.75" customHeight="1">
      <c r="B24" s="229"/>
      <c r="C24" s="230"/>
      <c r="D24" s="230"/>
      <c r="E24" s="230"/>
      <c r="F24" s="230"/>
      <c r="G24" s="230"/>
      <c r="H24" s="230"/>
      <c r="I24" s="230"/>
      <c r="J24" s="230"/>
      <c r="K24" s="226"/>
    </row>
    <row r="25" s="1" customFormat="1" ht="15" customHeight="1">
      <c r="B25" s="229"/>
      <c r="C25" s="228" t="s">
        <v>384</v>
      </c>
      <c r="D25" s="228"/>
      <c r="E25" s="228"/>
      <c r="F25" s="228"/>
      <c r="G25" s="228"/>
      <c r="H25" s="228"/>
      <c r="I25" s="228"/>
      <c r="J25" s="228"/>
      <c r="K25" s="226"/>
    </row>
    <row r="26" s="1" customFormat="1" ht="15" customHeight="1">
      <c r="B26" s="229"/>
      <c r="C26" s="228" t="s">
        <v>385</v>
      </c>
      <c r="D26" s="228"/>
      <c r="E26" s="228"/>
      <c r="F26" s="228"/>
      <c r="G26" s="228"/>
      <c r="H26" s="228"/>
      <c r="I26" s="228"/>
      <c r="J26" s="228"/>
      <c r="K26" s="226"/>
    </row>
    <row r="27" s="1" customFormat="1" ht="15" customHeight="1">
      <c r="B27" s="229"/>
      <c r="C27" s="228"/>
      <c r="D27" s="228" t="s">
        <v>386</v>
      </c>
      <c r="E27" s="228"/>
      <c r="F27" s="228"/>
      <c r="G27" s="228"/>
      <c r="H27" s="228"/>
      <c r="I27" s="228"/>
      <c r="J27" s="228"/>
      <c r="K27" s="226"/>
    </row>
    <row r="28" s="1" customFormat="1" ht="15" customHeight="1">
      <c r="B28" s="229"/>
      <c r="C28" s="230"/>
      <c r="D28" s="228" t="s">
        <v>387</v>
      </c>
      <c r="E28" s="228"/>
      <c r="F28" s="228"/>
      <c r="G28" s="228"/>
      <c r="H28" s="228"/>
      <c r="I28" s="228"/>
      <c r="J28" s="228"/>
      <c r="K28" s="226"/>
    </row>
    <row r="29" s="1" customFormat="1" ht="12.75" customHeight="1">
      <c r="B29" s="229"/>
      <c r="C29" s="230"/>
      <c r="D29" s="230"/>
      <c r="E29" s="230"/>
      <c r="F29" s="230"/>
      <c r="G29" s="230"/>
      <c r="H29" s="230"/>
      <c r="I29" s="230"/>
      <c r="J29" s="230"/>
      <c r="K29" s="226"/>
    </row>
    <row r="30" s="1" customFormat="1" ht="15" customHeight="1">
      <c r="B30" s="229"/>
      <c r="C30" s="230"/>
      <c r="D30" s="228" t="s">
        <v>388</v>
      </c>
      <c r="E30" s="228"/>
      <c r="F30" s="228"/>
      <c r="G30" s="228"/>
      <c r="H30" s="228"/>
      <c r="I30" s="228"/>
      <c r="J30" s="228"/>
      <c r="K30" s="226"/>
    </row>
    <row r="31" s="1" customFormat="1" ht="15" customHeight="1">
      <c r="B31" s="229"/>
      <c r="C31" s="230"/>
      <c r="D31" s="228" t="s">
        <v>389</v>
      </c>
      <c r="E31" s="228"/>
      <c r="F31" s="228"/>
      <c r="G31" s="228"/>
      <c r="H31" s="228"/>
      <c r="I31" s="228"/>
      <c r="J31" s="228"/>
      <c r="K31" s="226"/>
    </row>
    <row r="32" s="1" customFormat="1" ht="12.75" customHeight="1">
      <c r="B32" s="229"/>
      <c r="C32" s="230"/>
      <c r="D32" s="230"/>
      <c r="E32" s="230"/>
      <c r="F32" s="230"/>
      <c r="G32" s="230"/>
      <c r="H32" s="230"/>
      <c r="I32" s="230"/>
      <c r="J32" s="230"/>
      <c r="K32" s="226"/>
    </row>
    <row r="33" s="1" customFormat="1" ht="15" customHeight="1">
      <c r="B33" s="229"/>
      <c r="C33" s="230"/>
      <c r="D33" s="228" t="s">
        <v>390</v>
      </c>
      <c r="E33" s="228"/>
      <c r="F33" s="228"/>
      <c r="G33" s="228"/>
      <c r="H33" s="228"/>
      <c r="I33" s="228"/>
      <c r="J33" s="228"/>
      <c r="K33" s="226"/>
    </row>
    <row r="34" s="1" customFormat="1" ht="15" customHeight="1">
      <c r="B34" s="229"/>
      <c r="C34" s="230"/>
      <c r="D34" s="228" t="s">
        <v>391</v>
      </c>
      <c r="E34" s="228"/>
      <c r="F34" s="228"/>
      <c r="G34" s="228"/>
      <c r="H34" s="228"/>
      <c r="I34" s="228"/>
      <c r="J34" s="228"/>
      <c r="K34" s="226"/>
    </row>
    <row r="35" s="1" customFormat="1" ht="15" customHeight="1">
      <c r="B35" s="229"/>
      <c r="C35" s="230"/>
      <c r="D35" s="228" t="s">
        <v>392</v>
      </c>
      <c r="E35" s="228"/>
      <c r="F35" s="228"/>
      <c r="G35" s="228"/>
      <c r="H35" s="228"/>
      <c r="I35" s="228"/>
      <c r="J35" s="228"/>
      <c r="K35" s="226"/>
    </row>
    <row r="36" s="1" customFormat="1" ht="15" customHeight="1">
      <c r="B36" s="229"/>
      <c r="C36" s="230"/>
      <c r="D36" s="228"/>
      <c r="E36" s="231" t="s">
        <v>92</v>
      </c>
      <c r="F36" s="228"/>
      <c r="G36" s="228" t="s">
        <v>393</v>
      </c>
      <c r="H36" s="228"/>
      <c r="I36" s="228"/>
      <c r="J36" s="228"/>
      <c r="K36" s="226"/>
    </row>
    <row r="37" s="1" customFormat="1" ht="30.75" customHeight="1">
      <c r="B37" s="229"/>
      <c r="C37" s="230"/>
      <c r="D37" s="228"/>
      <c r="E37" s="231" t="s">
        <v>394</v>
      </c>
      <c r="F37" s="228"/>
      <c r="G37" s="228" t="s">
        <v>395</v>
      </c>
      <c r="H37" s="228"/>
      <c r="I37" s="228"/>
      <c r="J37" s="228"/>
      <c r="K37" s="226"/>
    </row>
    <row r="38" s="1" customFormat="1" ht="15" customHeight="1">
      <c r="B38" s="229"/>
      <c r="C38" s="230"/>
      <c r="D38" s="228"/>
      <c r="E38" s="231" t="s">
        <v>50</v>
      </c>
      <c r="F38" s="228"/>
      <c r="G38" s="228" t="s">
        <v>396</v>
      </c>
      <c r="H38" s="228"/>
      <c r="I38" s="228"/>
      <c r="J38" s="228"/>
      <c r="K38" s="226"/>
    </row>
    <row r="39" s="1" customFormat="1" ht="15" customHeight="1">
      <c r="B39" s="229"/>
      <c r="C39" s="230"/>
      <c r="D39" s="228"/>
      <c r="E39" s="231" t="s">
        <v>51</v>
      </c>
      <c r="F39" s="228"/>
      <c r="G39" s="228" t="s">
        <v>397</v>
      </c>
      <c r="H39" s="228"/>
      <c r="I39" s="228"/>
      <c r="J39" s="228"/>
      <c r="K39" s="226"/>
    </row>
    <row r="40" s="1" customFormat="1" ht="15" customHeight="1">
      <c r="B40" s="229"/>
      <c r="C40" s="230"/>
      <c r="D40" s="228"/>
      <c r="E40" s="231" t="s">
        <v>93</v>
      </c>
      <c r="F40" s="228"/>
      <c r="G40" s="228" t="s">
        <v>398</v>
      </c>
      <c r="H40" s="228"/>
      <c r="I40" s="228"/>
      <c r="J40" s="228"/>
      <c r="K40" s="226"/>
    </row>
    <row r="41" s="1" customFormat="1" ht="15" customHeight="1">
      <c r="B41" s="229"/>
      <c r="C41" s="230"/>
      <c r="D41" s="228"/>
      <c r="E41" s="231" t="s">
        <v>94</v>
      </c>
      <c r="F41" s="228"/>
      <c r="G41" s="228" t="s">
        <v>399</v>
      </c>
      <c r="H41" s="228"/>
      <c r="I41" s="228"/>
      <c r="J41" s="228"/>
      <c r="K41" s="226"/>
    </row>
    <row r="42" s="1" customFormat="1" ht="15" customHeight="1">
      <c r="B42" s="229"/>
      <c r="C42" s="230"/>
      <c r="D42" s="228"/>
      <c r="E42" s="231" t="s">
        <v>400</v>
      </c>
      <c r="F42" s="228"/>
      <c r="G42" s="228" t="s">
        <v>401</v>
      </c>
      <c r="H42" s="228"/>
      <c r="I42" s="228"/>
      <c r="J42" s="228"/>
      <c r="K42" s="226"/>
    </row>
    <row r="43" s="1" customFormat="1" ht="15" customHeight="1">
      <c r="B43" s="229"/>
      <c r="C43" s="230"/>
      <c r="D43" s="228"/>
      <c r="E43" s="231"/>
      <c r="F43" s="228"/>
      <c r="G43" s="228" t="s">
        <v>402</v>
      </c>
      <c r="H43" s="228"/>
      <c r="I43" s="228"/>
      <c r="J43" s="228"/>
      <c r="K43" s="226"/>
    </row>
    <row r="44" s="1" customFormat="1" ht="15" customHeight="1">
      <c r="B44" s="229"/>
      <c r="C44" s="230"/>
      <c r="D44" s="228"/>
      <c r="E44" s="231" t="s">
        <v>403</v>
      </c>
      <c r="F44" s="228"/>
      <c r="G44" s="228" t="s">
        <v>404</v>
      </c>
      <c r="H44" s="228"/>
      <c r="I44" s="228"/>
      <c r="J44" s="228"/>
      <c r="K44" s="226"/>
    </row>
    <row r="45" s="1" customFormat="1" ht="15" customHeight="1">
      <c r="B45" s="229"/>
      <c r="C45" s="230"/>
      <c r="D45" s="228"/>
      <c r="E45" s="231" t="s">
        <v>96</v>
      </c>
      <c r="F45" s="228"/>
      <c r="G45" s="228" t="s">
        <v>405</v>
      </c>
      <c r="H45" s="228"/>
      <c r="I45" s="228"/>
      <c r="J45" s="228"/>
      <c r="K45" s="226"/>
    </row>
    <row r="46" s="1" customFormat="1" ht="12.75" customHeight="1">
      <c r="B46" s="229"/>
      <c r="C46" s="230"/>
      <c r="D46" s="228"/>
      <c r="E46" s="228"/>
      <c r="F46" s="228"/>
      <c r="G46" s="228"/>
      <c r="H46" s="228"/>
      <c r="I46" s="228"/>
      <c r="J46" s="228"/>
      <c r="K46" s="226"/>
    </row>
    <row r="47" s="1" customFormat="1" ht="15" customHeight="1">
      <c r="B47" s="229"/>
      <c r="C47" s="230"/>
      <c r="D47" s="228" t="s">
        <v>406</v>
      </c>
      <c r="E47" s="228"/>
      <c r="F47" s="228"/>
      <c r="G47" s="228"/>
      <c r="H47" s="228"/>
      <c r="I47" s="228"/>
      <c r="J47" s="228"/>
      <c r="K47" s="226"/>
    </row>
    <row r="48" s="1" customFormat="1" ht="15" customHeight="1">
      <c r="B48" s="229"/>
      <c r="C48" s="230"/>
      <c r="D48" s="230"/>
      <c r="E48" s="228" t="s">
        <v>407</v>
      </c>
      <c r="F48" s="228"/>
      <c r="G48" s="228"/>
      <c r="H48" s="228"/>
      <c r="I48" s="228"/>
      <c r="J48" s="228"/>
      <c r="K48" s="226"/>
    </row>
    <row r="49" s="1" customFormat="1" ht="15" customHeight="1">
      <c r="B49" s="229"/>
      <c r="C49" s="230"/>
      <c r="D49" s="230"/>
      <c r="E49" s="228" t="s">
        <v>408</v>
      </c>
      <c r="F49" s="228"/>
      <c r="G49" s="228"/>
      <c r="H49" s="228"/>
      <c r="I49" s="228"/>
      <c r="J49" s="228"/>
      <c r="K49" s="226"/>
    </row>
    <row r="50" s="1" customFormat="1" ht="15" customHeight="1">
      <c r="B50" s="229"/>
      <c r="C50" s="230"/>
      <c r="D50" s="230"/>
      <c r="E50" s="228" t="s">
        <v>409</v>
      </c>
      <c r="F50" s="228"/>
      <c r="G50" s="228"/>
      <c r="H50" s="228"/>
      <c r="I50" s="228"/>
      <c r="J50" s="228"/>
      <c r="K50" s="226"/>
    </row>
    <row r="51" s="1" customFormat="1" ht="15" customHeight="1">
      <c r="B51" s="229"/>
      <c r="C51" s="230"/>
      <c r="D51" s="228" t="s">
        <v>410</v>
      </c>
      <c r="E51" s="228"/>
      <c r="F51" s="228"/>
      <c r="G51" s="228"/>
      <c r="H51" s="228"/>
      <c r="I51" s="228"/>
      <c r="J51" s="228"/>
      <c r="K51" s="226"/>
    </row>
    <row r="52" s="1" customFormat="1" ht="25.5" customHeight="1">
      <c r="B52" s="224"/>
      <c r="C52" s="225" t="s">
        <v>411</v>
      </c>
      <c r="D52" s="225"/>
      <c r="E52" s="225"/>
      <c r="F52" s="225"/>
      <c r="G52" s="225"/>
      <c r="H52" s="225"/>
      <c r="I52" s="225"/>
      <c r="J52" s="225"/>
      <c r="K52" s="226"/>
    </row>
    <row r="53" s="1" customFormat="1" ht="5.25" customHeight="1">
      <c r="B53" s="224"/>
      <c r="C53" s="227"/>
      <c r="D53" s="227"/>
      <c r="E53" s="227"/>
      <c r="F53" s="227"/>
      <c r="G53" s="227"/>
      <c r="H53" s="227"/>
      <c r="I53" s="227"/>
      <c r="J53" s="227"/>
      <c r="K53" s="226"/>
    </row>
    <row r="54" s="1" customFormat="1" ht="15" customHeight="1">
      <c r="B54" s="224"/>
      <c r="C54" s="228" t="s">
        <v>412</v>
      </c>
      <c r="D54" s="228"/>
      <c r="E54" s="228"/>
      <c r="F54" s="228"/>
      <c r="G54" s="228"/>
      <c r="H54" s="228"/>
      <c r="I54" s="228"/>
      <c r="J54" s="228"/>
      <c r="K54" s="226"/>
    </row>
    <row r="55" s="1" customFormat="1" ht="15" customHeight="1">
      <c r="B55" s="224"/>
      <c r="C55" s="228" t="s">
        <v>413</v>
      </c>
      <c r="D55" s="228"/>
      <c r="E55" s="228"/>
      <c r="F55" s="228"/>
      <c r="G55" s="228"/>
      <c r="H55" s="228"/>
      <c r="I55" s="228"/>
      <c r="J55" s="228"/>
      <c r="K55" s="226"/>
    </row>
    <row r="56" s="1" customFormat="1" ht="12.75" customHeight="1">
      <c r="B56" s="224"/>
      <c r="C56" s="228"/>
      <c r="D56" s="228"/>
      <c r="E56" s="228"/>
      <c r="F56" s="228"/>
      <c r="G56" s="228"/>
      <c r="H56" s="228"/>
      <c r="I56" s="228"/>
      <c r="J56" s="228"/>
      <c r="K56" s="226"/>
    </row>
    <row r="57" s="1" customFormat="1" ht="15" customHeight="1">
      <c r="B57" s="224"/>
      <c r="C57" s="228" t="s">
        <v>414</v>
      </c>
      <c r="D57" s="228"/>
      <c r="E57" s="228"/>
      <c r="F57" s="228"/>
      <c r="G57" s="228"/>
      <c r="H57" s="228"/>
      <c r="I57" s="228"/>
      <c r="J57" s="228"/>
      <c r="K57" s="226"/>
    </row>
    <row r="58" s="1" customFormat="1" ht="15" customHeight="1">
      <c r="B58" s="224"/>
      <c r="C58" s="230"/>
      <c r="D58" s="228" t="s">
        <v>415</v>
      </c>
      <c r="E58" s="228"/>
      <c r="F58" s="228"/>
      <c r="G58" s="228"/>
      <c r="H58" s="228"/>
      <c r="I58" s="228"/>
      <c r="J58" s="228"/>
      <c r="K58" s="226"/>
    </row>
    <row r="59" s="1" customFormat="1" ht="15" customHeight="1">
      <c r="B59" s="224"/>
      <c r="C59" s="230"/>
      <c r="D59" s="228" t="s">
        <v>416</v>
      </c>
      <c r="E59" s="228"/>
      <c r="F59" s="228"/>
      <c r="G59" s="228"/>
      <c r="H59" s="228"/>
      <c r="I59" s="228"/>
      <c r="J59" s="228"/>
      <c r="K59" s="226"/>
    </row>
    <row r="60" s="1" customFormat="1" ht="15" customHeight="1">
      <c r="B60" s="224"/>
      <c r="C60" s="230"/>
      <c r="D60" s="228" t="s">
        <v>417</v>
      </c>
      <c r="E60" s="228"/>
      <c r="F60" s="228"/>
      <c r="G60" s="228"/>
      <c r="H60" s="228"/>
      <c r="I60" s="228"/>
      <c r="J60" s="228"/>
      <c r="K60" s="226"/>
    </row>
    <row r="61" s="1" customFormat="1" ht="15" customHeight="1">
      <c r="B61" s="224"/>
      <c r="C61" s="230"/>
      <c r="D61" s="228" t="s">
        <v>418</v>
      </c>
      <c r="E61" s="228"/>
      <c r="F61" s="228"/>
      <c r="G61" s="228"/>
      <c r="H61" s="228"/>
      <c r="I61" s="228"/>
      <c r="J61" s="228"/>
      <c r="K61" s="226"/>
    </row>
    <row r="62" s="1" customFormat="1" ht="15" customHeight="1">
      <c r="B62" s="224"/>
      <c r="C62" s="230"/>
      <c r="D62" s="233" t="s">
        <v>419</v>
      </c>
      <c r="E62" s="233"/>
      <c r="F62" s="233"/>
      <c r="G62" s="233"/>
      <c r="H62" s="233"/>
      <c r="I62" s="233"/>
      <c r="J62" s="233"/>
      <c r="K62" s="226"/>
    </row>
    <row r="63" s="1" customFormat="1" ht="15" customHeight="1">
      <c r="B63" s="224"/>
      <c r="C63" s="230"/>
      <c r="D63" s="228" t="s">
        <v>420</v>
      </c>
      <c r="E63" s="228"/>
      <c r="F63" s="228"/>
      <c r="G63" s="228"/>
      <c r="H63" s="228"/>
      <c r="I63" s="228"/>
      <c r="J63" s="228"/>
      <c r="K63" s="226"/>
    </row>
    <row r="64" s="1" customFormat="1" ht="12.75" customHeight="1">
      <c r="B64" s="224"/>
      <c r="C64" s="230"/>
      <c r="D64" s="230"/>
      <c r="E64" s="234"/>
      <c r="F64" s="230"/>
      <c r="G64" s="230"/>
      <c r="H64" s="230"/>
      <c r="I64" s="230"/>
      <c r="J64" s="230"/>
      <c r="K64" s="226"/>
    </row>
    <row r="65" s="1" customFormat="1" ht="15" customHeight="1">
      <c r="B65" s="224"/>
      <c r="C65" s="230"/>
      <c r="D65" s="228" t="s">
        <v>421</v>
      </c>
      <c r="E65" s="228"/>
      <c r="F65" s="228"/>
      <c r="G65" s="228"/>
      <c r="H65" s="228"/>
      <c r="I65" s="228"/>
      <c r="J65" s="228"/>
      <c r="K65" s="226"/>
    </row>
    <row r="66" s="1" customFormat="1" ht="15" customHeight="1">
      <c r="B66" s="224"/>
      <c r="C66" s="230"/>
      <c r="D66" s="233" t="s">
        <v>422</v>
      </c>
      <c r="E66" s="233"/>
      <c r="F66" s="233"/>
      <c r="G66" s="233"/>
      <c r="H66" s="233"/>
      <c r="I66" s="233"/>
      <c r="J66" s="233"/>
      <c r="K66" s="226"/>
    </row>
    <row r="67" s="1" customFormat="1" ht="15" customHeight="1">
      <c r="B67" s="224"/>
      <c r="C67" s="230"/>
      <c r="D67" s="228" t="s">
        <v>423</v>
      </c>
      <c r="E67" s="228"/>
      <c r="F67" s="228"/>
      <c r="G67" s="228"/>
      <c r="H67" s="228"/>
      <c r="I67" s="228"/>
      <c r="J67" s="228"/>
      <c r="K67" s="226"/>
    </row>
    <row r="68" s="1" customFormat="1" ht="15" customHeight="1">
      <c r="B68" s="224"/>
      <c r="C68" s="230"/>
      <c r="D68" s="228" t="s">
        <v>424</v>
      </c>
      <c r="E68" s="228"/>
      <c r="F68" s="228"/>
      <c r="G68" s="228"/>
      <c r="H68" s="228"/>
      <c r="I68" s="228"/>
      <c r="J68" s="228"/>
      <c r="K68" s="226"/>
    </row>
    <row r="69" s="1" customFormat="1" ht="15" customHeight="1">
      <c r="B69" s="224"/>
      <c r="C69" s="230"/>
      <c r="D69" s="228" t="s">
        <v>425</v>
      </c>
      <c r="E69" s="228"/>
      <c r="F69" s="228"/>
      <c r="G69" s="228"/>
      <c r="H69" s="228"/>
      <c r="I69" s="228"/>
      <c r="J69" s="228"/>
      <c r="K69" s="226"/>
    </row>
    <row r="70" s="1" customFormat="1" ht="15" customHeight="1">
      <c r="B70" s="224"/>
      <c r="C70" s="230"/>
      <c r="D70" s="228" t="s">
        <v>426</v>
      </c>
      <c r="E70" s="228"/>
      <c r="F70" s="228"/>
      <c r="G70" s="228"/>
      <c r="H70" s="228"/>
      <c r="I70" s="228"/>
      <c r="J70" s="228"/>
      <c r="K70" s="226"/>
    </row>
    <row r="71" s="1" customFormat="1" ht="12.75" customHeight="1">
      <c r="B71" s="235"/>
      <c r="C71" s="236"/>
      <c r="D71" s="236"/>
      <c r="E71" s="236"/>
      <c r="F71" s="236"/>
      <c r="G71" s="236"/>
      <c r="H71" s="236"/>
      <c r="I71" s="236"/>
      <c r="J71" s="236"/>
      <c r="K71" s="237"/>
    </row>
    <row r="72" s="1" customFormat="1" ht="18.75" customHeight="1">
      <c r="B72" s="238"/>
      <c r="C72" s="238"/>
      <c r="D72" s="238"/>
      <c r="E72" s="238"/>
      <c r="F72" s="238"/>
      <c r="G72" s="238"/>
      <c r="H72" s="238"/>
      <c r="I72" s="238"/>
      <c r="J72" s="238"/>
      <c r="K72" s="239"/>
    </row>
    <row r="73" s="1" customFormat="1" ht="18.75" customHeight="1">
      <c r="B73" s="239"/>
      <c r="C73" s="239"/>
      <c r="D73" s="239"/>
      <c r="E73" s="239"/>
      <c r="F73" s="239"/>
      <c r="G73" s="239"/>
      <c r="H73" s="239"/>
      <c r="I73" s="239"/>
      <c r="J73" s="239"/>
      <c r="K73" s="239"/>
    </row>
    <row r="74" s="1" customFormat="1" ht="7.5" customHeight="1">
      <c r="B74" s="240"/>
      <c r="C74" s="241"/>
      <c r="D74" s="241"/>
      <c r="E74" s="241"/>
      <c r="F74" s="241"/>
      <c r="G74" s="241"/>
      <c r="H74" s="241"/>
      <c r="I74" s="241"/>
      <c r="J74" s="241"/>
      <c r="K74" s="242"/>
    </row>
    <row r="75" s="1" customFormat="1" ht="45" customHeight="1">
      <c r="B75" s="243"/>
      <c r="C75" s="244" t="s">
        <v>427</v>
      </c>
      <c r="D75" s="244"/>
      <c r="E75" s="244"/>
      <c r="F75" s="244"/>
      <c r="G75" s="244"/>
      <c r="H75" s="244"/>
      <c r="I75" s="244"/>
      <c r="J75" s="244"/>
      <c r="K75" s="245"/>
    </row>
    <row r="76" s="1" customFormat="1" ht="17.25" customHeight="1">
      <c r="B76" s="243"/>
      <c r="C76" s="246" t="s">
        <v>428</v>
      </c>
      <c r="D76" s="246"/>
      <c r="E76" s="246"/>
      <c r="F76" s="246" t="s">
        <v>429</v>
      </c>
      <c r="G76" s="247"/>
      <c r="H76" s="246" t="s">
        <v>51</v>
      </c>
      <c r="I76" s="246" t="s">
        <v>54</v>
      </c>
      <c r="J76" s="246" t="s">
        <v>430</v>
      </c>
      <c r="K76" s="245"/>
    </row>
    <row r="77" s="1" customFormat="1" ht="17.25" customHeight="1">
      <c r="B77" s="243"/>
      <c r="C77" s="248" t="s">
        <v>431</v>
      </c>
      <c r="D77" s="248"/>
      <c r="E77" s="248"/>
      <c r="F77" s="249" t="s">
        <v>432</v>
      </c>
      <c r="G77" s="250"/>
      <c r="H77" s="248"/>
      <c r="I77" s="248"/>
      <c r="J77" s="248" t="s">
        <v>433</v>
      </c>
      <c r="K77" s="245"/>
    </row>
    <row r="78" s="1" customFormat="1" ht="5.25" customHeight="1">
      <c r="B78" s="243"/>
      <c r="C78" s="251"/>
      <c r="D78" s="251"/>
      <c r="E78" s="251"/>
      <c r="F78" s="251"/>
      <c r="G78" s="252"/>
      <c r="H78" s="251"/>
      <c r="I78" s="251"/>
      <c r="J78" s="251"/>
      <c r="K78" s="245"/>
    </row>
    <row r="79" s="1" customFormat="1" ht="15" customHeight="1">
      <c r="B79" s="243"/>
      <c r="C79" s="231" t="s">
        <v>50</v>
      </c>
      <c r="D79" s="253"/>
      <c r="E79" s="253"/>
      <c r="F79" s="254" t="s">
        <v>434</v>
      </c>
      <c r="G79" s="255"/>
      <c r="H79" s="231" t="s">
        <v>435</v>
      </c>
      <c r="I79" s="231" t="s">
        <v>436</v>
      </c>
      <c r="J79" s="231">
        <v>20</v>
      </c>
      <c r="K79" s="245"/>
    </row>
    <row r="80" s="1" customFormat="1" ht="15" customHeight="1">
      <c r="B80" s="243"/>
      <c r="C80" s="231" t="s">
        <v>437</v>
      </c>
      <c r="D80" s="231"/>
      <c r="E80" s="231"/>
      <c r="F80" s="254" t="s">
        <v>434</v>
      </c>
      <c r="G80" s="255"/>
      <c r="H80" s="231" t="s">
        <v>438</v>
      </c>
      <c r="I80" s="231" t="s">
        <v>436</v>
      </c>
      <c r="J80" s="231">
        <v>120</v>
      </c>
      <c r="K80" s="245"/>
    </row>
    <row r="81" s="1" customFormat="1" ht="15" customHeight="1">
      <c r="B81" s="256"/>
      <c r="C81" s="231" t="s">
        <v>439</v>
      </c>
      <c r="D81" s="231"/>
      <c r="E81" s="231"/>
      <c r="F81" s="254" t="s">
        <v>440</v>
      </c>
      <c r="G81" s="255"/>
      <c r="H81" s="231" t="s">
        <v>441</v>
      </c>
      <c r="I81" s="231" t="s">
        <v>436</v>
      </c>
      <c r="J81" s="231">
        <v>50</v>
      </c>
      <c r="K81" s="245"/>
    </row>
    <row r="82" s="1" customFormat="1" ht="15" customHeight="1">
      <c r="B82" s="256"/>
      <c r="C82" s="231" t="s">
        <v>442</v>
      </c>
      <c r="D82" s="231"/>
      <c r="E82" s="231"/>
      <c r="F82" s="254" t="s">
        <v>434</v>
      </c>
      <c r="G82" s="255"/>
      <c r="H82" s="231" t="s">
        <v>443</v>
      </c>
      <c r="I82" s="231" t="s">
        <v>444</v>
      </c>
      <c r="J82" s="231"/>
      <c r="K82" s="245"/>
    </row>
    <row r="83" s="1" customFormat="1" ht="15" customHeight="1">
      <c r="B83" s="256"/>
      <c r="C83" s="257" t="s">
        <v>445</v>
      </c>
      <c r="D83" s="257"/>
      <c r="E83" s="257"/>
      <c r="F83" s="258" t="s">
        <v>440</v>
      </c>
      <c r="G83" s="257"/>
      <c r="H83" s="257" t="s">
        <v>446</v>
      </c>
      <c r="I83" s="257" t="s">
        <v>436</v>
      </c>
      <c r="J83" s="257">
        <v>15</v>
      </c>
      <c r="K83" s="245"/>
    </row>
    <row r="84" s="1" customFormat="1" ht="15" customHeight="1">
      <c r="B84" s="256"/>
      <c r="C84" s="257" t="s">
        <v>447</v>
      </c>
      <c r="D84" s="257"/>
      <c r="E84" s="257"/>
      <c r="F84" s="258" t="s">
        <v>440</v>
      </c>
      <c r="G84" s="257"/>
      <c r="H84" s="257" t="s">
        <v>448</v>
      </c>
      <c r="I84" s="257" t="s">
        <v>436</v>
      </c>
      <c r="J84" s="257">
        <v>15</v>
      </c>
      <c r="K84" s="245"/>
    </row>
    <row r="85" s="1" customFormat="1" ht="15" customHeight="1">
      <c r="B85" s="256"/>
      <c r="C85" s="257" t="s">
        <v>449</v>
      </c>
      <c r="D85" s="257"/>
      <c r="E85" s="257"/>
      <c r="F85" s="258" t="s">
        <v>440</v>
      </c>
      <c r="G85" s="257"/>
      <c r="H85" s="257" t="s">
        <v>450</v>
      </c>
      <c r="I85" s="257" t="s">
        <v>436</v>
      </c>
      <c r="J85" s="257">
        <v>20</v>
      </c>
      <c r="K85" s="245"/>
    </row>
    <row r="86" s="1" customFormat="1" ht="15" customHeight="1">
      <c r="B86" s="256"/>
      <c r="C86" s="257" t="s">
        <v>451</v>
      </c>
      <c r="D86" s="257"/>
      <c r="E86" s="257"/>
      <c r="F86" s="258" t="s">
        <v>440</v>
      </c>
      <c r="G86" s="257"/>
      <c r="H86" s="257" t="s">
        <v>452</v>
      </c>
      <c r="I86" s="257" t="s">
        <v>436</v>
      </c>
      <c r="J86" s="257">
        <v>20</v>
      </c>
      <c r="K86" s="245"/>
    </row>
    <row r="87" s="1" customFormat="1" ht="15" customHeight="1">
      <c r="B87" s="256"/>
      <c r="C87" s="231" t="s">
        <v>453</v>
      </c>
      <c r="D87" s="231"/>
      <c r="E87" s="231"/>
      <c r="F87" s="254" t="s">
        <v>440</v>
      </c>
      <c r="G87" s="255"/>
      <c r="H87" s="231" t="s">
        <v>454</v>
      </c>
      <c r="I87" s="231" t="s">
        <v>436</v>
      </c>
      <c r="J87" s="231">
        <v>50</v>
      </c>
      <c r="K87" s="245"/>
    </row>
    <row r="88" s="1" customFormat="1" ht="15" customHeight="1">
      <c r="B88" s="256"/>
      <c r="C88" s="231" t="s">
        <v>455</v>
      </c>
      <c r="D88" s="231"/>
      <c r="E88" s="231"/>
      <c r="F88" s="254" t="s">
        <v>440</v>
      </c>
      <c r="G88" s="255"/>
      <c r="H88" s="231" t="s">
        <v>456</v>
      </c>
      <c r="I88" s="231" t="s">
        <v>436</v>
      </c>
      <c r="J88" s="231">
        <v>20</v>
      </c>
      <c r="K88" s="245"/>
    </row>
    <row r="89" s="1" customFormat="1" ht="15" customHeight="1">
      <c r="B89" s="256"/>
      <c r="C89" s="231" t="s">
        <v>457</v>
      </c>
      <c r="D89" s="231"/>
      <c r="E89" s="231"/>
      <c r="F89" s="254" t="s">
        <v>440</v>
      </c>
      <c r="G89" s="255"/>
      <c r="H89" s="231" t="s">
        <v>458</v>
      </c>
      <c r="I89" s="231" t="s">
        <v>436</v>
      </c>
      <c r="J89" s="231">
        <v>20</v>
      </c>
      <c r="K89" s="245"/>
    </row>
    <row r="90" s="1" customFormat="1" ht="15" customHeight="1">
      <c r="B90" s="256"/>
      <c r="C90" s="231" t="s">
        <v>459</v>
      </c>
      <c r="D90" s="231"/>
      <c r="E90" s="231"/>
      <c r="F90" s="254" t="s">
        <v>440</v>
      </c>
      <c r="G90" s="255"/>
      <c r="H90" s="231" t="s">
        <v>460</v>
      </c>
      <c r="I90" s="231" t="s">
        <v>436</v>
      </c>
      <c r="J90" s="231">
        <v>50</v>
      </c>
      <c r="K90" s="245"/>
    </row>
    <row r="91" s="1" customFormat="1" ht="15" customHeight="1">
      <c r="B91" s="256"/>
      <c r="C91" s="231" t="s">
        <v>461</v>
      </c>
      <c r="D91" s="231"/>
      <c r="E91" s="231"/>
      <c r="F91" s="254" t="s">
        <v>440</v>
      </c>
      <c r="G91" s="255"/>
      <c r="H91" s="231" t="s">
        <v>461</v>
      </c>
      <c r="I91" s="231" t="s">
        <v>436</v>
      </c>
      <c r="J91" s="231">
        <v>50</v>
      </c>
      <c r="K91" s="245"/>
    </row>
    <row r="92" s="1" customFormat="1" ht="15" customHeight="1">
      <c r="B92" s="256"/>
      <c r="C92" s="231" t="s">
        <v>462</v>
      </c>
      <c r="D92" s="231"/>
      <c r="E92" s="231"/>
      <c r="F92" s="254" t="s">
        <v>440</v>
      </c>
      <c r="G92" s="255"/>
      <c r="H92" s="231" t="s">
        <v>463</v>
      </c>
      <c r="I92" s="231" t="s">
        <v>436</v>
      </c>
      <c r="J92" s="231">
        <v>255</v>
      </c>
      <c r="K92" s="245"/>
    </row>
    <row r="93" s="1" customFormat="1" ht="15" customHeight="1">
      <c r="B93" s="256"/>
      <c r="C93" s="231" t="s">
        <v>464</v>
      </c>
      <c r="D93" s="231"/>
      <c r="E93" s="231"/>
      <c r="F93" s="254" t="s">
        <v>434</v>
      </c>
      <c r="G93" s="255"/>
      <c r="H93" s="231" t="s">
        <v>465</v>
      </c>
      <c r="I93" s="231" t="s">
        <v>466</v>
      </c>
      <c r="J93" s="231"/>
      <c r="K93" s="245"/>
    </row>
    <row r="94" s="1" customFormat="1" ht="15" customHeight="1">
      <c r="B94" s="256"/>
      <c r="C94" s="231" t="s">
        <v>467</v>
      </c>
      <c r="D94" s="231"/>
      <c r="E94" s="231"/>
      <c r="F94" s="254" t="s">
        <v>434</v>
      </c>
      <c r="G94" s="255"/>
      <c r="H94" s="231" t="s">
        <v>468</v>
      </c>
      <c r="I94" s="231" t="s">
        <v>469</v>
      </c>
      <c r="J94" s="231"/>
      <c r="K94" s="245"/>
    </row>
    <row r="95" s="1" customFormat="1" ht="15" customHeight="1">
      <c r="B95" s="256"/>
      <c r="C95" s="231" t="s">
        <v>470</v>
      </c>
      <c r="D95" s="231"/>
      <c r="E95" s="231"/>
      <c r="F95" s="254" t="s">
        <v>434</v>
      </c>
      <c r="G95" s="255"/>
      <c r="H95" s="231" t="s">
        <v>470</v>
      </c>
      <c r="I95" s="231" t="s">
        <v>469</v>
      </c>
      <c r="J95" s="231"/>
      <c r="K95" s="245"/>
    </row>
    <row r="96" s="1" customFormat="1" ht="15" customHeight="1">
      <c r="B96" s="256"/>
      <c r="C96" s="231" t="s">
        <v>35</v>
      </c>
      <c r="D96" s="231"/>
      <c r="E96" s="231"/>
      <c r="F96" s="254" t="s">
        <v>434</v>
      </c>
      <c r="G96" s="255"/>
      <c r="H96" s="231" t="s">
        <v>471</v>
      </c>
      <c r="I96" s="231" t="s">
        <v>469</v>
      </c>
      <c r="J96" s="231"/>
      <c r="K96" s="245"/>
    </row>
    <row r="97" s="1" customFormat="1" ht="15" customHeight="1">
      <c r="B97" s="256"/>
      <c r="C97" s="231" t="s">
        <v>45</v>
      </c>
      <c r="D97" s="231"/>
      <c r="E97" s="231"/>
      <c r="F97" s="254" t="s">
        <v>434</v>
      </c>
      <c r="G97" s="255"/>
      <c r="H97" s="231" t="s">
        <v>472</v>
      </c>
      <c r="I97" s="231" t="s">
        <v>469</v>
      </c>
      <c r="J97" s="231"/>
      <c r="K97" s="245"/>
    </row>
    <row r="98" s="1" customFormat="1" ht="15" customHeight="1">
      <c r="B98" s="259"/>
      <c r="C98" s="260"/>
      <c r="D98" s="260"/>
      <c r="E98" s="260"/>
      <c r="F98" s="260"/>
      <c r="G98" s="260"/>
      <c r="H98" s="260"/>
      <c r="I98" s="260"/>
      <c r="J98" s="260"/>
      <c r="K98" s="261"/>
    </row>
    <row r="99" s="1" customFormat="1" ht="18.75" customHeight="1">
      <c r="B99" s="262"/>
      <c r="C99" s="263"/>
      <c r="D99" s="263"/>
      <c r="E99" s="263"/>
      <c r="F99" s="263"/>
      <c r="G99" s="263"/>
      <c r="H99" s="263"/>
      <c r="I99" s="263"/>
      <c r="J99" s="263"/>
      <c r="K99" s="262"/>
    </row>
    <row r="100" s="1" customFormat="1" ht="18.75" customHeight="1">
      <c r="B100" s="239"/>
      <c r="C100" s="239"/>
      <c r="D100" s="239"/>
      <c r="E100" s="239"/>
      <c r="F100" s="239"/>
      <c r="G100" s="239"/>
      <c r="H100" s="239"/>
      <c r="I100" s="239"/>
      <c r="J100" s="239"/>
      <c r="K100" s="239"/>
    </row>
    <row r="101" s="1" customFormat="1" ht="7.5" customHeight="1">
      <c r="B101" s="240"/>
      <c r="C101" s="241"/>
      <c r="D101" s="241"/>
      <c r="E101" s="241"/>
      <c r="F101" s="241"/>
      <c r="G101" s="241"/>
      <c r="H101" s="241"/>
      <c r="I101" s="241"/>
      <c r="J101" s="241"/>
      <c r="K101" s="242"/>
    </row>
    <row r="102" s="1" customFormat="1" ht="45" customHeight="1">
      <c r="B102" s="243"/>
      <c r="C102" s="244" t="s">
        <v>473</v>
      </c>
      <c r="D102" s="244"/>
      <c r="E102" s="244"/>
      <c r="F102" s="244"/>
      <c r="G102" s="244"/>
      <c r="H102" s="244"/>
      <c r="I102" s="244"/>
      <c r="J102" s="244"/>
      <c r="K102" s="245"/>
    </row>
    <row r="103" s="1" customFormat="1" ht="17.25" customHeight="1">
      <c r="B103" s="243"/>
      <c r="C103" s="246" t="s">
        <v>428</v>
      </c>
      <c r="D103" s="246"/>
      <c r="E103" s="246"/>
      <c r="F103" s="246" t="s">
        <v>429</v>
      </c>
      <c r="G103" s="247"/>
      <c r="H103" s="246" t="s">
        <v>51</v>
      </c>
      <c r="I103" s="246" t="s">
        <v>54</v>
      </c>
      <c r="J103" s="246" t="s">
        <v>430</v>
      </c>
      <c r="K103" s="245"/>
    </row>
    <row r="104" s="1" customFormat="1" ht="17.25" customHeight="1">
      <c r="B104" s="243"/>
      <c r="C104" s="248" t="s">
        <v>431</v>
      </c>
      <c r="D104" s="248"/>
      <c r="E104" s="248"/>
      <c r="F104" s="249" t="s">
        <v>432</v>
      </c>
      <c r="G104" s="250"/>
      <c r="H104" s="248"/>
      <c r="I104" s="248"/>
      <c r="J104" s="248" t="s">
        <v>433</v>
      </c>
      <c r="K104" s="245"/>
    </row>
    <row r="105" s="1" customFormat="1" ht="5.25" customHeight="1">
      <c r="B105" s="243"/>
      <c r="C105" s="246"/>
      <c r="D105" s="246"/>
      <c r="E105" s="246"/>
      <c r="F105" s="246"/>
      <c r="G105" s="264"/>
      <c r="H105" s="246"/>
      <c r="I105" s="246"/>
      <c r="J105" s="246"/>
      <c r="K105" s="245"/>
    </row>
    <row r="106" s="1" customFormat="1" ht="15" customHeight="1">
      <c r="B106" s="243"/>
      <c r="C106" s="231" t="s">
        <v>50</v>
      </c>
      <c r="D106" s="253"/>
      <c r="E106" s="253"/>
      <c r="F106" s="254" t="s">
        <v>434</v>
      </c>
      <c r="G106" s="231"/>
      <c r="H106" s="231" t="s">
        <v>474</v>
      </c>
      <c r="I106" s="231" t="s">
        <v>436</v>
      </c>
      <c r="J106" s="231">
        <v>20</v>
      </c>
      <c r="K106" s="245"/>
    </row>
    <row r="107" s="1" customFormat="1" ht="15" customHeight="1">
      <c r="B107" s="243"/>
      <c r="C107" s="231" t="s">
        <v>437</v>
      </c>
      <c r="D107" s="231"/>
      <c r="E107" s="231"/>
      <c r="F107" s="254" t="s">
        <v>434</v>
      </c>
      <c r="G107" s="231"/>
      <c r="H107" s="231" t="s">
        <v>474</v>
      </c>
      <c r="I107" s="231" t="s">
        <v>436</v>
      </c>
      <c r="J107" s="231">
        <v>120</v>
      </c>
      <c r="K107" s="245"/>
    </row>
    <row r="108" s="1" customFormat="1" ht="15" customHeight="1">
      <c r="B108" s="256"/>
      <c r="C108" s="231" t="s">
        <v>439</v>
      </c>
      <c r="D108" s="231"/>
      <c r="E108" s="231"/>
      <c r="F108" s="254" t="s">
        <v>440</v>
      </c>
      <c r="G108" s="231"/>
      <c r="H108" s="231" t="s">
        <v>474</v>
      </c>
      <c r="I108" s="231" t="s">
        <v>436</v>
      </c>
      <c r="J108" s="231">
        <v>50</v>
      </c>
      <c r="K108" s="245"/>
    </row>
    <row r="109" s="1" customFormat="1" ht="15" customHeight="1">
      <c r="B109" s="256"/>
      <c r="C109" s="231" t="s">
        <v>442</v>
      </c>
      <c r="D109" s="231"/>
      <c r="E109" s="231"/>
      <c r="F109" s="254" t="s">
        <v>434</v>
      </c>
      <c r="G109" s="231"/>
      <c r="H109" s="231" t="s">
        <v>474</v>
      </c>
      <c r="I109" s="231" t="s">
        <v>444</v>
      </c>
      <c r="J109" s="231"/>
      <c r="K109" s="245"/>
    </row>
    <row r="110" s="1" customFormat="1" ht="15" customHeight="1">
      <c r="B110" s="256"/>
      <c r="C110" s="231" t="s">
        <v>453</v>
      </c>
      <c r="D110" s="231"/>
      <c r="E110" s="231"/>
      <c r="F110" s="254" t="s">
        <v>440</v>
      </c>
      <c r="G110" s="231"/>
      <c r="H110" s="231" t="s">
        <v>474</v>
      </c>
      <c r="I110" s="231" t="s">
        <v>436</v>
      </c>
      <c r="J110" s="231">
        <v>50</v>
      </c>
      <c r="K110" s="245"/>
    </row>
    <row r="111" s="1" customFormat="1" ht="15" customHeight="1">
      <c r="B111" s="256"/>
      <c r="C111" s="231" t="s">
        <v>461</v>
      </c>
      <c r="D111" s="231"/>
      <c r="E111" s="231"/>
      <c r="F111" s="254" t="s">
        <v>440</v>
      </c>
      <c r="G111" s="231"/>
      <c r="H111" s="231" t="s">
        <v>474</v>
      </c>
      <c r="I111" s="231" t="s">
        <v>436</v>
      </c>
      <c r="J111" s="231">
        <v>50</v>
      </c>
      <c r="K111" s="245"/>
    </row>
    <row r="112" s="1" customFormat="1" ht="15" customHeight="1">
      <c r="B112" s="256"/>
      <c r="C112" s="231" t="s">
        <v>459</v>
      </c>
      <c r="D112" s="231"/>
      <c r="E112" s="231"/>
      <c r="F112" s="254" t="s">
        <v>440</v>
      </c>
      <c r="G112" s="231"/>
      <c r="H112" s="231" t="s">
        <v>474</v>
      </c>
      <c r="I112" s="231" t="s">
        <v>436</v>
      </c>
      <c r="J112" s="231">
        <v>50</v>
      </c>
      <c r="K112" s="245"/>
    </row>
    <row r="113" s="1" customFormat="1" ht="15" customHeight="1">
      <c r="B113" s="256"/>
      <c r="C113" s="231" t="s">
        <v>50</v>
      </c>
      <c r="D113" s="231"/>
      <c r="E113" s="231"/>
      <c r="F113" s="254" t="s">
        <v>434</v>
      </c>
      <c r="G113" s="231"/>
      <c r="H113" s="231" t="s">
        <v>475</v>
      </c>
      <c r="I113" s="231" t="s">
        <v>436</v>
      </c>
      <c r="J113" s="231">
        <v>20</v>
      </c>
      <c r="K113" s="245"/>
    </row>
    <row r="114" s="1" customFormat="1" ht="15" customHeight="1">
      <c r="B114" s="256"/>
      <c r="C114" s="231" t="s">
        <v>476</v>
      </c>
      <c r="D114" s="231"/>
      <c r="E114" s="231"/>
      <c r="F114" s="254" t="s">
        <v>434</v>
      </c>
      <c r="G114" s="231"/>
      <c r="H114" s="231" t="s">
        <v>477</v>
      </c>
      <c r="I114" s="231" t="s">
        <v>436</v>
      </c>
      <c r="J114" s="231">
        <v>120</v>
      </c>
      <c r="K114" s="245"/>
    </row>
    <row r="115" s="1" customFormat="1" ht="15" customHeight="1">
      <c r="B115" s="256"/>
      <c r="C115" s="231" t="s">
        <v>35</v>
      </c>
      <c r="D115" s="231"/>
      <c r="E115" s="231"/>
      <c r="F115" s="254" t="s">
        <v>434</v>
      </c>
      <c r="G115" s="231"/>
      <c r="H115" s="231" t="s">
        <v>478</v>
      </c>
      <c r="I115" s="231" t="s">
        <v>469</v>
      </c>
      <c r="J115" s="231"/>
      <c r="K115" s="245"/>
    </row>
    <row r="116" s="1" customFormat="1" ht="15" customHeight="1">
      <c r="B116" s="256"/>
      <c r="C116" s="231" t="s">
        <v>45</v>
      </c>
      <c r="D116" s="231"/>
      <c r="E116" s="231"/>
      <c r="F116" s="254" t="s">
        <v>434</v>
      </c>
      <c r="G116" s="231"/>
      <c r="H116" s="231" t="s">
        <v>479</v>
      </c>
      <c r="I116" s="231" t="s">
        <v>469</v>
      </c>
      <c r="J116" s="231"/>
      <c r="K116" s="245"/>
    </row>
    <row r="117" s="1" customFormat="1" ht="15" customHeight="1">
      <c r="B117" s="256"/>
      <c r="C117" s="231" t="s">
        <v>54</v>
      </c>
      <c r="D117" s="231"/>
      <c r="E117" s="231"/>
      <c r="F117" s="254" t="s">
        <v>434</v>
      </c>
      <c r="G117" s="231"/>
      <c r="H117" s="231" t="s">
        <v>480</v>
      </c>
      <c r="I117" s="231" t="s">
        <v>481</v>
      </c>
      <c r="J117" s="231"/>
      <c r="K117" s="245"/>
    </row>
    <row r="118" s="1" customFormat="1" ht="15" customHeight="1">
      <c r="B118" s="259"/>
      <c r="C118" s="265"/>
      <c r="D118" s="265"/>
      <c r="E118" s="265"/>
      <c r="F118" s="265"/>
      <c r="G118" s="265"/>
      <c r="H118" s="265"/>
      <c r="I118" s="265"/>
      <c r="J118" s="265"/>
      <c r="K118" s="261"/>
    </row>
    <row r="119" s="1" customFormat="1" ht="18.75" customHeight="1">
      <c r="B119" s="266"/>
      <c r="C119" s="267"/>
      <c r="D119" s="267"/>
      <c r="E119" s="267"/>
      <c r="F119" s="268"/>
      <c r="G119" s="267"/>
      <c r="H119" s="267"/>
      <c r="I119" s="267"/>
      <c r="J119" s="267"/>
      <c r="K119" s="266"/>
    </row>
    <row r="120" s="1" customFormat="1" ht="18.75" customHeight="1">
      <c r="B120" s="239"/>
      <c r="C120" s="239"/>
      <c r="D120" s="239"/>
      <c r="E120" s="239"/>
      <c r="F120" s="239"/>
      <c r="G120" s="239"/>
      <c r="H120" s="239"/>
      <c r="I120" s="239"/>
      <c r="J120" s="239"/>
      <c r="K120" s="239"/>
    </row>
    <row r="121" s="1" customFormat="1" ht="7.5" customHeight="1">
      <c r="B121" s="269"/>
      <c r="C121" s="270"/>
      <c r="D121" s="270"/>
      <c r="E121" s="270"/>
      <c r="F121" s="270"/>
      <c r="G121" s="270"/>
      <c r="H121" s="270"/>
      <c r="I121" s="270"/>
      <c r="J121" s="270"/>
      <c r="K121" s="271"/>
    </row>
    <row r="122" s="1" customFormat="1" ht="45" customHeight="1">
      <c r="B122" s="272"/>
      <c r="C122" s="222" t="s">
        <v>482</v>
      </c>
      <c r="D122" s="222"/>
      <c r="E122" s="222"/>
      <c r="F122" s="222"/>
      <c r="G122" s="222"/>
      <c r="H122" s="222"/>
      <c r="I122" s="222"/>
      <c r="J122" s="222"/>
      <c r="K122" s="273"/>
    </row>
    <row r="123" s="1" customFormat="1" ht="17.25" customHeight="1">
      <c r="B123" s="274"/>
      <c r="C123" s="246" t="s">
        <v>428</v>
      </c>
      <c r="D123" s="246"/>
      <c r="E123" s="246"/>
      <c r="F123" s="246" t="s">
        <v>429</v>
      </c>
      <c r="G123" s="247"/>
      <c r="H123" s="246" t="s">
        <v>51</v>
      </c>
      <c r="I123" s="246" t="s">
        <v>54</v>
      </c>
      <c r="J123" s="246" t="s">
        <v>430</v>
      </c>
      <c r="K123" s="275"/>
    </row>
    <row r="124" s="1" customFormat="1" ht="17.25" customHeight="1">
      <c r="B124" s="274"/>
      <c r="C124" s="248" t="s">
        <v>431</v>
      </c>
      <c r="D124" s="248"/>
      <c r="E124" s="248"/>
      <c r="F124" s="249" t="s">
        <v>432</v>
      </c>
      <c r="G124" s="250"/>
      <c r="H124" s="248"/>
      <c r="I124" s="248"/>
      <c r="J124" s="248" t="s">
        <v>433</v>
      </c>
      <c r="K124" s="275"/>
    </row>
    <row r="125" s="1" customFormat="1" ht="5.25" customHeight="1">
      <c r="B125" s="276"/>
      <c r="C125" s="251"/>
      <c r="D125" s="251"/>
      <c r="E125" s="251"/>
      <c r="F125" s="251"/>
      <c r="G125" s="277"/>
      <c r="H125" s="251"/>
      <c r="I125" s="251"/>
      <c r="J125" s="251"/>
      <c r="K125" s="278"/>
    </row>
    <row r="126" s="1" customFormat="1" ht="15" customHeight="1">
      <c r="B126" s="276"/>
      <c r="C126" s="231" t="s">
        <v>437</v>
      </c>
      <c r="D126" s="253"/>
      <c r="E126" s="253"/>
      <c r="F126" s="254" t="s">
        <v>434</v>
      </c>
      <c r="G126" s="231"/>
      <c r="H126" s="231" t="s">
        <v>474</v>
      </c>
      <c r="I126" s="231" t="s">
        <v>436</v>
      </c>
      <c r="J126" s="231">
        <v>120</v>
      </c>
      <c r="K126" s="279"/>
    </row>
    <row r="127" s="1" customFormat="1" ht="15" customHeight="1">
      <c r="B127" s="276"/>
      <c r="C127" s="231" t="s">
        <v>483</v>
      </c>
      <c r="D127" s="231"/>
      <c r="E127" s="231"/>
      <c r="F127" s="254" t="s">
        <v>434</v>
      </c>
      <c r="G127" s="231"/>
      <c r="H127" s="231" t="s">
        <v>484</v>
      </c>
      <c r="I127" s="231" t="s">
        <v>436</v>
      </c>
      <c r="J127" s="231" t="s">
        <v>485</v>
      </c>
      <c r="K127" s="279"/>
    </row>
    <row r="128" s="1" customFormat="1" ht="15" customHeight="1">
      <c r="B128" s="276"/>
      <c r="C128" s="231" t="s">
        <v>382</v>
      </c>
      <c r="D128" s="231"/>
      <c r="E128" s="231"/>
      <c r="F128" s="254" t="s">
        <v>434</v>
      </c>
      <c r="G128" s="231"/>
      <c r="H128" s="231" t="s">
        <v>486</v>
      </c>
      <c r="I128" s="231" t="s">
        <v>436</v>
      </c>
      <c r="J128" s="231" t="s">
        <v>485</v>
      </c>
      <c r="K128" s="279"/>
    </row>
    <row r="129" s="1" customFormat="1" ht="15" customHeight="1">
      <c r="B129" s="276"/>
      <c r="C129" s="231" t="s">
        <v>445</v>
      </c>
      <c r="D129" s="231"/>
      <c r="E129" s="231"/>
      <c r="F129" s="254" t="s">
        <v>440</v>
      </c>
      <c r="G129" s="231"/>
      <c r="H129" s="231" t="s">
        <v>446</v>
      </c>
      <c r="I129" s="231" t="s">
        <v>436</v>
      </c>
      <c r="J129" s="231">
        <v>15</v>
      </c>
      <c r="K129" s="279"/>
    </row>
    <row r="130" s="1" customFormat="1" ht="15" customHeight="1">
      <c r="B130" s="276"/>
      <c r="C130" s="257" t="s">
        <v>447</v>
      </c>
      <c r="D130" s="257"/>
      <c r="E130" s="257"/>
      <c r="F130" s="258" t="s">
        <v>440</v>
      </c>
      <c r="G130" s="257"/>
      <c r="H130" s="257" t="s">
        <v>448</v>
      </c>
      <c r="I130" s="257" t="s">
        <v>436</v>
      </c>
      <c r="J130" s="257">
        <v>15</v>
      </c>
      <c r="K130" s="279"/>
    </row>
    <row r="131" s="1" customFormat="1" ht="15" customHeight="1">
      <c r="B131" s="276"/>
      <c r="C131" s="257" t="s">
        <v>449</v>
      </c>
      <c r="D131" s="257"/>
      <c r="E131" s="257"/>
      <c r="F131" s="258" t="s">
        <v>440</v>
      </c>
      <c r="G131" s="257"/>
      <c r="H131" s="257" t="s">
        <v>450</v>
      </c>
      <c r="I131" s="257" t="s">
        <v>436</v>
      </c>
      <c r="J131" s="257">
        <v>20</v>
      </c>
      <c r="K131" s="279"/>
    </row>
    <row r="132" s="1" customFormat="1" ht="15" customHeight="1">
      <c r="B132" s="276"/>
      <c r="C132" s="257" t="s">
        <v>451</v>
      </c>
      <c r="D132" s="257"/>
      <c r="E132" s="257"/>
      <c r="F132" s="258" t="s">
        <v>440</v>
      </c>
      <c r="G132" s="257"/>
      <c r="H132" s="257" t="s">
        <v>452</v>
      </c>
      <c r="I132" s="257" t="s">
        <v>436</v>
      </c>
      <c r="J132" s="257">
        <v>20</v>
      </c>
      <c r="K132" s="279"/>
    </row>
    <row r="133" s="1" customFormat="1" ht="15" customHeight="1">
      <c r="B133" s="276"/>
      <c r="C133" s="231" t="s">
        <v>439</v>
      </c>
      <c r="D133" s="231"/>
      <c r="E133" s="231"/>
      <c r="F133" s="254" t="s">
        <v>440</v>
      </c>
      <c r="G133" s="231"/>
      <c r="H133" s="231" t="s">
        <v>474</v>
      </c>
      <c r="I133" s="231" t="s">
        <v>436</v>
      </c>
      <c r="J133" s="231">
        <v>50</v>
      </c>
      <c r="K133" s="279"/>
    </row>
    <row r="134" s="1" customFormat="1" ht="15" customHeight="1">
      <c r="B134" s="276"/>
      <c r="C134" s="231" t="s">
        <v>453</v>
      </c>
      <c r="D134" s="231"/>
      <c r="E134" s="231"/>
      <c r="F134" s="254" t="s">
        <v>440</v>
      </c>
      <c r="G134" s="231"/>
      <c r="H134" s="231" t="s">
        <v>474</v>
      </c>
      <c r="I134" s="231" t="s">
        <v>436</v>
      </c>
      <c r="J134" s="231">
        <v>50</v>
      </c>
      <c r="K134" s="279"/>
    </row>
    <row r="135" s="1" customFormat="1" ht="15" customHeight="1">
      <c r="B135" s="276"/>
      <c r="C135" s="231" t="s">
        <v>459</v>
      </c>
      <c r="D135" s="231"/>
      <c r="E135" s="231"/>
      <c r="F135" s="254" t="s">
        <v>440</v>
      </c>
      <c r="G135" s="231"/>
      <c r="H135" s="231" t="s">
        <v>474</v>
      </c>
      <c r="I135" s="231" t="s">
        <v>436</v>
      </c>
      <c r="J135" s="231">
        <v>50</v>
      </c>
      <c r="K135" s="279"/>
    </row>
    <row r="136" s="1" customFormat="1" ht="15" customHeight="1">
      <c r="B136" s="276"/>
      <c r="C136" s="231" t="s">
        <v>461</v>
      </c>
      <c r="D136" s="231"/>
      <c r="E136" s="231"/>
      <c r="F136" s="254" t="s">
        <v>440</v>
      </c>
      <c r="G136" s="231"/>
      <c r="H136" s="231" t="s">
        <v>474</v>
      </c>
      <c r="I136" s="231" t="s">
        <v>436</v>
      </c>
      <c r="J136" s="231">
        <v>50</v>
      </c>
      <c r="K136" s="279"/>
    </row>
    <row r="137" s="1" customFormat="1" ht="15" customHeight="1">
      <c r="B137" s="276"/>
      <c r="C137" s="231" t="s">
        <v>462</v>
      </c>
      <c r="D137" s="231"/>
      <c r="E137" s="231"/>
      <c r="F137" s="254" t="s">
        <v>440</v>
      </c>
      <c r="G137" s="231"/>
      <c r="H137" s="231" t="s">
        <v>487</v>
      </c>
      <c r="I137" s="231" t="s">
        <v>436</v>
      </c>
      <c r="J137" s="231">
        <v>255</v>
      </c>
      <c r="K137" s="279"/>
    </row>
    <row r="138" s="1" customFormat="1" ht="15" customHeight="1">
      <c r="B138" s="276"/>
      <c r="C138" s="231" t="s">
        <v>464</v>
      </c>
      <c r="D138" s="231"/>
      <c r="E138" s="231"/>
      <c r="F138" s="254" t="s">
        <v>434</v>
      </c>
      <c r="G138" s="231"/>
      <c r="H138" s="231" t="s">
        <v>488</v>
      </c>
      <c r="I138" s="231" t="s">
        <v>466</v>
      </c>
      <c r="J138" s="231"/>
      <c r="K138" s="279"/>
    </row>
    <row r="139" s="1" customFormat="1" ht="15" customHeight="1">
      <c r="B139" s="276"/>
      <c r="C139" s="231" t="s">
        <v>467</v>
      </c>
      <c r="D139" s="231"/>
      <c r="E139" s="231"/>
      <c r="F139" s="254" t="s">
        <v>434</v>
      </c>
      <c r="G139" s="231"/>
      <c r="H139" s="231" t="s">
        <v>489</v>
      </c>
      <c r="I139" s="231" t="s">
        <v>469</v>
      </c>
      <c r="J139" s="231"/>
      <c r="K139" s="279"/>
    </row>
    <row r="140" s="1" customFormat="1" ht="15" customHeight="1">
      <c r="B140" s="276"/>
      <c r="C140" s="231" t="s">
        <v>470</v>
      </c>
      <c r="D140" s="231"/>
      <c r="E140" s="231"/>
      <c r="F140" s="254" t="s">
        <v>434</v>
      </c>
      <c r="G140" s="231"/>
      <c r="H140" s="231" t="s">
        <v>470</v>
      </c>
      <c r="I140" s="231" t="s">
        <v>469</v>
      </c>
      <c r="J140" s="231"/>
      <c r="K140" s="279"/>
    </row>
    <row r="141" s="1" customFormat="1" ht="15" customHeight="1">
      <c r="B141" s="276"/>
      <c r="C141" s="231" t="s">
        <v>35</v>
      </c>
      <c r="D141" s="231"/>
      <c r="E141" s="231"/>
      <c r="F141" s="254" t="s">
        <v>434</v>
      </c>
      <c r="G141" s="231"/>
      <c r="H141" s="231" t="s">
        <v>490</v>
      </c>
      <c r="I141" s="231" t="s">
        <v>469</v>
      </c>
      <c r="J141" s="231"/>
      <c r="K141" s="279"/>
    </row>
    <row r="142" s="1" customFormat="1" ht="15" customHeight="1">
      <c r="B142" s="276"/>
      <c r="C142" s="231" t="s">
        <v>491</v>
      </c>
      <c r="D142" s="231"/>
      <c r="E142" s="231"/>
      <c r="F142" s="254" t="s">
        <v>434</v>
      </c>
      <c r="G142" s="231"/>
      <c r="H142" s="231" t="s">
        <v>492</v>
      </c>
      <c r="I142" s="231" t="s">
        <v>469</v>
      </c>
      <c r="J142" s="231"/>
      <c r="K142" s="279"/>
    </row>
    <row r="143" s="1" customFormat="1" ht="15" customHeight="1">
      <c r="B143" s="280"/>
      <c r="C143" s="281"/>
      <c r="D143" s="281"/>
      <c r="E143" s="281"/>
      <c r="F143" s="281"/>
      <c r="G143" s="281"/>
      <c r="H143" s="281"/>
      <c r="I143" s="281"/>
      <c r="J143" s="281"/>
      <c r="K143" s="282"/>
    </row>
    <row r="144" s="1" customFormat="1" ht="18.75" customHeight="1">
      <c r="B144" s="267"/>
      <c r="C144" s="267"/>
      <c r="D144" s="267"/>
      <c r="E144" s="267"/>
      <c r="F144" s="268"/>
      <c r="G144" s="267"/>
      <c r="H144" s="267"/>
      <c r="I144" s="267"/>
      <c r="J144" s="267"/>
      <c r="K144" s="267"/>
    </row>
    <row r="145" s="1" customFormat="1" ht="18.75" customHeight="1">
      <c r="B145" s="239"/>
      <c r="C145" s="239"/>
      <c r="D145" s="239"/>
      <c r="E145" s="239"/>
      <c r="F145" s="239"/>
      <c r="G145" s="239"/>
      <c r="H145" s="239"/>
      <c r="I145" s="239"/>
      <c r="J145" s="239"/>
      <c r="K145" s="239"/>
    </row>
    <row r="146" s="1" customFormat="1" ht="7.5" customHeight="1">
      <c r="B146" s="240"/>
      <c r="C146" s="241"/>
      <c r="D146" s="241"/>
      <c r="E146" s="241"/>
      <c r="F146" s="241"/>
      <c r="G146" s="241"/>
      <c r="H146" s="241"/>
      <c r="I146" s="241"/>
      <c r="J146" s="241"/>
      <c r="K146" s="242"/>
    </row>
    <row r="147" s="1" customFormat="1" ht="45" customHeight="1">
      <c r="B147" s="243"/>
      <c r="C147" s="244" t="s">
        <v>493</v>
      </c>
      <c r="D147" s="244"/>
      <c r="E147" s="244"/>
      <c r="F147" s="244"/>
      <c r="G147" s="244"/>
      <c r="H147" s="244"/>
      <c r="I147" s="244"/>
      <c r="J147" s="244"/>
      <c r="K147" s="245"/>
    </row>
    <row r="148" s="1" customFormat="1" ht="17.25" customHeight="1">
      <c r="B148" s="243"/>
      <c r="C148" s="246" t="s">
        <v>428</v>
      </c>
      <c r="D148" s="246"/>
      <c r="E148" s="246"/>
      <c r="F148" s="246" t="s">
        <v>429</v>
      </c>
      <c r="G148" s="247"/>
      <c r="H148" s="246" t="s">
        <v>51</v>
      </c>
      <c r="I148" s="246" t="s">
        <v>54</v>
      </c>
      <c r="J148" s="246" t="s">
        <v>430</v>
      </c>
      <c r="K148" s="245"/>
    </row>
    <row r="149" s="1" customFormat="1" ht="17.25" customHeight="1">
      <c r="B149" s="243"/>
      <c r="C149" s="248" t="s">
        <v>431</v>
      </c>
      <c r="D149" s="248"/>
      <c r="E149" s="248"/>
      <c r="F149" s="249" t="s">
        <v>432</v>
      </c>
      <c r="G149" s="250"/>
      <c r="H149" s="248"/>
      <c r="I149" s="248"/>
      <c r="J149" s="248" t="s">
        <v>433</v>
      </c>
      <c r="K149" s="245"/>
    </row>
    <row r="150" s="1" customFormat="1" ht="5.25" customHeight="1">
      <c r="B150" s="256"/>
      <c r="C150" s="251"/>
      <c r="D150" s="251"/>
      <c r="E150" s="251"/>
      <c r="F150" s="251"/>
      <c r="G150" s="252"/>
      <c r="H150" s="251"/>
      <c r="I150" s="251"/>
      <c r="J150" s="251"/>
      <c r="K150" s="279"/>
    </row>
    <row r="151" s="1" customFormat="1" ht="15" customHeight="1">
      <c r="B151" s="256"/>
      <c r="C151" s="283" t="s">
        <v>437</v>
      </c>
      <c r="D151" s="231"/>
      <c r="E151" s="231"/>
      <c r="F151" s="284" t="s">
        <v>434</v>
      </c>
      <c r="G151" s="231"/>
      <c r="H151" s="283" t="s">
        <v>474</v>
      </c>
      <c r="I151" s="283" t="s">
        <v>436</v>
      </c>
      <c r="J151" s="283">
        <v>120</v>
      </c>
      <c r="K151" s="279"/>
    </row>
    <row r="152" s="1" customFormat="1" ht="15" customHeight="1">
      <c r="B152" s="256"/>
      <c r="C152" s="283" t="s">
        <v>483</v>
      </c>
      <c r="D152" s="231"/>
      <c r="E152" s="231"/>
      <c r="F152" s="284" t="s">
        <v>434</v>
      </c>
      <c r="G152" s="231"/>
      <c r="H152" s="283" t="s">
        <v>494</v>
      </c>
      <c r="I152" s="283" t="s">
        <v>436</v>
      </c>
      <c r="J152" s="283" t="s">
        <v>485</v>
      </c>
      <c r="K152" s="279"/>
    </row>
    <row r="153" s="1" customFormat="1" ht="15" customHeight="1">
      <c r="B153" s="256"/>
      <c r="C153" s="283" t="s">
        <v>382</v>
      </c>
      <c r="D153" s="231"/>
      <c r="E153" s="231"/>
      <c r="F153" s="284" t="s">
        <v>434</v>
      </c>
      <c r="G153" s="231"/>
      <c r="H153" s="283" t="s">
        <v>495</v>
      </c>
      <c r="I153" s="283" t="s">
        <v>436</v>
      </c>
      <c r="J153" s="283" t="s">
        <v>485</v>
      </c>
      <c r="K153" s="279"/>
    </row>
    <row r="154" s="1" customFormat="1" ht="15" customHeight="1">
      <c r="B154" s="256"/>
      <c r="C154" s="283" t="s">
        <v>439</v>
      </c>
      <c r="D154" s="231"/>
      <c r="E154" s="231"/>
      <c r="F154" s="284" t="s">
        <v>440</v>
      </c>
      <c r="G154" s="231"/>
      <c r="H154" s="283" t="s">
        <v>474</v>
      </c>
      <c r="I154" s="283" t="s">
        <v>436</v>
      </c>
      <c r="J154" s="283">
        <v>50</v>
      </c>
      <c r="K154" s="279"/>
    </row>
    <row r="155" s="1" customFormat="1" ht="15" customHeight="1">
      <c r="B155" s="256"/>
      <c r="C155" s="283" t="s">
        <v>442</v>
      </c>
      <c r="D155" s="231"/>
      <c r="E155" s="231"/>
      <c r="F155" s="284" t="s">
        <v>434</v>
      </c>
      <c r="G155" s="231"/>
      <c r="H155" s="283" t="s">
        <v>474</v>
      </c>
      <c r="I155" s="283" t="s">
        <v>444</v>
      </c>
      <c r="J155" s="283"/>
      <c r="K155" s="279"/>
    </row>
    <row r="156" s="1" customFormat="1" ht="15" customHeight="1">
      <c r="B156" s="256"/>
      <c r="C156" s="283" t="s">
        <v>453</v>
      </c>
      <c r="D156" s="231"/>
      <c r="E156" s="231"/>
      <c r="F156" s="284" t="s">
        <v>440</v>
      </c>
      <c r="G156" s="231"/>
      <c r="H156" s="283" t="s">
        <v>474</v>
      </c>
      <c r="I156" s="283" t="s">
        <v>436</v>
      </c>
      <c r="J156" s="283">
        <v>50</v>
      </c>
      <c r="K156" s="279"/>
    </row>
    <row r="157" s="1" customFormat="1" ht="15" customHeight="1">
      <c r="B157" s="256"/>
      <c r="C157" s="283" t="s">
        <v>461</v>
      </c>
      <c r="D157" s="231"/>
      <c r="E157" s="231"/>
      <c r="F157" s="284" t="s">
        <v>440</v>
      </c>
      <c r="G157" s="231"/>
      <c r="H157" s="283" t="s">
        <v>474</v>
      </c>
      <c r="I157" s="283" t="s">
        <v>436</v>
      </c>
      <c r="J157" s="283">
        <v>50</v>
      </c>
      <c r="K157" s="279"/>
    </row>
    <row r="158" s="1" customFormat="1" ht="15" customHeight="1">
      <c r="B158" s="256"/>
      <c r="C158" s="283" t="s">
        <v>459</v>
      </c>
      <c r="D158" s="231"/>
      <c r="E158" s="231"/>
      <c r="F158" s="284" t="s">
        <v>440</v>
      </c>
      <c r="G158" s="231"/>
      <c r="H158" s="283" t="s">
        <v>474</v>
      </c>
      <c r="I158" s="283" t="s">
        <v>436</v>
      </c>
      <c r="J158" s="283">
        <v>50</v>
      </c>
      <c r="K158" s="279"/>
    </row>
    <row r="159" s="1" customFormat="1" ht="15" customHeight="1">
      <c r="B159" s="256"/>
      <c r="C159" s="283" t="s">
        <v>79</v>
      </c>
      <c r="D159" s="231"/>
      <c r="E159" s="231"/>
      <c r="F159" s="284" t="s">
        <v>434</v>
      </c>
      <c r="G159" s="231"/>
      <c r="H159" s="283" t="s">
        <v>496</v>
      </c>
      <c r="I159" s="283" t="s">
        <v>436</v>
      </c>
      <c r="J159" s="283" t="s">
        <v>497</v>
      </c>
      <c r="K159" s="279"/>
    </row>
    <row r="160" s="1" customFormat="1" ht="15" customHeight="1">
      <c r="B160" s="256"/>
      <c r="C160" s="283" t="s">
        <v>498</v>
      </c>
      <c r="D160" s="231"/>
      <c r="E160" s="231"/>
      <c r="F160" s="284" t="s">
        <v>434</v>
      </c>
      <c r="G160" s="231"/>
      <c r="H160" s="283" t="s">
        <v>499</v>
      </c>
      <c r="I160" s="283" t="s">
        <v>469</v>
      </c>
      <c r="J160" s="283"/>
      <c r="K160" s="279"/>
    </row>
    <row r="161" s="1" customFormat="1" ht="15" customHeight="1">
      <c r="B161" s="285"/>
      <c r="C161" s="265"/>
      <c r="D161" s="265"/>
      <c r="E161" s="265"/>
      <c r="F161" s="265"/>
      <c r="G161" s="265"/>
      <c r="H161" s="265"/>
      <c r="I161" s="265"/>
      <c r="J161" s="265"/>
      <c r="K161" s="286"/>
    </row>
    <row r="162" s="1" customFormat="1" ht="18.75" customHeight="1">
      <c r="B162" s="267"/>
      <c r="C162" s="277"/>
      <c r="D162" s="277"/>
      <c r="E162" s="277"/>
      <c r="F162" s="287"/>
      <c r="G162" s="277"/>
      <c r="H162" s="277"/>
      <c r="I162" s="277"/>
      <c r="J162" s="277"/>
      <c r="K162" s="267"/>
    </row>
    <row r="163" s="1" customFormat="1" ht="18.75" customHeight="1">
      <c r="B163" s="239"/>
      <c r="C163" s="239"/>
      <c r="D163" s="239"/>
      <c r="E163" s="239"/>
      <c r="F163" s="239"/>
      <c r="G163" s="239"/>
      <c r="H163" s="239"/>
      <c r="I163" s="239"/>
      <c r="J163" s="239"/>
      <c r="K163" s="239"/>
    </row>
    <row r="164" s="1" customFormat="1" ht="7.5" customHeight="1">
      <c r="B164" s="218"/>
      <c r="C164" s="219"/>
      <c r="D164" s="219"/>
      <c r="E164" s="219"/>
      <c r="F164" s="219"/>
      <c r="G164" s="219"/>
      <c r="H164" s="219"/>
      <c r="I164" s="219"/>
      <c r="J164" s="219"/>
      <c r="K164" s="220"/>
    </row>
    <row r="165" s="1" customFormat="1" ht="45" customHeight="1">
      <c r="B165" s="221"/>
      <c r="C165" s="222" t="s">
        <v>500</v>
      </c>
      <c r="D165" s="222"/>
      <c r="E165" s="222"/>
      <c r="F165" s="222"/>
      <c r="G165" s="222"/>
      <c r="H165" s="222"/>
      <c r="I165" s="222"/>
      <c r="J165" s="222"/>
      <c r="K165" s="223"/>
    </row>
    <row r="166" s="1" customFormat="1" ht="17.25" customHeight="1">
      <c r="B166" s="221"/>
      <c r="C166" s="246" t="s">
        <v>428</v>
      </c>
      <c r="D166" s="246"/>
      <c r="E166" s="246"/>
      <c r="F166" s="246" t="s">
        <v>429</v>
      </c>
      <c r="G166" s="288"/>
      <c r="H166" s="289" t="s">
        <v>51</v>
      </c>
      <c r="I166" s="289" t="s">
        <v>54</v>
      </c>
      <c r="J166" s="246" t="s">
        <v>430</v>
      </c>
      <c r="K166" s="223"/>
    </row>
    <row r="167" s="1" customFormat="1" ht="17.25" customHeight="1">
      <c r="B167" s="224"/>
      <c r="C167" s="248" t="s">
        <v>431</v>
      </c>
      <c r="D167" s="248"/>
      <c r="E167" s="248"/>
      <c r="F167" s="249" t="s">
        <v>432</v>
      </c>
      <c r="G167" s="290"/>
      <c r="H167" s="291"/>
      <c r="I167" s="291"/>
      <c r="J167" s="248" t="s">
        <v>433</v>
      </c>
      <c r="K167" s="226"/>
    </row>
    <row r="168" s="1" customFormat="1" ht="5.25" customHeight="1">
      <c r="B168" s="256"/>
      <c r="C168" s="251"/>
      <c r="D168" s="251"/>
      <c r="E168" s="251"/>
      <c r="F168" s="251"/>
      <c r="G168" s="252"/>
      <c r="H168" s="251"/>
      <c r="I168" s="251"/>
      <c r="J168" s="251"/>
      <c r="K168" s="279"/>
    </row>
    <row r="169" s="1" customFormat="1" ht="15" customHeight="1">
      <c r="B169" s="256"/>
      <c r="C169" s="231" t="s">
        <v>437</v>
      </c>
      <c r="D169" s="231"/>
      <c r="E169" s="231"/>
      <c r="F169" s="254" t="s">
        <v>434</v>
      </c>
      <c r="G169" s="231"/>
      <c r="H169" s="231" t="s">
        <v>474</v>
      </c>
      <c r="I169" s="231" t="s">
        <v>436</v>
      </c>
      <c r="J169" s="231">
        <v>120</v>
      </c>
      <c r="K169" s="279"/>
    </row>
    <row r="170" s="1" customFormat="1" ht="15" customHeight="1">
      <c r="B170" s="256"/>
      <c r="C170" s="231" t="s">
        <v>483</v>
      </c>
      <c r="D170" s="231"/>
      <c r="E170" s="231"/>
      <c r="F170" s="254" t="s">
        <v>434</v>
      </c>
      <c r="G170" s="231"/>
      <c r="H170" s="231" t="s">
        <v>484</v>
      </c>
      <c r="I170" s="231" t="s">
        <v>436</v>
      </c>
      <c r="J170" s="231" t="s">
        <v>485</v>
      </c>
      <c r="K170" s="279"/>
    </row>
    <row r="171" s="1" customFormat="1" ht="15" customHeight="1">
      <c r="B171" s="256"/>
      <c r="C171" s="231" t="s">
        <v>382</v>
      </c>
      <c r="D171" s="231"/>
      <c r="E171" s="231"/>
      <c r="F171" s="254" t="s">
        <v>434</v>
      </c>
      <c r="G171" s="231"/>
      <c r="H171" s="231" t="s">
        <v>501</v>
      </c>
      <c r="I171" s="231" t="s">
        <v>436</v>
      </c>
      <c r="J171" s="231" t="s">
        <v>485</v>
      </c>
      <c r="K171" s="279"/>
    </row>
    <row r="172" s="1" customFormat="1" ht="15" customHeight="1">
      <c r="B172" s="256"/>
      <c r="C172" s="231" t="s">
        <v>439</v>
      </c>
      <c r="D172" s="231"/>
      <c r="E172" s="231"/>
      <c r="F172" s="254" t="s">
        <v>440</v>
      </c>
      <c r="G172" s="231"/>
      <c r="H172" s="231" t="s">
        <v>501</v>
      </c>
      <c r="I172" s="231" t="s">
        <v>436</v>
      </c>
      <c r="J172" s="231">
        <v>50</v>
      </c>
      <c r="K172" s="279"/>
    </row>
    <row r="173" s="1" customFormat="1" ht="15" customHeight="1">
      <c r="B173" s="256"/>
      <c r="C173" s="231" t="s">
        <v>442</v>
      </c>
      <c r="D173" s="231"/>
      <c r="E173" s="231"/>
      <c r="F173" s="254" t="s">
        <v>434</v>
      </c>
      <c r="G173" s="231"/>
      <c r="H173" s="231" t="s">
        <v>501</v>
      </c>
      <c r="I173" s="231" t="s">
        <v>444</v>
      </c>
      <c r="J173" s="231"/>
      <c r="K173" s="279"/>
    </row>
    <row r="174" s="1" customFormat="1" ht="15" customHeight="1">
      <c r="B174" s="256"/>
      <c r="C174" s="231" t="s">
        <v>453</v>
      </c>
      <c r="D174" s="231"/>
      <c r="E174" s="231"/>
      <c r="F174" s="254" t="s">
        <v>440</v>
      </c>
      <c r="G174" s="231"/>
      <c r="H174" s="231" t="s">
        <v>501</v>
      </c>
      <c r="I174" s="231" t="s">
        <v>436</v>
      </c>
      <c r="J174" s="231">
        <v>50</v>
      </c>
      <c r="K174" s="279"/>
    </row>
    <row r="175" s="1" customFormat="1" ht="15" customHeight="1">
      <c r="B175" s="256"/>
      <c r="C175" s="231" t="s">
        <v>461</v>
      </c>
      <c r="D175" s="231"/>
      <c r="E175" s="231"/>
      <c r="F175" s="254" t="s">
        <v>440</v>
      </c>
      <c r="G175" s="231"/>
      <c r="H175" s="231" t="s">
        <v>501</v>
      </c>
      <c r="I175" s="231" t="s">
        <v>436</v>
      </c>
      <c r="J175" s="231">
        <v>50</v>
      </c>
      <c r="K175" s="279"/>
    </row>
    <row r="176" s="1" customFormat="1" ht="15" customHeight="1">
      <c r="B176" s="256"/>
      <c r="C176" s="231" t="s">
        <v>459</v>
      </c>
      <c r="D176" s="231"/>
      <c r="E176" s="231"/>
      <c r="F176" s="254" t="s">
        <v>440</v>
      </c>
      <c r="G176" s="231"/>
      <c r="H176" s="231" t="s">
        <v>501</v>
      </c>
      <c r="I176" s="231" t="s">
        <v>436</v>
      </c>
      <c r="J176" s="231">
        <v>50</v>
      </c>
      <c r="K176" s="279"/>
    </row>
    <row r="177" s="1" customFormat="1" ht="15" customHeight="1">
      <c r="B177" s="256"/>
      <c r="C177" s="231" t="s">
        <v>92</v>
      </c>
      <c r="D177" s="231"/>
      <c r="E177" s="231"/>
      <c r="F177" s="254" t="s">
        <v>434</v>
      </c>
      <c r="G177" s="231"/>
      <c r="H177" s="231" t="s">
        <v>502</v>
      </c>
      <c r="I177" s="231" t="s">
        <v>503</v>
      </c>
      <c r="J177" s="231"/>
      <c r="K177" s="279"/>
    </row>
    <row r="178" s="1" customFormat="1" ht="15" customHeight="1">
      <c r="B178" s="256"/>
      <c r="C178" s="231" t="s">
        <v>54</v>
      </c>
      <c r="D178" s="231"/>
      <c r="E178" s="231"/>
      <c r="F178" s="254" t="s">
        <v>434</v>
      </c>
      <c r="G178" s="231"/>
      <c r="H178" s="231" t="s">
        <v>504</v>
      </c>
      <c r="I178" s="231" t="s">
        <v>505</v>
      </c>
      <c r="J178" s="231">
        <v>1</v>
      </c>
      <c r="K178" s="279"/>
    </row>
    <row r="179" s="1" customFormat="1" ht="15" customHeight="1">
      <c r="B179" s="256"/>
      <c r="C179" s="231" t="s">
        <v>50</v>
      </c>
      <c r="D179" s="231"/>
      <c r="E179" s="231"/>
      <c r="F179" s="254" t="s">
        <v>434</v>
      </c>
      <c r="G179" s="231"/>
      <c r="H179" s="231" t="s">
        <v>506</v>
      </c>
      <c r="I179" s="231" t="s">
        <v>436</v>
      </c>
      <c r="J179" s="231">
        <v>20</v>
      </c>
      <c r="K179" s="279"/>
    </row>
    <row r="180" s="1" customFormat="1" ht="15" customHeight="1">
      <c r="B180" s="256"/>
      <c r="C180" s="231" t="s">
        <v>51</v>
      </c>
      <c r="D180" s="231"/>
      <c r="E180" s="231"/>
      <c r="F180" s="254" t="s">
        <v>434</v>
      </c>
      <c r="G180" s="231"/>
      <c r="H180" s="231" t="s">
        <v>507</v>
      </c>
      <c r="I180" s="231" t="s">
        <v>436</v>
      </c>
      <c r="J180" s="231">
        <v>255</v>
      </c>
      <c r="K180" s="279"/>
    </row>
    <row r="181" s="1" customFormat="1" ht="15" customHeight="1">
      <c r="B181" s="256"/>
      <c r="C181" s="231" t="s">
        <v>93</v>
      </c>
      <c r="D181" s="231"/>
      <c r="E181" s="231"/>
      <c r="F181" s="254" t="s">
        <v>434</v>
      </c>
      <c r="G181" s="231"/>
      <c r="H181" s="231" t="s">
        <v>398</v>
      </c>
      <c r="I181" s="231" t="s">
        <v>436</v>
      </c>
      <c r="J181" s="231">
        <v>10</v>
      </c>
      <c r="K181" s="279"/>
    </row>
    <row r="182" s="1" customFormat="1" ht="15" customHeight="1">
      <c r="B182" s="256"/>
      <c r="C182" s="231" t="s">
        <v>94</v>
      </c>
      <c r="D182" s="231"/>
      <c r="E182" s="231"/>
      <c r="F182" s="254" t="s">
        <v>434</v>
      </c>
      <c r="G182" s="231"/>
      <c r="H182" s="231" t="s">
        <v>508</v>
      </c>
      <c r="I182" s="231" t="s">
        <v>469</v>
      </c>
      <c r="J182" s="231"/>
      <c r="K182" s="279"/>
    </row>
    <row r="183" s="1" customFormat="1" ht="15" customHeight="1">
      <c r="B183" s="256"/>
      <c r="C183" s="231" t="s">
        <v>509</v>
      </c>
      <c r="D183" s="231"/>
      <c r="E183" s="231"/>
      <c r="F183" s="254" t="s">
        <v>434</v>
      </c>
      <c r="G183" s="231"/>
      <c r="H183" s="231" t="s">
        <v>510</v>
      </c>
      <c r="I183" s="231" t="s">
        <v>469</v>
      </c>
      <c r="J183" s="231"/>
      <c r="K183" s="279"/>
    </row>
    <row r="184" s="1" customFormat="1" ht="15" customHeight="1">
      <c r="B184" s="256"/>
      <c r="C184" s="231" t="s">
        <v>498</v>
      </c>
      <c r="D184" s="231"/>
      <c r="E184" s="231"/>
      <c r="F184" s="254" t="s">
        <v>434</v>
      </c>
      <c r="G184" s="231"/>
      <c r="H184" s="231" t="s">
        <v>511</v>
      </c>
      <c r="I184" s="231" t="s">
        <v>469</v>
      </c>
      <c r="J184" s="231"/>
      <c r="K184" s="279"/>
    </row>
    <row r="185" s="1" customFormat="1" ht="15" customHeight="1">
      <c r="B185" s="256"/>
      <c r="C185" s="231" t="s">
        <v>96</v>
      </c>
      <c r="D185" s="231"/>
      <c r="E185" s="231"/>
      <c r="F185" s="254" t="s">
        <v>440</v>
      </c>
      <c r="G185" s="231"/>
      <c r="H185" s="231" t="s">
        <v>512</v>
      </c>
      <c r="I185" s="231" t="s">
        <v>436</v>
      </c>
      <c r="J185" s="231">
        <v>50</v>
      </c>
      <c r="K185" s="279"/>
    </row>
    <row r="186" s="1" customFormat="1" ht="15" customHeight="1">
      <c r="B186" s="256"/>
      <c r="C186" s="231" t="s">
        <v>513</v>
      </c>
      <c r="D186" s="231"/>
      <c r="E186" s="231"/>
      <c r="F186" s="254" t="s">
        <v>440</v>
      </c>
      <c r="G186" s="231"/>
      <c r="H186" s="231" t="s">
        <v>514</v>
      </c>
      <c r="I186" s="231" t="s">
        <v>515</v>
      </c>
      <c r="J186" s="231"/>
      <c r="K186" s="279"/>
    </row>
    <row r="187" s="1" customFormat="1" ht="15" customHeight="1">
      <c r="B187" s="256"/>
      <c r="C187" s="231" t="s">
        <v>516</v>
      </c>
      <c r="D187" s="231"/>
      <c r="E187" s="231"/>
      <c r="F187" s="254" t="s">
        <v>440</v>
      </c>
      <c r="G187" s="231"/>
      <c r="H187" s="231" t="s">
        <v>517</v>
      </c>
      <c r="I187" s="231" t="s">
        <v>515</v>
      </c>
      <c r="J187" s="231"/>
      <c r="K187" s="279"/>
    </row>
    <row r="188" s="1" customFormat="1" ht="15" customHeight="1">
      <c r="B188" s="256"/>
      <c r="C188" s="231" t="s">
        <v>518</v>
      </c>
      <c r="D188" s="231"/>
      <c r="E188" s="231"/>
      <c r="F188" s="254" t="s">
        <v>440</v>
      </c>
      <c r="G188" s="231"/>
      <c r="H188" s="231" t="s">
        <v>519</v>
      </c>
      <c r="I188" s="231" t="s">
        <v>515</v>
      </c>
      <c r="J188" s="231"/>
      <c r="K188" s="279"/>
    </row>
    <row r="189" s="1" customFormat="1" ht="15" customHeight="1">
      <c r="B189" s="256"/>
      <c r="C189" s="292" t="s">
        <v>520</v>
      </c>
      <c r="D189" s="231"/>
      <c r="E189" s="231"/>
      <c r="F189" s="254" t="s">
        <v>440</v>
      </c>
      <c r="G189" s="231"/>
      <c r="H189" s="231" t="s">
        <v>521</v>
      </c>
      <c r="I189" s="231" t="s">
        <v>522</v>
      </c>
      <c r="J189" s="293" t="s">
        <v>523</v>
      </c>
      <c r="K189" s="279"/>
    </row>
    <row r="190" s="17" customFormat="1" ht="15" customHeight="1">
      <c r="B190" s="294"/>
      <c r="C190" s="295" t="s">
        <v>524</v>
      </c>
      <c r="D190" s="296"/>
      <c r="E190" s="296"/>
      <c r="F190" s="297" t="s">
        <v>440</v>
      </c>
      <c r="G190" s="296"/>
      <c r="H190" s="296" t="s">
        <v>525</v>
      </c>
      <c r="I190" s="296" t="s">
        <v>522</v>
      </c>
      <c r="J190" s="298" t="s">
        <v>523</v>
      </c>
      <c r="K190" s="299"/>
    </row>
    <row r="191" s="1" customFormat="1" ht="15" customHeight="1">
      <c r="B191" s="256"/>
      <c r="C191" s="292" t="s">
        <v>39</v>
      </c>
      <c r="D191" s="231"/>
      <c r="E191" s="231"/>
      <c r="F191" s="254" t="s">
        <v>434</v>
      </c>
      <c r="G191" s="231"/>
      <c r="H191" s="228" t="s">
        <v>526</v>
      </c>
      <c r="I191" s="231" t="s">
        <v>527</v>
      </c>
      <c r="J191" s="231"/>
      <c r="K191" s="279"/>
    </row>
    <row r="192" s="1" customFormat="1" ht="15" customHeight="1">
      <c r="B192" s="256"/>
      <c r="C192" s="292" t="s">
        <v>528</v>
      </c>
      <c r="D192" s="231"/>
      <c r="E192" s="231"/>
      <c r="F192" s="254" t="s">
        <v>434</v>
      </c>
      <c r="G192" s="231"/>
      <c r="H192" s="231" t="s">
        <v>529</v>
      </c>
      <c r="I192" s="231" t="s">
        <v>469</v>
      </c>
      <c r="J192" s="231"/>
      <c r="K192" s="279"/>
    </row>
    <row r="193" s="1" customFormat="1" ht="15" customHeight="1">
      <c r="B193" s="256"/>
      <c r="C193" s="292" t="s">
        <v>530</v>
      </c>
      <c r="D193" s="231"/>
      <c r="E193" s="231"/>
      <c r="F193" s="254" t="s">
        <v>434</v>
      </c>
      <c r="G193" s="231"/>
      <c r="H193" s="231" t="s">
        <v>531</v>
      </c>
      <c r="I193" s="231" t="s">
        <v>469</v>
      </c>
      <c r="J193" s="231"/>
      <c r="K193" s="279"/>
    </row>
    <row r="194" s="1" customFormat="1" ht="15" customHeight="1">
      <c r="B194" s="256"/>
      <c r="C194" s="292" t="s">
        <v>532</v>
      </c>
      <c r="D194" s="231"/>
      <c r="E194" s="231"/>
      <c r="F194" s="254" t="s">
        <v>440</v>
      </c>
      <c r="G194" s="231"/>
      <c r="H194" s="231" t="s">
        <v>533</v>
      </c>
      <c r="I194" s="231" t="s">
        <v>469</v>
      </c>
      <c r="J194" s="231"/>
      <c r="K194" s="279"/>
    </row>
    <row r="195" s="1" customFormat="1" ht="15" customHeight="1">
      <c r="B195" s="285"/>
      <c r="C195" s="300"/>
      <c r="D195" s="265"/>
      <c r="E195" s="265"/>
      <c r="F195" s="265"/>
      <c r="G195" s="265"/>
      <c r="H195" s="265"/>
      <c r="I195" s="265"/>
      <c r="J195" s="265"/>
      <c r="K195" s="286"/>
    </row>
    <row r="196" s="1" customFormat="1" ht="18.75" customHeight="1">
      <c r="B196" s="267"/>
      <c r="C196" s="277"/>
      <c r="D196" s="277"/>
      <c r="E196" s="277"/>
      <c r="F196" s="287"/>
      <c r="G196" s="277"/>
      <c r="H196" s="277"/>
      <c r="I196" s="277"/>
      <c r="J196" s="277"/>
      <c r="K196" s="267"/>
    </row>
    <row r="197" s="1" customFormat="1" ht="18.75" customHeight="1">
      <c r="B197" s="267"/>
      <c r="C197" s="277"/>
      <c r="D197" s="277"/>
      <c r="E197" s="277"/>
      <c r="F197" s="287"/>
      <c r="G197" s="277"/>
      <c r="H197" s="277"/>
      <c r="I197" s="277"/>
      <c r="J197" s="277"/>
      <c r="K197" s="267"/>
    </row>
    <row r="198" s="1" customFormat="1" ht="18.75" customHeight="1">
      <c r="B198" s="239"/>
      <c r="C198" s="239"/>
      <c r="D198" s="239"/>
      <c r="E198" s="239"/>
      <c r="F198" s="239"/>
      <c r="G198" s="239"/>
      <c r="H198" s="239"/>
      <c r="I198" s="239"/>
      <c r="J198" s="239"/>
      <c r="K198" s="239"/>
    </row>
    <row r="199" s="1" customFormat="1" ht="13.5">
      <c r="B199" s="218"/>
      <c r="C199" s="219"/>
      <c r="D199" s="219"/>
      <c r="E199" s="219"/>
      <c r="F199" s="219"/>
      <c r="G199" s="219"/>
      <c r="H199" s="219"/>
      <c r="I199" s="219"/>
      <c r="J199" s="219"/>
      <c r="K199" s="220"/>
    </row>
    <row r="200" s="1" customFormat="1" ht="21">
      <c r="B200" s="221"/>
      <c r="C200" s="222" t="s">
        <v>534</v>
      </c>
      <c r="D200" s="222"/>
      <c r="E200" s="222"/>
      <c r="F200" s="222"/>
      <c r="G200" s="222"/>
      <c r="H200" s="222"/>
      <c r="I200" s="222"/>
      <c r="J200" s="222"/>
      <c r="K200" s="223"/>
    </row>
    <row r="201" s="1" customFormat="1" ht="25.5" customHeight="1">
      <c r="B201" s="221"/>
      <c r="C201" s="301" t="s">
        <v>535</v>
      </c>
      <c r="D201" s="301"/>
      <c r="E201" s="301"/>
      <c r="F201" s="301" t="s">
        <v>536</v>
      </c>
      <c r="G201" s="302"/>
      <c r="H201" s="301" t="s">
        <v>537</v>
      </c>
      <c r="I201" s="301"/>
      <c r="J201" s="301"/>
      <c r="K201" s="223"/>
    </row>
    <row r="202" s="1" customFormat="1" ht="5.25" customHeight="1">
      <c r="B202" s="256"/>
      <c r="C202" s="251"/>
      <c r="D202" s="251"/>
      <c r="E202" s="251"/>
      <c r="F202" s="251"/>
      <c r="G202" s="277"/>
      <c r="H202" s="251"/>
      <c r="I202" s="251"/>
      <c r="J202" s="251"/>
      <c r="K202" s="279"/>
    </row>
    <row r="203" s="1" customFormat="1" ht="15" customHeight="1">
      <c r="B203" s="256"/>
      <c r="C203" s="231" t="s">
        <v>527</v>
      </c>
      <c r="D203" s="231"/>
      <c r="E203" s="231"/>
      <c r="F203" s="254" t="s">
        <v>40</v>
      </c>
      <c r="G203" s="231"/>
      <c r="H203" s="231" t="s">
        <v>538</v>
      </c>
      <c r="I203" s="231"/>
      <c r="J203" s="231"/>
      <c r="K203" s="279"/>
    </row>
    <row r="204" s="1" customFormat="1" ht="15" customHeight="1">
      <c r="B204" s="256"/>
      <c r="C204" s="231"/>
      <c r="D204" s="231"/>
      <c r="E204" s="231"/>
      <c r="F204" s="254" t="s">
        <v>41</v>
      </c>
      <c r="G204" s="231"/>
      <c r="H204" s="231" t="s">
        <v>539</v>
      </c>
      <c r="I204" s="231"/>
      <c r="J204" s="231"/>
      <c r="K204" s="279"/>
    </row>
    <row r="205" s="1" customFormat="1" ht="15" customHeight="1">
      <c r="B205" s="256"/>
      <c r="C205" s="231"/>
      <c r="D205" s="231"/>
      <c r="E205" s="231"/>
      <c r="F205" s="254" t="s">
        <v>44</v>
      </c>
      <c r="G205" s="231"/>
      <c r="H205" s="231" t="s">
        <v>540</v>
      </c>
      <c r="I205" s="231"/>
      <c r="J205" s="231"/>
      <c r="K205" s="279"/>
    </row>
    <row r="206" s="1" customFormat="1" ht="15" customHeight="1">
      <c r="B206" s="256"/>
      <c r="C206" s="231"/>
      <c r="D206" s="231"/>
      <c r="E206" s="231"/>
      <c r="F206" s="254" t="s">
        <v>42</v>
      </c>
      <c r="G206" s="231"/>
      <c r="H206" s="231" t="s">
        <v>541</v>
      </c>
      <c r="I206" s="231"/>
      <c r="J206" s="231"/>
      <c r="K206" s="279"/>
    </row>
    <row r="207" s="1" customFormat="1" ht="15" customHeight="1">
      <c r="B207" s="256"/>
      <c r="C207" s="231"/>
      <c r="D207" s="231"/>
      <c r="E207" s="231"/>
      <c r="F207" s="254" t="s">
        <v>43</v>
      </c>
      <c r="G207" s="231"/>
      <c r="H207" s="231" t="s">
        <v>542</v>
      </c>
      <c r="I207" s="231"/>
      <c r="J207" s="231"/>
      <c r="K207" s="279"/>
    </row>
    <row r="208" s="1" customFormat="1" ht="15" customHeight="1">
      <c r="B208" s="256"/>
      <c r="C208" s="231"/>
      <c r="D208" s="231"/>
      <c r="E208" s="231"/>
      <c r="F208" s="254"/>
      <c r="G208" s="231"/>
      <c r="H208" s="231"/>
      <c r="I208" s="231"/>
      <c r="J208" s="231"/>
      <c r="K208" s="279"/>
    </row>
    <row r="209" s="1" customFormat="1" ht="15" customHeight="1">
      <c r="B209" s="256"/>
      <c r="C209" s="231" t="s">
        <v>481</v>
      </c>
      <c r="D209" s="231"/>
      <c r="E209" s="231"/>
      <c r="F209" s="254" t="s">
        <v>73</v>
      </c>
      <c r="G209" s="231"/>
      <c r="H209" s="231" t="s">
        <v>543</v>
      </c>
      <c r="I209" s="231"/>
      <c r="J209" s="231"/>
      <c r="K209" s="279"/>
    </row>
    <row r="210" s="1" customFormat="1" ht="15" customHeight="1">
      <c r="B210" s="256"/>
      <c r="C210" s="231"/>
      <c r="D210" s="231"/>
      <c r="E210" s="231"/>
      <c r="F210" s="254" t="s">
        <v>378</v>
      </c>
      <c r="G210" s="231"/>
      <c r="H210" s="231" t="s">
        <v>379</v>
      </c>
      <c r="I210" s="231"/>
      <c r="J210" s="231"/>
      <c r="K210" s="279"/>
    </row>
    <row r="211" s="1" customFormat="1" ht="15" customHeight="1">
      <c r="B211" s="256"/>
      <c r="C211" s="231"/>
      <c r="D211" s="231"/>
      <c r="E211" s="231"/>
      <c r="F211" s="254" t="s">
        <v>376</v>
      </c>
      <c r="G211" s="231"/>
      <c r="H211" s="231" t="s">
        <v>544</v>
      </c>
      <c r="I211" s="231"/>
      <c r="J211" s="231"/>
      <c r="K211" s="279"/>
    </row>
    <row r="212" s="1" customFormat="1" ht="15" customHeight="1">
      <c r="B212" s="303"/>
      <c r="C212" s="231"/>
      <c r="D212" s="231"/>
      <c r="E212" s="231"/>
      <c r="F212" s="254" t="s">
        <v>380</v>
      </c>
      <c r="G212" s="292"/>
      <c r="H212" s="283" t="s">
        <v>381</v>
      </c>
      <c r="I212" s="283"/>
      <c r="J212" s="283"/>
      <c r="K212" s="304"/>
    </row>
    <row r="213" s="1" customFormat="1" ht="15" customHeight="1">
      <c r="B213" s="303"/>
      <c r="C213" s="231"/>
      <c r="D213" s="231"/>
      <c r="E213" s="231"/>
      <c r="F213" s="254" t="s">
        <v>320</v>
      </c>
      <c r="G213" s="292"/>
      <c r="H213" s="283" t="s">
        <v>545</v>
      </c>
      <c r="I213" s="283"/>
      <c r="J213" s="283"/>
      <c r="K213" s="304"/>
    </row>
    <row r="214" s="1" customFormat="1" ht="15" customHeight="1">
      <c r="B214" s="303"/>
      <c r="C214" s="231"/>
      <c r="D214" s="231"/>
      <c r="E214" s="231"/>
      <c r="F214" s="254"/>
      <c r="G214" s="292"/>
      <c r="H214" s="283"/>
      <c r="I214" s="283"/>
      <c r="J214" s="283"/>
      <c r="K214" s="304"/>
    </row>
    <row r="215" s="1" customFormat="1" ht="15" customHeight="1">
      <c r="B215" s="303"/>
      <c r="C215" s="231" t="s">
        <v>505</v>
      </c>
      <c r="D215" s="231"/>
      <c r="E215" s="231"/>
      <c r="F215" s="254">
        <v>1</v>
      </c>
      <c r="G215" s="292"/>
      <c r="H215" s="283" t="s">
        <v>546</v>
      </c>
      <c r="I215" s="283"/>
      <c r="J215" s="283"/>
      <c r="K215" s="304"/>
    </row>
    <row r="216" s="1" customFormat="1" ht="15" customHeight="1">
      <c r="B216" s="303"/>
      <c r="C216" s="231"/>
      <c r="D216" s="231"/>
      <c r="E216" s="231"/>
      <c r="F216" s="254">
        <v>2</v>
      </c>
      <c r="G216" s="292"/>
      <c r="H216" s="283" t="s">
        <v>547</v>
      </c>
      <c r="I216" s="283"/>
      <c r="J216" s="283"/>
      <c r="K216" s="304"/>
    </row>
    <row r="217" s="1" customFormat="1" ht="15" customHeight="1">
      <c r="B217" s="303"/>
      <c r="C217" s="231"/>
      <c r="D217" s="231"/>
      <c r="E217" s="231"/>
      <c r="F217" s="254">
        <v>3</v>
      </c>
      <c r="G217" s="292"/>
      <c r="H217" s="283" t="s">
        <v>548</v>
      </c>
      <c r="I217" s="283"/>
      <c r="J217" s="283"/>
      <c r="K217" s="304"/>
    </row>
    <row r="218" s="1" customFormat="1" ht="15" customHeight="1">
      <c r="B218" s="303"/>
      <c r="C218" s="231"/>
      <c r="D218" s="231"/>
      <c r="E218" s="231"/>
      <c r="F218" s="254">
        <v>4</v>
      </c>
      <c r="G218" s="292"/>
      <c r="H218" s="283" t="s">
        <v>549</v>
      </c>
      <c r="I218" s="283"/>
      <c r="J218" s="283"/>
      <c r="K218" s="304"/>
    </row>
    <row r="219" s="1" customFormat="1" ht="12.75" customHeight="1">
      <c r="B219" s="305"/>
      <c r="C219" s="306"/>
      <c r="D219" s="306"/>
      <c r="E219" s="306"/>
      <c r="F219" s="306"/>
      <c r="G219" s="306"/>
      <c r="H219" s="306"/>
      <c r="I219" s="306"/>
      <c r="J219" s="306"/>
      <c r="K219" s="307"/>
    </row>
  </sheetData>
  <sheetProtection autoFilter="0" deleteColumns="0" deleteRows="0" formatCells="0" formatColumns="0" formatRows="0" insertColumns="0" insertHyperlinks="0" insertRows="0" pivotTables="0" sort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7:J217"/>
    <mergeCell ref="H218:J218"/>
    <mergeCell ref="H216:J216"/>
    <mergeCell ref="H213:J213"/>
    <mergeCell ref="H212:J212"/>
    <mergeCell ref="H210:J210"/>
  </mergeCells>
  <pageMargins left="0.5902778" right="0.5902778" top="0.5902778" bottom="0.5902778" header="0" footer="0"/>
  <pageSetup r:id="rId1" paperSize="9" orientation="portrait" scale="77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DESKTOP-HFL4FV8\Petr</dc:creator>
  <cp:lastModifiedBy>DESKTOP-HFL4FV8\Petr</cp:lastModifiedBy>
  <dcterms:created xsi:type="dcterms:W3CDTF">2026-02-04T10:58:35Z</dcterms:created>
  <dcterms:modified xsi:type="dcterms:W3CDTF">2026-02-04T10:58:38Z</dcterms:modified>
</cp:coreProperties>
</file>