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.001 - Výkopové práce ..." sheetId="2" r:id="rId2"/>
    <sheet name="001.002 - Výpis materiálu..." sheetId="3" r:id="rId3"/>
    <sheet name="001.003 - Výpis materiálu..." sheetId="4" r:id="rId4"/>
    <sheet name="001.004 - Provizorní záso..." sheetId="5" r:id="rId5"/>
    <sheet name="002.001 - Výkopové práce ..." sheetId="6" r:id="rId6"/>
    <sheet name="002.002 - Výpis materiálu..." sheetId="7" r:id="rId7"/>
    <sheet name="002.003 - Výpis materiálu..." sheetId="8" r:id="rId8"/>
    <sheet name="002.004 - Provizorní záso..." sheetId="9" r:id="rId9"/>
    <sheet name="090 - Vedlejší a ostatní ..." sheetId="10" r:id="rId10"/>
    <sheet name="Pokyny pro vyplnění" sheetId="11" r:id="rId11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'001.001 - Výkopové práce ...'!$C$91:$K$466</definedName>
    <definedName name="_xlnm.Print_Area" localSheetId="1">'001.001 - Výkopové práce ...'!$C$4:$J$41,'001.001 - Výkopové práce ...'!$C$47:$J$71,'001.001 - Výkopové práce ...'!$C$77:$K$466</definedName>
    <definedName name="_xlnm.Print_Titles" localSheetId="1">'001.001 - Výkopové práce ...'!$91:$91</definedName>
    <definedName name="_xlnm._FilterDatabase" localSheetId="2" hidden="1">'001.002 - Výpis materiálu...'!$C$91:$K$256</definedName>
    <definedName name="_xlnm.Print_Area" localSheetId="2">'001.002 - Výpis materiálu...'!$C$4:$J$41,'001.002 - Výpis materiálu...'!$C$47:$J$71,'001.002 - Výpis materiálu...'!$C$77:$K$256</definedName>
    <definedName name="_xlnm.Print_Titles" localSheetId="2">'001.002 - Výpis materiálu...'!$91:$91</definedName>
    <definedName name="_xlnm._FilterDatabase" localSheetId="3" hidden="1">'001.003 - Výpis materiálu...'!$C$88:$K$153</definedName>
    <definedName name="_xlnm.Print_Area" localSheetId="3">'001.003 - Výpis materiálu...'!$C$4:$J$41,'001.003 - Výpis materiálu...'!$C$47:$J$68,'001.003 - Výpis materiálu...'!$C$74:$K$153</definedName>
    <definedName name="_xlnm.Print_Titles" localSheetId="3">'001.003 - Výpis materiálu...'!$88:$88</definedName>
    <definedName name="_xlnm._FilterDatabase" localSheetId="4" hidden="1">'001.004 - Provizorní záso...'!$C$87:$K$139</definedName>
    <definedName name="_xlnm.Print_Area" localSheetId="4">'001.004 - Provizorní záso...'!$C$4:$J$41,'001.004 - Provizorní záso...'!$C$47:$J$67,'001.004 - Provizorní záso...'!$C$73:$K$139</definedName>
    <definedName name="_xlnm.Print_Titles" localSheetId="4">'001.004 - Provizorní záso...'!$87:$87</definedName>
    <definedName name="_xlnm._FilterDatabase" localSheetId="5" hidden="1">'002.001 - Výkopové práce ...'!$C$91:$K$406</definedName>
    <definedName name="_xlnm.Print_Area" localSheetId="5">'002.001 - Výkopové práce ...'!$C$4:$J$41,'002.001 - Výkopové práce ...'!$C$47:$J$71,'002.001 - Výkopové práce ...'!$C$77:$K$406</definedName>
    <definedName name="_xlnm.Print_Titles" localSheetId="5">'002.001 - Výkopové práce ...'!$91:$91</definedName>
    <definedName name="_xlnm._FilterDatabase" localSheetId="6" hidden="1">'002.002 - Výpis materiálu...'!$C$91:$K$199</definedName>
    <definedName name="_xlnm.Print_Area" localSheetId="6">'002.002 - Výpis materiálu...'!$C$4:$J$41,'002.002 - Výpis materiálu...'!$C$47:$J$71,'002.002 - Výpis materiálu...'!$C$77:$K$199</definedName>
    <definedName name="_xlnm.Print_Titles" localSheetId="6">'002.002 - Výpis materiálu...'!$91:$91</definedName>
    <definedName name="_xlnm._FilterDatabase" localSheetId="7" hidden="1">'002.003 - Výpis materiálu...'!$C$88:$K$153</definedName>
    <definedName name="_xlnm.Print_Area" localSheetId="7">'002.003 - Výpis materiálu...'!$C$4:$J$41,'002.003 - Výpis materiálu...'!$C$47:$J$68,'002.003 - Výpis materiálu...'!$C$74:$K$153</definedName>
    <definedName name="_xlnm.Print_Titles" localSheetId="7">'002.003 - Výpis materiálu...'!$88:$88</definedName>
    <definedName name="_xlnm._FilterDatabase" localSheetId="8" hidden="1">'002.004 - Provizorní záso...'!$C$87:$K$113</definedName>
    <definedName name="_xlnm.Print_Area" localSheetId="8">'002.004 - Provizorní záso...'!$C$4:$J$41,'002.004 - Provizorní záso...'!$C$47:$J$67,'002.004 - Provizorní záso...'!$C$73:$K$113</definedName>
    <definedName name="_xlnm.Print_Titles" localSheetId="8">'002.004 - Provizorní záso...'!$87:$87</definedName>
    <definedName name="_xlnm._FilterDatabase" localSheetId="9" hidden="1">'090 - Vedlejší a ostatní ...'!$C$79:$K$100</definedName>
    <definedName name="_xlnm.Print_Area" localSheetId="9">'090 - Vedlejší a ostatní ...'!$C$4:$J$39,'090 - Vedlejší a ostatní ...'!$C$45:$J$61,'090 - Vedlejší a ostatní ...'!$C$67:$K$100</definedName>
    <definedName name="_xlnm.Print_Titles" localSheetId="9">'090 - Vedlejší a ostatní ...'!$79:$79</definedName>
    <definedName name="_xlnm.Print_Area" localSheetId="10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0" l="1" r="J37"/>
  <c r="J36"/>
  <c i="1" r="AY65"/>
  <c i="10" r="J35"/>
  <c i="1" r="AX65"/>
  <c i="10"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77"/>
  <c r="J17"/>
  <c r="J15"/>
  <c r="E15"/>
  <c r="F54"/>
  <c r="J14"/>
  <c r="J12"/>
  <c r="J52"/>
  <c r="E7"/>
  <c r="E48"/>
  <c i="9" r="J39"/>
  <c r="J38"/>
  <c i="1" r="AY64"/>
  <c i="9" r="J37"/>
  <c i="1" r="AX64"/>
  <c i="9" r="BI112"/>
  <c r="BH112"/>
  <c r="BG112"/>
  <c r="BF112"/>
  <c r="T112"/>
  <c r="T111"/>
  <c r="R112"/>
  <c r="R111"/>
  <c r="P112"/>
  <c r="P111"/>
  <c r="BI110"/>
  <c r="BH110"/>
  <c r="BG110"/>
  <c r="BF110"/>
  <c r="T110"/>
  <c r="R110"/>
  <c r="P110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F82"/>
  <c r="E80"/>
  <c r="F56"/>
  <c r="E54"/>
  <c r="J26"/>
  <c r="E26"/>
  <c r="J59"/>
  <c r="J25"/>
  <c r="J23"/>
  <c r="E23"/>
  <c r="J84"/>
  <c r="J22"/>
  <c r="J20"/>
  <c r="E20"/>
  <c r="F59"/>
  <c r="J19"/>
  <c r="J17"/>
  <c r="E17"/>
  <c r="F58"/>
  <c r="J16"/>
  <c r="J14"/>
  <c r="J82"/>
  <c r="E7"/>
  <c r="E76"/>
  <c i="8" r="J39"/>
  <c r="J38"/>
  <c i="1" r="AY63"/>
  <c i="8" r="J37"/>
  <c i="1" r="AX63"/>
  <c i="8" r="BI152"/>
  <c r="BH152"/>
  <c r="BG152"/>
  <c r="BF152"/>
  <c r="T152"/>
  <c r="T151"/>
  <c r="R152"/>
  <c r="R151"/>
  <c r="P152"/>
  <c r="P151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6"/>
  <c r="E54"/>
  <c r="J26"/>
  <c r="E26"/>
  <c r="J86"/>
  <c r="J25"/>
  <c r="J23"/>
  <c r="E23"/>
  <c r="J85"/>
  <c r="J22"/>
  <c r="J20"/>
  <c r="E20"/>
  <c r="F86"/>
  <c r="J19"/>
  <c r="J17"/>
  <c r="E17"/>
  <c r="F58"/>
  <c r="J16"/>
  <c r="J14"/>
  <c r="J83"/>
  <c r="E7"/>
  <c r="E77"/>
  <c i="7" r="J39"/>
  <c r="J38"/>
  <c i="1" r="AY62"/>
  <c i="7" r="J37"/>
  <c i="1" r="AX62"/>
  <c i="7" r="BI198"/>
  <c r="BH198"/>
  <c r="BG198"/>
  <c r="BF198"/>
  <c r="T198"/>
  <c r="T197"/>
  <c r="R198"/>
  <c r="R197"/>
  <c r="P198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T165"/>
  <c r="R166"/>
  <c r="R165"/>
  <c r="P166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5"/>
  <c r="BH95"/>
  <c r="BG95"/>
  <c r="BF95"/>
  <c r="T95"/>
  <c r="T94"/>
  <c r="R95"/>
  <c r="R94"/>
  <c r="P95"/>
  <c r="P94"/>
  <c r="F86"/>
  <c r="E84"/>
  <c r="F56"/>
  <c r="E54"/>
  <c r="J26"/>
  <c r="E26"/>
  <c r="J89"/>
  <c r="J25"/>
  <c r="J23"/>
  <c r="E23"/>
  <c r="J88"/>
  <c r="J22"/>
  <c r="J20"/>
  <c r="E20"/>
  <c r="F59"/>
  <c r="J19"/>
  <c r="J17"/>
  <c r="E17"/>
  <c r="F58"/>
  <c r="J16"/>
  <c r="J14"/>
  <c r="J86"/>
  <c r="E7"/>
  <c r="E80"/>
  <c i="6" r="J39"/>
  <c r="J38"/>
  <c i="1" r="AY61"/>
  <c i="6" r="J37"/>
  <c i="1" r="AX61"/>
  <c i="6" r="BI405"/>
  <c r="BH405"/>
  <c r="BG405"/>
  <c r="BF405"/>
  <c r="T405"/>
  <c r="T404"/>
  <c r="R405"/>
  <c r="R404"/>
  <c r="P405"/>
  <c r="P404"/>
  <c r="BI400"/>
  <c r="BH400"/>
  <c r="BG400"/>
  <c r="BF400"/>
  <c r="T400"/>
  <c r="R400"/>
  <c r="P400"/>
  <c r="BI396"/>
  <c r="BH396"/>
  <c r="BG396"/>
  <c r="BF396"/>
  <c r="T396"/>
  <c r="R396"/>
  <c r="P396"/>
  <c r="BI389"/>
  <c r="BH389"/>
  <c r="BG389"/>
  <c r="BF389"/>
  <c r="T389"/>
  <c r="R389"/>
  <c r="P389"/>
  <c r="BI383"/>
  <c r="BH383"/>
  <c r="BG383"/>
  <c r="BF383"/>
  <c r="T383"/>
  <c r="R383"/>
  <c r="P383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6"/>
  <c r="BH356"/>
  <c r="BG356"/>
  <c r="BF356"/>
  <c r="T356"/>
  <c r="R356"/>
  <c r="P356"/>
  <c r="BI351"/>
  <c r="BH351"/>
  <c r="BG351"/>
  <c r="BF351"/>
  <c r="T351"/>
  <c r="R351"/>
  <c r="P351"/>
  <c r="BI347"/>
  <c r="BH347"/>
  <c r="BG347"/>
  <c r="BF347"/>
  <c r="T347"/>
  <c r="R347"/>
  <c r="P347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19"/>
  <c r="BH319"/>
  <c r="BG319"/>
  <c r="BF319"/>
  <c r="T319"/>
  <c r="R319"/>
  <c r="P319"/>
  <c r="BI312"/>
  <c r="BH312"/>
  <c r="BG312"/>
  <c r="BF312"/>
  <c r="T312"/>
  <c r="R312"/>
  <c r="P312"/>
  <c r="BI305"/>
  <c r="BH305"/>
  <c r="BG305"/>
  <c r="BF305"/>
  <c r="T305"/>
  <c r="T304"/>
  <c r="R305"/>
  <c r="R304"/>
  <c r="P305"/>
  <c r="P304"/>
  <c r="BI300"/>
  <c r="BH300"/>
  <c r="BG300"/>
  <c r="BF300"/>
  <c r="T300"/>
  <c r="R300"/>
  <c r="P300"/>
  <c r="BI298"/>
  <c r="BH298"/>
  <c r="BG298"/>
  <c r="BF298"/>
  <c r="T298"/>
  <c r="R298"/>
  <c r="P298"/>
  <c r="BI294"/>
  <c r="BH294"/>
  <c r="BG294"/>
  <c r="BF294"/>
  <c r="T294"/>
  <c r="R294"/>
  <c r="P294"/>
  <c r="BI290"/>
  <c r="BH290"/>
  <c r="BG290"/>
  <c r="BF290"/>
  <c r="T290"/>
  <c r="R290"/>
  <c r="P290"/>
  <c r="BI285"/>
  <c r="BH285"/>
  <c r="BG285"/>
  <c r="BF285"/>
  <c r="T285"/>
  <c r="R285"/>
  <c r="P285"/>
  <c r="BI279"/>
  <c r="BH279"/>
  <c r="BG279"/>
  <c r="BF279"/>
  <c r="T279"/>
  <c r="R279"/>
  <c r="P279"/>
  <c r="BI257"/>
  <c r="BH257"/>
  <c r="BG257"/>
  <c r="BF257"/>
  <c r="T257"/>
  <c r="R257"/>
  <c r="P257"/>
  <c r="BI235"/>
  <c r="BH235"/>
  <c r="BG235"/>
  <c r="BF235"/>
  <c r="T235"/>
  <c r="R235"/>
  <c r="P235"/>
  <c r="BI228"/>
  <c r="BH228"/>
  <c r="BG228"/>
  <c r="BF228"/>
  <c r="T228"/>
  <c r="R228"/>
  <c r="P228"/>
  <c r="BI223"/>
  <c r="BH223"/>
  <c r="BG223"/>
  <c r="BF223"/>
  <c r="T223"/>
  <c r="R223"/>
  <c r="P223"/>
  <c r="BI217"/>
  <c r="BH217"/>
  <c r="BG217"/>
  <c r="BF217"/>
  <c r="T217"/>
  <c r="R217"/>
  <c r="P217"/>
  <c r="BI199"/>
  <c r="BH199"/>
  <c r="BG199"/>
  <c r="BF199"/>
  <c r="T199"/>
  <c r="R199"/>
  <c r="P199"/>
  <c r="BI193"/>
  <c r="BH193"/>
  <c r="BG193"/>
  <c r="BF193"/>
  <c r="T193"/>
  <c r="R193"/>
  <c r="P193"/>
  <c r="BI176"/>
  <c r="BH176"/>
  <c r="BG176"/>
  <c r="BF176"/>
  <c r="T176"/>
  <c r="R176"/>
  <c r="P176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F86"/>
  <c r="E84"/>
  <c r="F56"/>
  <c r="E54"/>
  <c r="J26"/>
  <c r="E26"/>
  <c r="J59"/>
  <c r="J25"/>
  <c r="J23"/>
  <c r="E23"/>
  <c r="J58"/>
  <c r="J22"/>
  <c r="J20"/>
  <c r="E20"/>
  <c r="F89"/>
  <c r="J19"/>
  <c r="J17"/>
  <c r="E17"/>
  <c r="F58"/>
  <c r="J16"/>
  <c r="J14"/>
  <c r="J56"/>
  <c r="E7"/>
  <c r="E50"/>
  <c i="5" r="J39"/>
  <c r="J38"/>
  <c i="1" r="AY59"/>
  <c i="5" r="J37"/>
  <c i="1" r="AX59"/>
  <c i="5" r="BI138"/>
  <c r="BH138"/>
  <c r="BG138"/>
  <c r="BF138"/>
  <c r="T138"/>
  <c r="T137"/>
  <c r="R138"/>
  <c r="R137"/>
  <c r="P138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F82"/>
  <c r="E80"/>
  <c r="F56"/>
  <c r="E54"/>
  <c r="J26"/>
  <c r="E26"/>
  <c r="J85"/>
  <c r="J25"/>
  <c r="J23"/>
  <c r="E23"/>
  <c r="J58"/>
  <c r="J22"/>
  <c r="J20"/>
  <c r="E20"/>
  <c r="F85"/>
  <c r="J19"/>
  <c r="J17"/>
  <c r="E17"/>
  <c r="F84"/>
  <c r="J16"/>
  <c r="J14"/>
  <c r="J56"/>
  <c r="E7"/>
  <c r="E76"/>
  <c i="4" r="J39"/>
  <c r="J38"/>
  <c i="1" r="AY58"/>
  <c i="4" r="J37"/>
  <c i="1" r="AX58"/>
  <c i="4" r="BI152"/>
  <c r="BH152"/>
  <c r="BG152"/>
  <c r="BF152"/>
  <c r="T152"/>
  <c r="T151"/>
  <c r="R152"/>
  <c r="R151"/>
  <c r="P152"/>
  <c r="P151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6"/>
  <c r="E54"/>
  <c r="J26"/>
  <c r="E26"/>
  <c r="J86"/>
  <c r="J25"/>
  <c r="J23"/>
  <c r="E23"/>
  <c r="J58"/>
  <c r="J22"/>
  <c r="J20"/>
  <c r="E20"/>
  <c r="F86"/>
  <c r="J19"/>
  <c r="J17"/>
  <c r="E17"/>
  <c r="F58"/>
  <c r="J16"/>
  <c r="J14"/>
  <c r="J83"/>
  <c r="E7"/>
  <c r="E50"/>
  <c i="3" r="J39"/>
  <c r="J38"/>
  <c i="1" r="AY57"/>
  <c i="3" r="J37"/>
  <c i="1" r="AX57"/>
  <c i="3" r="BI255"/>
  <c r="BH255"/>
  <c r="BG255"/>
  <c r="BF255"/>
  <c r="T255"/>
  <c r="T254"/>
  <c r="R255"/>
  <c r="R254"/>
  <c r="P255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5"/>
  <c r="BH95"/>
  <c r="BG95"/>
  <c r="BF95"/>
  <c r="T95"/>
  <c r="T94"/>
  <c r="R95"/>
  <c r="R94"/>
  <c r="P95"/>
  <c r="P94"/>
  <c r="F86"/>
  <c r="E84"/>
  <c r="F56"/>
  <c r="E54"/>
  <c r="J26"/>
  <c r="E26"/>
  <c r="J89"/>
  <c r="J25"/>
  <c r="J23"/>
  <c r="E23"/>
  <c r="J88"/>
  <c r="J22"/>
  <c r="J20"/>
  <c r="E20"/>
  <c r="F89"/>
  <c r="J19"/>
  <c r="J17"/>
  <c r="E17"/>
  <c r="F58"/>
  <c r="J16"/>
  <c r="J14"/>
  <c r="J86"/>
  <c r="E7"/>
  <c r="E80"/>
  <c i="2" r="J39"/>
  <c r="J38"/>
  <c i="1" r="AY56"/>
  <c i="2" r="J37"/>
  <c i="1" r="AX56"/>
  <c i="2" r="BI465"/>
  <c r="BH465"/>
  <c r="BG465"/>
  <c r="BF465"/>
  <c r="T465"/>
  <c r="T464"/>
  <c r="R465"/>
  <c r="R464"/>
  <c r="P465"/>
  <c r="P464"/>
  <c r="BI460"/>
  <c r="BH460"/>
  <c r="BG460"/>
  <c r="BF460"/>
  <c r="T460"/>
  <c r="R460"/>
  <c r="P460"/>
  <c r="BI456"/>
  <c r="BH456"/>
  <c r="BG456"/>
  <c r="BF456"/>
  <c r="T456"/>
  <c r="R456"/>
  <c r="P456"/>
  <c r="BI452"/>
  <c r="BH452"/>
  <c r="BG452"/>
  <c r="BF452"/>
  <c r="T452"/>
  <c r="R452"/>
  <c r="P452"/>
  <c r="BI444"/>
  <c r="BH444"/>
  <c r="BG444"/>
  <c r="BF444"/>
  <c r="T444"/>
  <c r="R444"/>
  <c r="P444"/>
  <c r="BI437"/>
  <c r="BH437"/>
  <c r="BG437"/>
  <c r="BF437"/>
  <c r="T437"/>
  <c r="R437"/>
  <c r="P437"/>
  <c r="BI432"/>
  <c r="BH432"/>
  <c r="BG432"/>
  <c r="BF432"/>
  <c r="T432"/>
  <c r="R432"/>
  <c r="P432"/>
  <c r="BI428"/>
  <c r="BH428"/>
  <c r="BG428"/>
  <c r="BF428"/>
  <c r="T428"/>
  <c r="R428"/>
  <c r="P428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2"/>
  <c r="BH402"/>
  <c r="BG402"/>
  <c r="BF402"/>
  <c r="T402"/>
  <c r="R402"/>
  <c r="P402"/>
  <c r="BI398"/>
  <c r="BH398"/>
  <c r="BG398"/>
  <c r="BF398"/>
  <c r="T398"/>
  <c r="R398"/>
  <c r="P398"/>
  <c r="BI394"/>
  <c r="BH394"/>
  <c r="BG394"/>
  <c r="BF394"/>
  <c r="T394"/>
  <c r="R394"/>
  <c r="P394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49"/>
  <c r="BH349"/>
  <c r="BG349"/>
  <c r="BF349"/>
  <c r="T349"/>
  <c r="R349"/>
  <c r="P349"/>
  <c r="BI342"/>
  <c r="BH342"/>
  <c r="BG342"/>
  <c r="BF342"/>
  <c r="T342"/>
  <c r="R342"/>
  <c r="P342"/>
  <c r="BI335"/>
  <c r="BH335"/>
  <c r="BG335"/>
  <c r="BF335"/>
  <c r="T335"/>
  <c r="T334"/>
  <c r="R335"/>
  <c r="R334"/>
  <c r="P335"/>
  <c r="P334"/>
  <c r="BI330"/>
  <c r="BH330"/>
  <c r="BG330"/>
  <c r="BF330"/>
  <c r="T330"/>
  <c r="R330"/>
  <c r="P330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5"/>
  <c r="BH315"/>
  <c r="BG315"/>
  <c r="BF315"/>
  <c r="T315"/>
  <c r="R315"/>
  <c r="P315"/>
  <c r="BI309"/>
  <c r="BH309"/>
  <c r="BG309"/>
  <c r="BF309"/>
  <c r="T309"/>
  <c r="R309"/>
  <c r="P309"/>
  <c r="BI284"/>
  <c r="BH284"/>
  <c r="BG284"/>
  <c r="BF284"/>
  <c r="T284"/>
  <c r="R284"/>
  <c r="P284"/>
  <c r="BI259"/>
  <c r="BH259"/>
  <c r="BG259"/>
  <c r="BF259"/>
  <c r="T259"/>
  <c r="R259"/>
  <c r="P259"/>
  <c r="BI249"/>
  <c r="BH249"/>
  <c r="BG249"/>
  <c r="BF249"/>
  <c r="T249"/>
  <c r="R249"/>
  <c r="P249"/>
  <c r="BI243"/>
  <c r="BH243"/>
  <c r="BG243"/>
  <c r="BF243"/>
  <c r="T243"/>
  <c r="R243"/>
  <c r="P243"/>
  <c r="BI237"/>
  <c r="BH237"/>
  <c r="BG237"/>
  <c r="BF237"/>
  <c r="T237"/>
  <c r="R237"/>
  <c r="P237"/>
  <c r="BI216"/>
  <c r="BH216"/>
  <c r="BG216"/>
  <c r="BF216"/>
  <c r="T216"/>
  <c r="R216"/>
  <c r="P216"/>
  <c r="BI210"/>
  <c r="BH210"/>
  <c r="BG210"/>
  <c r="BF210"/>
  <c r="T210"/>
  <c r="R210"/>
  <c r="P210"/>
  <c r="BI190"/>
  <c r="BH190"/>
  <c r="BG190"/>
  <c r="BF190"/>
  <c r="T190"/>
  <c r="R190"/>
  <c r="P190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3"/>
  <c r="BH123"/>
  <c r="BG123"/>
  <c r="BF123"/>
  <c r="T123"/>
  <c r="R123"/>
  <c r="P123"/>
  <c r="BI116"/>
  <c r="BH116"/>
  <c r="BG116"/>
  <c r="BF116"/>
  <c r="T116"/>
  <c r="R116"/>
  <c r="P116"/>
  <c r="BI112"/>
  <c r="BH112"/>
  <c r="BG112"/>
  <c r="BF112"/>
  <c r="T112"/>
  <c r="R112"/>
  <c r="P112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F86"/>
  <c r="E84"/>
  <c r="F56"/>
  <c r="E54"/>
  <c r="J26"/>
  <c r="E26"/>
  <c r="J89"/>
  <c r="J25"/>
  <c r="J23"/>
  <c r="E23"/>
  <c r="J88"/>
  <c r="J22"/>
  <c r="J20"/>
  <c r="E20"/>
  <c r="F89"/>
  <c r="J19"/>
  <c r="J17"/>
  <c r="E17"/>
  <c r="F58"/>
  <c r="J16"/>
  <c r="J14"/>
  <c r="J56"/>
  <c r="E7"/>
  <c r="E50"/>
  <c i="1" r="L50"/>
  <c r="AM50"/>
  <c r="AM49"/>
  <c r="L49"/>
  <c r="AM47"/>
  <c r="L47"/>
  <c r="L45"/>
  <c r="L44"/>
  <c i="2" r="J428"/>
  <c r="J95"/>
  <c r="J465"/>
  <c r="J156"/>
  <c r="BK259"/>
  <c i="3" r="BK251"/>
  <c r="J133"/>
  <c r="BK209"/>
  <c r="J117"/>
  <c i="4" r="J139"/>
  <c r="J100"/>
  <c i="5" r="BK90"/>
  <c i="6" r="J374"/>
  <c r="J167"/>
  <c r="BK279"/>
  <c r="J115"/>
  <c r="J95"/>
  <c r="BK285"/>
  <c r="BK383"/>
  <c r="J120"/>
  <c r="BK165"/>
  <c i="7" r="BK133"/>
  <c r="J104"/>
  <c r="BK108"/>
  <c r="BK117"/>
  <c r="J151"/>
  <c i="8" r="BK102"/>
  <c r="BK116"/>
  <c r="J108"/>
  <c i="10" r="J87"/>
  <c r="BK100"/>
  <c i="2" r="J444"/>
  <c r="J136"/>
  <c r="BK103"/>
  <c r="BK456"/>
  <c r="J330"/>
  <c r="J210"/>
  <c r="BK179"/>
  <c i="3" r="BK244"/>
  <c r="J172"/>
  <c r="J228"/>
  <c r="BK186"/>
  <c r="J180"/>
  <c r="BK123"/>
  <c r="BK151"/>
  <c i="4" r="BK127"/>
  <c r="J105"/>
  <c r="J124"/>
  <c i="5" r="BK110"/>
  <c r="BK131"/>
  <c r="BK98"/>
  <c i="6" r="BK370"/>
  <c r="BK176"/>
  <c r="BK228"/>
  <c r="BK132"/>
  <c i="7" r="J155"/>
  <c r="J141"/>
  <c r="BK181"/>
  <c i="8" r="J130"/>
  <c r="J105"/>
  <c i="9" r="BK93"/>
  <c i="10" r="J90"/>
  <c r="BK92"/>
  <c i="2" r="BK324"/>
  <c r="J99"/>
  <c r="J315"/>
  <c r="J402"/>
  <c r="J128"/>
  <c i="3" r="J244"/>
  <c r="J234"/>
  <c r="J151"/>
  <c r="J101"/>
  <c i="4" r="BK130"/>
  <c i="5" r="BK119"/>
  <c i="6" r="J228"/>
  <c r="BK223"/>
  <c r="BK400"/>
  <c i="7" r="BK123"/>
  <c r="J123"/>
  <c r="BK188"/>
  <c i="9" r="BK90"/>
  <c i="10" r="BK99"/>
  <c i="2" r="J328"/>
  <c r="BK237"/>
  <c r="BK369"/>
  <c r="BK335"/>
  <c i="3" r="BK245"/>
  <c r="BK95"/>
  <c r="J163"/>
  <c r="J186"/>
  <c r="BK131"/>
  <c i="4" r="BK143"/>
  <c i="5" r="J106"/>
  <c i="6" r="J327"/>
  <c r="J217"/>
  <c r="J364"/>
  <c i="7" r="J170"/>
  <c r="BK153"/>
  <c i="8" r="BK139"/>
  <c r="BK142"/>
  <c i="9" r="J112"/>
  <c i="2" r="BK373"/>
  <c r="BK420"/>
  <c r="BK144"/>
  <c r="BK284"/>
  <c r="J249"/>
  <c r="BK156"/>
  <c i="3" r="J225"/>
  <c r="BK172"/>
  <c r="J147"/>
  <c r="J167"/>
  <c i="4" r="J147"/>
  <c r="J146"/>
  <c r="BK139"/>
  <c i="5" r="J95"/>
  <c i="6" r="BK156"/>
  <c r="BK389"/>
  <c r="J199"/>
  <c r="BK235"/>
  <c i="7" r="J198"/>
  <c r="BK137"/>
  <c r="J127"/>
  <c i="8" r="J136"/>
  <c i="9" r="BK108"/>
  <c i="10" r="J91"/>
  <c r="BK93"/>
  <c i="2" r="BK309"/>
  <c r="J432"/>
  <c r="BK175"/>
  <c r="J398"/>
  <c r="BK152"/>
  <c r="BK328"/>
  <c r="BK116"/>
  <c i="3" r="BK159"/>
  <c r="BK141"/>
  <c r="BK157"/>
  <c r="J123"/>
  <c i="4" r="J127"/>
  <c r="J112"/>
  <c i="5" r="BK91"/>
  <c r="BK122"/>
  <c r="J110"/>
  <c i="6" r="BK356"/>
  <c r="BK290"/>
  <c r="BK405"/>
  <c r="J144"/>
  <c r="J383"/>
  <c r="BK161"/>
  <c r="J136"/>
  <c r="J356"/>
  <c i="7" r="BK112"/>
  <c r="BK95"/>
  <c r="BK143"/>
  <c r="J101"/>
  <c i="8" r="BK147"/>
  <c i="10" r="BK85"/>
  <c r="BK97"/>
  <c i="8" r="J142"/>
  <c r="BK112"/>
  <c r="BK105"/>
  <c i="9" r="BK91"/>
  <c i="10" r="J97"/>
  <c r="J93"/>
  <c i="2" r="BK99"/>
  <c r="BK385"/>
  <c r="J116"/>
  <c r="J237"/>
  <c r="BK315"/>
  <c i="1" r="AS60"/>
  <c i="3" r="BK101"/>
  <c r="J143"/>
  <c i="4" r="BK116"/>
  <c r="BK136"/>
  <c i="5" r="BK138"/>
  <c r="J102"/>
  <c i="6" r="BK327"/>
  <c r="BK140"/>
  <c r="BK319"/>
  <c r="J165"/>
  <c i="7" r="BK187"/>
  <c i="8" r="BK133"/>
  <c r="J147"/>
  <c i="9" r="BK99"/>
  <c i="10" r="BK98"/>
  <c i="2" r="BK377"/>
  <c r="BK460"/>
  <c r="J394"/>
  <c r="J406"/>
  <c r="BK437"/>
  <c r="J148"/>
  <c i="3" r="J255"/>
  <c r="BK228"/>
  <c r="BK241"/>
  <c r="BK201"/>
  <c r="BK147"/>
  <c r="J108"/>
  <c r="BK153"/>
  <c r="J112"/>
  <c i="4" r="BK102"/>
  <c r="BK96"/>
  <c r="J116"/>
  <c i="5" r="J131"/>
  <c i="6" r="J132"/>
  <c r="J235"/>
  <c r="J279"/>
  <c i="7" r="BK178"/>
  <c r="J191"/>
  <c r="J187"/>
  <c i="8" r="J112"/>
  <c r="J143"/>
  <c i="9" r="J110"/>
  <c i="10" r="J84"/>
  <c i="2" r="J452"/>
  <c r="BK170"/>
  <c r="J424"/>
  <c r="J361"/>
  <c r="J342"/>
  <c r="J190"/>
  <c i="3" r="BK255"/>
  <c r="BK104"/>
  <c r="J169"/>
  <c r="BK191"/>
  <c r="BK121"/>
  <c i="4" r="BK142"/>
  <c r="BK146"/>
  <c i="5" r="BK102"/>
  <c i="6" r="J400"/>
  <c r="BK257"/>
  <c i="7" r="J184"/>
  <c r="J181"/>
  <c r="J194"/>
  <c i="8" r="BK120"/>
  <c r="BK130"/>
  <c i="9" r="BK103"/>
  <c i="10" r="J96"/>
  <c r="J88"/>
  <c r="BK89"/>
  <c i="2" r="J259"/>
  <c r="BK432"/>
  <c r="J437"/>
  <c i="1" r="AS55"/>
  <c i="3" r="J221"/>
  <c r="J176"/>
  <c r="J205"/>
  <c r="J183"/>
  <c i="4" r="J120"/>
  <c r="BK152"/>
  <c i="5" r="J90"/>
  <c i="6" r="BK339"/>
  <c r="J339"/>
  <c r="J294"/>
  <c i="7" r="J117"/>
  <c r="BK161"/>
  <c i="8" r="J124"/>
  <c r="J102"/>
  <c i="10" r="J89"/>
  <c i="2" r="BK128"/>
  <c r="J414"/>
  <c r="BK381"/>
  <c r="BK424"/>
  <c r="J144"/>
  <c i="3" r="BK234"/>
  <c r="J241"/>
  <c r="BK238"/>
  <c i="7" r="BK191"/>
  <c r="J166"/>
  <c i="8" r="BK127"/>
  <c r="J139"/>
  <c i="9" r="J90"/>
  <c i="10" r="BK88"/>
  <c r="J83"/>
  <c r="F35"/>
  <c i="2" r="J123"/>
  <c i="3" r="J245"/>
  <c r="BK108"/>
  <c r="J95"/>
  <c r="BK169"/>
  <c i="4" r="BK147"/>
  <c r="J130"/>
  <c i="5" r="J114"/>
  <c r="J93"/>
  <c r="J119"/>
  <c i="6" r="BK364"/>
  <c r="J343"/>
  <c r="J378"/>
  <c r="J176"/>
  <c r="BK103"/>
  <c r="J257"/>
  <c r="BK374"/>
  <c r="J298"/>
  <c i="2" r="J243"/>
  <c r="J385"/>
  <c r="BK349"/>
  <c r="BK394"/>
  <c r="BK148"/>
  <c i="3" r="BK176"/>
  <c r="BK205"/>
  <c r="BK178"/>
  <c r="BK117"/>
  <c i="4" r="J92"/>
  <c i="5" r="BK121"/>
  <c r="BK134"/>
  <c i="6" r="J347"/>
  <c r="J223"/>
  <c r="J351"/>
  <c r="J140"/>
  <c r="J319"/>
  <c r="BK347"/>
  <c r="J161"/>
  <c r="J300"/>
  <c r="BK351"/>
  <c i="7" r="J188"/>
  <c r="BK166"/>
  <c r="J161"/>
  <c r="BK174"/>
  <c r="BK104"/>
  <c r="J112"/>
  <c i="8" r="BK92"/>
  <c i="9" r="BK112"/>
  <c i="10" r="J100"/>
  <c r="BK87"/>
  <c r="J85"/>
  <c i="2" r="J320"/>
  <c r="J410"/>
  <c r="J112"/>
  <c r="J373"/>
  <c r="J349"/>
  <c r="J216"/>
  <c i="3" r="BK248"/>
  <c r="BK213"/>
  <c i="6" r="BK305"/>
  <c r="BK115"/>
  <c i="7" r="BK170"/>
  <c r="BK131"/>
  <c i="8" r="J152"/>
  <c i="9" r="BK95"/>
  <c i="10" r="J94"/>
  <c i="2" r="J381"/>
  <c r="J389"/>
  <c r="BK428"/>
  <c r="J181"/>
  <c r="J103"/>
  <c i="3" r="J217"/>
  <c r="J194"/>
  <c r="BK167"/>
  <c r="J157"/>
  <c i="4" r="BK112"/>
  <c i="5" r="J134"/>
  <c i="6" r="BK167"/>
  <c r="J108"/>
  <c r="J156"/>
  <c i="7" r="J153"/>
  <c r="J143"/>
  <c i="8" r="J120"/>
  <c r="BK152"/>
  <c i="9" r="J95"/>
  <c i="10" r="BK83"/>
  <c r="BK91"/>
  <c i="2" r="BK465"/>
  <c r="J140"/>
  <c r="BK249"/>
  <c r="J179"/>
  <c i="3" r="J251"/>
  <c r="BK163"/>
  <c r="J191"/>
  <c r="J153"/>
  <c i="4" r="J108"/>
  <c i="5" r="J128"/>
  <c i="6" r="J99"/>
  <c r="J396"/>
  <c r="BK108"/>
  <c i="7" r="J174"/>
  <c r="BK121"/>
  <c r="BK141"/>
  <c i="8" r="J146"/>
  <c i="10" r="J99"/>
  <c i="2" r="BK416"/>
  <c r="BK398"/>
  <c r="J460"/>
  <c r="BK123"/>
  <c r="J309"/>
  <c i="3" r="BK112"/>
  <c r="J131"/>
  <c r="J104"/>
  <c r="J137"/>
  <c i="4" r="J136"/>
  <c r="J102"/>
  <c r="BK92"/>
  <c i="6" r="J331"/>
  <c r="BK331"/>
  <c r="BK294"/>
  <c r="BK99"/>
  <c r="J128"/>
  <c i="7" r="J147"/>
  <c r="J178"/>
  <c i="8" r="J116"/>
  <c r="BK136"/>
  <c i="9" r="J103"/>
  <c i="10" r="BK95"/>
  <c i="2" r="J365"/>
  <c r="BK406"/>
  <c r="BK136"/>
  <c r="J335"/>
  <c r="BK444"/>
  <c r="BK243"/>
  <c i="3" r="BK231"/>
  <c r="J213"/>
  <c r="BK183"/>
  <c r="J141"/>
  <c i="4" r="J142"/>
  <c i="5" r="J98"/>
  <c r="J125"/>
  <c r="J91"/>
  <c i="6" r="BK199"/>
  <c r="J335"/>
  <c r="BK124"/>
  <c r="BK360"/>
  <c r="BK300"/>
  <c r="J405"/>
  <c i="7" r="BK147"/>
  <c r="BK155"/>
  <c r="J137"/>
  <c i="8" r="J133"/>
  <c r="BK100"/>
  <c i="9" r="J108"/>
  <c i="10" r="BK86"/>
  <c r="BK90"/>
  <c i="2" r="BK342"/>
  <c r="BK190"/>
  <c r="J416"/>
  <c r="J456"/>
  <c r="BK140"/>
  <c i="3" r="J209"/>
  <c r="J231"/>
  <c r="BK137"/>
  <c r="BK143"/>
  <c i="4" r="J152"/>
  <c r="BK108"/>
  <c i="5" r="BK106"/>
  <c r="BK93"/>
  <c i="6" r="J305"/>
  <c r="BK396"/>
  <c r="BK298"/>
  <c r="BK128"/>
  <c r="BK335"/>
  <c r="J370"/>
  <c r="J103"/>
  <c r="J360"/>
  <c i="7" r="J133"/>
  <c r="BK158"/>
  <c r="BK101"/>
  <c i="8" r="BK108"/>
  <c r="J96"/>
  <c i="10" r="J95"/>
  <c r="J92"/>
  <c i="2" r="BK414"/>
  <c r="J170"/>
  <c r="J377"/>
  <c r="BK181"/>
  <c r="BK330"/>
  <c i="3" r="J248"/>
  <c r="BK194"/>
  <c r="BK221"/>
  <c r="J121"/>
  <c r="BK180"/>
  <c i="4" r="J143"/>
  <c r="BK105"/>
  <c i="5" r="BK125"/>
  <c i="6" r="BK312"/>
  <c r="BK144"/>
  <c r="BK343"/>
  <c i="7" r="BK198"/>
  <c r="J131"/>
  <c r="J108"/>
  <c i="8" r="J100"/>
  <c r="J127"/>
  <c i="9" r="BK110"/>
  <c i="10" r="J82"/>
  <c r="BK94"/>
  <c i="2" r="BK410"/>
  <c r="J420"/>
  <c r="BK95"/>
  <c r="J324"/>
  <c r="BK320"/>
  <c r="J152"/>
  <c i="3" r="J197"/>
  <c r="BK225"/>
  <c r="J127"/>
  <c r="BK127"/>
  <c i="4" r="J96"/>
  <c r="BK124"/>
  <c i="5" r="J121"/>
  <c i="6" r="BK368"/>
  <c r="J389"/>
  <c r="BK217"/>
  <c r="J124"/>
  <c i="7" r="BK151"/>
  <c r="J95"/>
  <c i="8" r="BK124"/>
  <c r="J92"/>
  <c i="9" r="J99"/>
  <c i="10" r="BK96"/>
  <c i="2" r="J284"/>
  <c r="BK361"/>
  <c r="BK365"/>
  <c r="BK210"/>
  <c r="J175"/>
  <c r="BK112"/>
  <c i="3" r="J178"/>
  <c r="BK217"/>
  <c r="J159"/>
  <c i="4" r="J133"/>
  <c r="BK120"/>
  <c i="5" r="BK128"/>
  <c i="6" r="BK193"/>
  <c r="J193"/>
  <c i="7" r="BK127"/>
  <c r="J121"/>
  <c i="8" r="BK143"/>
  <c r="BK96"/>
  <c i="9" r="J91"/>
  <c i="10" r="J98"/>
  <c r="J86"/>
  <c i="2" r="BK402"/>
  <c r="BK132"/>
  <c r="J369"/>
  <c r="BK452"/>
  <c r="BK216"/>
  <c r="BK389"/>
  <c r="J132"/>
  <c i="3" r="J201"/>
  <c r="J238"/>
  <c r="BK197"/>
  <c r="BK133"/>
  <c i="4" r="BK133"/>
  <c r="BK100"/>
  <c i="5" r="J122"/>
  <c r="J138"/>
  <c r="BK114"/>
  <c r="BK95"/>
  <c i="6" r="J312"/>
  <c r="BK120"/>
  <c r="J290"/>
  <c r="BK136"/>
  <c r="BK378"/>
  <c r="J368"/>
  <c r="J285"/>
  <c r="BK95"/>
  <c i="7" r="J158"/>
  <c r="BK184"/>
  <c r="BK194"/>
  <c i="8" r="BK146"/>
  <c i="9" r="J93"/>
  <c i="10" r="BK82"/>
  <c r="BK84"/>
  <c i="2" l="1" r="BK341"/>
  <c r="J341"/>
  <c r="J67"/>
  <c r="P393"/>
  <c r="P436"/>
  <c i="3" r="R107"/>
  <c r="P200"/>
  <c i="4" r="R91"/>
  <c r="T132"/>
  <c i="5" r="BK92"/>
  <c r="J92"/>
  <c r="J65"/>
  <c i="6" r="R94"/>
  <c r="R311"/>
  <c r="BK382"/>
  <c r="J382"/>
  <c r="J69"/>
  <c i="7" r="BK107"/>
  <c r="J107"/>
  <c r="J67"/>
  <c r="R169"/>
  <c i="8" r="P132"/>
  <c i="9" r="T92"/>
  <c r="T89"/>
  <c r="T88"/>
  <c i="2" r="R94"/>
  <c r="R393"/>
  <c r="T436"/>
  <c i="3" r="P107"/>
  <c r="BK190"/>
  <c r="J190"/>
  <c r="J68"/>
  <c r="P190"/>
  <c r="R190"/>
  <c r="T190"/>
  <c i="4" r="BK132"/>
  <c r="J132"/>
  <c r="J66"/>
  <c i="5" r="T92"/>
  <c r="T89"/>
  <c r="T88"/>
  <c i="6" r="T94"/>
  <c r="T311"/>
  <c r="P382"/>
  <c i="7" r="BK100"/>
  <c r="J100"/>
  <c r="J66"/>
  <c r="P100"/>
  <c r="R100"/>
  <c r="T100"/>
  <c r="T169"/>
  <c i="8" r="T91"/>
  <c i="2" r="T94"/>
  <c r="BK393"/>
  <c r="J393"/>
  <c r="J68"/>
  <c r="R436"/>
  <c i="3" r="T107"/>
  <c r="R200"/>
  <c i="4" r="T91"/>
  <c r="T90"/>
  <c r="T89"/>
  <c i="8" r="BK91"/>
  <c r="R132"/>
  <c i="9" r="P92"/>
  <c r="P89"/>
  <c r="P88"/>
  <c i="1" r="AU64"/>
  <c i="10" r="BK81"/>
  <c r="J81"/>
  <c r="J60"/>
  <c i="2" r="P94"/>
  <c r="T341"/>
  <c r="BK436"/>
  <c r="J436"/>
  <c r="J69"/>
  <c i="3" r="BK100"/>
  <c r="J100"/>
  <c r="J66"/>
  <c r="P100"/>
  <c r="P93"/>
  <c r="P92"/>
  <c i="1" r="AU57"/>
  <c i="3" r="R100"/>
  <c r="R93"/>
  <c r="R92"/>
  <c r="T100"/>
  <c r="BK200"/>
  <c r="J200"/>
  <c r="J69"/>
  <c i="4" r="P91"/>
  <c r="R132"/>
  <c i="5" r="P92"/>
  <c r="P89"/>
  <c r="P88"/>
  <c i="1" r="AU59"/>
  <c i="6" r="BK355"/>
  <c r="J355"/>
  <c r="J68"/>
  <c r="T355"/>
  <c i="7" r="P107"/>
  <c i="8" r="BK132"/>
  <c r="J132"/>
  <c r="J66"/>
  <c i="9" r="BK92"/>
  <c i="10" r="P81"/>
  <c r="P80"/>
  <c i="1" r="AU65"/>
  <c i="2" r="BK94"/>
  <c r="J94"/>
  <c r="J65"/>
  <c r="P341"/>
  <c r="T393"/>
  <c i="3" r="BK107"/>
  <c r="J107"/>
  <c r="J67"/>
  <c r="T200"/>
  <c i="4" r="BK91"/>
  <c r="J91"/>
  <c r="J65"/>
  <c r="P132"/>
  <c i="5" r="R92"/>
  <c r="R89"/>
  <c r="R88"/>
  <c i="6" r="P94"/>
  <c r="P93"/>
  <c r="P92"/>
  <c i="1" r="AU61"/>
  <c i="6" r="P311"/>
  <c r="P355"/>
  <c r="T382"/>
  <c i="7" r="T107"/>
  <c r="P169"/>
  <c i="8" r="R91"/>
  <c r="R90"/>
  <c r="R89"/>
  <c i="10" r="T81"/>
  <c r="T80"/>
  <c i="2" r="R341"/>
  <c i="6" r="BK94"/>
  <c r="J94"/>
  <c r="J65"/>
  <c r="BK311"/>
  <c r="J311"/>
  <c r="J67"/>
  <c r="R355"/>
  <c r="R382"/>
  <c i="7" r="R107"/>
  <c r="BK169"/>
  <c r="J169"/>
  <c r="J69"/>
  <c i="8" r="P91"/>
  <c r="P90"/>
  <c r="P89"/>
  <c i="1" r="AU63"/>
  <c i="8" r="T132"/>
  <c i="9" r="R92"/>
  <c r="R89"/>
  <c r="R88"/>
  <c i="10" r="R81"/>
  <c r="R80"/>
  <c i="6" r="BK304"/>
  <c r="J304"/>
  <c r="J66"/>
  <c i="3" r="BK254"/>
  <c r="J254"/>
  <c r="J70"/>
  <c i="4" r="BK151"/>
  <c r="J151"/>
  <c r="J67"/>
  <c i="7" r="BK94"/>
  <c r="J94"/>
  <c r="J65"/>
  <c r="BK165"/>
  <c r="J165"/>
  <c r="J68"/>
  <c i="8" r="BK151"/>
  <c r="J151"/>
  <c r="J67"/>
  <c i="9" r="BK111"/>
  <c r="J111"/>
  <c r="J66"/>
  <c i="3" r="BK94"/>
  <c r="J94"/>
  <c r="J65"/>
  <c i="2" r="BK334"/>
  <c r="J334"/>
  <c r="J66"/>
  <c r="BK464"/>
  <c r="J464"/>
  <c r="J70"/>
  <c i="5" r="BK137"/>
  <c r="J137"/>
  <c r="J66"/>
  <c i="6" r="BK404"/>
  <c r="J404"/>
  <c r="J70"/>
  <c i="7" r="BK197"/>
  <c r="J197"/>
  <c r="J70"/>
  <c i="9" r="J92"/>
  <c r="J65"/>
  <c i="10" r="J55"/>
  <c r="BE83"/>
  <c r="BE85"/>
  <c r="BE88"/>
  <c r="BE91"/>
  <c r="F55"/>
  <c r="BE82"/>
  <c r="BE96"/>
  <c r="E70"/>
  <c r="F76"/>
  <c r="BE84"/>
  <c r="BE86"/>
  <c r="BE93"/>
  <c r="BE97"/>
  <c r="BE99"/>
  <c r="J74"/>
  <c r="BE87"/>
  <c r="BE94"/>
  <c r="J54"/>
  <c r="BE89"/>
  <c r="BE90"/>
  <c r="BE92"/>
  <c r="BE95"/>
  <c r="BE98"/>
  <c r="BE100"/>
  <c i="1" r="BB65"/>
  <c i="9" r="J56"/>
  <c i="8" r="J91"/>
  <c r="J65"/>
  <c i="9" r="E50"/>
  <c r="J85"/>
  <c r="BE90"/>
  <c r="BE103"/>
  <c r="BE110"/>
  <c r="F85"/>
  <c r="BE108"/>
  <c r="BE112"/>
  <c r="J58"/>
  <c r="F84"/>
  <c r="BE95"/>
  <c r="BE93"/>
  <c r="BE99"/>
  <c r="BE91"/>
  <c i="8" r="J59"/>
  <c r="F85"/>
  <c r="E50"/>
  <c r="F59"/>
  <c r="BE92"/>
  <c r="BE96"/>
  <c r="BE100"/>
  <c r="BE116"/>
  <c r="BE152"/>
  <c r="J58"/>
  <c r="BE108"/>
  <c r="BE120"/>
  <c r="BE124"/>
  <c r="BE139"/>
  <c r="BE102"/>
  <c r="BE127"/>
  <c r="BE136"/>
  <c r="BE142"/>
  <c r="BE143"/>
  <c r="J56"/>
  <c r="BE105"/>
  <c r="BE112"/>
  <c r="BE130"/>
  <c r="BE133"/>
  <c r="BE146"/>
  <c r="BE147"/>
  <c i="7" r="J56"/>
  <c r="F88"/>
  <c r="BE95"/>
  <c r="BE178"/>
  <c r="BE181"/>
  <c r="BE101"/>
  <c r="BE123"/>
  <c r="BE151"/>
  <c r="BE158"/>
  <c r="BE166"/>
  <c r="BE184"/>
  <c i="6" r="BK93"/>
  <c r="J93"/>
  <c r="J64"/>
  <c i="7" r="E50"/>
  <c r="J59"/>
  <c r="BE104"/>
  <c r="BE112"/>
  <c r="BE127"/>
  <c r="BE141"/>
  <c r="BE170"/>
  <c r="BE187"/>
  <c r="BE188"/>
  <c r="J58"/>
  <c r="BE117"/>
  <c r="BE147"/>
  <c r="BE153"/>
  <c r="BE191"/>
  <c r="BE194"/>
  <c r="BE198"/>
  <c r="F89"/>
  <c r="BE133"/>
  <c r="BE137"/>
  <c r="BE155"/>
  <c r="BE161"/>
  <c r="BE174"/>
  <c r="BE108"/>
  <c r="BE121"/>
  <c r="BE131"/>
  <c r="BE143"/>
  <c i="6" r="F88"/>
  <c r="BE120"/>
  <c r="BE144"/>
  <c r="BE161"/>
  <c r="BE305"/>
  <c r="BE319"/>
  <c r="BE347"/>
  <c r="J86"/>
  <c r="J88"/>
  <c r="BE95"/>
  <c r="BE128"/>
  <c r="BE167"/>
  <c r="BE193"/>
  <c r="BE199"/>
  <c r="BE228"/>
  <c r="BE290"/>
  <c r="BE298"/>
  <c r="BE327"/>
  <c r="BE368"/>
  <c r="BE370"/>
  <c r="J89"/>
  <c r="BE99"/>
  <c r="BE156"/>
  <c r="BE176"/>
  <c r="BE217"/>
  <c r="BE279"/>
  <c r="BE335"/>
  <c r="BE343"/>
  <c r="BE356"/>
  <c r="BE389"/>
  <c r="BE396"/>
  <c r="F59"/>
  <c r="E80"/>
  <c r="BE103"/>
  <c r="BE108"/>
  <c r="BE124"/>
  <c r="BE136"/>
  <c r="BE140"/>
  <c r="BE165"/>
  <c r="BE223"/>
  <c r="BE235"/>
  <c r="BE351"/>
  <c r="BE364"/>
  <c r="BE132"/>
  <c r="BE257"/>
  <c r="BE294"/>
  <c r="BE300"/>
  <c r="BE312"/>
  <c r="BE374"/>
  <c r="BE383"/>
  <c r="BE400"/>
  <c r="BE405"/>
  <c r="BE115"/>
  <c r="BE285"/>
  <c r="BE331"/>
  <c r="BE339"/>
  <c r="BE360"/>
  <c r="BE378"/>
  <c i="5" r="E50"/>
  <c r="F58"/>
  <c r="J59"/>
  <c r="J82"/>
  <c r="BE95"/>
  <c r="BE98"/>
  <c r="BE102"/>
  <c r="BE128"/>
  <c i="4" r="BK90"/>
  <c r="J90"/>
  <c r="J64"/>
  <c i="5" r="J84"/>
  <c r="BE93"/>
  <c r="BE106"/>
  <c r="BE110"/>
  <c r="BE119"/>
  <c r="BE138"/>
  <c r="F59"/>
  <c r="BE91"/>
  <c r="BE114"/>
  <c r="BE121"/>
  <c r="BE125"/>
  <c r="BE90"/>
  <c r="BE122"/>
  <c r="BE131"/>
  <c r="BE134"/>
  <c i="4" r="J56"/>
  <c r="J59"/>
  <c r="BE96"/>
  <c r="BE124"/>
  <c r="BE133"/>
  <c r="BE136"/>
  <c r="BE147"/>
  <c r="F59"/>
  <c r="BE112"/>
  <c r="BE142"/>
  <c r="E77"/>
  <c r="F85"/>
  <c r="BE102"/>
  <c r="BE116"/>
  <c r="BE139"/>
  <c r="J85"/>
  <c r="BE105"/>
  <c r="BE108"/>
  <c r="BE127"/>
  <c r="BE130"/>
  <c r="BE92"/>
  <c r="BE100"/>
  <c r="BE120"/>
  <c r="BE143"/>
  <c r="BE146"/>
  <c r="BE152"/>
  <c i="3" r="E50"/>
  <c r="J56"/>
  <c r="F59"/>
  <c r="BE95"/>
  <c r="BE101"/>
  <c r="BE104"/>
  <c r="BE127"/>
  <c r="BE131"/>
  <c r="BE143"/>
  <c r="BE183"/>
  <c r="J59"/>
  <c r="BE112"/>
  <c r="BE159"/>
  <c r="BE167"/>
  <c r="BE169"/>
  <c r="BE186"/>
  <c r="BE205"/>
  <c r="BE221"/>
  <c i="2" r="BK93"/>
  <c r="J93"/>
  <c r="J64"/>
  <c i="3" r="J58"/>
  <c r="F88"/>
  <c r="BE108"/>
  <c r="BE117"/>
  <c r="BE121"/>
  <c r="BE157"/>
  <c r="BE163"/>
  <c r="BE176"/>
  <c r="BE178"/>
  <c r="BE180"/>
  <c r="BE191"/>
  <c r="BE231"/>
  <c r="BE234"/>
  <c r="BE238"/>
  <c r="BE241"/>
  <c r="BE244"/>
  <c r="BE245"/>
  <c r="BE123"/>
  <c r="BE133"/>
  <c r="BE137"/>
  <c r="BE141"/>
  <c r="BE147"/>
  <c r="BE151"/>
  <c r="BE153"/>
  <c r="BE172"/>
  <c r="BE194"/>
  <c r="BE197"/>
  <c r="BE201"/>
  <c r="BE209"/>
  <c r="BE213"/>
  <c r="BE217"/>
  <c r="BE225"/>
  <c r="BE228"/>
  <c r="BE248"/>
  <c r="BE251"/>
  <c r="BE255"/>
  <c i="2" r="F59"/>
  <c r="F88"/>
  <c r="BE103"/>
  <c r="BE128"/>
  <c r="BE136"/>
  <c r="BE369"/>
  <c r="J86"/>
  <c r="BE116"/>
  <c r="BE123"/>
  <c r="BE175"/>
  <c r="BE210"/>
  <c r="BE237"/>
  <c r="BE259"/>
  <c r="BE309"/>
  <c r="BE144"/>
  <c r="BE152"/>
  <c r="BE170"/>
  <c r="BE249"/>
  <c r="BE284"/>
  <c r="BE320"/>
  <c r="BE324"/>
  <c r="BE342"/>
  <c r="BE361"/>
  <c r="BE385"/>
  <c r="BE398"/>
  <c r="BE420"/>
  <c r="BE452"/>
  <c r="BE132"/>
  <c r="BE148"/>
  <c r="BE179"/>
  <c r="BE190"/>
  <c r="BE315"/>
  <c r="BE335"/>
  <c r="BE365"/>
  <c r="BE373"/>
  <c r="BE377"/>
  <c r="BE381"/>
  <c r="BE389"/>
  <c r="BE402"/>
  <c r="BE414"/>
  <c r="BE432"/>
  <c r="J58"/>
  <c r="BE140"/>
  <c r="BE216"/>
  <c r="BE410"/>
  <c r="BE444"/>
  <c r="BE460"/>
  <c r="E80"/>
  <c r="BE99"/>
  <c r="BE394"/>
  <c r="BE416"/>
  <c r="BE424"/>
  <c r="BE428"/>
  <c r="BE465"/>
  <c r="J59"/>
  <c r="BE95"/>
  <c r="BE112"/>
  <c r="BE156"/>
  <c r="BE181"/>
  <c r="BE243"/>
  <c r="BE328"/>
  <c r="BE330"/>
  <c r="BE349"/>
  <c r="BE406"/>
  <c r="BE437"/>
  <c r="BE456"/>
  <c i="5" r="F37"/>
  <c i="1" r="BB59"/>
  <c i="8" r="F37"/>
  <c i="1" r="BB63"/>
  <c i="3" r="F36"/>
  <c i="1" r="BA57"/>
  <c i="6" r="F39"/>
  <c i="1" r="BD61"/>
  <c i="10" r="F37"/>
  <c i="1" r="BD65"/>
  <c i="6" r="J36"/>
  <c i="1" r="AW61"/>
  <c i="5" r="F38"/>
  <c i="1" r="BC59"/>
  <c i="8" r="F39"/>
  <c i="1" r="BD63"/>
  <c i="10" r="F34"/>
  <c i="1" r="BA65"/>
  <c i="7" r="J36"/>
  <c i="1" r="AW62"/>
  <c i="9" r="F39"/>
  <c i="1" r="BD64"/>
  <c i="4" r="F38"/>
  <c i="1" r="BC58"/>
  <c i="9" r="F38"/>
  <c i="1" r="BC64"/>
  <c i="5" r="F36"/>
  <c i="1" r="BA59"/>
  <c i="4" r="F39"/>
  <c i="1" r="BD58"/>
  <c i="7" r="F36"/>
  <c i="1" r="BA62"/>
  <c i="9" r="F36"/>
  <c i="1" r="BA64"/>
  <c i="5" r="F39"/>
  <c i="1" r="BD59"/>
  <c i="9" r="F37"/>
  <c i="1" r="BB64"/>
  <c i="4" r="J36"/>
  <c i="1" r="AW58"/>
  <c r="AS54"/>
  <c i="3" r="F38"/>
  <c i="1" r="BC57"/>
  <c i="2" r="F37"/>
  <c i="1" r="BB56"/>
  <c i="2" r="F39"/>
  <c i="1" r="BD56"/>
  <c i="2" r="F38"/>
  <c i="1" r="BC56"/>
  <c i="4" r="F36"/>
  <c i="1" r="BA58"/>
  <c i="6" r="F37"/>
  <c i="1" r="BB61"/>
  <c i="4" r="F37"/>
  <c i="1" r="BB58"/>
  <c i="8" r="F36"/>
  <c i="1" r="BA63"/>
  <c i="3" r="J36"/>
  <c i="1" r="AW57"/>
  <c i="9" r="J36"/>
  <c i="1" r="AW64"/>
  <c i="2" r="F36"/>
  <c i="1" r="BA56"/>
  <c i="8" r="F38"/>
  <c i="1" r="BC63"/>
  <c i="7" r="F39"/>
  <c i="1" r="BD62"/>
  <c i="10" r="F36"/>
  <c i="1" r="BC65"/>
  <c i="6" r="F38"/>
  <c i="1" r="BC61"/>
  <c i="8" r="J36"/>
  <c i="1" r="AW63"/>
  <c i="3" r="F37"/>
  <c i="1" r="BB57"/>
  <c i="7" r="F38"/>
  <c i="1" r="BC62"/>
  <c i="10" r="J34"/>
  <c i="1" r="AW65"/>
  <c i="6" r="F36"/>
  <c i="1" r="BA61"/>
  <c i="5" r="J36"/>
  <c i="1" r="AW59"/>
  <c i="7" r="F37"/>
  <c i="1" r="BB62"/>
  <c i="2" r="J36"/>
  <c i="1" r="AW56"/>
  <c i="3" r="F39"/>
  <c i="1" r="BD57"/>
  <c i="2" l="1" r="T93"/>
  <c r="T92"/>
  <c i="7" r="R93"/>
  <c r="R92"/>
  <c i="3" r="T93"/>
  <c r="T92"/>
  <c i="7" r="T93"/>
  <c r="T92"/>
  <c i="9" r="BK89"/>
  <c r="J89"/>
  <c r="J64"/>
  <c i="4" r="P90"/>
  <c r="P89"/>
  <c i="1" r="AU58"/>
  <c i="8" r="BK90"/>
  <c r="J90"/>
  <c r="J64"/>
  <c i="2" r="R93"/>
  <c r="R92"/>
  <c r="P93"/>
  <c r="P92"/>
  <c i="1" r="AU56"/>
  <c i="7" r="P93"/>
  <c r="P92"/>
  <c i="1" r="AU62"/>
  <c i="6" r="R93"/>
  <c r="R92"/>
  <c i="8" r="T90"/>
  <c r="T89"/>
  <c i="4" r="R90"/>
  <c r="R89"/>
  <c i="6" r="T93"/>
  <c r="T92"/>
  <c i="5" r="BK89"/>
  <c r="J89"/>
  <c r="J64"/>
  <c i="10" r="BK80"/>
  <c r="J80"/>
  <c r="J59"/>
  <c i="3" r="BK93"/>
  <c r="J93"/>
  <c r="J64"/>
  <c i="7" r="BK93"/>
  <c r="J93"/>
  <c r="J64"/>
  <c i="6" r="BK92"/>
  <c r="J92"/>
  <c r="J63"/>
  <c i="4" r="BK89"/>
  <c r="J89"/>
  <c r="J63"/>
  <c i="2" r="BK92"/>
  <c r="J92"/>
  <c r="J63"/>
  <c i="1" r="AU60"/>
  <c r="BA60"/>
  <c r="AW60"/>
  <c i="5" r="F35"/>
  <c i="1" r="AZ59"/>
  <c i="10" r="F33"/>
  <c i="1" r="AZ65"/>
  <c i="8" r="J35"/>
  <c i="1" r="AV63"/>
  <c r="AT63"/>
  <c r="BB60"/>
  <c r="AX60"/>
  <c i="10" r="J33"/>
  <c i="1" r="AV65"/>
  <c r="AT65"/>
  <c r="BA55"/>
  <c r="AW55"/>
  <c i="7" r="F35"/>
  <c i="1" r="AZ62"/>
  <c r="BB55"/>
  <c i="3" r="J35"/>
  <c i="1" r="AV57"/>
  <c r="AT57"/>
  <c i="7" r="J35"/>
  <c i="1" r="AV62"/>
  <c r="AT62"/>
  <c i="8" r="F35"/>
  <c i="1" r="AZ63"/>
  <c i="6" r="J35"/>
  <c i="1" r="AV61"/>
  <c r="AT61"/>
  <c r="BC60"/>
  <c r="AY60"/>
  <c i="4" r="J35"/>
  <c i="1" r="AV58"/>
  <c r="AT58"/>
  <c i="9" r="F35"/>
  <c i="1" r="AZ64"/>
  <c r="BC55"/>
  <c r="AY55"/>
  <c i="2" r="J35"/>
  <c i="1" r="AV56"/>
  <c r="AT56"/>
  <c i="2" r="F35"/>
  <c i="1" r="AZ56"/>
  <c r="BD60"/>
  <c i="5" r="J35"/>
  <c i="1" r="AV59"/>
  <c r="AT59"/>
  <c i="9" r="J35"/>
  <c i="1" r="AV64"/>
  <c r="AT64"/>
  <c r="BD55"/>
  <c i="3" r="F35"/>
  <c i="1" r="AZ57"/>
  <c i="4" r="F35"/>
  <c i="1" r="AZ58"/>
  <c i="6" r="F35"/>
  <c i="1" r="AZ61"/>
  <c i="3" l="1" r="BK92"/>
  <c r="J92"/>
  <c r="J63"/>
  <c i="8" r="BK89"/>
  <c r="J89"/>
  <c i="7" r="BK92"/>
  <c r="J92"/>
  <c i="9" r="BK88"/>
  <c r="J88"/>
  <c r="J63"/>
  <c i="5" r="BK88"/>
  <c r="J88"/>
  <c i="8" r="J32"/>
  <c i="1" r="AG63"/>
  <c i="10" r="J30"/>
  <c i="1" r="AG65"/>
  <c r="BA54"/>
  <c r="W30"/>
  <c i="2" r="J32"/>
  <c i="1" r="AG56"/>
  <c r="AX55"/>
  <c r="AZ55"/>
  <c r="AV55"/>
  <c r="AT55"/>
  <c r="BC54"/>
  <c r="AY54"/>
  <c i="5" r="J32"/>
  <c i="1" r="AG59"/>
  <c i="7" r="J32"/>
  <c i="1" r="AG62"/>
  <c i="6" r="J32"/>
  <c i="1" r="AG61"/>
  <c r="AZ60"/>
  <c r="AV60"/>
  <c r="AT60"/>
  <c r="AU55"/>
  <c r="AU54"/>
  <c r="BB54"/>
  <c r="W31"/>
  <c r="BD54"/>
  <c r="W33"/>
  <c i="4" r="J32"/>
  <c i="1" r="AG58"/>
  <c r="AN58"/>
  <c i="7" l="1" r="J41"/>
  <c i="5" r="J41"/>
  <c i="8" r="J41"/>
  <c i="10" r="J39"/>
  <c i="8" r="J63"/>
  <c i="5" r="J63"/>
  <c i="7" r="J63"/>
  <c i="6" r="J41"/>
  <c i="1" r="AN61"/>
  <c i="4" r="J41"/>
  <c i="2" r="J41"/>
  <c i="1" r="AN56"/>
  <c r="AN63"/>
  <c r="AN65"/>
  <c r="AN59"/>
  <c r="AN62"/>
  <c r="W32"/>
  <c r="AX54"/>
  <c i="9" r="J32"/>
  <c i="1" r="AG64"/>
  <c r="AN64"/>
  <c r="AZ54"/>
  <c r="W29"/>
  <c i="3" r="J32"/>
  <c i="1" r="AG57"/>
  <c r="AN57"/>
  <c r="AW54"/>
  <c r="AK30"/>
  <c i="3" l="1" r="J41"/>
  <c i="9" r="J41"/>
  <c i="1" r="AG60"/>
  <c r="AN60"/>
  <c r="AG55"/>
  <c r="AV54"/>
  <c r="AK29"/>
  <c l="1" r="AN55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<sst xmlns="http://schemas.openxmlformats.org/spreadsheetml/2006/main">
  <si>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</si>
  <si>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</si>
  <si>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</si>
  <si>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</si>
  <si>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</si>
  <si>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{d7e40446-3eb6-4251-9a74-2efe18d578fc}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</si>
  <si>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</si>
  <si>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</si>
  <si>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</si>
  <si>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</si>
  <si>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</si>
  <si>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</si>
  <si>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</si>
  <si>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</si>
  <si>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2022/024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</si>
  <si>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</si>
  <si>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</si>
  <si>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Buchlovice - oprava části vodovodního řadu B-2</t>
  </si>
  <si>
    <t>KSO:</t>
  </si>
  <si>
    <t/>
  </si>
  <si>
    <t>CC-CZ:</t>
  </si>
  <si>
    <t>Místo:</t>
  </si>
  <si>
    <t>Buchlovice</t>
  </si>
  <si>
    <t>Datum:</t>
  </si>
  <si>
    <t>27. 5. 2022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</si>
  <si>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</si>
  <si>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</si>
  <si>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</si>
  <si>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</si>
  <si>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</si>
  <si>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</si>
  <si>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</si>
  <si>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</si>
  <si>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</si>
  <si>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</si>
  <si>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</si>
  <si>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</si>
  <si>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</si>
  <si>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</si>
  <si>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</si>
  <si>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</si>
  <si>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</si>
  <si>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</si>
  <si>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</si>
  <si>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</si>
  <si>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</si>
  <si>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</si>
  <si>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</si>
  <si>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</si>
  <si>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</si>
  <si>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</si>
  <si>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</si>
  <si>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</si>
  <si>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</si>
  <si>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</si>
  <si>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</si>
  <si>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</si>
  <si>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</si>
  <si>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</si>
  <si>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</si>
  <si>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</si>
  <si>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</si>
  <si>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</si>
  <si>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</si>
  <si>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</si>
  <si>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</si>
  <si>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</si>
  <si>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</si>
  <si>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</si>
  <si>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</si>
  <si>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</si>
  <si>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</si>
  <si>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</si>
  <si>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</si>
  <si>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001</t>
  </si>
  <si>
    <t>Vodovodní řad - 1. etapa</t>
  </si>
  <si>
    <t>STA</t>
  </si>
  <si>
    <t>1</t>
  </si>
  <si>
    <t>{8aa367f2-eb18-4836-8135-060c9e9aeeff}</t>
  </si>
  <si>
    <t>2</t>
  </si>
  <si>
    <t>/</t>
  </si>
  <si>
    <t>001.001</t>
  </si>
  <si>
    <t>Výkopové práce - řad a přípojky</t>
  </si>
  <si>
    <t>Soupis</t>
  </si>
  <si>
    <t>{b5b0bc2d-cc1f-4c7c-b747-23e7d38bbce9}</t>
  </si>
  <si>
    <t>001.002</t>
  </si>
  <si>
    <t>Výpis materiálu - řad</t>
  </si>
  <si>
    <t>{ce94a202-b2ce-49fd-8a9b-ebab4e27e730}</t>
  </si>
  <si>
    <t>001.003</t>
  </si>
  <si>
    <t>Výpis materiálu - přípojky</t>
  </si>
  <si>
    <t>{cf0f3d8f-39ad-4d35-8e1a-0f1e5629a1a8}</t>
  </si>
  <si>
    <t>001.004</t>
  </si>
  <si>
    <t>Provizorní zásobení</t>
  </si>
  <si>
    <t>{949af97a-c859-4121-84b4-81d38463d2a9}</t>
  </si>
  <si>
    <t>002</t>
  </si>
  <si>
    <t>Vodovodní řad - 2. etapa</t>
  </si>
  <si>
    <t>{f8f15bac-9359-4985-90e6-6e02c43837fc}</t>
  </si>
  <si>
    <t>002.001</t>
  </si>
  <si>
    <t>{d1f88b79-563d-4942-9ec9-115aa93b28e2}</t>
  </si>
  <si>
    <t>002.002</t>
  </si>
  <si>
    <t>{c7884f7b-402c-4eb0-b658-52f0fc8415ee}</t>
  </si>
  <si>
    <t>002.003</t>
  </si>
  <si>
    <t>{18443466-2a15-43b0-9c20-9056bb5d719b}</t>
  </si>
  <si>
    <t>002.004</t>
  </si>
  <si>
    <t>{550be340-1d08-4580-8501-ebafc47af690}</t>
  </si>
  <si>
    <t>090</t>
  </si>
  <si>
    <t>Vedlejší a ostatní náklady</t>
  </si>
  <si>
    <t>{5c6aeb34-7b94-4534-bb63-2aaa5f28c70f}</t>
  </si>
  <si>
    <t>KRYCÍ LIST SOUPISU PRACÍ</t>
  </si>
  <si>
    <t>Objekt:</t>
  </si>
  <si>
    <t>001 - Vodovodní řad - 1. etapa</t>
  </si>
  <si>
    <t>Soupis:</t>
  </si>
  <si>
    <t>001.001 - Výkopové práce - řad a přípojky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</si>
  <si>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</si>
  <si>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</si>
  <si>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</si>
  <si>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</si>
  <si>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</si>
  <si>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</si>
  <si>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</si>
  <si>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</si>
  <si>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</si>
  <si>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</si>
  <si>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</si>
  <si>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</si>
  <si>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</si>
  <si>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</si>
  <si>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</si>
  <si>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</si>
  <si>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</si>
  <si>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</si>
  <si>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</si>
  <si>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</si>
  <si>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</si>
  <si>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</si>
  <si>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</si>
  <si>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</si>
  <si>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</si>
  <si>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</si>
  <si>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</si>
  <si>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</si>
  <si>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</si>
  <si>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</si>
  <si>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</si>
  <si>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m2</t>
  </si>
  <si>
    <t>CS ÚRS 2022 01</t>
  </si>
  <si>
    <t>4</t>
  </si>
  <si>
    <t>1459632840</t>
  </si>
  <si>
    <t>Online PSC</t>
  </si>
  <si>
    <t>https://podminky.urs.cz/item/CS_URS_2022_01/113106123</t>
  </si>
  <si>
    <t>VV</t>
  </si>
  <si>
    <t>"Rozebrání povrchů dle C4 nad rýhou a v rozšíření - dlažba chodníky:" 3</t>
  </si>
  <si>
    <t>Součet</t>
  </si>
  <si>
    <t>113106151</t>
  </si>
  <si>
    <t>Rozebrání dlažeb a dílců vozovek a ploch s přemístěním hmot na skládku na vzdálenost do 3 m nebo s naložením na dopravní prostředek, s jakoukoliv výplní spár ručně z velkých kostek s ložem z kameniva</t>
  </si>
  <si>
    <t>-366015433</t>
  </si>
  <si>
    <t>https://podminky.urs.cz/item/CS_URS_2022_01/113106151</t>
  </si>
  <si>
    <t>"Rozebrání povrchů dle C4 nad rýhou a v rozšíření dlažba vjezdy:" 33</t>
  </si>
  <si>
    <t>3</t>
  </si>
  <si>
    <t>113107421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</si>
  <si>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do 100 mm</t>
  </si>
  <si>
    <t>43449513</t>
  </si>
  <si>
    <t>https://podminky.urs.cz/item/CS_URS_2022_01/113107421</t>
  </si>
  <si>
    <t xml:space="preserve">"Rozebrání povrchů dle C4 v rozšíření - vjezd beton" </t>
  </si>
  <si>
    <t>"Vjezd beton:" (6,9)*1,1</t>
  </si>
  <si>
    <t>"Vjezd beton - přípojky:" (0,5)*0,6</t>
  </si>
  <si>
    <t>Mezisoučet</t>
  </si>
  <si>
    <t>"Rozebrání povrchů dle C4 nad rýhou a v rozšíření štěrk, použita frakce 0/32:" 10</t>
  </si>
  <si>
    <t>113107431</t>
  </si>
  <si>
    <t>Odstranění podkladů nebo krytů při překopech inženýrských sítí s přemístěním hmot na skládku ve vzdálenosti do 3 m nebo s naložením na dopravní prostředek strojně plochy jednotlivě do 15 m2 z betonu prostého, o tl. vrstvy přes 100 do 150 mm</t>
  </si>
  <si>
    <t>-195582333</t>
  </si>
  <si>
    <t>https://podminky.urs.cz/item/CS_URS_2022_01/113107431</t>
  </si>
  <si>
    <t>"Rozebrání povrchů dle C4 v rozšíření - vjezd beton:" 9</t>
  </si>
  <si>
    <t>5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</si>
  <si>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</si>
  <si>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</si>
  <si>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-1931355851</t>
  </si>
  <si>
    <t>https://podminky.urs.cz/item/CS_URS_2022_01/113107523</t>
  </si>
  <si>
    <t>"Rozebrání povrchů dle C4 nad rýhou a v rozšíření dlažba chodníky:" 3</t>
  </si>
  <si>
    <t>"Rozebrání povrchů dle C4 nad rýhou MK živice:" 15</t>
  </si>
  <si>
    <t>6</t>
  </si>
  <si>
    <t>113107524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</si>
  <si>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300 do 400 mm</t>
  </si>
  <si>
    <t>871008500</t>
  </si>
  <si>
    <t>https://podminky.urs.cz/item/CS_URS_2022_01/113107524</t>
  </si>
  <si>
    <t>"Rozebrání povrchů dle C4 nad rýhou dlažba vjezdy"</t>
  </si>
  <si>
    <t>"Vjezd žul. dlažba:" (6,3+12,8+4,2+1,6)*1,1</t>
  </si>
  <si>
    <t>7</t>
  </si>
  <si>
    <t>113107542</t>
  </si>
  <si>
    <t>Odstranění podkladů nebo krytů při překopech inženýrských sítí s přemístěním hmot na skládku ve vzdálenosti do 3 m nebo s naložením na dopravní prostředek strojně plochy jednotlivě přes 15 m2 živičných, o tl. vrstvy přes 50 do 100 mm</t>
  </si>
  <si>
    <t>797996079</t>
  </si>
  <si>
    <t>https://podminky.urs.cz/item/CS_URS_2022_01/113107542</t>
  </si>
  <si>
    <t>"Rozebrání povrchů dle C4 nad rýhou a v rozšíření:" 25</t>
  </si>
  <si>
    <t>8</t>
  </si>
  <si>
    <t>113154123</t>
  </si>
  <si>
    <t>Frézování živičného podkladu nebo krytu s naložením na dopravní prostředek plochy do 500 m2 bez překážek v trase pruhu šířky přes 0,5 m do 1 m, tloušťky vrstvy 50 mm</t>
  </si>
  <si>
    <t>591143409</t>
  </si>
  <si>
    <t>https://podminky.urs.cz/item/CS_URS_2022_01/113154123</t>
  </si>
  <si>
    <t>"Rozebrání povrchů dle C4 v rozšíření:" 25</t>
  </si>
  <si>
    <t>9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</si>
  <si>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</si>
  <si>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</si>
  <si>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</si>
  <si>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1593244819</t>
  </si>
  <si>
    <t>https://podminky.urs.cz/item/CS_URS_2022_01/113202111</t>
  </si>
  <si>
    <t>"Obrubníky dle C4:" 8+8+86</t>
  </si>
  <si>
    <t>10</t>
  </si>
  <si>
    <t>113203111</t>
  </si>
  <si>
    <t>Vytrhání obrub s vybouráním lože, s přemístěním hmot na skládku na vzdálenost do 3 m nebo s naložením na dopravní prostředek z dlažebních kostek</t>
  </si>
  <si>
    <t>-1611931272</t>
  </si>
  <si>
    <t>https://podminky.urs.cz/item/CS_URS_2022_01/113203111</t>
  </si>
  <si>
    <t>"Přídlažba dvouřádek dle C4 - použit stávající materiál:" 54+54</t>
  </si>
  <si>
    <t>11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</si>
  <si>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</si>
  <si>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</si>
  <si>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1149838687</t>
  </si>
  <si>
    <t>https://podminky.urs.cz/item/CS_URS_2022_01/119001405</t>
  </si>
  <si>
    <t>"Křížení podzemního vedení přípojky, plynovod dle D2 - řad:" 7*(1+1,5+1)</t>
  </si>
  <si>
    <t>12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</si>
  <si>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</si>
  <si>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</si>
  <si>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-1652713692</t>
  </si>
  <si>
    <t>https://podminky.urs.cz/item/CS_URS_2022_01/119001421</t>
  </si>
  <si>
    <t>"Křížení podzemního vedení kabelů dle D2 - řad:" 5*(1+1,5+1)</t>
  </si>
  <si>
    <t>13</t>
  </si>
  <si>
    <t>121151103</t>
  </si>
  <si>
    <t>Sejmutí ornice strojně při souvislé ploše do 100 m2, tl. vrstvy do 200 mm</t>
  </si>
  <si>
    <t>-17207175</t>
  </si>
  <si>
    <t>https://podminky.urs.cz/item/CS_URS_2022_01/121151103</t>
  </si>
  <si>
    <t>"Trávník dle C4:" 108</t>
  </si>
  <si>
    <t>14</t>
  </si>
  <si>
    <t>132254204</t>
  </si>
  <si>
    <t>Hloubení zapažených rýh šířky přes 800 do 2 000 mm strojně s urovnáním dna do předepsaného profilu a spádu v hornině třídy těžitelnosti I skupiny 3 přes 100 do 500 m3</t>
  </si>
  <si>
    <t>m3</t>
  </si>
  <si>
    <t>955708975</t>
  </si>
  <si>
    <t>https://podminky.urs.cz/item/CS_URS_2022_01/132254204</t>
  </si>
  <si>
    <t>"Hloubení řad dle D2, D3:" 1,1*1,65*150</t>
  </si>
  <si>
    <t>"Hloubení přípojek mimo řad dle D2, D3:" 0,6*1,65*1</t>
  </si>
  <si>
    <t>"Odečet povrchů nad rýhou dle D2, D3 - včetně krajnic"</t>
  </si>
  <si>
    <t>"MK živice:" -(3+14,8+7,8+9,3+4,7+19,5)*1,1*0,4*0,5</t>
  </si>
  <si>
    <t>"Vjezd žul. dlažba:" -(6,3+12,8+4,2+1,6)*1,1*0,4</t>
  </si>
  <si>
    <t>"Vjezd beton:" -(6,9)*1,1*0,4</t>
  </si>
  <si>
    <t>"Vjezd beton - přípojky:" -(0,5)*0,6*0,4</t>
  </si>
  <si>
    <t>"Vjezd štěrk:" -(4,8)*1,1*0,1</t>
  </si>
  <si>
    <t>"Chodník dlažba:" -(1,7)*1,1*0,3</t>
  </si>
  <si>
    <t>"Trávník:" -(16,3+16,1+18+2,2)*1,1*0,2*2</t>
  </si>
  <si>
    <t>"trávník - přípojky:" -(0,2+0,3)*0,6*0,2</t>
  </si>
  <si>
    <t>139001101</t>
  </si>
  <si>
    <t>Příplatek k cenám hloubených vykopávek za ztížení vykopávky v blízkosti podzemního vedení nebo výbušnin pro jakoukoliv třídu horniny</t>
  </si>
  <si>
    <t>-2046931729</t>
  </si>
  <si>
    <t>https://podminky.urs.cz/item/CS_URS_2022_01/139001101</t>
  </si>
  <si>
    <t>"Křížení podzemního vedení přípojky, plynovod dle D2 - řad:" 7*(1,1)*(1+1)*2</t>
  </si>
  <si>
    <t>"Křížení podzemního vedení kabelů dle D2 - řad:" 5*(1,1)*(1+1)*2</t>
  </si>
  <si>
    <t>16</t>
  </si>
  <si>
    <t>151811132</t>
  </si>
  <si>
    <t>Zřízení pažicích boxů pro pažení a rozepření stěn rýh podzemního vedení hloubka výkopu do 4 m, šířka přes 1,2 do 2,5 m</t>
  </si>
  <si>
    <t>-1824023613</t>
  </si>
  <si>
    <t>https://podminky.urs.cz/item/CS_URS_2022_01/151811132</t>
  </si>
  <si>
    <t>"Hloubení řad dle D2, D3:" 2*1,65*150</t>
  </si>
  <si>
    <t>17</t>
  </si>
  <si>
    <t>151811232</t>
  </si>
  <si>
    <t>Odstranění pažicích boxů pro pažení a rozepření stěn rýh podzemního vedení hloubka výkopu do 4 m, šířka přes 1,2 do 2,5 m</t>
  </si>
  <si>
    <t>-1303168903</t>
  </si>
  <si>
    <t>https://podminky.urs.cz/item/CS_URS_2022_01/151811232</t>
  </si>
  <si>
    <t>18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</si>
  <si>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</si>
  <si>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</si>
  <si>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2002889009</t>
  </si>
  <si>
    <t>https://podminky.urs.cz/item/CS_URS_2022_01/162251102</t>
  </si>
  <si>
    <t>"Přemístění zeminy a kameniva určených do zásypů na meziskládku dle D1, D3"</t>
  </si>
  <si>
    <t>"Zemina:" 52,344</t>
  </si>
  <si>
    <t>"Kamenivo:" 11,376</t>
  </si>
  <si>
    <t>"Přemístění zeminy a kameniva určených do zásypů z meziskládky dle D1, D3"</t>
  </si>
  <si>
    <t>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</si>
  <si>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</si>
  <si>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</si>
  <si>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96254763</t>
  </si>
  <si>
    <t>https://podminky.urs.cz/item/CS_URS_2022_01/162751117</t>
  </si>
  <si>
    <t>"Odvoz přebytečné zeminy na recyklační skládku dle D1"</t>
  </si>
  <si>
    <t>"Zásypy zpětně použitými kamenivem dle D3"</t>
  </si>
  <si>
    <t>"Trávník:" -(16,3+16,1+18+2,2)*1,1*(1,65-0,2-0,1-0,15-0,3)</t>
  </si>
  <si>
    <t>"Trávník - přípojky:" -(0,2+0,3)*0,6*(1,65-0,2-0,1-0,15-0,3)</t>
  </si>
  <si>
    <t>20</t>
  </si>
  <si>
    <t>167151101</t>
  </si>
  <si>
    <t>Nakládání, skládání a překládání neulehlého výkopku nebo sypaniny strojně nakládání, množství do 100 m3, z horniny třídy těžitelnosti I, skupiny 1 až 3</t>
  </si>
  <si>
    <t>1158018513</t>
  </si>
  <si>
    <t>https://podminky.urs.cz/item/CS_URS_2022_01/167151101</t>
  </si>
  <si>
    <t>"Nakládání zeminy a kameniva určených do zásypů na meziskládce dle D1, D3"</t>
  </si>
  <si>
    <t>171201231</t>
  </si>
  <si>
    <t>Poplatek za uložení stavebního odpadu na recyklační skládce (skládkovné) zeminy a kamení zatříděného do Katalogu odpadů pod kódem 17 05 04</t>
  </si>
  <si>
    <t>t</t>
  </si>
  <si>
    <t>469670880</t>
  </si>
  <si>
    <t>https://podminky.urs.cz/item/CS_URS_2022_01/171201231</t>
  </si>
  <si>
    <t>169,489*2 'Přepočtené koeficientem množství</t>
  </si>
  <si>
    <t>22</t>
  </si>
  <si>
    <t>171251201</t>
  </si>
  <si>
    <t>Uložení sypaniny na skládky nebo meziskládky bez hutnění s upravením uložené sypaniny do předepsaného tvaru</t>
  </si>
  <si>
    <t>-1493751399</t>
  </si>
  <si>
    <t>https://podminky.urs.cz/item/CS_URS_2022_01/171251201</t>
  </si>
  <si>
    <t>"Uložení zeminy a kameniva určených do zásypů na meziskládce dle D1, D3"</t>
  </si>
  <si>
    <t>23</t>
  </si>
  <si>
    <t>174101101</t>
  </si>
  <si>
    <t>Zásyp sypaninou z jakékoliv horniny s uložením výkopku ve vrstvách se zhutněním jam, šachet, rýh nebo kolem objektů v těchto vykopávkách</t>
  </si>
  <si>
    <t>1455073539</t>
  </si>
  <si>
    <t>https://podminky.urs.cz/item/CS_URS_2022_01/174101101</t>
  </si>
  <si>
    <t>"Trávník:" (16,3+16,1+18+2,2)*1,1*(1,65-0,2-0,1-0,15-0,3)</t>
  </si>
  <si>
    <t>"Trávník - přípojky:" (0,2+0,3)*0,6*(1,65-0,2-0,1-0,15-0,3)</t>
  </si>
  <si>
    <t>24</t>
  </si>
  <si>
    <t>678180775</t>
  </si>
  <si>
    <t>"Zásypy zpětně použitými štěrky dle D3"</t>
  </si>
  <si>
    <t>"Vjezd žul. dlažba:" (6,3+12,8+4,2+1,6)*1,1*0,35</t>
  </si>
  <si>
    <t>"Vjezd beton:" (6,9)*1,1*0,1</t>
  </si>
  <si>
    <t>"Vjezd beton - přípojky:" (0,5)*0,6*0,1</t>
  </si>
  <si>
    <t>"Rozebrání povrchů dle C4 nad rýhou a v rozšíření štěrk, použita frakce 0/32:" 10*0,1</t>
  </si>
  <si>
    <t>25</t>
  </si>
  <si>
    <t>918062034</t>
  </si>
  <si>
    <t>"Zásypy v komunikacích"</t>
  </si>
  <si>
    <t>"Odečet vytlačené kubatury"</t>
  </si>
  <si>
    <t>"Hloubení řad dle D2, D3 - lože:" -1,1*0,1*150</t>
  </si>
  <si>
    <t>"Hloubení přípojek mimo řad dle D2, D3 - lože:" -0,6*0,1*1</t>
  </si>
  <si>
    <t>"Hloubení řad dle D2, D3 - obsyp:" -1,1*(0,15+0,3)*150</t>
  </si>
  <si>
    <t>"Hloubení přípojek mimo řad dle D2, D3 - obsyp:" -0,6*(0,15+0,3)*1</t>
  </si>
  <si>
    <t>"Odečet zpětně použité zeminy a kameniva určených do zásypů"</t>
  </si>
  <si>
    <t>"Zemina:" -52,344</t>
  </si>
  <si>
    <t>"Kamenivo:" -11,376</t>
  </si>
  <si>
    <t>26</t>
  </si>
  <si>
    <t>M</t>
  </si>
  <si>
    <t>58344197</t>
  </si>
  <si>
    <t>štěrkodrť frakce 0/63</t>
  </si>
  <si>
    <t>-35624169</t>
  </si>
  <si>
    <t>67,033*1,8*1,2</t>
  </si>
  <si>
    <t>27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</si>
  <si>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</si>
  <si>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</si>
  <si>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1938604206</t>
  </si>
  <si>
    <t>https://podminky.urs.cz/item/CS_URS_2022_01/175151101</t>
  </si>
  <si>
    <t>"Použita frakce ŠD 0/8 dle D3"</t>
  </si>
  <si>
    <t>"Hloubení řad dle D2, D3 - obsyp:" 1,1*(0,15+0,3)*150</t>
  </si>
  <si>
    <t>"Hloubení přípojek mimo řad dle D2, D3 - obsyp:" 0,6*(0,15+0,3)*1</t>
  </si>
  <si>
    <t>28</t>
  </si>
  <si>
    <t>58344121</t>
  </si>
  <si>
    <t>štěrkodrť frakce 0/8</t>
  </si>
  <si>
    <t>-1336712745</t>
  </si>
  <si>
    <t>"Hloubení řad dle D2, D3 - obsyp:" 1,1*(0,15+0,3)*150*1,8*1,2</t>
  </si>
  <si>
    <t>"Hloubení přípojek mimo řad dle D2, D3 - obsyp:" 0,6*(0,15+0,3)*1*1,8*1,2</t>
  </si>
  <si>
    <t>29</t>
  </si>
  <si>
    <t>181351003</t>
  </si>
  <si>
    <t>Rozprostření a urovnání ornice v rovině nebo ve svahu sklonu do 1:5 strojně při souvislé ploše do 100 m2, tl. vrstvy do 200 mm</t>
  </si>
  <si>
    <t>-929059560</t>
  </si>
  <si>
    <t>https://podminky.urs.cz/item/CS_URS_2022_01/181351003</t>
  </si>
  <si>
    <t>30</t>
  </si>
  <si>
    <t>181411131</t>
  </si>
  <si>
    <t>Založení trávníku na půdě předem připravené plochy do 1000 m2 výsevem včetně utažení parkového v rovině nebo na svahu do 1:5</t>
  </si>
  <si>
    <t>1470438983</t>
  </si>
  <si>
    <t>https://podminky.urs.cz/item/CS_URS_2022_01/181411131</t>
  </si>
  <si>
    <t>"Trávník dle C4:" 108+98</t>
  </si>
  <si>
    <t>31</t>
  </si>
  <si>
    <t>00572410</t>
  </si>
  <si>
    <t>osivo směs travní parková</t>
  </si>
  <si>
    <t>kg</t>
  </si>
  <si>
    <t>-2138386962</t>
  </si>
  <si>
    <t>206*0,025 'Přepočtené koeficientem množství</t>
  </si>
  <si>
    <t>32</t>
  </si>
  <si>
    <t>181912111</t>
  </si>
  <si>
    <t>Úprava pláně vyrovnáním výškových rozdílů ručně v hornině třídy těžitelnosti I skupiny 3 bez zhutnění</t>
  </si>
  <si>
    <t>605895930</t>
  </si>
  <si>
    <t>https://podminky.urs.cz/item/CS_URS_2022_01/181912111</t>
  </si>
  <si>
    <t>"Trávník dle C4:" 98</t>
  </si>
  <si>
    <t>Vodorovné konstrukce</t>
  </si>
  <si>
    <t>33</t>
  </si>
  <si>
    <t>451541111</t>
  </si>
  <si>
    <t>Lože pod potrubí, stoky a drobné objekty v otevřeném výkopu ze štěrkodrtě 0-63 mm</t>
  </si>
  <si>
    <t>-1067157681</t>
  </si>
  <si>
    <t>https://podminky.urs.cz/item/CS_URS_2022_01/451541111</t>
  </si>
  <si>
    <t>"Hloubení řad dle D2, D3 - lože:" 1,1*0,1*150</t>
  </si>
  <si>
    <t>"Hloubení přípojek mimo řad dle D2, D3 - lože:" 0,6*0,1*1</t>
  </si>
  <si>
    <t>Komunikace pozemní</t>
  </si>
  <si>
    <t>34</t>
  </si>
  <si>
    <t>564831011</t>
  </si>
  <si>
    <t>Podklad ze štěrkodrti ŠD s rozprostřením a zhutněním plochy jednotlivě do 100 m2, po zhutnění tl. 100 mm</t>
  </si>
  <si>
    <t>-1618946322</t>
  </si>
  <si>
    <t>https://podminky.urs.cz/item/CS_URS_2022_01/564831011</t>
  </si>
  <si>
    <t>"Obnovení povrchů dle C4 nad rýhou a v rozšíření chodníky, použita frakce 0/32:" 3</t>
  </si>
  <si>
    <t>"Obnovení povrchů dle C4 nad rýhou a v rozšíření štěrk, použita frakce 0/32:" 10</t>
  </si>
  <si>
    <t>35</t>
  </si>
  <si>
    <t>564851011</t>
  </si>
  <si>
    <t>Podklad ze štěrkodrti ŠD s rozprostřením a zhutněním plochy jednotlivě do 100 m2, po zhutnění tl. 150 mm</t>
  </si>
  <si>
    <t>-2081754200</t>
  </si>
  <si>
    <t>https://podminky.urs.cz/item/CS_URS_2022_01/564851011</t>
  </si>
  <si>
    <t xml:space="preserve">"Obnovení povrchů dle C4 v rozšíření - vjezd beton, použita frakce 16/32" </t>
  </si>
  <si>
    <t xml:space="preserve">"Obnovení povrchů dle C4 nad rýhou dlažba vjezdy, použita frakce 0/32" </t>
  </si>
  <si>
    <t>"Vjezd žul. dlažba:" 2*(6,3+12,8+4,2+1,6)*1,1</t>
  </si>
  <si>
    <t>36</t>
  </si>
  <si>
    <t>564871016</t>
  </si>
  <si>
    <t>Podklad ze štěrkodrti ŠD s rozprostřením a zhutněním plochy jednotlivě do 100 m2, po zhutnění tl. 300 mm</t>
  </si>
  <si>
    <t>-1496896949</t>
  </si>
  <si>
    <t>https://podminky.urs.cz/item/CS_URS_2022_01/564871016</t>
  </si>
  <si>
    <t>"Obnovení povrchů dle C4 nad rýhou MK živice:" 15</t>
  </si>
  <si>
    <t>37</t>
  </si>
  <si>
    <t>565145111</t>
  </si>
  <si>
    <t>Asfaltový beton vrstva podkladní ACP 16 (obalované kamenivo střednězrnné - OKS) s rozprostřením a zhutněním v pruhu šířky přes 1,5 do 3 m, po zhutnění tl. 60 mm</t>
  </si>
  <si>
    <t>1255471813</t>
  </si>
  <si>
    <t>https://podminky.urs.cz/item/CS_URS_2022_01/565145111</t>
  </si>
  <si>
    <t>"Obnovení povrchů dle C4 v rozšíření:" 25</t>
  </si>
  <si>
    <t>38</t>
  </si>
  <si>
    <t>573111112</t>
  </si>
  <si>
    <t>Postřik infiltrační PI z asfaltu silničního s posypem kamenivem, v množství 1,00 kg/m2</t>
  </si>
  <si>
    <t>-1894045403</t>
  </si>
  <si>
    <t>https://podminky.urs.cz/item/CS_URS_2022_01/573111112</t>
  </si>
  <si>
    <t>39</t>
  </si>
  <si>
    <t>573211109</t>
  </si>
  <si>
    <t>Postřik spojovací PS bez posypu kamenivem z asfaltu silničního, v množství 0,50 kg/m2</t>
  </si>
  <si>
    <t>-369989621</t>
  </si>
  <si>
    <t>https://podminky.urs.cz/item/CS_URS_2022_01/573211109</t>
  </si>
  <si>
    <t>40</t>
  </si>
  <si>
    <t>577134131</t>
  </si>
  <si>
    <t>Asfaltový beton vrstva obrusná ACO 11 (ABS) s rozprostřením a se zhutněním z modifikovaného asfaltu v pruhu šířky přes do 1,5 do 3 m, po zhutnění tl. 40 mm</t>
  </si>
  <si>
    <t>-422609541</t>
  </si>
  <si>
    <t>https://podminky.urs.cz/item/CS_URS_2022_01/577134131</t>
  </si>
  <si>
    <t>41</t>
  </si>
  <si>
    <t>581121115</t>
  </si>
  <si>
    <t>Kryt cementobetonový silničních komunikací skupiny CB I tl. 150 mm</t>
  </si>
  <si>
    <t>1725874025</t>
  </si>
  <si>
    <t>https://podminky.urs.cz/item/CS_URS_2022_01/581121115</t>
  </si>
  <si>
    <t>"Obnovení povrchů dle C4 v rozšíření - vjezd beton:" 9</t>
  </si>
  <si>
    <t>42</t>
  </si>
  <si>
    <t>591111111</t>
  </si>
  <si>
    <t>Kladení dlažby z kostek s provedením lože do tl. 50 mm, s vyplněním spár, s dvojím beraněním a se smetením přebytečného materiálu na krajnici velkých z kamene, do lože z kameniva těženého</t>
  </si>
  <si>
    <t>-203765718</t>
  </si>
  <si>
    <t>https://podminky.urs.cz/item/CS_URS_2022_01/591111111</t>
  </si>
  <si>
    <t>"Obnovení povrchů dle C4 nad rýhou a v rozšíření dlažba vjezdy:" 33</t>
  </si>
  <si>
    <t>43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</si>
  <si>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</si>
  <si>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</si>
  <si>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-1171189082</t>
  </si>
  <si>
    <t>https://podminky.urs.cz/item/CS_URS_2022_01/596211110</t>
  </si>
  <si>
    <t>"Obnovení povrchů dle C4 nad rýhou a v rozšíření - dlažba chodníky (použit stávajícíc materiál):" 3</t>
  </si>
  <si>
    <t>Ostatní konstrukce, bourání</t>
  </si>
  <si>
    <t>44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</si>
  <si>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</si>
  <si>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</si>
  <si>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-254941685</t>
  </si>
  <si>
    <t>https://podminky.urs.cz/item/CS_URS_2022_01/916111123</t>
  </si>
  <si>
    <t>45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</si>
  <si>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</si>
  <si>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</si>
  <si>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-1025653548</t>
  </si>
  <si>
    <t>https://podminky.urs.cz/item/CS_URS_2022_01/916131213</t>
  </si>
  <si>
    <t>"Obrubníky dle C4 - použit stávající materiál:" 8</t>
  </si>
  <si>
    <t>46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</si>
  <si>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</si>
  <si>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</si>
  <si>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674221291</t>
  </si>
  <si>
    <t>https://podminky.urs.cz/item/CS_URS_2022_01/916231213</t>
  </si>
  <si>
    <t>47</t>
  </si>
  <si>
    <t>916241213</t>
  </si>
  <si>
    <t>Osazení obrubníku kamenného se zřízením lože, s vyplněním a zatřením spár cementovou maltou stojatého s boční opěrou z betonu prostého, do lože z betonu prostého</t>
  </si>
  <si>
    <t>-1758420382</t>
  </si>
  <si>
    <t>https://podminky.urs.cz/item/CS_URS_2022_01/916241213</t>
  </si>
  <si>
    <t>"Obrubníky dle C4 - použit stávající materiál:" 86</t>
  </si>
  <si>
    <t>48</t>
  </si>
  <si>
    <t>919112114</t>
  </si>
  <si>
    <t>Řezání dilatačních spár v živičném krytu příčných nebo podélných, šířky 4 mm, hloubky přes 90 do 100 mm</t>
  </si>
  <si>
    <t>-1342244483</t>
  </si>
  <si>
    <t>https://podminky.urs.cz/item/CS_URS_2022_01/919112114</t>
  </si>
  <si>
    <t>"MK živice dle C4:" 38</t>
  </si>
  <si>
    <t>49</t>
  </si>
  <si>
    <t>919121132</t>
  </si>
  <si>
    <t>Utěsnění dilatačních spár zálivkou za studena v cementobetonovém nebo živičném krytu včetně adhezního nátěru s těsnicím profilem pod zálivkou, pro komůrky šířky 20 mm, hloubky 40 mm</t>
  </si>
  <si>
    <t>-731901482</t>
  </si>
  <si>
    <t>https://podminky.urs.cz/item/CS_URS_2022_01/919121132</t>
  </si>
  <si>
    <t>50</t>
  </si>
  <si>
    <t>919735112</t>
  </si>
  <si>
    <t>Řezání stávajícího živičného krytu nebo podkladu hloubky přes 50 do 100 mm</t>
  </si>
  <si>
    <t>-768158396</t>
  </si>
  <si>
    <t>https://podminky.urs.cz/item/CS_URS_2022_01/919735112</t>
  </si>
  <si>
    <t>"Rozebrání povrchů dle C4 v šířce rýhy řadu a přípojek:" 38*2</t>
  </si>
  <si>
    <t>51</t>
  </si>
  <si>
    <t>919735123</t>
  </si>
  <si>
    <t>Řezání stávajícího betonového krytu nebo podkladu hloubky přes 100 do 150 mm</t>
  </si>
  <si>
    <t>-350752660</t>
  </si>
  <si>
    <t>https://podminky.urs.cz/item/CS_URS_2022_01/919735123</t>
  </si>
  <si>
    <t>"Rozebrání povrchů dle C4 v šířce rýhy řadu a přípojek:" 18</t>
  </si>
  <si>
    <t>52</t>
  </si>
  <si>
    <t>979024442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</si>
  <si>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chodníkových</t>
  </si>
  <si>
    <t>-2135346775</t>
  </si>
  <si>
    <t>https://podminky.urs.cz/item/CS_URS_2022_01/979024442</t>
  </si>
  <si>
    <t>"Obrubníky dle C4 - použit stávající materiál:" 8+8+86</t>
  </si>
  <si>
    <t>53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</si>
  <si>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</si>
  <si>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</si>
  <si>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-829610051</t>
  </si>
  <si>
    <t>https://podminky.urs.cz/item/CS_URS_2022_01/979054441</t>
  </si>
  <si>
    <t>54</t>
  </si>
  <si>
    <t>979054442</t>
  </si>
  <si>
    <t>Očištění vybouraných prvků komunikací od spojovacího materiálu s odklizením a uložením očištěných hmot a spojovacího materiálu na skládku na vzdálenost do 10 m dlaždic, desek nebo tvarovek s původním vyplněním spár cementovou maltou</t>
  </si>
  <si>
    <t>-300868406</t>
  </si>
  <si>
    <t>https://podminky.urs.cz/item/CS_URS_2022_01/979054442</t>
  </si>
  <si>
    <t>"Přídlažba dvouřádek dle C4 - použit stávající materiál:" 0,2*54</t>
  </si>
  <si>
    <t>997</t>
  </si>
  <si>
    <t>Přesun sutě</t>
  </si>
  <si>
    <t>55</t>
  </si>
  <si>
    <t>997221561</t>
  </si>
  <si>
    <t>Vodorovná doprava suti bez naložení, ale se složením a s hrubým urovnáním z kusových materiálů, na vzdálenost do 1 km</t>
  </si>
  <si>
    <t>-1814772282</t>
  </si>
  <si>
    <t>https://podminky.urs.cz/item/CS_URS_2022_01/997221561</t>
  </si>
  <si>
    <t>"Kusové materiály - beton, asfalt - odvoz dle D1"</t>
  </si>
  <si>
    <t>"Beton vjezdy:" 2,295</t>
  </si>
  <si>
    <t>"Nevyužité kamenivo:" 7,92</t>
  </si>
  <si>
    <t>"Živice:" 5,5+2,875</t>
  </si>
  <si>
    <t>56</t>
  </si>
  <si>
    <t>997221569</t>
  </si>
  <si>
    <t>Vodorovná doprava suti bez naložení, ale se složením a s hrubým urovnáním Příplatek k ceně za každý další i započatý 1 km přes 1 km</t>
  </si>
  <si>
    <t>-1480132964</t>
  </si>
  <si>
    <t>https://podminky.urs.cz/item/CS_URS_2022_01/997221569</t>
  </si>
  <si>
    <t>18,59*9 'Přepočtené koeficientem množství</t>
  </si>
  <si>
    <t>57</t>
  </si>
  <si>
    <t>997221861</t>
  </si>
  <si>
    <t>Poplatek za uložení stavebního odpadu na recyklační skládce (skládkovné) z prostého betonu zatříděného do Katalogu odpadů pod kódem 17 01 01</t>
  </si>
  <si>
    <t>-1251284541</t>
  </si>
  <si>
    <t>https://podminky.urs.cz/item/CS_URS_2022_01/997221861</t>
  </si>
  <si>
    <t>58</t>
  </si>
  <si>
    <t>997221873</t>
  </si>
  <si>
    <t>643255610</t>
  </si>
  <si>
    <t>https://podminky.urs.cz/item/CS_URS_2022_01/997221873</t>
  </si>
  <si>
    <t>59</t>
  </si>
  <si>
    <t>997221875</t>
  </si>
  <si>
    <t>Poplatek za uložení stavebního odpadu na recyklační skládce (skládkovné) asfaltového bez obsahu dehtu zatříděného do Katalogu odpadů pod kódem 17 03 02</t>
  </si>
  <si>
    <t>26971887</t>
  </si>
  <si>
    <t>https://podminky.urs.cz/item/CS_URS_2022_01/997221875</t>
  </si>
  <si>
    <t>998</t>
  </si>
  <si>
    <t>Přesun hmot</t>
  </si>
  <si>
    <t>60</t>
  </si>
  <si>
    <t>998273102</t>
  </si>
  <si>
    <t>Přesun hmot pro trubní vedení hloubené z trub litinových pro vodovody nebo kanalizace v otevřeném výkopu dopravní vzdálenost do 15 m</t>
  </si>
  <si>
    <t>2064791882</t>
  </si>
  <si>
    <t>https://podminky.urs.cz/item/CS_URS_2022_01/998273102</t>
  </si>
  <si>
    <t>001.002 - Výpis materiálu - řad</t>
  </si>
  <si>
    <t xml:space="preserve">    3 - Svislé a kompletní konstrukce</t>
  </si>
  <si>
    <t xml:space="preserve">    8 - Trubní vedení</t>
  </si>
  <si>
    <t xml:space="preserve">    85 -  Potrubí z trub litinových</t>
  </si>
  <si>
    <t xml:space="preserve">    89 -  Ostatní konstrukce</t>
  </si>
  <si>
    <t>131151343</t>
  </si>
  <si>
    <t>Vrtání jamek strojně průměru přes 200 do 300 mm</t>
  </si>
  <si>
    <t>1976920321</t>
  </si>
  <si>
    <t>https://podminky.urs.cz/item/CS_URS_2022_01/131151343</t>
  </si>
  <si>
    <t>"Vrtání patek pro sloupky betonové a ocelové"</t>
  </si>
  <si>
    <t>"Dle výpisu materiálu D11, pozice 24:" 2*0,8</t>
  </si>
  <si>
    <t>Svislé a kompletní konstrukce</t>
  </si>
  <si>
    <t>338171123</t>
  </si>
  <si>
    <t>Montáž sloupků a vzpěr plotových ocelových trubkových nebo profilovaných výšky do 2,60 m se zabetonováním do 0,08 m3 do připravených jamek</t>
  </si>
  <si>
    <t>kus</t>
  </si>
  <si>
    <t>1771106245</t>
  </si>
  <si>
    <t>"Dle výpisu materiálu D11, pozice 24:" 2</t>
  </si>
  <si>
    <t>R338002</t>
  </si>
  <si>
    <t>orientační sloupek s patkou a modrobílým lemováním</t>
  </si>
  <si>
    <t>769183394</t>
  </si>
  <si>
    <t>Trubní vedení</t>
  </si>
  <si>
    <t>851261131</t>
  </si>
  <si>
    <t>Montáž potrubí z trub litinových tlakových hrdlových v otevřeném výkopu s integrovaným těsněním DN 100</t>
  </si>
  <si>
    <t>-1488485851</t>
  </si>
  <si>
    <t>https://podminky.urs.cz/item/CS_URS_2022_01/851261131</t>
  </si>
  <si>
    <t>"Dle výpisu materiálu D11, pozice 1:" 150</t>
  </si>
  <si>
    <t>R550001</t>
  </si>
  <si>
    <t>tlakové trouby z tvárné litiny DN 100 dle ČSN EN 545:2015 s násuvným dvoukomorovým hrdlovým spojem, s těsnícím kroužkem z pryže EPDM</t>
  </si>
  <si>
    <t>1508992365</t>
  </si>
  <si>
    <t>P</t>
  </si>
  <si>
    <t xml:space="preserve">Poznámka k položce:_x000d_
Tlakové trouby z tvárné litiny DN 100 dle ČSN EN 545:2015 s násuvným dvoukomorovým hrdlovým spojem, s těsnícím kroužkem z pryže EPDM. Povrchová ochrana trub uvnitř odstředivě nanášený, stříkaný polyuretan dle ČSN EN 15655 o síle min. 1,2 mm, vně pokovení vrstvou zinku v množství min. 200 g/m2 + krycí nátěr bitumenovou barvou o síle min. 120 μm), třída tloušťky stěny min. C40. </t>
  </si>
  <si>
    <t>150*1,05 'Přepočtené koeficientem množství</t>
  </si>
  <si>
    <t>R550002</t>
  </si>
  <si>
    <t>těsnící a jistící gumový kroužek s břity z ušlechtilé oceli pro jištěný spoj DN 100</t>
  </si>
  <si>
    <t>667211642</t>
  </si>
  <si>
    <t>"Dle výpisu materiálu D11, pozice 2:" 6</t>
  </si>
  <si>
    <t>"Dle výpisu materiálu D11, pozice 11:" 6</t>
  </si>
  <si>
    <t>857241131</t>
  </si>
  <si>
    <t>Montáž litinových tvarovek na potrubí litinovém tlakovém jednoosých na potrubí z trub hrdlových v otevřeném výkopu, kanálu nebo v šachtě s integrovaným těsněním DN 80</t>
  </si>
  <si>
    <t>-1382989840</t>
  </si>
  <si>
    <t>https://podminky.urs.cz/item/CS_URS_2022_01/857241131</t>
  </si>
  <si>
    <t>R552001</t>
  </si>
  <si>
    <t xml:space="preserve">N-kus - patkové koleno přírubové 90°  DN 80 PN 10/16</t>
  </si>
  <si>
    <t>-547235409</t>
  </si>
  <si>
    <t xml:space="preserve">Poznámka k položce:_x000d_
N-kus - patkové koleno přírubové 90°  DN 80 PN 10/16_x000d_
- tělo tvárná litina_x000d_
- vně i uvnitř nástřik epoxidové pryskyřice_x000d_
-médium pitná voda</t>
  </si>
  <si>
    <t>"Dle výpisu materiálu D11, pozice 14:" 1</t>
  </si>
  <si>
    <t>R552002</t>
  </si>
  <si>
    <t>FF-kus - přírubová trouba DN 80 dl. 200 mm PN 10/16</t>
  </si>
  <si>
    <t>-1917032574</t>
  </si>
  <si>
    <t>Poznámka k položce:_x000d_
FF-kus - přírubová trouba DN 80 dl. 200 mm PN 10/16_x000d_
- tělo tvárná litina_x000d_
- vně i uvnitř nástřik epoxidové pryskyřice_x000d_
-médium pitná voda</t>
  </si>
  <si>
    <t>"Dle výpisu materiálu D11, pozice 15:" 1</t>
  </si>
  <si>
    <t>857261131</t>
  </si>
  <si>
    <t>Montáž litinových tvarovek na potrubí litinovém tlakovém jednoosých na potrubí z trub hrdlových v otevřeném výkopu, kanálu nebo v šachtě s integrovaným těsněním DN 100</t>
  </si>
  <si>
    <t>-529604328</t>
  </si>
  <si>
    <t>https://podminky.urs.cz/item/CS_URS_2022_01/857261131</t>
  </si>
  <si>
    <t>R553001</t>
  </si>
  <si>
    <t xml:space="preserve">hrdlová tvarovka: koleno MMQ-kus DN 100 30°  dle DIN 28 650 </t>
  </si>
  <si>
    <t>-12793604</t>
  </si>
  <si>
    <t xml:space="preserve">Poznámka k položce:_x000d_
Hrdlová tvarovka: koleno MMQ-kus DN 100 30°  dle DIN 28 650         _x000d_
- násuvný hrdlový zámkový spoj s těsnícím kroužkem z EPDM _x000d_
- těleso tvárná litina_x000d_
- vně i uvnitř nástřik epoxidové pryskyřice dle směrnice GSK_x000d_
- médium pitná voda</t>
  </si>
  <si>
    <t>"Dle výpisu materiálu D11, pozice 10:" 2</t>
  </si>
  <si>
    <t>R553002</t>
  </si>
  <si>
    <t>spojka s dvěma hrdly DN 100 jištěná proti posunu PN10/16 pro různé druhy potrubí s velkým rozsahem vnějšího průměru potrubí a s možností vyosení potrubí</t>
  </si>
  <si>
    <t>2088542018</t>
  </si>
  <si>
    <t>Poznámka k položce:_x000d_
Spojka s dvěma hrdly DN 100 jištěná proti posunu PN10/16 pro různé druhy potrubí s velkým rozsahem vnějšího průměru potrubí a s možností vyosení potrubí_x000d_
- těleso a přítlačný kroužek tvárná litina vně i uvnitř těžká protikorozní ochrana GSK_x000d_
- šrouby 3x M 16-100, jistící prvky nerez_x000d_
- médium pitná voda</t>
  </si>
  <si>
    <t>"Dle výpisu materiálu D11, pozice 19:" 2</t>
  </si>
  <si>
    <t>857262122</t>
  </si>
  <si>
    <t>Montáž litinových tvarovek na potrubí litinovém tlakovém jednoosých na potrubí z trub přírubových v otevřeném výkopu, kanálu nebo v šachtě DN 100</t>
  </si>
  <si>
    <t>-1520625670</t>
  </si>
  <si>
    <t>https://podminky.urs.cz/item/CS_URS_2022_01/857262122</t>
  </si>
  <si>
    <t>R554001</t>
  </si>
  <si>
    <t>přírubová tvarovka s hrdlem EU-kus DN 100 PN 10/16 dle ČSN EN 545/2015</t>
  </si>
  <si>
    <t>-365128740</t>
  </si>
  <si>
    <t>Poznámka k položce:_x000d_
Přírubová tvarovka s hrdlem EU-kus DN 100 PN 10/16 dle ČSN EN 545/2015_x000d_
- násuvný hrdlový zámkový spoj s těsnícím kroužkem z EPDM_x000d_
- těleso tvárná litina_x000d_
- vně i uvnitř nástřik epoxidové pryskyřice_x000d_
- médium pitná voda</t>
  </si>
  <si>
    <t>"Dle výpisu materiálu D11, pozice 9:" 2</t>
  </si>
  <si>
    <t>R554002</t>
  </si>
  <si>
    <t>spojka s hrdlem a přírubou DN 100 jištěná proti posunu PN10/16 pro různé druhy potrubí s velkým rozsahem vnějšího průměru potrubí a s možností vyosení potrubí</t>
  </si>
  <si>
    <t>-1324779562</t>
  </si>
  <si>
    <t>Poznámka k položce:_x000d_
Spojka s hrdlem a přírubou DN 100 jištěná proti posunu PN10/16 pro různé druhy potrubí s velkým rozsahem vnějšího průměru potrubí a s možností vyosení potrubí_x000d_
- těleso a přítlačný kroužek tvárná litina vně i uvnitř těžká protikorozní ochrana GSK_x000d_
- šrouby 3x M 16-100, jistící prvky nerez_x000d_
- médium pitná voda</t>
  </si>
  <si>
    <t>"Dle výpisu materiálu D11, pozice 18:" 1</t>
  </si>
  <si>
    <t>857264122</t>
  </si>
  <si>
    <t>Montáž litinových tvarovek na potrubí litinovém tlakovém odbočných na potrubí z trub přírubových v otevřeném výkopu, kanálu nebo v šachtě DN 100</t>
  </si>
  <si>
    <t>233469883</t>
  </si>
  <si>
    <t>https://podminky.urs.cz/item/CS_URS_2022_01/857264122</t>
  </si>
  <si>
    <t>R555001</t>
  </si>
  <si>
    <t>přírubová tvarovka s přír. odbočkou T-kus DN 100/80 PN 10/16 dle ČSN EN 545/2015</t>
  </si>
  <si>
    <t>-1610971312</t>
  </si>
  <si>
    <t>Poznámka k položce:_x000d_
Přírubová tvarovka s přír. odbočkou T-kus DN 100/80 PN 10/16 dle ČSN EN 545/2015_x000d_
- těleso tvárná litina_x000d_
- vně i uvnitř nástřik epoxidové pryskyřice_x000d_
- médium pitná voda</t>
  </si>
  <si>
    <t>"Dle výpisu materiálu D11, pozice 12:" 1</t>
  </si>
  <si>
    <t>857312122</t>
  </si>
  <si>
    <t>Montáž litinových tvarovek na potrubí litinovém tlakovém jednoosých na potrubí z trub přírubových v otevřeném výkopu, kanálu nebo v šachtě DN 150</t>
  </si>
  <si>
    <t>349424072</t>
  </si>
  <si>
    <t>https://podminky.urs.cz/item/CS_URS_2022_01/857312122</t>
  </si>
  <si>
    <t>R556001</t>
  </si>
  <si>
    <t>FFR-kus - přírubový přechod DN 150/100 PN 10/16</t>
  </si>
  <si>
    <t>1429891348</t>
  </si>
  <si>
    <t>Poznámka k položce:_x000d_
FFR-kus - přírubový přechod DN 150/100 PN 10/16_x000d_
- tělo tvárná litina_x000d_
- vně i uvnitř nástřik epoxidové pryskyřice_x000d_
-médium pitná voda</t>
  </si>
  <si>
    <t>"Dle výpisu materiálu D11, pozice 16:" 1</t>
  </si>
  <si>
    <t>R556002</t>
  </si>
  <si>
    <t>Spojka s hrdlem a přírubou DN 150 jištěná proti posunu PN10/16 pro různé druhy potrubí s velkým rozsahem vnějšího průměru potrubí a s možností vyosení potrubí</t>
  </si>
  <si>
    <t>-1071521138</t>
  </si>
  <si>
    <t>Poznámka k položce:_x000d_
Spojka s hrdlem a přírubou DN 150 jištěná proti posunu PN10/16 pro různé druhy potrubí s velkým rozsahem vnějšího průměru potrubí a s možností vyosení potrubí_x000d_
- těleso a přítlačný kroužek tvárná litina vně i uvnitř těžká protikorozní ochrana GSK_x000d_
- šrouby 4x M 16-110, jistící prvky nerez_x000d_
- médium pitná voda</t>
  </si>
  <si>
    <t>"Dle výpisu materiálu D11, pozice 17:" 2</t>
  </si>
  <si>
    <t>857314122</t>
  </si>
  <si>
    <t>Montáž litinových tvarovek na potrubí litinovém tlakovém odbočných na potrubí z trub přírubových v otevřeném výkopu, kanálu nebo v šachtě DN 150</t>
  </si>
  <si>
    <t>2094250476</t>
  </si>
  <si>
    <t>https://podminky.urs.cz/item/CS_URS_2022_01/857314122</t>
  </si>
  <si>
    <t>R557001</t>
  </si>
  <si>
    <t>přírubová tvarovka s přír. odbočkou T-kus DN 150 PN 10/16 dle ČSN EN 545/2015</t>
  </si>
  <si>
    <t>13283154</t>
  </si>
  <si>
    <t>"Dle výpisu materiálu D11, pozice 13:" 1</t>
  </si>
  <si>
    <t>892271111</t>
  </si>
  <si>
    <t>Tlakové zkoušky vodou na potrubí DN 100 nebo 125</t>
  </si>
  <si>
    <t>-784321134</t>
  </si>
  <si>
    <t>https://podminky.urs.cz/item/CS_URS_2022_01/892271111</t>
  </si>
  <si>
    <t>892273122</t>
  </si>
  <si>
    <t>Proplach a dezinfekce vodovodního potrubí DN od 80 do 125</t>
  </si>
  <si>
    <t>-1157691759</t>
  </si>
  <si>
    <t>https://podminky.urs.cz/item/CS_URS_2022_01/892273122</t>
  </si>
  <si>
    <t>892372111</t>
  </si>
  <si>
    <t>Tlakové zkoušky vodou zabezpečení konců potrubí při tlakových zkouškách DN do 300</t>
  </si>
  <si>
    <t>52039982</t>
  </si>
  <si>
    <t>https://podminky.urs.cz/item/CS_URS_2022_01/892372111</t>
  </si>
  <si>
    <t>899713111</t>
  </si>
  <si>
    <t>Orientační tabulky na vodovodních a kanalizačních řadech na sloupku ocelovém nebo betonovém</t>
  </si>
  <si>
    <t>-1171106896</t>
  </si>
  <si>
    <t>"Dle výpisu materiálu D11, pozice 23:" 2</t>
  </si>
  <si>
    <t>R284001</t>
  </si>
  <si>
    <t>vodařská orientační tabulka,včetně znaků</t>
  </si>
  <si>
    <t>-1921110778</t>
  </si>
  <si>
    <t>899722113</t>
  </si>
  <si>
    <t>Krytí potrubí z plastů výstražnou fólií z PVC šířky 34 cm</t>
  </si>
  <si>
    <t>1623487401</t>
  </si>
  <si>
    <t>https://podminky.urs.cz/item/CS_URS_2022_01/899722113</t>
  </si>
  <si>
    <t>"Dle výpisu materiálu D11, pozice 26:" 150</t>
  </si>
  <si>
    <t>85</t>
  </si>
  <si>
    <t xml:space="preserve"> Potrubí z trub litinových</t>
  </si>
  <si>
    <t>R858000</t>
  </si>
  <si>
    <t>Dodávka a montáž spojovacího materiálu - přírubový spoj DN 80, PN 10/16 včetně všech souvisejícíh konstrukcí a prací</t>
  </si>
  <si>
    <t>-1330599770</t>
  </si>
  <si>
    <t>"Dle výpisu materiálu D11, pozice 22 a skladba spoje:" 3</t>
  </si>
  <si>
    <t>R858001</t>
  </si>
  <si>
    <t>Dodávka a montáž spojovacího materiálu - přírubový spoj DN 100, PN 10/16 včetně všech souvisejícíh konstrukcí a prací</t>
  </si>
  <si>
    <t>1934480989</t>
  </si>
  <si>
    <t>"Dle výpisu materiálu D11, pozice 22 a skladba spoje:" 4</t>
  </si>
  <si>
    <t>R858002</t>
  </si>
  <si>
    <t>Dodávka a montáž spojovacího materiálu - přírubový spoj DN 150, PN 10/16 včetně všech souvisejícíh konstrukcí a prací</t>
  </si>
  <si>
    <t>-1157150061</t>
  </si>
  <si>
    <t>"Dle výpisu materiálu D11, pozice 20 a skladba spoje:" 5</t>
  </si>
  <si>
    <t>89</t>
  </si>
  <si>
    <t xml:space="preserve"> Ostatní konstrukce</t>
  </si>
  <si>
    <t>891247112</t>
  </si>
  <si>
    <t>Montáž vodovodních armatur na potrubí hydrantů podzemních (bez osazení poklopů) DN 80</t>
  </si>
  <si>
    <t>119490921</t>
  </si>
  <si>
    <t>https://podminky.urs.cz/item/CS_URS_2022_01/891247112</t>
  </si>
  <si>
    <t>"Dle výpisu materiálu D11, pozice 5:" 1</t>
  </si>
  <si>
    <t>R422004</t>
  </si>
  <si>
    <t>hydrant podzemní DN 80, pro krytí 1,25 m</t>
  </si>
  <si>
    <t>879195396</t>
  </si>
  <si>
    <t xml:space="preserve">Poznámka k položce:_x000d_
Hydrant podzemní DN 80, pro krytí 1,25 m_x000d_
- s dojitým uzávěrem s kuželkou a koulí_x000d_
- tělo, kuželka, víko tvárná litina, koule hliník_x000d_
- kuželka, koule pogumovány pryží EPDM_x000d_
- vřeteno a spojovací tyč nerez ocel                                   _x000d_
- epoxidový nástřik vně i uvnitř (dle GSK)                    _x000d_
- médium pitná voda_x000d_
- včetně drenážního bloku</t>
  </si>
  <si>
    <t>891261112</t>
  </si>
  <si>
    <t>Montáž vodovodních armatur na potrubí šoupátek nebo klapek uzavíracích v otevřeném výkopu nebo v šachtách s osazením zemní soupravy (bez poklopů) DN 100</t>
  </si>
  <si>
    <t>-705340421</t>
  </si>
  <si>
    <t>https://podminky.urs.cz/item/CS_URS_2022_01/891261112</t>
  </si>
  <si>
    <t>"Dle výpisu materiálu D11, pozice 4:" 1</t>
  </si>
  <si>
    <t>R422002</t>
  </si>
  <si>
    <t>uzavírací víkové přírubové šoupátko klínové měkcetěsnící DN 100, PN 16, L = 190 mm</t>
  </si>
  <si>
    <t>1040241478</t>
  </si>
  <si>
    <t>Poznámka k položce:_x000d_
Uzavírací víkové přírubové šoupátko klínové měkcetěsnící DN 100, PN 16, L = 190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</si>
  <si>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891311112</t>
  </si>
  <si>
    <t>Montáž vodovodních armatur na potrubí šoupátek nebo klapek uzavíracích v otevřeném výkopu nebo v šachtách s osazením zemní soupravy (bez poklopů) DN 150</t>
  </si>
  <si>
    <t>-2081731949</t>
  </si>
  <si>
    <t>https://podminky.urs.cz/item/CS_URS_2022_01/891311112</t>
  </si>
  <si>
    <t>"Dle výpisu materiálu D11, pozice 3:" 2</t>
  </si>
  <si>
    <t>R422003</t>
  </si>
  <si>
    <t>uzavírací víkové přírubové šoupátko klínové měkcetěsnící DN 150, PN 16, L = 210 mm</t>
  </si>
  <si>
    <t>-1254720717</t>
  </si>
  <si>
    <t>Poznámka k položce:_x000d_
Uzavírací víkové přírubové šoupátko klínové měkcetěsnící DN 150, PN 16, L = 210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</si>
  <si>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899401112</t>
  </si>
  <si>
    <t>Osazení poklopů litinových šoupátkových</t>
  </si>
  <si>
    <t>-2069423982</t>
  </si>
  <si>
    <t>"Dle výpisu materiálu D11, pozice 8:" 3</t>
  </si>
  <si>
    <t>R4220008</t>
  </si>
  <si>
    <t>šoupátkový poklop samonivelační s předlitým nápisem "VODA" (šedá litina)</t>
  </si>
  <si>
    <t>-824270709</t>
  </si>
  <si>
    <t>R4220020</t>
  </si>
  <si>
    <t>betonový podklad pod poklop šoupátkový</t>
  </si>
  <si>
    <t>468846021</t>
  </si>
  <si>
    <t>"Dle výpisu materiálu D11, pozice 27:" 3</t>
  </si>
  <si>
    <t>899401113</t>
  </si>
  <si>
    <t>Osazení poklopů litinových hydrantových</t>
  </si>
  <si>
    <t>-782044708</t>
  </si>
  <si>
    <t>https://podminky.urs.cz/item/CS_URS_2022_01/899401113</t>
  </si>
  <si>
    <t>"Dle výpisu materiálu D11, pozice 7:" 1</t>
  </si>
  <si>
    <t>R4220009</t>
  </si>
  <si>
    <t>hydrantový poklop s předlitým nápisem "HYDRANT" (šedá litina)</t>
  </si>
  <si>
    <t>1119527104</t>
  </si>
  <si>
    <t>R4220021</t>
  </si>
  <si>
    <t>betonový podklad pod poklop hydrantový</t>
  </si>
  <si>
    <t>554703088</t>
  </si>
  <si>
    <t>"Dle výpisu materiálu D11, pozice 28:" 1</t>
  </si>
  <si>
    <t>R890002</t>
  </si>
  <si>
    <t>Zkouška hydrantů a ovladatelnosti armatur včetně všech souvisejících konstrukcí a prací</t>
  </si>
  <si>
    <t>64</t>
  </si>
  <si>
    <t>-1209190896</t>
  </si>
  <si>
    <t>R899101</t>
  </si>
  <si>
    <t>Dodávka a montáž meliorační tvárnice TBM 50/50/10 včetně všech souvisejících konstrukcí a prací</t>
  </si>
  <si>
    <t>-325317941</t>
  </si>
  <si>
    <t>"Dle výpisu materiálu D11, pozice 29:" 4</t>
  </si>
  <si>
    <t>R899102</t>
  </si>
  <si>
    <t>Dodávka a montáž vyhledávacího vodiče CYY 6 mm2 včetně kontroly funkčnosti včetně všech souvisejících konstrukcí a prací</t>
  </si>
  <si>
    <t>2039065997</t>
  </si>
  <si>
    <t>"Dle výpisu materiálu D11, pozice 25:" 154</t>
  </si>
  <si>
    <t>R899104</t>
  </si>
  <si>
    <t>Dodávka a montáž zemní soupravy teleskopické 1,2 - 1,8 m pro šoupátka DN100-150 včetně všech souvisejících konstrukcí a prací</t>
  </si>
  <si>
    <t>-872950151</t>
  </si>
  <si>
    <t>"Dle výpisu materiálu D11, pozice 6:" 3</t>
  </si>
  <si>
    <t>-1768881550</t>
  </si>
  <si>
    <t>001.003 - Výpis materiálu - přípojky</t>
  </si>
  <si>
    <t>871161211</t>
  </si>
  <si>
    <t>Montáž vodovodního potrubí z plastů v otevřeném výkopu z polyetylenu PE 100 svařovaných elektrotvarovkou SDR 11/PN16 D 32 x 3,0 mm</t>
  </si>
  <si>
    <t>1061886982</t>
  </si>
  <si>
    <t>https://podminky.urs.cz/item/CS_URS_2022_01/871161211</t>
  </si>
  <si>
    <t>"Dle výpisu materiálu D11, pozice 1:" 6</t>
  </si>
  <si>
    <t>R285001</t>
  </si>
  <si>
    <t>potrubí HDPE PE40 SDR7,4 d 32x4,4 mm dle ČSN EN 12201 a PAS 1075 potrubí modré barvy médium pitná voda</t>
  </si>
  <si>
    <t>-1006032134</t>
  </si>
  <si>
    <t>6*1,05 'Přepočtené koeficientem množství</t>
  </si>
  <si>
    <t>877161101</t>
  </si>
  <si>
    <t>Montáž tvarovek na vodovodním plastovém potrubí z polyetylenu PE 100 elektrotvarovek SDR 11/PN16 spojek, oblouků nebo redukcí d 32</t>
  </si>
  <si>
    <t>797383126</t>
  </si>
  <si>
    <t>https://podminky.urs.cz/item/CS_URS_2022_01/877161101</t>
  </si>
  <si>
    <t>R286004</t>
  </si>
  <si>
    <t>spojka na PE potrubí s vnějším závitem d32 / G1" tělo spojky z vysoce kvalitního polymeru</t>
  </si>
  <si>
    <t>398287016</t>
  </si>
  <si>
    <t>"Dle výpisu materiálu D11, pozice 5:" 9</t>
  </si>
  <si>
    <t>R286005</t>
  </si>
  <si>
    <t>propojovací spojka pro PE d32/ ??? tělo ze slitiny RA 455 (mosaz) ověřit materiál a profil stávajících přípojek</t>
  </si>
  <si>
    <t>-240014121</t>
  </si>
  <si>
    <t>"Dle výpisu materiálu D11, pozice 6:" 9</t>
  </si>
  <si>
    <t>877251120</t>
  </si>
  <si>
    <t>Montáž tvarovek na vodovodním plastovém potrubí z polyetylenu PE 100 elektrotvarovek SDR 11/PN16 T-kusů navrtávacích s 360° otočnou odbočkou d 110/25</t>
  </si>
  <si>
    <t>1148713404</t>
  </si>
  <si>
    <t>https://podminky.urs.cz/item/CS_URS_2022_01/877251120</t>
  </si>
  <si>
    <t>"Dle výpisu materiálu D11, pozice 2:" 9</t>
  </si>
  <si>
    <t>R286001</t>
  </si>
  <si>
    <t>celolitinový navrtávací pas na PE potrubí s měkkotěsnícím šoupátkem BETA-Zz pro boční navrtávku pod tlakem DN 100 / G 1"</t>
  </si>
  <si>
    <t>-288681830</t>
  </si>
  <si>
    <t xml:space="preserve">Poznámka k položce:_x000d_
Celolitinový navrtávací pas na LT potrubí s měkkotěsnícím šoupátkem BETA-Zz pro boční navrtávku pod tlakem_x000d_
DN 100 / G 1"_x000d_
Materiálové provedení navrtávacího pas:_x000d_
- těleso tvárná litina EN-GJS-400-15 (GGG-40)_x000d_
- těsnění antibakteriální pryž EPDM_x000d_
- objímka  tvárná litina EN-GJS-400-15 (GGG-40)_x000d_
- třmen korozivzdorná ocel 1.4301_x000d_
- spojovací šrouby korozivzdorná ocel A2 dle ISO 3506_x000d_
Materiálové provedení šoupátka:_x000d_
- těleso tvárná litina EN-GJS-400-15 (GGG-40)_x000d_
- víko a klín kovaná mosaz_x000d_
- vřeteno korozivzdorná ocel 1.4021_x000d_
- těsnění antibakteriální pryž EPDM_x000d_
- klín celopogumován antibakteriální pryží EPDM</t>
  </si>
  <si>
    <t>892233122</t>
  </si>
  <si>
    <t>Proplach a dezinfekce vodovodního potrubí DN od 40 do 70</t>
  </si>
  <si>
    <t>1070767245</t>
  </si>
  <si>
    <t>https://podminky.urs.cz/item/CS_URS_2022_01/892233122</t>
  </si>
  <si>
    <t>892241111</t>
  </si>
  <si>
    <t>Tlakové zkoušky vodou na potrubí DN do 80</t>
  </si>
  <si>
    <t>1017237691</t>
  </si>
  <si>
    <t>https://podminky.urs.cz/item/CS_URS_2022_01/892241111</t>
  </si>
  <si>
    <t>689579671</t>
  </si>
  <si>
    <t>"Dle výpisu materiálu D11, pozice 8:" 9</t>
  </si>
  <si>
    <t>1115416930</t>
  </si>
  <si>
    <t>2130437446</t>
  </si>
  <si>
    <t>2118979538</t>
  </si>
  <si>
    <t>"Dle výpisu materiálu D11, pozice 4:" 9</t>
  </si>
  <si>
    <t>R4220010</t>
  </si>
  <si>
    <t>ventilový poklop z šedé litiny s předlitým nápisem "VODA"</t>
  </si>
  <si>
    <t>405282126</t>
  </si>
  <si>
    <t>betonový podklad pod poklop ventilový</t>
  </si>
  <si>
    <t>-2013317628</t>
  </si>
  <si>
    <t>"Dle výpisu materiálu D11, pozice 7:" 9</t>
  </si>
  <si>
    <t>434028752</t>
  </si>
  <si>
    <t>371729836</t>
  </si>
  <si>
    <t>"Dle výpisu materiálu D11, pozice 9:" 9</t>
  </si>
  <si>
    <t>Dodávka a montáž vyhledávacího vodiče CYY 4 mm2 ZŽ včetně kontroly funkčnosti včetně všech souvisejících konstrukcí a prací</t>
  </si>
  <si>
    <t>201767831</t>
  </si>
  <si>
    <t>R899105</t>
  </si>
  <si>
    <t>Dodávka a montáž zemní soupravy teleskopické 1,2 - 1,8 m pro armatury domovní přípojky včetně všech souvisejících konstrukcí a prací</t>
  </si>
  <si>
    <t>1360129310</t>
  </si>
  <si>
    <t xml:space="preserve">Poznámka k položce:_x000d_
Zemní souprava teleskopická 1,2 – 1,8 m pro navrtávací pasy se šoupátkem domovní přípojky_x000d_
- jehlanový nástavec a spojka tvárná litina EN-GJS-400-15 _x000d_
  (GGG-40)_x000d_
- prodlužovací tyč uhlíková ocel 1.0026_x000d_
- kolík korozovzdorná ocel 1.4301_x000d_
- víko, podložka, kryt, ochranné trubky, horní a dolní nosná _x000d_
  deska plast</t>
  </si>
  <si>
    <t>"Dle výpisu materiálu D11, pozice 3:" 9</t>
  </si>
  <si>
    <t>998276101</t>
  </si>
  <si>
    <t>Přesun hmot pro trubní vedení hloubené z trub z plastických hmot nebo sklolaminátových pro vodovody nebo kanalizace v otevřeném výkopu dopravní vzdálenost do 15 m</t>
  </si>
  <si>
    <t>957274812</t>
  </si>
  <si>
    <t>https://podminky.urs.cz/item/CS_URS_2022_01/998276101</t>
  </si>
  <si>
    <t>001.004 - Provizorní zásobení</t>
  </si>
  <si>
    <t>R990001</t>
  </si>
  <si>
    <t>Přesouvání, napojování a další nutná průběžná manipulace s jednotlivými částmi provizorního napojení, demontáž, odvoz a likvidace provizorního zásobení vodou dle D6 včetně všech souvisejících konstrukcí a prací</t>
  </si>
  <si>
    <t>soubor</t>
  </si>
  <si>
    <t>-170482263</t>
  </si>
  <si>
    <t>R990003</t>
  </si>
  <si>
    <t>Dodávka a montáž a demontáž provizorních přejezdů a dalších ochranných prvků přes vedení provizorního zásobování včetně všech souvisejících konstrukcí a prací</t>
  </si>
  <si>
    <t>-1975717640</t>
  </si>
  <si>
    <t>-621162387</t>
  </si>
  <si>
    <t>R551001</t>
  </si>
  <si>
    <t>závitová příruba DN100/2" pro PE potrubí DN40 dle EN 10226-1 s vnitřním závitem</t>
  </si>
  <si>
    <t>2121282657</t>
  </si>
  <si>
    <t>"Dle výpisu materiálů provizorní zásobení dle D6, pozice --:" 2</t>
  </si>
  <si>
    <t>1472005743</t>
  </si>
  <si>
    <t>"Dle výpisu materiálů provizorní zásobení dle D6, pozice --:" 50</t>
  </si>
  <si>
    <t>R825005</t>
  </si>
  <si>
    <t>potrubí HDPE 32 x 2 mm PE100 SDR 17 třívrstvé potrubí certifikace PAS 1075 návin médium pitná voda</t>
  </si>
  <si>
    <t>-943390768</t>
  </si>
  <si>
    <t>"Dle výpisu materiálů provizorní zásobení dle D5, pozice --:" 50</t>
  </si>
  <si>
    <t>50*1,02 'Přepočtené koeficientem množství</t>
  </si>
  <si>
    <t>871211211</t>
  </si>
  <si>
    <t>Montáž vodovodního potrubí z plastů v otevřeném výkopu z polyetylenu PE 100 svařovaných elektrotvarovkou SDR 11/PN16 D 63 x 5,8 mm</t>
  </si>
  <si>
    <t>-1177439206</t>
  </si>
  <si>
    <t>https://podminky.urs.cz/item/CS_URS_2022_01/871211211</t>
  </si>
  <si>
    <t>"Dle výpisu materiálů provizorní zásobení dle D6, pozice --:" 155</t>
  </si>
  <si>
    <t>R825007</t>
  </si>
  <si>
    <t xml:space="preserve">potrubí HDPE 63 x 3,8 mm  PE100 SDR 17 třívrstvé potrubí certifikace PAS 1075 návin médium pitná voda</t>
  </si>
  <si>
    <t>92434820</t>
  </si>
  <si>
    <t>155*1,02 'Přepočtené koeficientem množství</t>
  </si>
  <si>
    <t>1865514218</t>
  </si>
  <si>
    <t>1181885617</t>
  </si>
  <si>
    <t>R890001</t>
  </si>
  <si>
    <t>Dodávka a montáž vodovodních armatur, kolen, vsuvek a mechanických tvarovek</t>
  </si>
  <si>
    <t>-245345174</t>
  </si>
  <si>
    <t>R895002</t>
  </si>
  <si>
    <t>mechanická svěrná spojka - koleno 90° s vnějším závitem d 63 / 2"</t>
  </si>
  <si>
    <t>-53809671</t>
  </si>
  <si>
    <t>R895003</t>
  </si>
  <si>
    <t>mechanická svěrná spojka - koleno 90 d 63</t>
  </si>
  <si>
    <t>1106697107</t>
  </si>
  <si>
    <t>R895007</t>
  </si>
  <si>
    <t>navrtávací objímka se 2 šrouby d 63x1"</t>
  </si>
  <si>
    <t>912783981</t>
  </si>
  <si>
    <t>"Dle výpisu materiálů provizorní zásobení dle D6, pozice --:" 9</t>
  </si>
  <si>
    <t>R895008</t>
  </si>
  <si>
    <t>kulový svěrný ventil z PVC na PE potrubí d 32 mm</t>
  </si>
  <si>
    <t>-312452768</t>
  </si>
  <si>
    <t>R895009</t>
  </si>
  <si>
    <t>kulový svěrný ventil z PVC na PE potrubí d 63 mm</t>
  </si>
  <si>
    <t>-1067177503</t>
  </si>
  <si>
    <t>"Dle výpisu materiálů provizorní zásobení dle D6, pozice --:" 1</t>
  </si>
  <si>
    <t>-46438643</t>
  </si>
  <si>
    <t>002 - Vodovodní řad - 2. etapa</t>
  </si>
  <si>
    <t>002.001 - Výkopové práce - řad a přípojky</t>
  </si>
  <si>
    <t>-1174463240</t>
  </si>
  <si>
    <t>"Rozebrání povrchů dle C4 nad rýhou a v rozšíření - dlažba chodníky:" 7</t>
  </si>
  <si>
    <t>1089354476</t>
  </si>
  <si>
    <t>1876465910</t>
  </si>
  <si>
    <t>"Rozebrání povrchů dle C4 nad rýhou a v rozšíření štěrk, použita frakce 0/32:" 3</t>
  </si>
  <si>
    <t>1462180123</t>
  </si>
  <si>
    <t>"Rozebrání povrchů dle C4 nad rýhou a v rozšíření dlažba chodníky:" 7</t>
  </si>
  <si>
    <t>"Rozebrání povrchů dle C4 nad rýhou MK živice:" 8+0,5</t>
  </si>
  <si>
    <t>218078238</t>
  </si>
  <si>
    <t>"Vjezd dlažba:" (3,8+1,5+4,5+1,5+6,5+1,5+6)</t>
  </si>
  <si>
    <t>1614679639</t>
  </si>
  <si>
    <t>"Rozebrání povrchů dle C4 nad rýhou a v rozšíření:" 18</t>
  </si>
  <si>
    <t>-818711742</t>
  </si>
  <si>
    <t>"Rozebrání povrchů dle C4 v rozšíření:" 18</t>
  </si>
  <si>
    <t>-253225068</t>
  </si>
  <si>
    <t>"Obrubníky dle C4:" 14+59</t>
  </si>
  <si>
    <t>-796834745</t>
  </si>
  <si>
    <t>-1468828627</t>
  </si>
  <si>
    <t>"Křížení podzemního vedení kabelů dle D2 - řad:" 1*(1+1,5+1)</t>
  </si>
  <si>
    <t>-175239998</t>
  </si>
  <si>
    <t>"Trávník dle C4:" 109</t>
  </si>
  <si>
    <t>169563295</t>
  </si>
  <si>
    <t>"Hloubení řad dle D2, D3:" 1,1*1,6*142,5</t>
  </si>
  <si>
    <t>"Hloubení přípojek mimo řad dle D2, D3:" 0,6*1,65*0,6</t>
  </si>
  <si>
    <t>"MK živice:" -(3,5+39,2+5,8+7,7)*1,1*0,4*0,5</t>
  </si>
  <si>
    <t>"MK živice - přípojky:" -(0,2)*0,6*0,4</t>
  </si>
  <si>
    <t>"Vjezd žul. dlažba:" -(6,6+6,4+4+16,8)*1,1*0,4</t>
  </si>
  <si>
    <t>"Štěrková plocha - přípojky:" -(0,4)*0,6*0,1</t>
  </si>
  <si>
    <t>"Chodník dlažba:" -(1,3+1,3)*1,1*0,3</t>
  </si>
  <si>
    <t>"Trávník:" -(1,7+8,3+12+2,8+6,6+24,5+6,6)*1,1*0,2*2</t>
  </si>
  <si>
    <t>-1968718934</t>
  </si>
  <si>
    <t>"Křížení podzemního vedení kabelů dle D2 - řad:" 1*(1,1)*(1+1)*2</t>
  </si>
  <si>
    <t>916765034</t>
  </si>
  <si>
    <t>"Hloubení řad dle D2, D3:" 2*1,6*142,5</t>
  </si>
  <si>
    <t>-14231187</t>
  </si>
  <si>
    <t>632156343</t>
  </si>
  <si>
    <t>"Zemina:" 58,438</t>
  </si>
  <si>
    <t>"Kamenivo:" 9,155</t>
  </si>
  <si>
    <t>-354266482</t>
  </si>
  <si>
    <t>"Zemina:" -58,438</t>
  </si>
  <si>
    <t>566845806</t>
  </si>
  <si>
    <t>565083290</t>
  </si>
  <si>
    <t>137,29*2 'Přepočtené koeficientem množství</t>
  </si>
  <si>
    <t>-809951967</t>
  </si>
  <si>
    <t>-1452959458</t>
  </si>
  <si>
    <t>"Trávník:" (1,7+8,3+12+2,8+6,6+24,5+6,6)*1,1*(1,6-0,2-0,1-0,15-0,3)</t>
  </si>
  <si>
    <t>-1282836723</t>
  </si>
  <si>
    <t>"Vjezd dlažba:" (3,8+1,5+4,5+1,5+6,5+1,5+6)*0,35</t>
  </si>
  <si>
    <t>"Rozebrání povrchů dle C4 nad rýhou a v rozšíření štěrk, použita frakce 0/32:" 3*0,1</t>
  </si>
  <si>
    <t>-1731611719</t>
  </si>
  <si>
    <t>"Hloubení řad dle D2, D3 - lože:" -1,1*0,1*142,5</t>
  </si>
  <si>
    <t>"Hloubení přípojek mimo řad dle D2, D3 - lože:" -0,6*0,1*0,6</t>
  </si>
  <si>
    <t>"Hloubení řad dle D2, D3 - obsyp:" -1,1*(0,15+0,3)*142,5</t>
  </si>
  <si>
    <t>"Hloubení přípojek mimo řad dle D2, D3 - obsyp:" -0,6*(0,15+0,3)*0,6</t>
  </si>
  <si>
    <t>"Kamenivo:" -9,155</t>
  </si>
  <si>
    <t>923244006</t>
  </si>
  <si>
    <t>41,724*1,8*1,2</t>
  </si>
  <si>
    <t>691974477</t>
  </si>
  <si>
    <t>"Hloubení řad dle D2, D3 - obsyp:" 1,1*(0,15+0,3)*142,5</t>
  </si>
  <si>
    <t>"Hloubení přípojek mimo řad dle D2, D3 - obsyp:" 0,6*(0,15+0,3)*0,6</t>
  </si>
  <si>
    <t>-1364220621</t>
  </si>
  <si>
    <t>"Hloubení řad dle D2, D3 - obsyp:" 1,1*(0,15+0,3)*142,5*1,8*1,2</t>
  </si>
  <si>
    <t>"Hloubení přípojek mimo řad dle D2, D3 - obsyp:" 0,6*(0,15+0,3)*0,6*1,8*1,2</t>
  </si>
  <si>
    <t>-209312360</t>
  </si>
  <si>
    <t>-1969459285</t>
  </si>
  <si>
    <t>"Trávník dle C4:" 109+133</t>
  </si>
  <si>
    <t>-1553141790</t>
  </si>
  <si>
    <t>242*0,025 'Přepočtené koeficientem množství</t>
  </si>
  <si>
    <t>1721126919</t>
  </si>
  <si>
    <t>"Trávník dle C4:" 133</t>
  </si>
  <si>
    <t>105055180</t>
  </si>
  <si>
    <t>"Hloubení řad dle D2, D3 - lože:" 1,1*0,1*142,5</t>
  </si>
  <si>
    <t>"Hloubení přípojek mimo řad dle D2, D3 - lože:" 0,6*0,1*0,6</t>
  </si>
  <si>
    <t>1234127636</t>
  </si>
  <si>
    <t>"Obnovení povrchů dle C4 nad rýhou a v rozšíření chodníky, použita frakce 0/32:" 7</t>
  </si>
  <si>
    <t>"Obnovení povrchů dle C4 nad rýhou a v rozšíření štěrk, použita frakce 0/32:" 3</t>
  </si>
  <si>
    <t>169805236</t>
  </si>
  <si>
    <t>"Vjezd žul. dlažba:" 2*(3,8+1,5+4,5+1,5+6,5+1,5+6)</t>
  </si>
  <si>
    <t>-182914119</t>
  </si>
  <si>
    <t>"Obnovení povrchů dle C4 nad rýhou MK živice:" 8+0,5</t>
  </si>
  <si>
    <t>697694648</t>
  </si>
  <si>
    <t>"Obnovení povrchů dle C4 v rozšíření:" 18</t>
  </si>
  <si>
    <t>-1714986630</t>
  </si>
  <si>
    <t>-1072210169</t>
  </si>
  <si>
    <t>386463409</t>
  </si>
  <si>
    <t>1116747499</t>
  </si>
  <si>
    <t>"Obnovení povrchů dle C4 nad rýhou a v rozšíření dlažba vjezdy (dlažba z původních materiálů: kamenná dlažba, betonová dlažba, zatrav. dlažba):" 33</t>
  </si>
  <si>
    <t>561162532</t>
  </si>
  <si>
    <t>"Obnovení povrchů dle C4 nad rýhou a v rozšíření - dlažba chodníky (použit stávajícíc materiál):" 7</t>
  </si>
  <si>
    <t>-180780199</t>
  </si>
  <si>
    <t>"Obrubníky dle C4 - použit stávající materiál:" 14</t>
  </si>
  <si>
    <t>1131789861</t>
  </si>
  <si>
    <t>"Obrubníky dle C4 - použit stávající materiál:" 59</t>
  </si>
  <si>
    <t>-1168776732</t>
  </si>
  <si>
    <t>"MK živice dle C4:" 20</t>
  </si>
  <si>
    <t>1263028822</t>
  </si>
  <si>
    <t>-587566626</t>
  </si>
  <si>
    <t>"Rozebrání povrchů dle C4 v šířce rýhy řadu a přípojek:" 20</t>
  </si>
  <si>
    <t>-1363886823</t>
  </si>
  <si>
    <t>"Obrubníky dle C4 - použit stávající materiál:" 14+59</t>
  </si>
  <si>
    <t>1577347115</t>
  </si>
  <si>
    <t>99122088</t>
  </si>
  <si>
    <t>"Nevyužité kamenivo:" 6,82</t>
  </si>
  <si>
    <t>"Živice:" 3,96+2,07</t>
  </si>
  <si>
    <t>-1897530294</t>
  </si>
  <si>
    <t>12,85*9 'Přepočtené koeficientem množství</t>
  </si>
  <si>
    <t>1835149625</t>
  </si>
  <si>
    <t>1437960751</t>
  </si>
  <si>
    <t>1437394209</t>
  </si>
  <si>
    <t>002.002 - Výpis materiálu - řad</t>
  </si>
  <si>
    <t>652725255</t>
  </si>
  <si>
    <t>"Dle výpisu materiálu D11, pozice 24:" 1*0,8</t>
  </si>
  <si>
    <t>-1849912443</t>
  </si>
  <si>
    <t>"Dle výpisu materiálu D11, pozice 24:" 1</t>
  </si>
  <si>
    <t>-602430269</t>
  </si>
  <si>
    <t>-2049135183</t>
  </si>
  <si>
    <t>"Dle výpisu materiálu D11, pozice 1:" 142,5</t>
  </si>
  <si>
    <t>269655429</t>
  </si>
  <si>
    <t>142,5*1,05 'Přepočtené koeficientem množství</t>
  </si>
  <si>
    <t>-1884002501</t>
  </si>
  <si>
    <t>"Dle výpisu materiálu D11, pozice 2:" 7</t>
  </si>
  <si>
    <t>"Dle výpisu materiálu D11, pozice 11:" 5</t>
  </si>
  <si>
    <t>-1080802661</t>
  </si>
  <si>
    <t>R553003</t>
  </si>
  <si>
    <t xml:space="preserve">hrdlová tvarovka: koleno MMQ-kus DN 100 45°  dle DIN 28 650 </t>
  </si>
  <si>
    <t>1390661153</t>
  </si>
  <si>
    <t xml:space="preserve">Poznámka k položce:_x000d_
Hrdlová tvarovka: koleno MMQ-kus DN 100 45°  dle DIN 28 650         _x000d_
- násuvný hrdlový zámkový spoj s těsnícím kroužkem z EPDM _x000d_
- těleso tvárná litina_x000d_
- vně i uvnitř nástřik epoxidové pryskyřice dle směrnice GSK_x000d_
- médium pitná voda</t>
  </si>
  <si>
    <t>752500703</t>
  </si>
  <si>
    <t>1474353093</t>
  </si>
  <si>
    <t>208335175</t>
  </si>
  <si>
    <t>"Dle výpisu materiálu D11, pozice 9:" 1</t>
  </si>
  <si>
    <t>1168515312</t>
  </si>
  <si>
    <t>"Dle výpisu materiálu D11, pozice 18:" 3</t>
  </si>
  <si>
    <t>-1074024125</t>
  </si>
  <si>
    <t>R555002</t>
  </si>
  <si>
    <t>přírubová tvarovka s přír. odbočkou T-kus DN 100 PN 10/16 dle ČSN EN 545/2015</t>
  </si>
  <si>
    <t>-870999992</t>
  </si>
  <si>
    <t>Poznámka k položce:_x000d_
Přírubová tvarovka s přír. odbočkou T-kus DN 100 PN 10/16 dle ČSN EN 545/2015_x000d_
- těleso tvárná litina_x000d_
- vně i uvnitř nástřik epoxidové pryskyřice_x000d_
- médium pitná voda</t>
  </si>
  <si>
    <t>2009188988</t>
  </si>
  <si>
    <t>-264319812</t>
  </si>
  <si>
    <t>-942025804</t>
  </si>
  <si>
    <t>-547688963</t>
  </si>
  <si>
    <t>"Dle výpisu materiálu D11, pozice 23:" 1</t>
  </si>
  <si>
    <t>1619315278</t>
  </si>
  <si>
    <t>1958487123</t>
  </si>
  <si>
    <t>"Dle výpisu materiálu D11, pozice 26:" 143</t>
  </si>
  <si>
    <t>-1634356122</t>
  </si>
  <si>
    <t>"Dle výpisu materiálu D11, pozice 20 a skladba spoje:" 6</t>
  </si>
  <si>
    <t>2141984599</t>
  </si>
  <si>
    <t>-738004416</t>
  </si>
  <si>
    <t>1263622356</t>
  </si>
  <si>
    <t>"Dle výpisu materiálu D11, pozice 8:" 2</t>
  </si>
  <si>
    <t>995576384</t>
  </si>
  <si>
    <t>-348471454</t>
  </si>
  <si>
    <t>"Dle výpisu materiálu D11, pozice 27:" 2</t>
  </si>
  <si>
    <t>-1605415244</t>
  </si>
  <si>
    <t>-189170319</t>
  </si>
  <si>
    <t>"Dle výpisu materiálu D11, pozice 29:" 2</t>
  </si>
  <si>
    <t>426220361</t>
  </si>
  <si>
    <t>"Dle výpisu materiálu D11, pozice 25:" 147</t>
  </si>
  <si>
    <t>1085248757</t>
  </si>
  <si>
    <t>"Dle výpisu materiálu D11, pozice 6:" 2</t>
  </si>
  <si>
    <t>1004178409</t>
  </si>
  <si>
    <t>002.003 - Výpis materiálu - přípojky</t>
  </si>
  <si>
    <t>-1011056282</t>
  </si>
  <si>
    <t>1052980799</t>
  </si>
  <si>
    <t>50541021</t>
  </si>
  <si>
    <t>-1127705163</t>
  </si>
  <si>
    <t>1470213620</t>
  </si>
  <si>
    <t>535787792</t>
  </si>
  <si>
    <t>-1354741792</t>
  </si>
  <si>
    <t>-2077215288</t>
  </si>
  <si>
    <t>-193415218</t>
  </si>
  <si>
    <t>-1576507580</t>
  </si>
  <si>
    <t>134864867</t>
  </si>
  <si>
    <t>1622695601</t>
  </si>
  <si>
    <t>1762663082</t>
  </si>
  <si>
    <t>492865325</t>
  </si>
  <si>
    <t>725981636</t>
  </si>
  <si>
    <t>-1391377232</t>
  </si>
  <si>
    <t>-921808164</t>
  </si>
  <si>
    <t>-1199480196</t>
  </si>
  <si>
    <t>-511618449</t>
  </si>
  <si>
    <t>-246717958</t>
  </si>
  <si>
    <t>002.004 - Provizorní zásobení</t>
  </si>
  <si>
    <t>Přesouvání, napojování a další nutná průběžná manipulace s jednotlivými částmi provizorního napojení, demontáž, odvoz a likvidace provizorního zásobení vodou včetně všech souvisejících konstrukcí a prací</t>
  </si>
  <si>
    <t>1120658192</t>
  </si>
  <si>
    <t>-1001970536</t>
  </si>
  <si>
    <t>919490959</t>
  </si>
  <si>
    <t>-1181309938</t>
  </si>
  <si>
    <t>743163212</t>
  </si>
  <si>
    <t>"Dle výpisu materiálů provizorní zásobení dle D6, pozice --:" 150</t>
  </si>
  <si>
    <t>136817439</t>
  </si>
  <si>
    <t>2099785143</t>
  </si>
  <si>
    <t>-775265947</t>
  </si>
  <si>
    <t>72383933</t>
  </si>
  <si>
    <t>090 -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</si>
  <si>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</si>
  <si>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</si>
  <si>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</si>
  <si>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</si>
  <si>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</si>
  <si>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-643674138</t>
  </si>
  <si>
    <t>900002</t>
  </si>
  <si>
    <t>Provoz zařízení staveniště</t>
  </si>
  <si>
    <t>252268415</t>
  </si>
  <si>
    <t>900003</t>
  </si>
  <si>
    <t>Odstranění zařízení staveniště včetně uvedení ploch deponií a mezideponií do původního stavu</t>
  </si>
  <si>
    <t>-54946365</t>
  </si>
  <si>
    <t>900004</t>
  </si>
  <si>
    <t>Předání a převzetí zařízení staveniště</t>
  </si>
  <si>
    <t>1068718605</t>
  </si>
  <si>
    <t>900005</t>
  </si>
  <si>
    <t>Zhotovení dokumentace skutečného provedení stavby</t>
  </si>
  <si>
    <t>1830506078</t>
  </si>
  <si>
    <t>900006</t>
  </si>
  <si>
    <t>Geodetické zaměření skutečného provedení stavby</t>
  </si>
  <si>
    <t>-1825467234</t>
  </si>
  <si>
    <t>900007</t>
  </si>
  <si>
    <t>Geodetické vytýčení stavby akreditovaným geodetem</t>
  </si>
  <si>
    <t>-1082154192</t>
  </si>
  <si>
    <t>900008</t>
  </si>
  <si>
    <t>Zaměření a vytýčení stávajících inženýrských sítí</t>
  </si>
  <si>
    <t>-1509738686</t>
  </si>
  <si>
    <t>900009</t>
  </si>
  <si>
    <t>Ochrana porostů (kmenů stromů, kořenových systémů, keřů) v průběhu výstavby, případné odstranění keřů v blízkosti výkopu</t>
  </si>
  <si>
    <t>1248576025</t>
  </si>
  <si>
    <t>900010</t>
  </si>
  <si>
    <t>Komplexní zkoušky, průzkumy, revize a odběry vzorků předepsané projektovou dokumentací včetně prokázání kvality díla, včetně testu zeminy pro uskladnění</t>
  </si>
  <si>
    <t>-637838676</t>
  </si>
  <si>
    <t>900011</t>
  </si>
  <si>
    <t>Dočasná dopravní opatření a provozní vlivy včetně istalace, údržby a demontáže přechodného dopravího značení a zabezpečení staveniště</t>
  </si>
  <si>
    <t>181145940</t>
  </si>
  <si>
    <t>900012</t>
  </si>
  <si>
    <t>Užívání veřejných prostranství a ploch, poplatky spojené se záborem komunikací místních a komunikací II a III třídy, či tříd vyšších</t>
  </si>
  <si>
    <t>-698325350</t>
  </si>
  <si>
    <t>900013</t>
  </si>
  <si>
    <t xml:space="preserve">Provedení pasportizace objektů potenciálně dotčených stavbou </t>
  </si>
  <si>
    <t>1134240357</t>
  </si>
  <si>
    <t>900014</t>
  </si>
  <si>
    <t>Náklady související s prováděním prací v blízkosti drobných objektů (podkopávání a zajištění zídek a dalších překážek v trase výkopu)</t>
  </si>
  <si>
    <t>2020631179</t>
  </si>
  <si>
    <t>900015</t>
  </si>
  <si>
    <t>Převzetí a předání díla, kolaudační řízení</t>
  </si>
  <si>
    <t>2021412694</t>
  </si>
  <si>
    <t>900016</t>
  </si>
  <si>
    <t>Kompletační, koordinační a inženýrská činnost</t>
  </si>
  <si>
    <t>-1364258577</t>
  </si>
  <si>
    <t>900019</t>
  </si>
  <si>
    <t>Náklady související s vytrháním, rozebráním odvozem a likvidací stávajícího potrubí řadu a připojek</t>
  </si>
  <si>
    <t>-1989502923</t>
  </si>
  <si>
    <t>900020</t>
  </si>
  <si>
    <t>Zohlednění prací v ochranných pásmech inžernýrských sítí včetně případného zabezpečení vedení při souběhu nebo křížení</t>
  </si>
  <si>
    <t>10192511</t>
  </si>
  <si>
    <t>900023</t>
  </si>
  <si>
    <t>Náklady vzniklé v souvislosti s realizací stavby, uvedení dotčených ploch do původního stavu, včetně nutné demontáž a zpětné montáže obrubníků a dalších drobných prvků, průběžné a finální čištění komunikací</t>
  </si>
  <si>
    <t>-755885112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</si>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</sst>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3106123" TargetMode="External" /><Relationship Id="rId2" Type="http://schemas.openxmlformats.org/officeDocument/2006/relationships/hyperlink" Target="https://podminky.urs.cz/item/CS_URS_2022_01/113106151" TargetMode="External" /><Relationship Id="rId3" Type="http://schemas.openxmlformats.org/officeDocument/2006/relationships/hyperlink" Target="https://podminky.urs.cz/item/CS_URS_2022_01/113107421" TargetMode="External" /><Relationship Id="rId4" Type="http://schemas.openxmlformats.org/officeDocument/2006/relationships/hyperlink" Target="https://podminky.urs.cz/item/CS_URS_2022_01/113107431" TargetMode="External" /><Relationship Id="rId5" Type="http://schemas.openxmlformats.org/officeDocument/2006/relationships/hyperlink" Target="https://podminky.urs.cz/item/CS_URS_2022_01/113107523" TargetMode="External" /><Relationship Id="rId6" Type="http://schemas.openxmlformats.org/officeDocument/2006/relationships/hyperlink" Target="https://podminky.urs.cz/item/CS_URS_2022_01/113107524" TargetMode="External" /><Relationship Id="rId7" Type="http://schemas.openxmlformats.org/officeDocument/2006/relationships/hyperlink" Target="https://podminky.urs.cz/item/CS_URS_2022_01/113107542" TargetMode="External" /><Relationship Id="rId8" Type="http://schemas.openxmlformats.org/officeDocument/2006/relationships/hyperlink" Target="https://podminky.urs.cz/item/CS_URS_2022_01/113154123" TargetMode="External" /><Relationship Id="rId9" Type="http://schemas.openxmlformats.org/officeDocument/2006/relationships/hyperlink" Target="https://podminky.urs.cz/item/CS_URS_2022_01/113202111" TargetMode="External" /><Relationship Id="rId10" Type="http://schemas.openxmlformats.org/officeDocument/2006/relationships/hyperlink" Target="https://podminky.urs.cz/item/CS_URS_2022_01/113203111" TargetMode="External" /><Relationship Id="rId11" Type="http://schemas.openxmlformats.org/officeDocument/2006/relationships/hyperlink" Target="https://podminky.urs.cz/item/CS_URS_2022_01/119001405" TargetMode="External" /><Relationship Id="rId12" Type="http://schemas.openxmlformats.org/officeDocument/2006/relationships/hyperlink" Target="https://podminky.urs.cz/item/CS_URS_2022_01/119001421" TargetMode="External" /><Relationship Id="rId13" Type="http://schemas.openxmlformats.org/officeDocument/2006/relationships/hyperlink" Target="https://podminky.urs.cz/item/CS_URS_2022_01/121151103" TargetMode="External" /><Relationship Id="rId14" Type="http://schemas.openxmlformats.org/officeDocument/2006/relationships/hyperlink" Target="https://podminky.urs.cz/item/CS_URS_2022_01/132254204" TargetMode="External" /><Relationship Id="rId15" Type="http://schemas.openxmlformats.org/officeDocument/2006/relationships/hyperlink" Target="https://podminky.urs.cz/item/CS_URS_2022_01/139001101" TargetMode="External" /><Relationship Id="rId16" Type="http://schemas.openxmlformats.org/officeDocument/2006/relationships/hyperlink" Target="https://podminky.urs.cz/item/CS_URS_2022_01/151811132" TargetMode="External" /><Relationship Id="rId17" Type="http://schemas.openxmlformats.org/officeDocument/2006/relationships/hyperlink" Target="https://podminky.urs.cz/item/CS_URS_2022_01/151811232" TargetMode="External" /><Relationship Id="rId18" Type="http://schemas.openxmlformats.org/officeDocument/2006/relationships/hyperlink" Target="https://podminky.urs.cz/item/CS_URS_2022_01/162251102" TargetMode="External" /><Relationship Id="rId19" Type="http://schemas.openxmlformats.org/officeDocument/2006/relationships/hyperlink" Target="https://podminky.urs.cz/item/CS_URS_2022_01/162751117" TargetMode="External" /><Relationship Id="rId20" Type="http://schemas.openxmlformats.org/officeDocument/2006/relationships/hyperlink" Target="https://podminky.urs.cz/item/CS_URS_2022_01/167151101" TargetMode="External" /><Relationship Id="rId21" Type="http://schemas.openxmlformats.org/officeDocument/2006/relationships/hyperlink" Target="https://podminky.urs.cz/item/CS_URS_2022_01/171201231" TargetMode="External" /><Relationship Id="rId22" Type="http://schemas.openxmlformats.org/officeDocument/2006/relationships/hyperlink" Target="https://podminky.urs.cz/item/CS_URS_2022_01/171251201" TargetMode="External" /><Relationship Id="rId23" Type="http://schemas.openxmlformats.org/officeDocument/2006/relationships/hyperlink" Target="https://podminky.urs.cz/item/CS_URS_2022_01/174101101" TargetMode="External" /><Relationship Id="rId24" Type="http://schemas.openxmlformats.org/officeDocument/2006/relationships/hyperlink" Target="https://podminky.urs.cz/item/CS_URS_2022_01/174101101" TargetMode="External" /><Relationship Id="rId25" Type="http://schemas.openxmlformats.org/officeDocument/2006/relationships/hyperlink" Target="https://podminky.urs.cz/item/CS_URS_2022_01/174101101" TargetMode="External" /><Relationship Id="rId26" Type="http://schemas.openxmlformats.org/officeDocument/2006/relationships/hyperlink" Target="https://podminky.urs.cz/item/CS_URS_2022_01/175151101" TargetMode="External" /><Relationship Id="rId27" Type="http://schemas.openxmlformats.org/officeDocument/2006/relationships/hyperlink" Target="https://podminky.urs.cz/item/CS_URS_2022_01/181351003" TargetMode="External" /><Relationship Id="rId28" Type="http://schemas.openxmlformats.org/officeDocument/2006/relationships/hyperlink" Target="https://podminky.urs.cz/item/CS_URS_2022_01/181411131" TargetMode="External" /><Relationship Id="rId29" Type="http://schemas.openxmlformats.org/officeDocument/2006/relationships/hyperlink" Target="https://podminky.urs.cz/item/CS_URS_2022_01/181912111" TargetMode="External" /><Relationship Id="rId30" Type="http://schemas.openxmlformats.org/officeDocument/2006/relationships/hyperlink" Target="https://podminky.urs.cz/item/CS_URS_2022_01/451541111" TargetMode="External" /><Relationship Id="rId31" Type="http://schemas.openxmlformats.org/officeDocument/2006/relationships/hyperlink" Target="https://podminky.urs.cz/item/CS_URS_2022_01/564831011" TargetMode="External" /><Relationship Id="rId32" Type="http://schemas.openxmlformats.org/officeDocument/2006/relationships/hyperlink" Target="https://podminky.urs.cz/item/CS_URS_2022_01/564851011" TargetMode="External" /><Relationship Id="rId33" Type="http://schemas.openxmlformats.org/officeDocument/2006/relationships/hyperlink" Target="https://podminky.urs.cz/item/CS_URS_2022_01/564871016" TargetMode="External" /><Relationship Id="rId34" Type="http://schemas.openxmlformats.org/officeDocument/2006/relationships/hyperlink" Target="https://podminky.urs.cz/item/CS_URS_2022_01/565145111" TargetMode="External" /><Relationship Id="rId35" Type="http://schemas.openxmlformats.org/officeDocument/2006/relationships/hyperlink" Target="https://podminky.urs.cz/item/CS_URS_2022_01/573111112" TargetMode="External" /><Relationship Id="rId36" Type="http://schemas.openxmlformats.org/officeDocument/2006/relationships/hyperlink" Target="https://podminky.urs.cz/item/CS_URS_2022_01/573211109" TargetMode="External" /><Relationship Id="rId37" Type="http://schemas.openxmlformats.org/officeDocument/2006/relationships/hyperlink" Target="https://podminky.urs.cz/item/CS_URS_2022_01/577134131" TargetMode="External" /><Relationship Id="rId38" Type="http://schemas.openxmlformats.org/officeDocument/2006/relationships/hyperlink" Target="https://podminky.urs.cz/item/CS_URS_2022_01/581121115" TargetMode="External" /><Relationship Id="rId39" Type="http://schemas.openxmlformats.org/officeDocument/2006/relationships/hyperlink" Target="https://podminky.urs.cz/item/CS_URS_2022_01/591111111" TargetMode="External" /><Relationship Id="rId40" Type="http://schemas.openxmlformats.org/officeDocument/2006/relationships/hyperlink" Target="https://podminky.urs.cz/item/CS_URS_2022_01/596211110" TargetMode="External" /><Relationship Id="rId41" Type="http://schemas.openxmlformats.org/officeDocument/2006/relationships/hyperlink" Target="https://podminky.urs.cz/item/CS_URS_2022_01/916111123" TargetMode="External" /><Relationship Id="rId42" Type="http://schemas.openxmlformats.org/officeDocument/2006/relationships/hyperlink" Target="https://podminky.urs.cz/item/CS_URS_2022_01/916131213" TargetMode="External" /><Relationship Id="rId43" Type="http://schemas.openxmlformats.org/officeDocument/2006/relationships/hyperlink" Target="https://podminky.urs.cz/item/CS_URS_2022_01/916231213" TargetMode="External" /><Relationship Id="rId44" Type="http://schemas.openxmlformats.org/officeDocument/2006/relationships/hyperlink" Target="https://podminky.urs.cz/item/CS_URS_2022_01/916241213" TargetMode="External" /><Relationship Id="rId45" Type="http://schemas.openxmlformats.org/officeDocument/2006/relationships/hyperlink" Target="https://podminky.urs.cz/item/CS_URS_2022_01/919112114" TargetMode="External" /><Relationship Id="rId46" Type="http://schemas.openxmlformats.org/officeDocument/2006/relationships/hyperlink" Target="https://podminky.urs.cz/item/CS_URS_2022_01/919121132" TargetMode="External" /><Relationship Id="rId47" Type="http://schemas.openxmlformats.org/officeDocument/2006/relationships/hyperlink" Target="https://podminky.urs.cz/item/CS_URS_2022_01/919735112" TargetMode="External" /><Relationship Id="rId48" Type="http://schemas.openxmlformats.org/officeDocument/2006/relationships/hyperlink" Target="https://podminky.urs.cz/item/CS_URS_2022_01/919735123" TargetMode="External" /><Relationship Id="rId49" Type="http://schemas.openxmlformats.org/officeDocument/2006/relationships/hyperlink" Target="https://podminky.urs.cz/item/CS_URS_2022_01/979024442" TargetMode="External" /><Relationship Id="rId50" Type="http://schemas.openxmlformats.org/officeDocument/2006/relationships/hyperlink" Target="https://podminky.urs.cz/item/CS_URS_2022_01/979054441" TargetMode="External" /><Relationship Id="rId51" Type="http://schemas.openxmlformats.org/officeDocument/2006/relationships/hyperlink" Target="https://podminky.urs.cz/item/CS_URS_2022_01/979054442" TargetMode="External" /><Relationship Id="rId52" Type="http://schemas.openxmlformats.org/officeDocument/2006/relationships/hyperlink" Target="https://podminky.urs.cz/item/CS_URS_2022_01/997221561" TargetMode="External" /><Relationship Id="rId53" Type="http://schemas.openxmlformats.org/officeDocument/2006/relationships/hyperlink" Target="https://podminky.urs.cz/item/CS_URS_2022_01/997221569" TargetMode="External" /><Relationship Id="rId54" Type="http://schemas.openxmlformats.org/officeDocument/2006/relationships/hyperlink" Target="https://podminky.urs.cz/item/CS_URS_2022_01/997221861" TargetMode="External" /><Relationship Id="rId55" Type="http://schemas.openxmlformats.org/officeDocument/2006/relationships/hyperlink" Target="https://podminky.urs.cz/item/CS_URS_2022_01/997221873" TargetMode="External" /><Relationship Id="rId56" Type="http://schemas.openxmlformats.org/officeDocument/2006/relationships/hyperlink" Target="https://podminky.urs.cz/item/CS_URS_2022_01/997221875" TargetMode="External" /><Relationship Id="rId57" Type="http://schemas.openxmlformats.org/officeDocument/2006/relationships/hyperlink" Target="https://podminky.urs.cz/item/CS_URS_2022_01/998273102" TargetMode="External" /><Relationship Id="rId5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31151343" TargetMode="External" /><Relationship Id="rId2" Type="http://schemas.openxmlformats.org/officeDocument/2006/relationships/hyperlink" Target="https://podminky.urs.cz/item/CS_URS_2022_01/851261131" TargetMode="External" /><Relationship Id="rId3" Type="http://schemas.openxmlformats.org/officeDocument/2006/relationships/hyperlink" Target="https://podminky.urs.cz/item/CS_URS_2022_01/857241131" TargetMode="External" /><Relationship Id="rId4" Type="http://schemas.openxmlformats.org/officeDocument/2006/relationships/hyperlink" Target="https://podminky.urs.cz/item/CS_URS_2022_01/857261131" TargetMode="External" /><Relationship Id="rId5" Type="http://schemas.openxmlformats.org/officeDocument/2006/relationships/hyperlink" Target="https://podminky.urs.cz/item/CS_URS_2022_01/857262122" TargetMode="External" /><Relationship Id="rId6" Type="http://schemas.openxmlformats.org/officeDocument/2006/relationships/hyperlink" Target="https://podminky.urs.cz/item/CS_URS_2022_01/857264122" TargetMode="External" /><Relationship Id="rId7" Type="http://schemas.openxmlformats.org/officeDocument/2006/relationships/hyperlink" Target="https://podminky.urs.cz/item/CS_URS_2022_01/857312122" TargetMode="External" /><Relationship Id="rId8" Type="http://schemas.openxmlformats.org/officeDocument/2006/relationships/hyperlink" Target="https://podminky.urs.cz/item/CS_URS_2022_01/857314122" TargetMode="External" /><Relationship Id="rId9" Type="http://schemas.openxmlformats.org/officeDocument/2006/relationships/hyperlink" Target="https://podminky.urs.cz/item/CS_URS_2022_01/892271111" TargetMode="External" /><Relationship Id="rId10" Type="http://schemas.openxmlformats.org/officeDocument/2006/relationships/hyperlink" Target="https://podminky.urs.cz/item/CS_URS_2022_01/892273122" TargetMode="External" /><Relationship Id="rId11" Type="http://schemas.openxmlformats.org/officeDocument/2006/relationships/hyperlink" Target="https://podminky.urs.cz/item/CS_URS_2022_01/892372111" TargetMode="External" /><Relationship Id="rId12" Type="http://schemas.openxmlformats.org/officeDocument/2006/relationships/hyperlink" Target="https://podminky.urs.cz/item/CS_URS_2022_01/899722113" TargetMode="External" /><Relationship Id="rId13" Type="http://schemas.openxmlformats.org/officeDocument/2006/relationships/hyperlink" Target="https://podminky.urs.cz/item/CS_URS_2022_01/891247112" TargetMode="External" /><Relationship Id="rId14" Type="http://schemas.openxmlformats.org/officeDocument/2006/relationships/hyperlink" Target="https://podminky.urs.cz/item/CS_URS_2022_01/891261112" TargetMode="External" /><Relationship Id="rId15" Type="http://schemas.openxmlformats.org/officeDocument/2006/relationships/hyperlink" Target="https://podminky.urs.cz/item/CS_URS_2022_01/891311112" TargetMode="External" /><Relationship Id="rId16" Type="http://schemas.openxmlformats.org/officeDocument/2006/relationships/hyperlink" Target="https://podminky.urs.cz/item/CS_URS_2022_01/899401113" TargetMode="External" /><Relationship Id="rId17" Type="http://schemas.openxmlformats.org/officeDocument/2006/relationships/hyperlink" Target="https://podminky.urs.cz/item/CS_URS_2022_01/998273102" TargetMode="External" /><Relationship Id="rId1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871161211" TargetMode="External" /><Relationship Id="rId2" Type="http://schemas.openxmlformats.org/officeDocument/2006/relationships/hyperlink" Target="https://podminky.urs.cz/item/CS_URS_2022_01/877161101" TargetMode="External" /><Relationship Id="rId3" Type="http://schemas.openxmlformats.org/officeDocument/2006/relationships/hyperlink" Target="https://podminky.urs.cz/item/CS_URS_2022_01/877251120" TargetMode="External" /><Relationship Id="rId4" Type="http://schemas.openxmlformats.org/officeDocument/2006/relationships/hyperlink" Target="https://podminky.urs.cz/item/CS_URS_2022_01/892233122" TargetMode="External" /><Relationship Id="rId5" Type="http://schemas.openxmlformats.org/officeDocument/2006/relationships/hyperlink" Target="https://podminky.urs.cz/item/CS_URS_2022_01/892241111" TargetMode="External" /><Relationship Id="rId6" Type="http://schemas.openxmlformats.org/officeDocument/2006/relationships/hyperlink" Target="https://podminky.urs.cz/item/CS_URS_2022_01/899722113" TargetMode="External" /><Relationship Id="rId7" Type="http://schemas.openxmlformats.org/officeDocument/2006/relationships/hyperlink" Target="https://podminky.urs.cz/item/CS_URS_2022_01/998276101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857262122" TargetMode="External" /><Relationship Id="rId2" Type="http://schemas.openxmlformats.org/officeDocument/2006/relationships/hyperlink" Target="https://podminky.urs.cz/item/CS_URS_2022_01/871161211" TargetMode="External" /><Relationship Id="rId3" Type="http://schemas.openxmlformats.org/officeDocument/2006/relationships/hyperlink" Target="https://podminky.urs.cz/item/CS_URS_2022_01/871211211" TargetMode="External" /><Relationship Id="rId4" Type="http://schemas.openxmlformats.org/officeDocument/2006/relationships/hyperlink" Target="https://podminky.urs.cz/item/CS_URS_2022_01/892233122" TargetMode="External" /><Relationship Id="rId5" Type="http://schemas.openxmlformats.org/officeDocument/2006/relationships/hyperlink" Target="https://podminky.urs.cz/item/CS_URS_2022_01/892241111" TargetMode="External" /><Relationship Id="rId6" Type="http://schemas.openxmlformats.org/officeDocument/2006/relationships/hyperlink" Target="https://podminky.urs.cz/item/CS_URS_2022_01/998276101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3106123" TargetMode="External" /><Relationship Id="rId2" Type="http://schemas.openxmlformats.org/officeDocument/2006/relationships/hyperlink" Target="https://podminky.urs.cz/item/CS_URS_2022_01/113106151" TargetMode="External" /><Relationship Id="rId3" Type="http://schemas.openxmlformats.org/officeDocument/2006/relationships/hyperlink" Target="https://podminky.urs.cz/item/CS_URS_2022_01/113107421" TargetMode="External" /><Relationship Id="rId4" Type="http://schemas.openxmlformats.org/officeDocument/2006/relationships/hyperlink" Target="https://podminky.urs.cz/item/CS_URS_2022_01/113107523" TargetMode="External" /><Relationship Id="rId5" Type="http://schemas.openxmlformats.org/officeDocument/2006/relationships/hyperlink" Target="https://podminky.urs.cz/item/CS_URS_2022_01/113107524" TargetMode="External" /><Relationship Id="rId6" Type="http://schemas.openxmlformats.org/officeDocument/2006/relationships/hyperlink" Target="https://podminky.urs.cz/item/CS_URS_2022_01/113107542" TargetMode="External" /><Relationship Id="rId7" Type="http://schemas.openxmlformats.org/officeDocument/2006/relationships/hyperlink" Target="https://podminky.urs.cz/item/CS_URS_2022_01/113154123" TargetMode="External" /><Relationship Id="rId8" Type="http://schemas.openxmlformats.org/officeDocument/2006/relationships/hyperlink" Target="https://podminky.urs.cz/item/CS_URS_2022_01/113202111" TargetMode="External" /><Relationship Id="rId9" Type="http://schemas.openxmlformats.org/officeDocument/2006/relationships/hyperlink" Target="https://podminky.urs.cz/item/CS_URS_2022_01/119001405" TargetMode="External" /><Relationship Id="rId10" Type="http://schemas.openxmlformats.org/officeDocument/2006/relationships/hyperlink" Target="https://podminky.urs.cz/item/CS_URS_2022_01/119001421" TargetMode="External" /><Relationship Id="rId11" Type="http://schemas.openxmlformats.org/officeDocument/2006/relationships/hyperlink" Target="https://podminky.urs.cz/item/CS_URS_2022_01/121151103" TargetMode="External" /><Relationship Id="rId12" Type="http://schemas.openxmlformats.org/officeDocument/2006/relationships/hyperlink" Target="https://podminky.urs.cz/item/CS_URS_2022_01/132254204" TargetMode="External" /><Relationship Id="rId13" Type="http://schemas.openxmlformats.org/officeDocument/2006/relationships/hyperlink" Target="https://podminky.urs.cz/item/CS_URS_2022_01/139001101" TargetMode="External" /><Relationship Id="rId14" Type="http://schemas.openxmlformats.org/officeDocument/2006/relationships/hyperlink" Target="https://podminky.urs.cz/item/CS_URS_2022_01/151811132" TargetMode="External" /><Relationship Id="rId15" Type="http://schemas.openxmlformats.org/officeDocument/2006/relationships/hyperlink" Target="https://podminky.urs.cz/item/CS_URS_2022_01/151811232" TargetMode="External" /><Relationship Id="rId16" Type="http://schemas.openxmlformats.org/officeDocument/2006/relationships/hyperlink" Target="https://podminky.urs.cz/item/CS_URS_2022_01/162251102" TargetMode="External" /><Relationship Id="rId17" Type="http://schemas.openxmlformats.org/officeDocument/2006/relationships/hyperlink" Target="https://podminky.urs.cz/item/CS_URS_2022_01/162751117" TargetMode="External" /><Relationship Id="rId18" Type="http://schemas.openxmlformats.org/officeDocument/2006/relationships/hyperlink" Target="https://podminky.urs.cz/item/CS_URS_2022_01/167151101" TargetMode="External" /><Relationship Id="rId19" Type="http://schemas.openxmlformats.org/officeDocument/2006/relationships/hyperlink" Target="https://podminky.urs.cz/item/CS_URS_2022_01/171201231" TargetMode="External" /><Relationship Id="rId20" Type="http://schemas.openxmlformats.org/officeDocument/2006/relationships/hyperlink" Target="https://podminky.urs.cz/item/CS_URS_2022_01/171251201" TargetMode="External" /><Relationship Id="rId21" Type="http://schemas.openxmlformats.org/officeDocument/2006/relationships/hyperlink" Target="https://podminky.urs.cz/item/CS_URS_2022_01/174101101" TargetMode="External" /><Relationship Id="rId22" Type="http://schemas.openxmlformats.org/officeDocument/2006/relationships/hyperlink" Target="https://podminky.urs.cz/item/CS_URS_2022_01/174101101" TargetMode="External" /><Relationship Id="rId23" Type="http://schemas.openxmlformats.org/officeDocument/2006/relationships/hyperlink" Target="https://podminky.urs.cz/item/CS_URS_2022_01/174101101" TargetMode="External" /><Relationship Id="rId24" Type="http://schemas.openxmlformats.org/officeDocument/2006/relationships/hyperlink" Target="https://podminky.urs.cz/item/CS_URS_2022_01/175151101" TargetMode="External" /><Relationship Id="rId25" Type="http://schemas.openxmlformats.org/officeDocument/2006/relationships/hyperlink" Target="https://podminky.urs.cz/item/CS_URS_2022_01/181351003" TargetMode="External" /><Relationship Id="rId26" Type="http://schemas.openxmlformats.org/officeDocument/2006/relationships/hyperlink" Target="https://podminky.urs.cz/item/CS_URS_2022_01/181411131" TargetMode="External" /><Relationship Id="rId27" Type="http://schemas.openxmlformats.org/officeDocument/2006/relationships/hyperlink" Target="https://podminky.urs.cz/item/CS_URS_2022_01/181912111" TargetMode="External" /><Relationship Id="rId28" Type="http://schemas.openxmlformats.org/officeDocument/2006/relationships/hyperlink" Target="https://podminky.urs.cz/item/CS_URS_2022_01/451541111" TargetMode="External" /><Relationship Id="rId29" Type="http://schemas.openxmlformats.org/officeDocument/2006/relationships/hyperlink" Target="https://podminky.urs.cz/item/CS_URS_2022_01/564831011" TargetMode="External" /><Relationship Id="rId30" Type="http://schemas.openxmlformats.org/officeDocument/2006/relationships/hyperlink" Target="https://podminky.urs.cz/item/CS_URS_2022_01/564851011" TargetMode="External" /><Relationship Id="rId31" Type="http://schemas.openxmlformats.org/officeDocument/2006/relationships/hyperlink" Target="https://podminky.urs.cz/item/CS_URS_2022_01/564871016" TargetMode="External" /><Relationship Id="rId32" Type="http://schemas.openxmlformats.org/officeDocument/2006/relationships/hyperlink" Target="https://podminky.urs.cz/item/CS_URS_2022_01/565145111" TargetMode="External" /><Relationship Id="rId33" Type="http://schemas.openxmlformats.org/officeDocument/2006/relationships/hyperlink" Target="https://podminky.urs.cz/item/CS_URS_2022_01/573111112" TargetMode="External" /><Relationship Id="rId34" Type="http://schemas.openxmlformats.org/officeDocument/2006/relationships/hyperlink" Target="https://podminky.urs.cz/item/CS_URS_2022_01/573211109" TargetMode="External" /><Relationship Id="rId35" Type="http://schemas.openxmlformats.org/officeDocument/2006/relationships/hyperlink" Target="https://podminky.urs.cz/item/CS_URS_2022_01/577134131" TargetMode="External" /><Relationship Id="rId36" Type="http://schemas.openxmlformats.org/officeDocument/2006/relationships/hyperlink" Target="https://podminky.urs.cz/item/CS_URS_2022_01/591111111" TargetMode="External" /><Relationship Id="rId37" Type="http://schemas.openxmlformats.org/officeDocument/2006/relationships/hyperlink" Target="https://podminky.urs.cz/item/CS_URS_2022_01/596211110" TargetMode="External" /><Relationship Id="rId38" Type="http://schemas.openxmlformats.org/officeDocument/2006/relationships/hyperlink" Target="https://podminky.urs.cz/item/CS_URS_2022_01/916131213" TargetMode="External" /><Relationship Id="rId39" Type="http://schemas.openxmlformats.org/officeDocument/2006/relationships/hyperlink" Target="https://podminky.urs.cz/item/CS_URS_2022_01/916241213" TargetMode="External" /><Relationship Id="rId40" Type="http://schemas.openxmlformats.org/officeDocument/2006/relationships/hyperlink" Target="https://podminky.urs.cz/item/CS_URS_2022_01/919112114" TargetMode="External" /><Relationship Id="rId41" Type="http://schemas.openxmlformats.org/officeDocument/2006/relationships/hyperlink" Target="https://podminky.urs.cz/item/CS_URS_2022_01/919121132" TargetMode="External" /><Relationship Id="rId42" Type="http://schemas.openxmlformats.org/officeDocument/2006/relationships/hyperlink" Target="https://podminky.urs.cz/item/CS_URS_2022_01/919735112" TargetMode="External" /><Relationship Id="rId43" Type="http://schemas.openxmlformats.org/officeDocument/2006/relationships/hyperlink" Target="https://podminky.urs.cz/item/CS_URS_2022_01/979024442" TargetMode="External" /><Relationship Id="rId44" Type="http://schemas.openxmlformats.org/officeDocument/2006/relationships/hyperlink" Target="https://podminky.urs.cz/item/CS_URS_2022_01/979054441" TargetMode="External" /><Relationship Id="rId45" Type="http://schemas.openxmlformats.org/officeDocument/2006/relationships/hyperlink" Target="https://podminky.urs.cz/item/CS_URS_2022_01/997221561" TargetMode="External" /><Relationship Id="rId46" Type="http://schemas.openxmlformats.org/officeDocument/2006/relationships/hyperlink" Target="https://podminky.urs.cz/item/CS_URS_2022_01/997221569" TargetMode="External" /><Relationship Id="rId47" Type="http://schemas.openxmlformats.org/officeDocument/2006/relationships/hyperlink" Target="https://podminky.urs.cz/item/CS_URS_2022_01/997221873" TargetMode="External" /><Relationship Id="rId48" Type="http://schemas.openxmlformats.org/officeDocument/2006/relationships/hyperlink" Target="https://podminky.urs.cz/item/CS_URS_2022_01/997221875" TargetMode="External" /><Relationship Id="rId49" Type="http://schemas.openxmlformats.org/officeDocument/2006/relationships/hyperlink" Target="https://podminky.urs.cz/item/CS_URS_2022_01/998273102" TargetMode="External" /><Relationship Id="rId5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31151343" TargetMode="External" /><Relationship Id="rId2" Type="http://schemas.openxmlformats.org/officeDocument/2006/relationships/hyperlink" Target="https://podminky.urs.cz/item/CS_URS_2022_01/851261131" TargetMode="External" /><Relationship Id="rId3" Type="http://schemas.openxmlformats.org/officeDocument/2006/relationships/hyperlink" Target="https://podminky.urs.cz/item/CS_URS_2022_01/857261131" TargetMode="External" /><Relationship Id="rId4" Type="http://schemas.openxmlformats.org/officeDocument/2006/relationships/hyperlink" Target="https://podminky.urs.cz/item/CS_URS_2022_01/857262122" TargetMode="External" /><Relationship Id="rId5" Type="http://schemas.openxmlformats.org/officeDocument/2006/relationships/hyperlink" Target="https://podminky.urs.cz/item/CS_URS_2022_01/857264122" TargetMode="External" /><Relationship Id="rId6" Type="http://schemas.openxmlformats.org/officeDocument/2006/relationships/hyperlink" Target="https://podminky.urs.cz/item/CS_URS_2022_01/892271111" TargetMode="External" /><Relationship Id="rId7" Type="http://schemas.openxmlformats.org/officeDocument/2006/relationships/hyperlink" Target="https://podminky.urs.cz/item/CS_URS_2022_01/892273122" TargetMode="External" /><Relationship Id="rId8" Type="http://schemas.openxmlformats.org/officeDocument/2006/relationships/hyperlink" Target="https://podminky.urs.cz/item/CS_URS_2022_01/892372111" TargetMode="External" /><Relationship Id="rId9" Type="http://schemas.openxmlformats.org/officeDocument/2006/relationships/hyperlink" Target="https://podminky.urs.cz/item/CS_URS_2022_01/899722113" TargetMode="External" /><Relationship Id="rId10" Type="http://schemas.openxmlformats.org/officeDocument/2006/relationships/hyperlink" Target="https://podminky.urs.cz/item/CS_URS_2022_01/891261112" TargetMode="External" /><Relationship Id="rId11" Type="http://schemas.openxmlformats.org/officeDocument/2006/relationships/hyperlink" Target="https://podminky.urs.cz/item/CS_URS_2022_01/998273102" TargetMode="External" /><Relationship Id="rId1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871161211" TargetMode="External" /><Relationship Id="rId2" Type="http://schemas.openxmlformats.org/officeDocument/2006/relationships/hyperlink" Target="https://podminky.urs.cz/item/CS_URS_2022_01/877161101" TargetMode="External" /><Relationship Id="rId3" Type="http://schemas.openxmlformats.org/officeDocument/2006/relationships/hyperlink" Target="https://podminky.urs.cz/item/CS_URS_2022_01/877251120" TargetMode="External" /><Relationship Id="rId4" Type="http://schemas.openxmlformats.org/officeDocument/2006/relationships/hyperlink" Target="https://podminky.urs.cz/item/CS_URS_2022_01/892233122" TargetMode="External" /><Relationship Id="rId5" Type="http://schemas.openxmlformats.org/officeDocument/2006/relationships/hyperlink" Target="https://podminky.urs.cz/item/CS_URS_2022_01/892241111" TargetMode="External" /><Relationship Id="rId6" Type="http://schemas.openxmlformats.org/officeDocument/2006/relationships/hyperlink" Target="https://podminky.urs.cz/item/CS_URS_2022_01/899722113" TargetMode="External" /><Relationship Id="rId7" Type="http://schemas.openxmlformats.org/officeDocument/2006/relationships/hyperlink" Target="https://podminky.urs.cz/item/CS_URS_2022_01/998276101" TargetMode="External" /><Relationship Id="rId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857262122" TargetMode="External" /><Relationship Id="rId2" Type="http://schemas.openxmlformats.org/officeDocument/2006/relationships/hyperlink" Target="https://podminky.urs.cz/item/CS_URS_2022_01/871161211" TargetMode="External" /><Relationship Id="rId3" Type="http://schemas.openxmlformats.org/officeDocument/2006/relationships/hyperlink" Target="https://podminky.urs.cz/item/CS_URS_2022_01/871211211" TargetMode="External" /><Relationship Id="rId4" Type="http://schemas.openxmlformats.org/officeDocument/2006/relationships/hyperlink" Target="https://podminky.urs.cz/item/CS_URS_2022_01/892233122" TargetMode="External" /><Relationship Id="rId5" Type="http://schemas.openxmlformats.org/officeDocument/2006/relationships/hyperlink" Target="https://podminky.urs.cz/item/CS_URS_2022_01/892241111" TargetMode="External" /><Relationship Id="rId6" Type="http://schemas.openxmlformats.org/officeDocument/2006/relationships/hyperlink" Target="https://podminky.urs.cz/item/CS_URS_2022_01/998276101" TargetMode="External" /><Relationship Id="rId7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36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37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38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39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40</v>
      </c>
      <c r="E29" s="49"/>
      <c r="F29" s="34" t="s">
        <v>41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42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43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44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45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46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47</v>
      </c>
      <c r="U35" s="56"/>
      <c r="V35" s="56"/>
      <c r="W35" s="56"/>
      <c r="X35" s="58" t="s">
        <v>48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2022/024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Buchlovice - oprava části vodovodního řadu B-2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Buchlovice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27. 5. 2022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50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51</v>
      </c>
      <c r="D52" s="89"/>
      <c r="E52" s="89"/>
      <c r="F52" s="89"/>
      <c r="G52" s="89"/>
      <c r="H52" s="90"/>
      <c r="I52" s="91" t="s">
        <v>52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53</v>
      </c>
      <c r="AH52" s="89"/>
      <c r="AI52" s="89"/>
      <c r="AJ52" s="89"/>
      <c r="AK52" s="89"/>
      <c r="AL52" s="89"/>
      <c r="AM52" s="89"/>
      <c r="AN52" s="91" t="s">
        <v>54</v>
      </c>
      <c r="AO52" s="89"/>
      <c r="AP52" s="89"/>
      <c r="AQ52" s="93" t="s">
        <v>55</v>
      </c>
      <c r="AR52" s="46"/>
      <c r="AS52" s="94" t="s">
        <v>56</v>
      </c>
      <c r="AT52" s="95" t="s">
        <v>57</v>
      </c>
      <c r="AU52" s="95" t="s">
        <v>58</v>
      </c>
      <c r="AV52" s="95" t="s">
        <v>59</v>
      </c>
      <c r="AW52" s="95" t="s">
        <v>60</v>
      </c>
      <c r="AX52" s="95" t="s">
        <v>61</v>
      </c>
      <c r="AY52" s="95" t="s">
        <v>62</v>
      </c>
      <c r="AZ52" s="95" t="s">
        <v>63</v>
      </c>
      <c r="BA52" s="95" t="s">
        <v>64</v>
      </c>
      <c r="BB52" s="95" t="s">
        <v>65</v>
      </c>
      <c r="BC52" s="95" t="s">
        <v>66</v>
      </c>
      <c r="BD52" s="96" t="s">
        <v>67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68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ROUND(AG55+AG60+AG65,2)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ROUND(AS55+AS60+AS65,2)</f>
        <v>0</v>
      </c>
      <c r="AT54" s="108">
        <f>ROUND(SUM(AV54:AW54),2)</f>
        <v>0</v>
      </c>
      <c r="AU54" s="109">
        <f>ROUND(AU55+AU60+AU65,5)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ROUND(AZ55+AZ60+AZ65,2)</f>
        <v>0</v>
      </c>
      <c r="BA54" s="108">
        <f>ROUND(BA55+BA60+BA65,2)</f>
        <v>0</v>
      </c>
      <c r="BB54" s="108">
        <f>ROUND(BB55+BB60+BB65,2)</f>
        <v>0</v>
      </c>
      <c r="BC54" s="108">
        <f>ROUND(BC55+BC60+BC65,2)</f>
        <v>0</v>
      </c>
      <c r="BD54" s="110">
        <f>ROUND(BD55+BD60+BD65,2)</f>
        <v>0</v>
      </c>
      <c r="BE54" s="6"/>
      <c r="BS54" s="111" t="s">
        <v>69</v>
      </c>
      <c r="BT54" s="111" t="s">
        <v>70</v>
      </c>
      <c r="BU54" s="112" t="s">
        <v>71</v>
      </c>
      <c r="BV54" s="111" t="s">
        <v>72</v>
      </c>
      <c r="BW54" s="111" t="s">
        <v>5</v>
      </c>
      <c r="BX54" s="111" t="s">
        <v>73</v>
      </c>
      <c r="CL54" s="111" t="s">
        <v>19</v>
      </c>
    </row>
    <row r="55" s="7" customFormat="1" ht="16.5" customHeight="1">
      <c r="A55" s="7"/>
      <c r="B55" s="113"/>
      <c r="C55" s="114"/>
      <c r="D55" s="115" t="s">
        <v>74</v>
      </c>
      <c r="E55" s="115"/>
      <c r="F55" s="115"/>
      <c r="G55" s="115"/>
      <c r="H55" s="115"/>
      <c r="I55" s="116"/>
      <c r="J55" s="115" t="s">
        <v>75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ROUND(SUM(AG56:AG59),2)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76</v>
      </c>
      <c r="AR55" s="120"/>
      <c r="AS55" s="121">
        <f>ROUND(SUM(AS56:AS59),2)</f>
        <v>0</v>
      </c>
      <c r="AT55" s="122">
        <f>ROUND(SUM(AV55:AW55),2)</f>
        <v>0</v>
      </c>
      <c r="AU55" s="123">
        <f>ROUND(SUM(AU56:AU59),5)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ROUND(SUM(AZ56:AZ59),2)</f>
        <v>0</v>
      </c>
      <c r="BA55" s="122">
        <f>ROUND(SUM(BA56:BA59),2)</f>
        <v>0</v>
      </c>
      <c r="BB55" s="122">
        <f>ROUND(SUM(BB56:BB59),2)</f>
        <v>0</v>
      </c>
      <c r="BC55" s="122">
        <f>ROUND(SUM(BC56:BC59),2)</f>
        <v>0</v>
      </c>
      <c r="BD55" s="124">
        <f>ROUND(SUM(BD56:BD59),2)</f>
        <v>0</v>
      </c>
      <c r="BE55" s="7"/>
      <c r="BS55" s="125" t="s">
        <v>69</v>
      </c>
      <c r="BT55" s="125" t="s">
        <v>77</v>
      </c>
      <c r="BU55" s="125" t="s">
        <v>71</v>
      </c>
      <c r="BV55" s="125" t="s">
        <v>72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4" customFormat="1" ht="16.5" customHeight="1">
      <c r="A56" s="126" t="s">
        <v>80</v>
      </c>
      <c r="B56" s="65"/>
      <c r="C56" s="127"/>
      <c r="D56" s="127"/>
      <c r="E56" s="128" t="s">
        <v>81</v>
      </c>
      <c r="F56" s="128"/>
      <c r="G56" s="128"/>
      <c r="H56" s="128"/>
      <c r="I56" s="128"/>
      <c r="J56" s="127"/>
      <c r="K56" s="128" t="s">
        <v>82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'001.001 - Výkopové práce 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83</v>
      </c>
      <c r="AR56" s="67"/>
      <c r="AS56" s="131">
        <v>0</v>
      </c>
      <c r="AT56" s="132">
        <f>ROUND(SUM(AV56:AW56),2)</f>
        <v>0</v>
      </c>
      <c r="AU56" s="133">
        <f>'001.001 - Výkopové práce ...'!P92</f>
        <v>0</v>
      </c>
      <c r="AV56" s="132">
        <f>'001.001 - Výkopové práce ...'!J35</f>
        <v>0</v>
      </c>
      <c r="AW56" s="132">
        <f>'001.001 - Výkopové práce ...'!J36</f>
        <v>0</v>
      </c>
      <c r="AX56" s="132">
        <f>'001.001 - Výkopové práce ...'!J37</f>
        <v>0</v>
      </c>
      <c r="AY56" s="132">
        <f>'001.001 - Výkopové práce ...'!J38</f>
        <v>0</v>
      </c>
      <c r="AZ56" s="132">
        <f>'001.001 - Výkopové práce ...'!F35</f>
        <v>0</v>
      </c>
      <c r="BA56" s="132">
        <f>'001.001 - Výkopové práce ...'!F36</f>
        <v>0</v>
      </c>
      <c r="BB56" s="132">
        <f>'001.001 - Výkopové práce ...'!F37</f>
        <v>0</v>
      </c>
      <c r="BC56" s="132">
        <f>'001.001 - Výkopové práce ...'!F38</f>
        <v>0</v>
      </c>
      <c r="BD56" s="134">
        <f>'001.001 - Výkopové práce ...'!F39</f>
        <v>0</v>
      </c>
      <c r="BE56" s="4"/>
      <c r="BT56" s="135" t="s">
        <v>79</v>
      </c>
      <c r="BV56" s="135" t="s">
        <v>72</v>
      </c>
      <c r="BW56" s="135" t="s">
        <v>84</v>
      </c>
      <c r="BX56" s="135" t="s">
        <v>78</v>
      </c>
      <c r="CL56" s="135" t="s">
        <v>19</v>
      </c>
    </row>
    <row r="57" s="4" customFormat="1" ht="16.5" customHeight="1">
      <c r="A57" s="126" t="s">
        <v>80</v>
      </c>
      <c r="B57" s="65"/>
      <c r="C57" s="127"/>
      <c r="D57" s="127"/>
      <c r="E57" s="128" t="s">
        <v>85</v>
      </c>
      <c r="F57" s="128"/>
      <c r="G57" s="128"/>
      <c r="H57" s="128"/>
      <c r="I57" s="128"/>
      <c r="J57" s="127"/>
      <c r="K57" s="128" t="s">
        <v>86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'001.002 - Výpis materiálu...'!J32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83</v>
      </c>
      <c r="AR57" s="67"/>
      <c r="AS57" s="131">
        <v>0</v>
      </c>
      <c r="AT57" s="132">
        <f>ROUND(SUM(AV57:AW57),2)</f>
        <v>0</v>
      </c>
      <c r="AU57" s="133">
        <f>'001.002 - Výpis materiálu...'!P92</f>
        <v>0</v>
      </c>
      <c r="AV57" s="132">
        <f>'001.002 - Výpis materiálu...'!J35</f>
        <v>0</v>
      </c>
      <c r="AW57" s="132">
        <f>'001.002 - Výpis materiálu...'!J36</f>
        <v>0</v>
      </c>
      <c r="AX57" s="132">
        <f>'001.002 - Výpis materiálu...'!J37</f>
        <v>0</v>
      </c>
      <c r="AY57" s="132">
        <f>'001.002 - Výpis materiálu...'!J38</f>
        <v>0</v>
      </c>
      <c r="AZ57" s="132">
        <f>'001.002 - Výpis materiálu...'!F35</f>
        <v>0</v>
      </c>
      <c r="BA57" s="132">
        <f>'001.002 - Výpis materiálu...'!F36</f>
        <v>0</v>
      </c>
      <c r="BB57" s="132">
        <f>'001.002 - Výpis materiálu...'!F37</f>
        <v>0</v>
      </c>
      <c r="BC57" s="132">
        <f>'001.002 - Výpis materiálu...'!F38</f>
        <v>0</v>
      </c>
      <c r="BD57" s="134">
        <f>'001.002 - Výpis materiálu...'!F39</f>
        <v>0</v>
      </c>
      <c r="BE57" s="4"/>
      <c r="BT57" s="135" t="s">
        <v>79</v>
      </c>
      <c r="BV57" s="135" t="s">
        <v>72</v>
      </c>
      <c r="BW57" s="135" t="s">
        <v>87</v>
      </c>
      <c r="BX57" s="135" t="s">
        <v>78</v>
      </c>
      <c r="CL57" s="135" t="s">
        <v>19</v>
      </c>
    </row>
    <row r="58" s="4" customFormat="1" ht="16.5" customHeight="1">
      <c r="A58" s="126" t="s">
        <v>80</v>
      </c>
      <c r="B58" s="65"/>
      <c r="C58" s="127"/>
      <c r="D58" s="127"/>
      <c r="E58" s="128" t="s">
        <v>88</v>
      </c>
      <c r="F58" s="128"/>
      <c r="G58" s="128"/>
      <c r="H58" s="128"/>
      <c r="I58" s="128"/>
      <c r="J58" s="127"/>
      <c r="K58" s="128" t="s">
        <v>89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'001.003 - Výpis materiálu...'!J32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83</v>
      </c>
      <c r="AR58" s="67"/>
      <c r="AS58" s="131">
        <v>0</v>
      </c>
      <c r="AT58" s="132">
        <f>ROUND(SUM(AV58:AW58),2)</f>
        <v>0</v>
      </c>
      <c r="AU58" s="133">
        <f>'001.003 - Výpis materiálu...'!P89</f>
        <v>0</v>
      </c>
      <c r="AV58" s="132">
        <f>'001.003 - Výpis materiálu...'!J35</f>
        <v>0</v>
      </c>
      <c r="AW58" s="132">
        <f>'001.003 - Výpis materiálu...'!J36</f>
        <v>0</v>
      </c>
      <c r="AX58" s="132">
        <f>'001.003 - Výpis materiálu...'!J37</f>
        <v>0</v>
      </c>
      <c r="AY58" s="132">
        <f>'001.003 - Výpis materiálu...'!J38</f>
        <v>0</v>
      </c>
      <c r="AZ58" s="132">
        <f>'001.003 - Výpis materiálu...'!F35</f>
        <v>0</v>
      </c>
      <c r="BA58" s="132">
        <f>'001.003 - Výpis materiálu...'!F36</f>
        <v>0</v>
      </c>
      <c r="BB58" s="132">
        <f>'001.003 - Výpis materiálu...'!F37</f>
        <v>0</v>
      </c>
      <c r="BC58" s="132">
        <f>'001.003 - Výpis materiálu...'!F38</f>
        <v>0</v>
      </c>
      <c r="BD58" s="134">
        <f>'001.003 - Výpis materiálu...'!F39</f>
        <v>0</v>
      </c>
      <c r="BE58" s="4"/>
      <c r="BT58" s="135" t="s">
        <v>79</v>
      </c>
      <c r="BV58" s="135" t="s">
        <v>72</v>
      </c>
      <c r="BW58" s="135" t="s">
        <v>90</v>
      </c>
      <c r="BX58" s="135" t="s">
        <v>78</v>
      </c>
      <c r="CL58" s="135" t="s">
        <v>19</v>
      </c>
    </row>
    <row r="59" s="4" customFormat="1" ht="16.5" customHeight="1">
      <c r="A59" s="126" t="s">
        <v>80</v>
      </c>
      <c r="B59" s="65"/>
      <c r="C59" s="127"/>
      <c r="D59" s="127"/>
      <c r="E59" s="128" t="s">
        <v>91</v>
      </c>
      <c r="F59" s="128"/>
      <c r="G59" s="128"/>
      <c r="H59" s="128"/>
      <c r="I59" s="128"/>
      <c r="J59" s="127"/>
      <c r="K59" s="128" t="s">
        <v>92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'001.004 - Provizorní záso...'!J32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83</v>
      </c>
      <c r="AR59" s="67"/>
      <c r="AS59" s="131">
        <v>0</v>
      </c>
      <c r="AT59" s="132">
        <f>ROUND(SUM(AV59:AW59),2)</f>
        <v>0</v>
      </c>
      <c r="AU59" s="133">
        <f>'001.004 - Provizorní záso...'!P88</f>
        <v>0</v>
      </c>
      <c r="AV59" s="132">
        <f>'001.004 - Provizorní záso...'!J35</f>
        <v>0</v>
      </c>
      <c r="AW59" s="132">
        <f>'001.004 - Provizorní záso...'!J36</f>
        <v>0</v>
      </c>
      <c r="AX59" s="132">
        <f>'001.004 - Provizorní záso...'!J37</f>
        <v>0</v>
      </c>
      <c r="AY59" s="132">
        <f>'001.004 - Provizorní záso...'!J38</f>
        <v>0</v>
      </c>
      <c r="AZ59" s="132">
        <f>'001.004 - Provizorní záso...'!F35</f>
        <v>0</v>
      </c>
      <c r="BA59" s="132">
        <f>'001.004 - Provizorní záso...'!F36</f>
        <v>0</v>
      </c>
      <c r="BB59" s="132">
        <f>'001.004 - Provizorní záso...'!F37</f>
        <v>0</v>
      </c>
      <c r="BC59" s="132">
        <f>'001.004 - Provizorní záso...'!F38</f>
        <v>0</v>
      </c>
      <c r="BD59" s="134">
        <f>'001.004 - Provizorní záso...'!F39</f>
        <v>0</v>
      </c>
      <c r="BE59" s="4"/>
      <c r="BT59" s="135" t="s">
        <v>79</v>
      </c>
      <c r="BV59" s="135" t="s">
        <v>72</v>
      </c>
      <c r="BW59" s="135" t="s">
        <v>93</v>
      </c>
      <c r="BX59" s="135" t="s">
        <v>78</v>
      </c>
      <c r="CL59" s="135" t="s">
        <v>19</v>
      </c>
    </row>
    <row r="60" s="7" customFormat="1" ht="16.5" customHeight="1">
      <c r="A60" s="7"/>
      <c r="B60" s="113"/>
      <c r="C60" s="114"/>
      <c r="D60" s="115" t="s">
        <v>94</v>
      </c>
      <c r="E60" s="115"/>
      <c r="F60" s="115"/>
      <c r="G60" s="115"/>
      <c r="H60" s="115"/>
      <c r="I60" s="116"/>
      <c r="J60" s="115" t="s">
        <v>95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ROUND(SUM(AG61:AG64),2)</f>
        <v>0</v>
      </c>
      <c r="AH60" s="116"/>
      <c r="AI60" s="116"/>
      <c r="AJ60" s="116"/>
      <c r="AK60" s="116"/>
      <c r="AL60" s="116"/>
      <c r="AM60" s="116"/>
      <c r="AN60" s="118">
        <f>SUM(AG60,AT60)</f>
        <v>0</v>
      </c>
      <c r="AO60" s="116"/>
      <c r="AP60" s="116"/>
      <c r="AQ60" s="119" t="s">
        <v>76</v>
      </c>
      <c r="AR60" s="120"/>
      <c r="AS60" s="121">
        <f>ROUND(SUM(AS61:AS64),2)</f>
        <v>0</v>
      </c>
      <c r="AT60" s="122">
        <f>ROUND(SUM(AV60:AW60),2)</f>
        <v>0</v>
      </c>
      <c r="AU60" s="123">
        <f>ROUND(SUM(AU61:AU64),5)</f>
        <v>0</v>
      </c>
      <c r="AV60" s="122">
        <f>ROUND(AZ60*L29,2)</f>
        <v>0</v>
      </c>
      <c r="AW60" s="122">
        <f>ROUND(BA60*L30,2)</f>
        <v>0</v>
      </c>
      <c r="AX60" s="122">
        <f>ROUND(BB60*L29,2)</f>
        <v>0</v>
      </c>
      <c r="AY60" s="122">
        <f>ROUND(BC60*L30,2)</f>
        <v>0</v>
      </c>
      <c r="AZ60" s="122">
        <f>ROUND(SUM(AZ61:AZ64),2)</f>
        <v>0</v>
      </c>
      <c r="BA60" s="122">
        <f>ROUND(SUM(BA61:BA64),2)</f>
        <v>0</v>
      </c>
      <c r="BB60" s="122">
        <f>ROUND(SUM(BB61:BB64),2)</f>
        <v>0</v>
      </c>
      <c r="BC60" s="122">
        <f>ROUND(SUM(BC61:BC64),2)</f>
        <v>0</v>
      </c>
      <c r="BD60" s="124">
        <f>ROUND(SUM(BD61:BD64),2)</f>
        <v>0</v>
      </c>
      <c r="BE60" s="7"/>
      <c r="BS60" s="125" t="s">
        <v>69</v>
      </c>
      <c r="BT60" s="125" t="s">
        <v>77</v>
      </c>
      <c r="BU60" s="125" t="s">
        <v>71</v>
      </c>
      <c r="BV60" s="125" t="s">
        <v>72</v>
      </c>
      <c r="BW60" s="125" t="s">
        <v>96</v>
      </c>
      <c r="BX60" s="125" t="s">
        <v>5</v>
      </c>
      <c r="CL60" s="125" t="s">
        <v>19</v>
      </c>
      <c r="CM60" s="125" t="s">
        <v>79</v>
      </c>
    </row>
    <row r="61" s="4" customFormat="1" ht="16.5" customHeight="1">
      <c r="A61" s="126" t="s">
        <v>80</v>
      </c>
      <c r="B61" s="65"/>
      <c r="C61" s="127"/>
      <c r="D61" s="127"/>
      <c r="E61" s="128" t="s">
        <v>97</v>
      </c>
      <c r="F61" s="128"/>
      <c r="G61" s="128"/>
      <c r="H61" s="128"/>
      <c r="I61" s="128"/>
      <c r="J61" s="127"/>
      <c r="K61" s="128" t="s">
        <v>82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'002.001 - Výkopové práce ...'!J32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83</v>
      </c>
      <c r="AR61" s="67"/>
      <c r="AS61" s="131">
        <v>0</v>
      </c>
      <c r="AT61" s="132">
        <f>ROUND(SUM(AV61:AW61),2)</f>
        <v>0</v>
      </c>
      <c r="AU61" s="133">
        <f>'002.001 - Výkopové práce ...'!P92</f>
        <v>0</v>
      </c>
      <c r="AV61" s="132">
        <f>'002.001 - Výkopové práce ...'!J35</f>
        <v>0</v>
      </c>
      <c r="AW61" s="132">
        <f>'002.001 - Výkopové práce ...'!J36</f>
        <v>0</v>
      </c>
      <c r="AX61" s="132">
        <f>'002.001 - Výkopové práce ...'!J37</f>
        <v>0</v>
      </c>
      <c r="AY61" s="132">
        <f>'002.001 - Výkopové práce ...'!J38</f>
        <v>0</v>
      </c>
      <c r="AZ61" s="132">
        <f>'002.001 - Výkopové práce ...'!F35</f>
        <v>0</v>
      </c>
      <c r="BA61" s="132">
        <f>'002.001 - Výkopové práce ...'!F36</f>
        <v>0</v>
      </c>
      <c r="BB61" s="132">
        <f>'002.001 - Výkopové práce ...'!F37</f>
        <v>0</v>
      </c>
      <c r="BC61" s="132">
        <f>'002.001 - Výkopové práce ...'!F38</f>
        <v>0</v>
      </c>
      <c r="BD61" s="134">
        <f>'002.001 - Výkopové práce ...'!F39</f>
        <v>0</v>
      </c>
      <c r="BE61" s="4"/>
      <c r="BT61" s="135" t="s">
        <v>79</v>
      </c>
      <c r="BV61" s="135" t="s">
        <v>72</v>
      </c>
      <c r="BW61" s="135" t="s">
        <v>98</v>
      </c>
      <c r="BX61" s="135" t="s">
        <v>96</v>
      </c>
      <c r="CL61" s="135" t="s">
        <v>19</v>
      </c>
    </row>
    <row r="62" s="4" customFormat="1" ht="16.5" customHeight="1">
      <c r="A62" s="126" t="s">
        <v>80</v>
      </c>
      <c r="B62" s="65"/>
      <c r="C62" s="127"/>
      <c r="D62" s="127"/>
      <c r="E62" s="128" t="s">
        <v>99</v>
      </c>
      <c r="F62" s="128"/>
      <c r="G62" s="128"/>
      <c r="H62" s="128"/>
      <c r="I62" s="128"/>
      <c r="J62" s="127"/>
      <c r="K62" s="128" t="s">
        <v>86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'002.002 - Výpis materiálu...'!J32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83</v>
      </c>
      <c r="AR62" s="67"/>
      <c r="AS62" s="131">
        <v>0</v>
      </c>
      <c r="AT62" s="132">
        <f>ROUND(SUM(AV62:AW62),2)</f>
        <v>0</v>
      </c>
      <c r="AU62" s="133">
        <f>'002.002 - Výpis materiálu...'!P92</f>
        <v>0</v>
      </c>
      <c r="AV62" s="132">
        <f>'002.002 - Výpis materiálu...'!J35</f>
        <v>0</v>
      </c>
      <c r="AW62" s="132">
        <f>'002.002 - Výpis materiálu...'!J36</f>
        <v>0</v>
      </c>
      <c r="AX62" s="132">
        <f>'002.002 - Výpis materiálu...'!J37</f>
        <v>0</v>
      </c>
      <c r="AY62" s="132">
        <f>'002.002 - Výpis materiálu...'!J38</f>
        <v>0</v>
      </c>
      <c r="AZ62" s="132">
        <f>'002.002 - Výpis materiálu...'!F35</f>
        <v>0</v>
      </c>
      <c r="BA62" s="132">
        <f>'002.002 - Výpis materiálu...'!F36</f>
        <v>0</v>
      </c>
      <c r="BB62" s="132">
        <f>'002.002 - Výpis materiálu...'!F37</f>
        <v>0</v>
      </c>
      <c r="BC62" s="132">
        <f>'002.002 - Výpis materiálu...'!F38</f>
        <v>0</v>
      </c>
      <c r="BD62" s="134">
        <f>'002.002 - Výpis materiálu...'!F39</f>
        <v>0</v>
      </c>
      <c r="BE62" s="4"/>
      <c r="BT62" s="135" t="s">
        <v>79</v>
      </c>
      <c r="BV62" s="135" t="s">
        <v>72</v>
      </c>
      <c r="BW62" s="135" t="s">
        <v>100</v>
      </c>
      <c r="BX62" s="135" t="s">
        <v>96</v>
      </c>
      <c r="CL62" s="135" t="s">
        <v>19</v>
      </c>
    </row>
    <row r="63" s="4" customFormat="1" ht="16.5" customHeight="1">
      <c r="A63" s="126" t="s">
        <v>80</v>
      </c>
      <c r="B63" s="65"/>
      <c r="C63" s="127"/>
      <c r="D63" s="127"/>
      <c r="E63" s="128" t="s">
        <v>101</v>
      </c>
      <c r="F63" s="128"/>
      <c r="G63" s="128"/>
      <c r="H63" s="128"/>
      <c r="I63" s="128"/>
      <c r="J63" s="127"/>
      <c r="K63" s="128" t="s">
        <v>89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'002.003 - Výpis materiálu...'!J32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83</v>
      </c>
      <c r="AR63" s="67"/>
      <c r="AS63" s="131">
        <v>0</v>
      </c>
      <c r="AT63" s="132">
        <f>ROUND(SUM(AV63:AW63),2)</f>
        <v>0</v>
      </c>
      <c r="AU63" s="133">
        <f>'002.003 - Výpis materiálu...'!P89</f>
        <v>0</v>
      </c>
      <c r="AV63" s="132">
        <f>'002.003 - Výpis materiálu...'!J35</f>
        <v>0</v>
      </c>
      <c r="AW63" s="132">
        <f>'002.003 - Výpis materiálu...'!J36</f>
        <v>0</v>
      </c>
      <c r="AX63" s="132">
        <f>'002.003 - Výpis materiálu...'!J37</f>
        <v>0</v>
      </c>
      <c r="AY63" s="132">
        <f>'002.003 - Výpis materiálu...'!J38</f>
        <v>0</v>
      </c>
      <c r="AZ63" s="132">
        <f>'002.003 - Výpis materiálu...'!F35</f>
        <v>0</v>
      </c>
      <c r="BA63" s="132">
        <f>'002.003 - Výpis materiálu...'!F36</f>
        <v>0</v>
      </c>
      <c r="BB63" s="132">
        <f>'002.003 - Výpis materiálu...'!F37</f>
        <v>0</v>
      </c>
      <c r="BC63" s="132">
        <f>'002.003 - Výpis materiálu...'!F38</f>
        <v>0</v>
      </c>
      <c r="BD63" s="134">
        <f>'002.003 - Výpis materiálu...'!F39</f>
        <v>0</v>
      </c>
      <c r="BE63" s="4"/>
      <c r="BT63" s="135" t="s">
        <v>79</v>
      </c>
      <c r="BV63" s="135" t="s">
        <v>72</v>
      </c>
      <c r="BW63" s="135" t="s">
        <v>102</v>
      </c>
      <c r="BX63" s="135" t="s">
        <v>96</v>
      </c>
      <c r="CL63" s="135" t="s">
        <v>19</v>
      </c>
    </row>
    <row r="64" s="4" customFormat="1" ht="16.5" customHeight="1">
      <c r="A64" s="126" t="s">
        <v>80</v>
      </c>
      <c r="B64" s="65"/>
      <c r="C64" s="127"/>
      <c r="D64" s="127"/>
      <c r="E64" s="128" t="s">
        <v>103</v>
      </c>
      <c r="F64" s="128"/>
      <c r="G64" s="128"/>
      <c r="H64" s="128"/>
      <c r="I64" s="128"/>
      <c r="J64" s="127"/>
      <c r="K64" s="128" t="s">
        <v>92</v>
      </c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'002.004 - Provizorní záso...'!J32</f>
        <v>0</v>
      </c>
      <c r="AH64" s="127"/>
      <c r="AI64" s="127"/>
      <c r="AJ64" s="127"/>
      <c r="AK64" s="127"/>
      <c r="AL64" s="127"/>
      <c r="AM64" s="127"/>
      <c r="AN64" s="129">
        <f>SUM(AG64,AT64)</f>
        <v>0</v>
      </c>
      <c r="AO64" s="127"/>
      <c r="AP64" s="127"/>
      <c r="AQ64" s="130" t="s">
        <v>83</v>
      </c>
      <c r="AR64" s="67"/>
      <c r="AS64" s="131">
        <v>0</v>
      </c>
      <c r="AT64" s="132">
        <f>ROUND(SUM(AV64:AW64),2)</f>
        <v>0</v>
      </c>
      <c r="AU64" s="133">
        <f>'002.004 - Provizorní záso...'!P88</f>
        <v>0</v>
      </c>
      <c r="AV64" s="132">
        <f>'002.004 - Provizorní záso...'!J35</f>
        <v>0</v>
      </c>
      <c r="AW64" s="132">
        <f>'002.004 - Provizorní záso...'!J36</f>
        <v>0</v>
      </c>
      <c r="AX64" s="132">
        <f>'002.004 - Provizorní záso...'!J37</f>
        <v>0</v>
      </c>
      <c r="AY64" s="132">
        <f>'002.004 - Provizorní záso...'!J38</f>
        <v>0</v>
      </c>
      <c r="AZ64" s="132">
        <f>'002.004 - Provizorní záso...'!F35</f>
        <v>0</v>
      </c>
      <c r="BA64" s="132">
        <f>'002.004 - Provizorní záso...'!F36</f>
        <v>0</v>
      </c>
      <c r="BB64" s="132">
        <f>'002.004 - Provizorní záso...'!F37</f>
        <v>0</v>
      </c>
      <c r="BC64" s="132">
        <f>'002.004 - Provizorní záso...'!F38</f>
        <v>0</v>
      </c>
      <c r="BD64" s="134">
        <f>'002.004 - Provizorní záso...'!F39</f>
        <v>0</v>
      </c>
      <c r="BE64" s="4"/>
      <c r="BT64" s="135" t="s">
        <v>79</v>
      </c>
      <c r="BV64" s="135" t="s">
        <v>72</v>
      </c>
      <c r="BW64" s="135" t="s">
        <v>104</v>
      </c>
      <c r="BX64" s="135" t="s">
        <v>96</v>
      </c>
      <c r="CL64" s="135" t="s">
        <v>19</v>
      </c>
    </row>
    <row r="65" s="7" customFormat="1" ht="16.5" customHeight="1">
      <c r="A65" s="126" t="s">
        <v>80</v>
      </c>
      <c r="B65" s="113"/>
      <c r="C65" s="114"/>
      <c r="D65" s="115" t="s">
        <v>105</v>
      </c>
      <c r="E65" s="115"/>
      <c r="F65" s="115"/>
      <c r="G65" s="115"/>
      <c r="H65" s="115"/>
      <c r="I65" s="116"/>
      <c r="J65" s="115" t="s">
        <v>106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8">
        <f>'090 - Vedlejší a ostatní ...'!J30</f>
        <v>0</v>
      </c>
      <c r="AH65" s="116"/>
      <c r="AI65" s="116"/>
      <c r="AJ65" s="116"/>
      <c r="AK65" s="116"/>
      <c r="AL65" s="116"/>
      <c r="AM65" s="116"/>
      <c r="AN65" s="118">
        <f>SUM(AG65,AT65)</f>
        <v>0</v>
      </c>
      <c r="AO65" s="116"/>
      <c r="AP65" s="116"/>
      <c r="AQ65" s="119" t="s">
        <v>76</v>
      </c>
      <c r="AR65" s="120"/>
      <c r="AS65" s="136">
        <v>0</v>
      </c>
      <c r="AT65" s="137">
        <f>ROUND(SUM(AV65:AW65),2)</f>
        <v>0</v>
      </c>
      <c r="AU65" s="138">
        <f>'090 - Vedlejší a ostatní ...'!P80</f>
        <v>0</v>
      </c>
      <c r="AV65" s="137">
        <f>'090 - Vedlejší a ostatní ...'!J33</f>
        <v>0</v>
      </c>
      <c r="AW65" s="137">
        <f>'090 - Vedlejší a ostatní ...'!J34</f>
        <v>0</v>
      </c>
      <c r="AX65" s="137">
        <f>'090 - Vedlejší a ostatní ...'!J35</f>
        <v>0</v>
      </c>
      <c r="AY65" s="137">
        <f>'090 - Vedlejší a ostatní ...'!J36</f>
        <v>0</v>
      </c>
      <c r="AZ65" s="137">
        <f>'090 - Vedlejší a ostatní ...'!F33</f>
        <v>0</v>
      </c>
      <c r="BA65" s="137">
        <f>'090 - Vedlejší a ostatní ...'!F34</f>
        <v>0</v>
      </c>
      <c r="BB65" s="137">
        <f>'090 - Vedlejší a ostatní ...'!F35</f>
        <v>0</v>
      </c>
      <c r="BC65" s="137">
        <f>'090 - Vedlejší a ostatní ...'!F36</f>
        <v>0</v>
      </c>
      <c r="BD65" s="139">
        <f>'090 - Vedlejší a ostatní ...'!F37</f>
        <v>0</v>
      </c>
      <c r="BE65" s="7"/>
      <c r="BT65" s="125" t="s">
        <v>77</v>
      </c>
      <c r="BV65" s="125" t="s">
        <v>72</v>
      </c>
      <c r="BW65" s="125" t="s">
        <v>107</v>
      </c>
      <c r="BX65" s="125" t="s">
        <v>5</v>
      </c>
      <c r="CL65" s="125" t="s">
        <v>19</v>
      </c>
      <c r="CM65" s="125" t="s">
        <v>79</v>
      </c>
    </row>
    <row r="66" s="2" customFormat="1" ht="30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6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46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</sheetData>
  <sheetProtection sheet="1" formatColumns="0" formatRows="0" objects="1" scenarios="1" spinCount="100000" saltValue="QOAwSZ0SjDlPduPhRGHNizLP4iGLlfEwOovZFmzn3FD9VdnigFzFW28DQzpCfoKJFKONDuh1YkzFukXlHxK6Iw==" hashValue="zt7jAY+UVDvbEwFKk1p75LawWiSNzYl0wRayUWpHnhgD6AVsCERwXyF8TtQjvE/xlS9njVJ0G/sPn0Hf/xSJEQ==" algorithmName="SHA-512" password="CC51"/>
  <mergeCells count="82">
    <mergeCell ref="C52:G52"/>
    <mergeCell ref="D55:H55"/>
    <mergeCell ref="D60:H60"/>
    <mergeCell ref="E58:I58"/>
    <mergeCell ref="E56:I56"/>
    <mergeCell ref="E59:I59"/>
    <mergeCell ref="E61:I61"/>
    <mergeCell ref="E57:I57"/>
    <mergeCell ref="E62:I62"/>
    <mergeCell ref="E63:I63"/>
    <mergeCell ref="E64:I64"/>
    <mergeCell ref="I52:AF52"/>
    <mergeCell ref="J55:AF55"/>
    <mergeCell ref="J60:AF60"/>
    <mergeCell ref="K61:AF61"/>
    <mergeCell ref="K57:AF57"/>
    <mergeCell ref="K62:AF62"/>
    <mergeCell ref="K63:AF63"/>
    <mergeCell ref="K59:AF59"/>
    <mergeCell ref="K64:AF64"/>
    <mergeCell ref="K56:AF56"/>
    <mergeCell ref="K58:AF58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4:AM64"/>
    <mergeCell ref="AG57:AM57"/>
    <mergeCell ref="AG52:AM52"/>
    <mergeCell ref="AG58:AM58"/>
    <mergeCell ref="AG56:AM56"/>
    <mergeCell ref="AG55:AM55"/>
    <mergeCell ref="AG59:AM59"/>
    <mergeCell ref="AG62:AM62"/>
    <mergeCell ref="AG63:AM63"/>
    <mergeCell ref="AG60:AM60"/>
    <mergeCell ref="AG61:AM61"/>
    <mergeCell ref="AM49:AP49"/>
    <mergeCell ref="AM50:AP50"/>
    <mergeCell ref="AM47:AN47"/>
    <mergeCell ref="AN62:AP62"/>
    <mergeCell ref="AN64:AP64"/>
    <mergeCell ref="AN63:AP63"/>
    <mergeCell ref="AN61:AP61"/>
    <mergeCell ref="AN57:AP57"/>
    <mergeCell ref="AN55:AP55"/>
    <mergeCell ref="AN60:AP60"/>
    <mergeCell ref="AN59:AP59"/>
    <mergeCell ref="AN56:AP56"/>
    <mergeCell ref="AN52:AP52"/>
    <mergeCell ref="AN58:AP58"/>
    <mergeCell ref="AS49:AT51"/>
    <mergeCell ref="AN65:AP65"/>
    <mergeCell ref="AG65:AM65"/>
    <mergeCell ref="AN54:AP54"/>
  </mergeCells>
  <hyperlinks>
    <hyperlink ref="A56" location="'001.001 - Výkopové práce ...'!C2" display="/"/>
    <hyperlink ref="A57" location="'001.002 - Výpis materiálu...'!C2" display="/"/>
    <hyperlink ref="A58" location="'001.003 - Výpis materiálu...'!C2" display="/"/>
    <hyperlink ref="A59" location="'001.004 - Provizorní záso...'!C2" display="/"/>
    <hyperlink ref="A61" location="'002.001 - Výkopové práce ...'!C2" display="/"/>
    <hyperlink ref="A62" location="'002.002 - Výpis materiálu...'!C2" display="/"/>
    <hyperlink ref="A63" location="'002.003 - Výpis materiálu...'!C2" display="/"/>
    <hyperlink ref="A64" location="'002.004 - Provizorní záso...'!C2" display="/"/>
    <hyperlink ref="A65" location="'090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109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1070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27. 5. 2022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tr">
        <f>IF('Rekapitulace stavby'!AN10="","",'Rekapitulace stavby'!AN10)</f>
        <v/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tr">
        <f>IF('Rekapitulace stavby'!E11="","",'Rekapitulace stavby'!E11)</f>
        <v xml:space="preserve"> </v>
      </c>
      <c r="F15" s="40"/>
      <c r="G15" s="40"/>
      <c r="H15" s="40"/>
      <c r="I15" s="144" t="s">
        <v>28</v>
      </c>
      <c r="J15" s="135" t="str">
        <f>IF('Rekapitulace stavby'!AN11="","",'Rekapitulace stavby'!AN11)</f>
        <v/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tr">
        <f>IF('Rekapitulace stavby'!AN16="","",'Rekapitulace stavby'!AN16)</f>
        <v/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4" t="s">
        <v>28</v>
      </c>
      <c r="J21" s="135" t="str">
        <f>IF('Rekapitulace stavby'!AN17="","",'Rekapitulace stavby'!AN17)</f>
        <v/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33</v>
      </c>
      <c r="E23" s="40"/>
      <c r="F23" s="40"/>
      <c r="G23" s="40"/>
      <c r="H23" s="40"/>
      <c r="I23" s="144" t="s">
        <v>26</v>
      </c>
      <c r="J23" s="135" t="str">
        <f>IF('Rekapitulace stavby'!AN19="","",'Rekapitulace stavby'!AN19)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4" t="s">
        <v>28</v>
      </c>
      <c r="J24" s="135" t="str">
        <f>IF('Rekapitulace stavby'!AN20="","",'Rekapitulace stavby'!AN20)</f>
        <v/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34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36</v>
      </c>
      <c r="E30" s="40"/>
      <c r="F30" s="40"/>
      <c r="G30" s="40"/>
      <c r="H30" s="40"/>
      <c r="I30" s="40"/>
      <c r="J30" s="155">
        <f>ROUND(J80,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38</v>
      </c>
      <c r="G32" s="40"/>
      <c r="H32" s="40"/>
      <c r="I32" s="156" t="s">
        <v>37</v>
      </c>
      <c r="J32" s="156" t="s">
        <v>39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40</v>
      </c>
      <c r="E33" s="144" t="s">
        <v>41</v>
      </c>
      <c r="F33" s="158">
        <f>ROUND((SUM(BE80:BE100)),  2)</f>
        <v>0</v>
      </c>
      <c r="G33" s="40"/>
      <c r="H33" s="40"/>
      <c r="I33" s="159">
        <v>0.20999999999999999</v>
      </c>
      <c r="J33" s="158">
        <f>ROUND(((SUM(BE80:BE100))*I33),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42</v>
      </c>
      <c r="F34" s="158">
        <f>ROUND((SUM(BF80:BF100)),  2)</f>
        <v>0</v>
      </c>
      <c r="G34" s="40"/>
      <c r="H34" s="40"/>
      <c r="I34" s="159">
        <v>0.14999999999999999</v>
      </c>
      <c r="J34" s="158">
        <f>ROUND(((SUM(BF80:BF100))*I34),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43</v>
      </c>
      <c r="F35" s="158">
        <f>ROUND((SUM(BG80:BG100)),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44</v>
      </c>
      <c r="F36" s="158">
        <f>ROUND((SUM(BH80:BH100)),  2)</f>
        <v>0</v>
      </c>
      <c r="G36" s="40"/>
      <c r="H36" s="40"/>
      <c r="I36" s="159">
        <v>0.14999999999999999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ROUND((SUM(BI80:BI100)),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46</v>
      </c>
      <c r="E39" s="162"/>
      <c r="F39" s="162"/>
      <c r="G39" s="163" t="s">
        <v>47</v>
      </c>
      <c r="H39" s="164" t="s">
        <v>48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113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Buchlovice - oprava části vodovodního řadu B-2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109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090 - Vedlejší a ostatní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Buchlovice</v>
      </c>
      <c r="G52" s="42"/>
      <c r="H52" s="42"/>
      <c r="I52" s="34" t="s">
        <v>23</v>
      </c>
      <c r="J52" s="74" t="str">
        <f>IF(J12="","",J12)</f>
        <v>27. 5. 2022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114</v>
      </c>
      <c r="D57" s="173"/>
      <c r="E57" s="173"/>
      <c r="F57" s="173"/>
      <c r="G57" s="173"/>
      <c r="H57" s="173"/>
      <c r="I57" s="173"/>
      <c r="J57" s="174" t="s">
        <v>115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68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116</v>
      </c>
    </row>
    <row r="60" s="9" customFormat="1" ht="24.96" customHeight="1">
      <c r="A60" s="9"/>
      <c r="B60" s="176"/>
      <c r="C60" s="177"/>
      <c r="D60" s="178" t="s">
        <v>1071</v>
      </c>
      <c r="E60" s="179"/>
      <c r="F60" s="179"/>
      <c r="G60" s="179"/>
      <c r="H60" s="179"/>
      <c r="I60" s="179"/>
      <c r="J60" s="180">
        <f>J81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124</v>
      </c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71" t="str">
        <f>E7</f>
        <v>Buchlovice - oprava části vodovodního řadu B-2</v>
      </c>
      <c r="F70" s="34"/>
      <c r="G70" s="34"/>
      <c r="H70" s="34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109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090 - Vedlejší a ostatní náklady</v>
      </c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Buchlovice</v>
      </c>
      <c r="G74" s="42"/>
      <c r="H74" s="42"/>
      <c r="I74" s="34" t="s">
        <v>23</v>
      </c>
      <c r="J74" s="74" t="str">
        <f>IF(J12="","",J12)</f>
        <v>27. 5. 2022</v>
      </c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 xml:space="preserve"> </v>
      </c>
      <c r="G76" s="42"/>
      <c r="H76" s="42"/>
      <c r="I76" s="34" t="s">
        <v>31</v>
      </c>
      <c r="J76" s="38" t="str">
        <f>E21</f>
        <v xml:space="preserve"> </v>
      </c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29</v>
      </c>
      <c r="D77" s="42"/>
      <c r="E77" s="42"/>
      <c r="F77" s="29" t="str">
        <f>IF(E18="","",E18)</f>
        <v>Vyplň údaj</v>
      </c>
      <c r="G77" s="42"/>
      <c r="H77" s="42"/>
      <c r="I77" s="34" t="s">
        <v>33</v>
      </c>
      <c r="J77" s="38" t="str">
        <f>E24</f>
        <v xml:space="preserve"> </v>
      </c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87"/>
      <c r="B79" s="188"/>
      <c r="C79" s="189" t="s">
        <v>125</v>
      </c>
      <c r="D79" s="190" t="s">
        <v>55</v>
      </c>
      <c r="E79" s="190" t="s">
        <v>51</v>
      </c>
      <c r="F79" s="190" t="s">
        <v>52</v>
      </c>
      <c r="G79" s="190" t="s">
        <v>126</v>
      </c>
      <c r="H79" s="190" t="s">
        <v>127</v>
      </c>
      <c r="I79" s="190" t="s">
        <v>128</v>
      </c>
      <c r="J79" s="190" t="s">
        <v>115</v>
      </c>
      <c r="K79" s="191" t="s">
        <v>129</v>
      </c>
      <c r="L79" s="192"/>
      <c r="M79" s="94" t="s">
        <v>19</v>
      </c>
      <c r="N79" s="95" t="s">
        <v>40</v>
      </c>
      <c r="O79" s="95" t="s">
        <v>130</v>
      </c>
      <c r="P79" s="95" t="s">
        <v>131</v>
      </c>
      <c r="Q79" s="95" t="s">
        <v>132</v>
      </c>
      <c r="R79" s="95" t="s">
        <v>133</v>
      </c>
      <c r="S79" s="95" t="s">
        <v>134</v>
      </c>
      <c r="T79" s="96" t="s">
        <v>135</v>
      </c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</row>
    <row r="80" s="2" customFormat="1" ht="22.8" customHeight="1">
      <c r="A80" s="40"/>
      <c r="B80" s="41"/>
      <c r="C80" s="101" t="s">
        <v>136</v>
      </c>
      <c r="D80" s="42"/>
      <c r="E80" s="42"/>
      <c r="F80" s="42"/>
      <c r="G80" s="42"/>
      <c r="H80" s="42"/>
      <c r="I80" s="42"/>
      <c r="J80" s="193">
        <f>BK80</f>
        <v>0</v>
      </c>
      <c r="K80" s="42"/>
      <c r="L80" s="46"/>
      <c r="M80" s="97"/>
      <c r="N80" s="194"/>
      <c r="O80" s="98"/>
      <c r="P80" s="195">
        <f>P81</f>
        <v>0</v>
      </c>
      <c r="Q80" s="98"/>
      <c r="R80" s="195">
        <f>R81</f>
        <v>0</v>
      </c>
      <c r="S80" s="98"/>
      <c r="T80" s="196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69</v>
      </c>
      <c r="AU80" s="19" t="s">
        <v>116</v>
      </c>
      <c r="BK80" s="197">
        <f>BK81</f>
        <v>0</v>
      </c>
    </row>
    <row r="81" s="12" customFormat="1" ht="25.92" customHeight="1">
      <c r="A81" s="12"/>
      <c r="B81" s="198"/>
      <c r="C81" s="199"/>
      <c r="D81" s="200" t="s">
        <v>69</v>
      </c>
      <c r="E81" s="201" t="s">
        <v>1072</v>
      </c>
      <c r="F81" s="201" t="s">
        <v>1073</v>
      </c>
      <c r="G81" s="199"/>
      <c r="H81" s="199"/>
      <c r="I81" s="202"/>
      <c r="J81" s="203">
        <f>BK81</f>
        <v>0</v>
      </c>
      <c r="K81" s="199"/>
      <c r="L81" s="204"/>
      <c r="M81" s="205"/>
      <c r="N81" s="206"/>
      <c r="O81" s="206"/>
      <c r="P81" s="207">
        <f>SUM(P82:P100)</f>
        <v>0</v>
      </c>
      <c r="Q81" s="206"/>
      <c r="R81" s="207">
        <f>SUM(R82:R100)</f>
        <v>0</v>
      </c>
      <c r="S81" s="206"/>
      <c r="T81" s="208">
        <f>SUM(T82:T100)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9" t="s">
        <v>77</v>
      </c>
      <c r="AT81" s="210" t="s">
        <v>69</v>
      </c>
      <c r="AU81" s="210" t="s">
        <v>70</v>
      </c>
      <c r="AY81" s="209" t="s">
        <v>139</v>
      </c>
      <c r="BK81" s="211">
        <f>SUM(BK82:BK100)</f>
        <v>0</v>
      </c>
    </row>
    <row r="82" s="2" customFormat="1" ht="21.75" customHeight="1">
      <c r="A82" s="40"/>
      <c r="B82" s="41"/>
      <c r="C82" s="214" t="s">
        <v>77</v>
      </c>
      <c r="D82" s="214" t="s">
        <v>141</v>
      </c>
      <c r="E82" s="215" t="s">
        <v>1074</v>
      </c>
      <c r="F82" s="216" t="s">
        <v>1075</v>
      </c>
      <c r="G82" s="217" t="s">
        <v>823</v>
      </c>
      <c r="H82" s="218">
        <v>1</v>
      </c>
      <c r="I82" s="219"/>
      <c r="J82" s="220">
        <f>ROUND(I82*H82,2)</f>
        <v>0</v>
      </c>
      <c r="K82" s="216" t="s">
        <v>19</v>
      </c>
      <c r="L82" s="46"/>
      <c r="M82" s="221" t="s">
        <v>19</v>
      </c>
      <c r="N82" s="222" t="s">
        <v>41</v>
      </c>
      <c r="O82" s="86"/>
      <c r="P82" s="223">
        <f>O82*H82</f>
        <v>0</v>
      </c>
      <c r="Q82" s="223">
        <v>0</v>
      </c>
      <c r="R82" s="223">
        <f>Q82*H82</f>
        <v>0</v>
      </c>
      <c r="S82" s="223">
        <v>0</v>
      </c>
      <c r="T82" s="224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25" t="s">
        <v>146</v>
      </c>
      <c r="AT82" s="225" t="s">
        <v>141</v>
      </c>
      <c r="AU82" s="225" t="s">
        <v>77</v>
      </c>
      <c r="AY82" s="19" t="s">
        <v>139</v>
      </c>
      <c r="BE82" s="226">
        <f>IF(N82="základní",J82,0)</f>
        <v>0</v>
      </c>
      <c r="BF82" s="226">
        <f>IF(N82="snížená",J82,0)</f>
        <v>0</v>
      </c>
      <c r="BG82" s="226">
        <f>IF(N82="zákl. přenesená",J82,0)</f>
        <v>0</v>
      </c>
      <c r="BH82" s="226">
        <f>IF(N82="sníž. přenesená",J82,0)</f>
        <v>0</v>
      </c>
      <c r="BI82" s="226">
        <f>IF(N82="nulová",J82,0)</f>
        <v>0</v>
      </c>
      <c r="BJ82" s="19" t="s">
        <v>77</v>
      </c>
      <c r="BK82" s="226">
        <f>ROUND(I82*H82,2)</f>
        <v>0</v>
      </c>
      <c r="BL82" s="19" t="s">
        <v>146</v>
      </c>
      <c r="BM82" s="225" t="s">
        <v>1076</v>
      </c>
    </row>
    <row r="83" s="2" customFormat="1" ht="16.5" customHeight="1">
      <c r="A83" s="40"/>
      <c r="B83" s="41"/>
      <c r="C83" s="214" t="s">
        <v>79</v>
      </c>
      <c r="D83" s="214" t="s">
        <v>141</v>
      </c>
      <c r="E83" s="215" t="s">
        <v>1077</v>
      </c>
      <c r="F83" s="216" t="s">
        <v>1078</v>
      </c>
      <c r="G83" s="217" t="s">
        <v>823</v>
      </c>
      <c r="H83" s="218">
        <v>1</v>
      </c>
      <c r="I83" s="219"/>
      <c r="J83" s="220">
        <f>ROUND(I83*H83,2)</f>
        <v>0</v>
      </c>
      <c r="K83" s="216" t="s">
        <v>19</v>
      </c>
      <c r="L83" s="46"/>
      <c r="M83" s="221" t="s">
        <v>19</v>
      </c>
      <c r="N83" s="222" t="s">
        <v>41</v>
      </c>
      <c r="O83" s="86"/>
      <c r="P83" s="223">
        <f>O83*H83</f>
        <v>0</v>
      </c>
      <c r="Q83" s="223">
        <v>0</v>
      </c>
      <c r="R83" s="223">
        <f>Q83*H83</f>
        <v>0</v>
      </c>
      <c r="S83" s="223">
        <v>0</v>
      </c>
      <c r="T83" s="224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25" t="s">
        <v>146</v>
      </c>
      <c r="AT83" s="225" t="s">
        <v>141</v>
      </c>
      <c r="AU83" s="225" t="s">
        <v>77</v>
      </c>
      <c r="AY83" s="19" t="s">
        <v>139</v>
      </c>
      <c r="BE83" s="226">
        <f>IF(N83="základní",J83,0)</f>
        <v>0</v>
      </c>
      <c r="BF83" s="226">
        <f>IF(N83="snížená",J83,0)</f>
        <v>0</v>
      </c>
      <c r="BG83" s="226">
        <f>IF(N83="zákl. přenesená",J83,0)</f>
        <v>0</v>
      </c>
      <c r="BH83" s="226">
        <f>IF(N83="sníž. přenesená",J83,0)</f>
        <v>0</v>
      </c>
      <c r="BI83" s="226">
        <f>IF(N83="nulová",J83,0)</f>
        <v>0</v>
      </c>
      <c r="BJ83" s="19" t="s">
        <v>77</v>
      </c>
      <c r="BK83" s="226">
        <f>ROUND(I83*H83,2)</f>
        <v>0</v>
      </c>
      <c r="BL83" s="19" t="s">
        <v>146</v>
      </c>
      <c r="BM83" s="225" t="s">
        <v>1079</v>
      </c>
    </row>
    <row r="84" s="2" customFormat="1" ht="16.5" customHeight="1">
      <c r="A84" s="40"/>
      <c r="B84" s="41"/>
      <c r="C84" s="214" t="s">
        <v>158</v>
      </c>
      <c r="D84" s="214" t="s">
        <v>141</v>
      </c>
      <c r="E84" s="215" t="s">
        <v>1080</v>
      </c>
      <c r="F84" s="216" t="s">
        <v>1081</v>
      </c>
      <c r="G84" s="217" t="s">
        <v>823</v>
      </c>
      <c r="H84" s="218">
        <v>1</v>
      </c>
      <c r="I84" s="219"/>
      <c r="J84" s="220">
        <f>ROUND(I84*H84,2)</f>
        <v>0</v>
      </c>
      <c r="K84" s="216" t="s">
        <v>19</v>
      </c>
      <c r="L84" s="46"/>
      <c r="M84" s="221" t="s">
        <v>19</v>
      </c>
      <c r="N84" s="222" t="s">
        <v>41</v>
      </c>
      <c r="O84" s="86"/>
      <c r="P84" s="223">
        <f>O84*H84</f>
        <v>0</v>
      </c>
      <c r="Q84" s="223">
        <v>0</v>
      </c>
      <c r="R84" s="223">
        <f>Q84*H84</f>
        <v>0</v>
      </c>
      <c r="S84" s="223">
        <v>0</v>
      </c>
      <c r="T84" s="224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25" t="s">
        <v>146</v>
      </c>
      <c r="AT84" s="225" t="s">
        <v>141</v>
      </c>
      <c r="AU84" s="225" t="s">
        <v>77</v>
      </c>
      <c r="AY84" s="19" t="s">
        <v>139</v>
      </c>
      <c r="BE84" s="226">
        <f>IF(N84="základní",J84,0)</f>
        <v>0</v>
      </c>
      <c r="BF84" s="226">
        <f>IF(N84="snížená",J84,0)</f>
        <v>0</v>
      </c>
      <c r="BG84" s="226">
        <f>IF(N84="zákl. přenesená",J84,0)</f>
        <v>0</v>
      </c>
      <c r="BH84" s="226">
        <f>IF(N84="sníž. přenesená",J84,0)</f>
        <v>0</v>
      </c>
      <c r="BI84" s="226">
        <f>IF(N84="nulová",J84,0)</f>
        <v>0</v>
      </c>
      <c r="BJ84" s="19" t="s">
        <v>77</v>
      </c>
      <c r="BK84" s="226">
        <f>ROUND(I84*H84,2)</f>
        <v>0</v>
      </c>
      <c r="BL84" s="19" t="s">
        <v>146</v>
      </c>
      <c r="BM84" s="225" t="s">
        <v>1082</v>
      </c>
    </row>
    <row r="85" s="2" customFormat="1" ht="16.5" customHeight="1">
      <c r="A85" s="40"/>
      <c r="B85" s="41"/>
      <c r="C85" s="214" t="s">
        <v>146</v>
      </c>
      <c r="D85" s="214" t="s">
        <v>141</v>
      </c>
      <c r="E85" s="215" t="s">
        <v>1083</v>
      </c>
      <c r="F85" s="216" t="s">
        <v>1084</v>
      </c>
      <c r="G85" s="217" t="s">
        <v>823</v>
      </c>
      <c r="H85" s="218">
        <v>1</v>
      </c>
      <c r="I85" s="219"/>
      <c r="J85" s="220">
        <f>ROUND(I85*H85,2)</f>
        <v>0</v>
      </c>
      <c r="K85" s="216" t="s">
        <v>19</v>
      </c>
      <c r="L85" s="46"/>
      <c r="M85" s="221" t="s">
        <v>19</v>
      </c>
      <c r="N85" s="222" t="s">
        <v>41</v>
      </c>
      <c r="O85" s="86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5" t="s">
        <v>146</v>
      </c>
      <c r="AT85" s="225" t="s">
        <v>141</v>
      </c>
      <c r="AU85" s="225" t="s">
        <v>77</v>
      </c>
      <c r="AY85" s="19" t="s">
        <v>139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9" t="s">
        <v>77</v>
      </c>
      <c r="BK85" s="226">
        <f>ROUND(I85*H85,2)</f>
        <v>0</v>
      </c>
      <c r="BL85" s="19" t="s">
        <v>146</v>
      </c>
      <c r="BM85" s="225" t="s">
        <v>1085</v>
      </c>
    </row>
    <row r="86" s="2" customFormat="1" ht="16.5" customHeight="1">
      <c r="A86" s="40"/>
      <c r="B86" s="41"/>
      <c r="C86" s="214" t="s">
        <v>173</v>
      </c>
      <c r="D86" s="214" t="s">
        <v>141</v>
      </c>
      <c r="E86" s="215" t="s">
        <v>1086</v>
      </c>
      <c r="F86" s="216" t="s">
        <v>1087</v>
      </c>
      <c r="G86" s="217" t="s">
        <v>823</v>
      </c>
      <c r="H86" s="218">
        <v>1</v>
      </c>
      <c r="I86" s="219"/>
      <c r="J86" s="220">
        <f>ROUND(I86*H86,2)</f>
        <v>0</v>
      </c>
      <c r="K86" s="216" t="s">
        <v>19</v>
      </c>
      <c r="L86" s="46"/>
      <c r="M86" s="221" t="s">
        <v>19</v>
      </c>
      <c r="N86" s="222" t="s">
        <v>41</v>
      </c>
      <c r="O86" s="86"/>
      <c r="P86" s="223">
        <f>O86*H86</f>
        <v>0</v>
      </c>
      <c r="Q86" s="223">
        <v>0</v>
      </c>
      <c r="R86" s="223">
        <f>Q86*H86</f>
        <v>0</v>
      </c>
      <c r="S86" s="223">
        <v>0</v>
      </c>
      <c r="T86" s="224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25" t="s">
        <v>146</v>
      </c>
      <c r="AT86" s="225" t="s">
        <v>141</v>
      </c>
      <c r="AU86" s="225" t="s">
        <v>77</v>
      </c>
      <c r="AY86" s="19" t="s">
        <v>139</v>
      </c>
      <c r="BE86" s="226">
        <f>IF(N86="základní",J86,0)</f>
        <v>0</v>
      </c>
      <c r="BF86" s="226">
        <f>IF(N86="snížená",J86,0)</f>
        <v>0</v>
      </c>
      <c r="BG86" s="226">
        <f>IF(N86="zákl. přenesená",J86,0)</f>
        <v>0</v>
      </c>
      <c r="BH86" s="226">
        <f>IF(N86="sníž. přenesená",J86,0)</f>
        <v>0</v>
      </c>
      <c r="BI86" s="226">
        <f>IF(N86="nulová",J86,0)</f>
        <v>0</v>
      </c>
      <c r="BJ86" s="19" t="s">
        <v>77</v>
      </c>
      <c r="BK86" s="226">
        <f>ROUND(I86*H86,2)</f>
        <v>0</v>
      </c>
      <c r="BL86" s="19" t="s">
        <v>146</v>
      </c>
      <c r="BM86" s="225" t="s">
        <v>1088</v>
      </c>
    </row>
    <row r="87" s="2" customFormat="1" ht="16.5" customHeight="1">
      <c r="A87" s="40"/>
      <c r="B87" s="41"/>
      <c r="C87" s="214" t="s">
        <v>180</v>
      </c>
      <c r="D87" s="214" t="s">
        <v>141</v>
      </c>
      <c r="E87" s="215" t="s">
        <v>1089</v>
      </c>
      <c r="F87" s="216" t="s">
        <v>1090</v>
      </c>
      <c r="G87" s="217" t="s">
        <v>823</v>
      </c>
      <c r="H87" s="218">
        <v>1</v>
      </c>
      <c r="I87" s="219"/>
      <c r="J87" s="220">
        <f>ROUND(I87*H87,2)</f>
        <v>0</v>
      </c>
      <c r="K87" s="216" t="s">
        <v>19</v>
      </c>
      <c r="L87" s="46"/>
      <c r="M87" s="221" t="s">
        <v>19</v>
      </c>
      <c r="N87" s="222" t="s">
        <v>41</v>
      </c>
      <c r="O87" s="86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5" t="s">
        <v>146</v>
      </c>
      <c r="AT87" s="225" t="s">
        <v>141</v>
      </c>
      <c r="AU87" s="225" t="s">
        <v>77</v>
      </c>
      <c r="AY87" s="19" t="s">
        <v>139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9" t="s">
        <v>77</v>
      </c>
      <c r="BK87" s="226">
        <f>ROUND(I87*H87,2)</f>
        <v>0</v>
      </c>
      <c r="BL87" s="19" t="s">
        <v>146</v>
      </c>
      <c r="BM87" s="225" t="s">
        <v>1091</v>
      </c>
    </row>
    <row r="88" s="2" customFormat="1" ht="16.5" customHeight="1">
      <c r="A88" s="40"/>
      <c r="B88" s="41"/>
      <c r="C88" s="214" t="s">
        <v>187</v>
      </c>
      <c r="D88" s="214" t="s">
        <v>141</v>
      </c>
      <c r="E88" s="215" t="s">
        <v>1092</v>
      </c>
      <c r="F88" s="216" t="s">
        <v>1093</v>
      </c>
      <c r="G88" s="217" t="s">
        <v>823</v>
      </c>
      <c r="H88" s="218">
        <v>1</v>
      </c>
      <c r="I88" s="219"/>
      <c r="J88" s="220">
        <f>ROUND(I88*H88,2)</f>
        <v>0</v>
      </c>
      <c r="K88" s="216" t="s">
        <v>19</v>
      </c>
      <c r="L88" s="46"/>
      <c r="M88" s="221" t="s">
        <v>19</v>
      </c>
      <c r="N88" s="222" t="s">
        <v>41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146</v>
      </c>
      <c r="AT88" s="225" t="s">
        <v>141</v>
      </c>
      <c r="AU88" s="225" t="s">
        <v>77</v>
      </c>
      <c r="AY88" s="19" t="s">
        <v>139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77</v>
      </c>
      <c r="BK88" s="226">
        <f>ROUND(I88*H88,2)</f>
        <v>0</v>
      </c>
      <c r="BL88" s="19" t="s">
        <v>146</v>
      </c>
      <c r="BM88" s="225" t="s">
        <v>1094</v>
      </c>
    </row>
    <row r="89" s="2" customFormat="1" ht="16.5" customHeight="1">
      <c r="A89" s="40"/>
      <c r="B89" s="41"/>
      <c r="C89" s="214" t="s">
        <v>193</v>
      </c>
      <c r="D89" s="214" t="s">
        <v>141</v>
      </c>
      <c r="E89" s="215" t="s">
        <v>1095</v>
      </c>
      <c r="F89" s="216" t="s">
        <v>1096</v>
      </c>
      <c r="G89" s="217" t="s">
        <v>823</v>
      </c>
      <c r="H89" s="218">
        <v>1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41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146</v>
      </c>
      <c r="AT89" s="225" t="s">
        <v>141</v>
      </c>
      <c r="AU89" s="225" t="s">
        <v>77</v>
      </c>
      <c r="AY89" s="19" t="s">
        <v>139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77</v>
      </c>
      <c r="BK89" s="226">
        <f>ROUND(I89*H89,2)</f>
        <v>0</v>
      </c>
      <c r="BL89" s="19" t="s">
        <v>146</v>
      </c>
      <c r="BM89" s="225" t="s">
        <v>1097</v>
      </c>
    </row>
    <row r="90" s="2" customFormat="1" ht="24.15" customHeight="1">
      <c r="A90" s="40"/>
      <c r="B90" s="41"/>
      <c r="C90" s="214" t="s">
        <v>199</v>
      </c>
      <c r="D90" s="214" t="s">
        <v>141</v>
      </c>
      <c r="E90" s="215" t="s">
        <v>1098</v>
      </c>
      <c r="F90" s="216" t="s">
        <v>1099</v>
      </c>
      <c r="G90" s="217" t="s">
        <v>823</v>
      </c>
      <c r="H90" s="218">
        <v>1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41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146</v>
      </c>
      <c r="AT90" s="225" t="s">
        <v>141</v>
      </c>
      <c r="AU90" s="225" t="s">
        <v>77</v>
      </c>
      <c r="AY90" s="19" t="s">
        <v>139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77</v>
      </c>
      <c r="BK90" s="226">
        <f>ROUND(I90*H90,2)</f>
        <v>0</v>
      </c>
      <c r="BL90" s="19" t="s">
        <v>146</v>
      </c>
      <c r="BM90" s="225" t="s">
        <v>1100</v>
      </c>
    </row>
    <row r="91" s="2" customFormat="1" ht="24.15" customHeight="1">
      <c r="A91" s="40"/>
      <c r="B91" s="41"/>
      <c r="C91" s="214" t="s">
        <v>206</v>
      </c>
      <c r="D91" s="214" t="s">
        <v>141</v>
      </c>
      <c r="E91" s="215" t="s">
        <v>1101</v>
      </c>
      <c r="F91" s="216" t="s">
        <v>1102</v>
      </c>
      <c r="G91" s="217" t="s">
        <v>823</v>
      </c>
      <c r="H91" s="218">
        <v>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41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146</v>
      </c>
      <c r="AT91" s="225" t="s">
        <v>141</v>
      </c>
      <c r="AU91" s="225" t="s">
        <v>77</v>
      </c>
      <c r="AY91" s="19" t="s">
        <v>139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77</v>
      </c>
      <c r="BK91" s="226">
        <f>ROUND(I91*H91,2)</f>
        <v>0</v>
      </c>
      <c r="BL91" s="19" t="s">
        <v>146</v>
      </c>
      <c r="BM91" s="225" t="s">
        <v>1103</v>
      </c>
    </row>
    <row r="92" s="2" customFormat="1" ht="24.15" customHeight="1">
      <c r="A92" s="40"/>
      <c r="B92" s="41"/>
      <c r="C92" s="214" t="s">
        <v>212</v>
      </c>
      <c r="D92" s="214" t="s">
        <v>141</v>
      </c>
      <c r="E92" s="215" t="s">
        <v>1104</v>
      </c>
      <c r="F92" s="216" t="s">
        <v>1105</v>
      </c>
      <c r="G92" s="217" t="s">
        <v>823</v>
      </c>
      <c r="H92" s="218">
        <v>1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41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146</v>
      </c>
      <c r="AT92" s="225" t="s">
        <v>141</v>
      </c>
      <c r="AU92" s="225" t="s">
        <v>77</v>
      </c>
      <c r="AY92" s="19" t="s">
        <v>139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77</v>
      </c>
      <c r="BK92" s="226">
        <f>ROUND(I92*H92,2)</f>
        <v>0</v>
      </c>
      <c r="BL92" s="19" t="s">
        <v>146</v>
      </c>
      <c r="BM92" s="225" t="s">
        <v>1106</v>
      </c>
    </row>
    <row r="93" s="2" customFormat="1" ht="24.15" customHeight="1">
      <c r="A93" s="40"/>
      <c r="B93" s="41"/>
      <c r="C93" s="214" t="s">
        <v>218</v>
      </c>
      <c r="D93" s="214" t="s">
        <v>141</v>
      </c>
      <c r="E93" s="215" t="s">
        <v>1107</v>
      </c>
      <c r="F93" s="216" t="s">
        <v>1108</v>
      </c>
      <c r="G93" s="217" t="s">
        <v>823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41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146</v>
      </c>
      <c r="AT93" s="225" t="s">
        <v>141</v>
      </c>
      <c r="AU93" s="225" t="s">
        <v>77</v>
      </c>
      <c r="AY93" s="19" t="s">
        <v>139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77</v>
      </c>
      <c r="BK93" s="226">
        <f>ROUND(I93*H93,2)</f>
        <v>0</v>
      </c>
      <c r="BL93" s="19" t="s">
        <v>146</v>
      </c>
      <c r="BM93" s="225" t="s">
        <v>1109</v>
      </c>
    </row>
    <row r="94" s="2" customFormat="1" ht="16.5" customHeight="1">
      <c r="A94" s="40"/>
      <c r="B94" s="41"/>
      <c r="C94" s="214" t="s">
        <v>224</v>
      </c>
      <c r="D94" s="214" t="s">
        <v>141</v>
      </c>
      <c r="E94" s="215" t="s">
        <v>1110</v>
      </c>
      <c r="F94" s="216" t="s">
        <v>1111</v>
      </c>
      <c r="G94" s="217" t="s">
        <v>823</v>
      </c>
      <c r="H94" s="218">
        <v>1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41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146</v>
      </c>
      <c r="AT94" s="225" t="s">
        <v>141</v>
      </c>
      <c r="AU94" s="225" t="s">
        <v>77</v>
      </c>
      <c r="AY94" s="19" t="s">
        <v>139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77</v>
      </c>
      <c r="BK94" s="226">
        <f>ROUND(I94*H94,2)</f>
        <v>0</v>
      </c>
      <c r="BL94" s="19" t="s">
        <v>146</v>
      </c>
      <c r="BM94" s="225" t="s">
        <v>1112</v>
      </c>
    </row>
    <row r="95" s="2" customFormat="1" ht="24.15" customHeight="1">
      <c r="A95" s="40"/>
      <c r="B95" s="41"/>
      <c r="C95" s="214" t="s">
        <v>230</v>
      </c>
      <c r="D95" s="214" t="s">
        <v>141</v>
      </c>
      <c r="E95" s="215" t="s">
        <v>1113</v>
      </c>
      <c r="F95" s="216" t="s">
        <v>1114</v>
      </c>
      <c r="G95" s="217" t="s">
        <v>823</v>
      </c>
      <c r="H95" s="218">
        <v>1</v>
      </c>
      <c r="I95" s="219"/>
      <c r="J95" s="220">
        <f>ROUND(I95*H95,2)</f>
        <v>0</v>
      </c>
      <c r="K95" s="216" t="s">
        <v>19</v>
      </c>
      <c r="L95" s="46"/>
      <c r="M95" s="221" t="s">
        <v>19</v>
      </c>
      <c r="N95" s="222" t="s">
        <v>41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146</v>
      </c>
      <c r="AT95" s="225" t="s">
        <v>141</v>
      </c>
      <c r="AU95" s="225" t="s">
        <v>77</v>
      </c>
      <c r="AY95" s="19" t="s">
        <v>139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77</v>
      </c>
      <c r="BK95" s="226">
        <f>ROUND(I95*H95,2)</f>
        <v>0</v>
      </c>
      <c r="BL95" s="19" t="s">
        <v>146</v>
      </c>
      <c r="BM95" s="225" t="s">
        <v>1115</v>
      </c>
    </row>
    <row r="96" s="2" customFormat="1" ht="16.5" customHeight="1">
      <c r="A96" s="40"/>
      <c r="B96" s="41"/>
      <c r="C96" s="214" t="s">
        <v>8</v>
      </c>
      <c r="D96" s="214" t="s">
        <v>141</v>
      </c>
      <c r="E96" s="215" t="s">
        <v>1116</v>
      </c>
      <c r="F96" s="216" t="s">
        <v>1117</v>
      </c>
      <c r="G96" s="217" t="s">
        <v>823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41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146</v>
      </c>
      <c r="AT96" s="225" t="s">
        <v>141</v>
      </c>
      <c r="AU96" s="225" t="s">
        <v>77</v>
      </c>
      <c r="AY96" s="19" t="s">
        <v>139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77</v>
      </c>
      <c r="BK96" s="226">
        <f>ROUND(I96*H96,2)</f>
        <v>0</v>
      </c>
      <c r="BL96" s="19" t="s">
        <v>146</v>
      </c>
      <c r="BM96" s="225" t="s">
        <v>1118</v>
      </c>
    </row>
    <row r="97" s="2" customFormat="1" ht="16.5" customHeight="1">
      <c r="A97" s="40"/>
      <c r="B97" s="41"/>
      <c r="C97" s="214" t="s">
        <v>253</v>
      </c>
      <c r="D97" s="214" t="s">
        <v>141</v>
      </c>
      <c r="E97" s="215" t="s">
        <v>1119</v>
      </c>
      <c r="F97" s="216" t="s">
        <v>1120</v>
      </c>
      <c r="G97" s="217" t="s">
        <v>823</v>
      </c>
      <c r="H97" s="218">
        <v>1</v>
      </c>
      <c r="I97" s="219"/>
      <c r="J97" s="220">
        <f>ROUND(I97*H97,2)</f>
        <v>0</v>
      </c>
      <c r="K97" s="216" t="s">
        <v>19</v>
      </c>
      <c r="L97" s="46"/>
      <c r="M97" s="221" t="s">
        <v>19</v>
      </c>
      <c r="N97" s="222" t="s">
        <v>41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146</v>
      </c>
      <c r="AT97" s="225" t="s">
        <v>141</v>
      </c>
      <c r="AU97" s="225" t="s">
        <v>77</v>
      </c>
      <c r="AY97" s="19" t="s">
        <v>139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77</v>
      </c>
      <c r="BK97" s="226">
        <f>ROUND(I97*H97,2)</f>
        <v>0</v>
      </c>
      <c r="BL97" s="19" t="s">
        <v>146</v>
      </c>
      <c r="BM97" s="225" t="s">
        <v>1121</v>
      </c>
    </row>
    <row r="98" s="2" customFormat="1" ht="21.75" customHeight="1">
      <c r="A98" s="40"/>
      <c r="B98" s="41"/>
      <c r="C98" s="214" t="s">
        <v>259</v>
      </c>
      <c r="D98" s="214" t="s">
        <v>141</v>
      </c>
      <c r="E98" s="215" t="s">
        <v>1122</v>
      </c>
      <c r="F98" s="216" t="s">
        <v>1123</v>
      </c>
      <c r="G98" s="217" t="s">
        <v>823</v>
      </c>
      <c r="H98" s="218">
        <v>1</v>
      </c>
      <c r="I98" s="219"/>
      <c r="J98" s="220">
        <f>ROUND(I98*H98,2)</f>
        <v>0</v>
      </c>
      <c r="K98" s="216" t="s">
        <v>19</v>
      </c>
      <c r="L98" s="46"/>
      <c r="M98" s="221" t="s">
        <v>19</v>
      </c>
      <c r="N98" s="222" t="s">
        <v>41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146</v>
      </c>
      <c r="AT98" s="225" t="s">
        <v>141</v>
      </c>
      <c r="AU98" s="225" t="s">
        <v>77</v>
      </c>
      <c r="AY98" s="19" t="s">
        <v>139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77</v>
      </c>
      <c r="BK98" s="226">
        <f>ROUND(I98*H98,2)</f>
        <v>0</v>
      </c>
      <c r="BL98" s="19" t="s">
        <v>146</v>
      </c>
      <c r="BM98" s="225" t="s">
        <v>1124</v>
      </c>
    </row>
    <row r="99" s="2" customFormat="1" ht="24.15" customHeight="1">
      <c r="A99" s="40"/>
      <c r="B99" s="41"/>
      <c r="C99" s="214" t="s">
        <v>264</v>
      </c>
      <c r="D99" s="214" t="s">
        <v>141</v>
      </c>
      <c r="E99" s="215" t="s">
        <v>1125</v>
      </c>
      <c r="F99" s="216" t="s">
        <v>1126</v>
      </c>
      <c r="G99" s="217" t="s">
        <v>823</v>
      </c>
      <c r="H99" s="218">
        <v>1</v>
      </c>
      <c r="I99" s="219"/>
      <c r="J99" s="220">
        <f>ROUND(I99*H99,2)</f>
        <v>0</v>
      </c>
      <c r="K99" s="216" t="s">
        <v>19</v>
      </c>
      <c r="L99" s="46"/>
      <c r="M99" s="221" t="s">
        <v>19</v>
      </c>
      <c r="N99" s="222" t="s">
        <v>41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146</v>
      </c>
      <c r="AT99" s="225" t="s">
        <v>141</v>
      </c>
      <c r="AU99" s="225" t="s">
        <v>77</v>
      </c>
      <c r="AY99" s="19" t="s">
        <v>139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77</v>
      </c>
      <c r="BK99" s="226">
        <f>ROUND(I99*H99,2)</f>
        <v>0</v>
      </c>
      <c r="BL99" s="19" t="s">
        <v>146</v>
      </c>
      <c r="BM99" s="225" t="s">
        <v>1127</v>
      </c>
    </row>
    <row r="100" s="2" customFormat="1" ht="33" customHeight="1">
      <c r="A100" s="40"/>
      <c r="B100" s="41"/>
      <c r="C100" s="214" t="s">
        <v>273</v>
      </c>
      <c r="D100" s="214" t="s">
        <v>141</v>
      </c>
      <c r="E100" s="215" t="s">
        <v>1128</v>
      </c>
      <c r="F100" s="216" t="s">
        <v>1129</v>
      </c>
      <c r="G100" s="217" t="s">
        <v>823</v>
      </c>
      <c r="H100" s="218">
        <v>1</v>
      </c>
      <c r="I100" s="219"/>
      <c r="J100" s="220">
        <f>ROUND(I100*H100,2)</f>
        <v>0</v>
      </c>
      <c r="K100" s="216" t="s">
        <v>19</v>
      </c>
      <c r="L100" s="46"/>
      <c r="M100" s="291" t="s">
        <v>19</v>
      </c>
      <c r="N100" s="292" t="s">
        <v>41</v>
      </c>
      <c r="O100" s="288"/>
      <c r="P100" s="293">
        <f>O100*H100</f>
        <v>0</v>
      </c>
      <c r="Q100" s="293">
        <v>0</v>
      </c>
      <c r="R100" s="293">
        <f>Q100*H100</f>
        <v>0</v>
      </c>
      <c r="S100" s="293">
        <v>0</v>
      </c>
      <c r="T100" s="29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146</v>
      </c>
      <c r="AT100" s="225" t="s">
        <v>141</v>
      </c>
      <c r="AU100" s="225" t="s">
        <v>77</v>
      </c>
      <c r="AY100" s="19" t="s">
        <v>139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77</v>
      </c>
      <c r="BK100" s="226">
        <f>ROUND(I100*H100,2)</f>
        <v>0</v>
      </c>
      <c r="BL100" s="19" t="s">
        <v>146</v>
      </c>
      <c r="BM100" s="225" t="s">
        <v>1130</v>
      </c>
    </row>
    <row r="101" s="2" customFormat="1" ht="6.96" customHeight="1">
      <c r="A101" s="40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46"/>
      <c r="M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</sheetData>
  <sheetProtection sheet="1" autoFilter="0" formatColumns="0" formatRows="0" objects="1" scenarios="1" spinCount="100000" saltValue="O7DnBlDVghyMnkYQS6WO39nnMOWtEXNxVaGgKXA2PN2oPF2DICOl16ujfhOPmDsbkc4YZiMdCmrJAcbNl9D7wA==" hashValue="H2y2NFKqDNCiPql8vbHGqiDONzelGfaC/LUTN0i2ZMmPhKX3hI/uaUlHmZNwp6DfhnfLmW0jaVAkGlF78rMFhQ==" algorithmName="SHA-512" password="CC51"/>
  <autoFilter ref="C79:K100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1131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1132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1133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1134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1135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1136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1137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1138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1139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1140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1141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76</v>
      </c>
      <c r="F18" s="306" t="s">
        <v>1142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1143</v>
      </c>
      <c r="F19" s="306" t="s">
        <v>1144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1145</v>
      </c>
      <c r="F20" s="306" t="s">
        <v>1146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1147</v>
      </c>
      <c r="F21" s="306" t="s">
        <v>106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1148</v>
      </c>
      <c r="F22" s="306" t="s">
        <v>1149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83</v>
      </c>
      <c r="F23" s="306" t="s">
        <v>1150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1151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1152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1153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1154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1155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1156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1157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1158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1159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125</v>
      </c>
      <c r="F36" s="306"/>
      <c r="G36" s="306" t="s">
        <v>1160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1161</v>
      </c>
      <c r="F37" s="306"/>
      <c r="G37" s="306" t="s">
        <v>1162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51</v>
      </c>
      <c r="F38" s="306"/>
      <c r="G38" s="306" t="s">
        <v>1163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52</v>
      </c>
      <c r="F39" s="306"/>
      <c r="G39" s="306" t="s">
        <v>1164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126</v>
      </c>
      <c r="F40" s="306"/>
      <c r="G40" s="306" t="s">
        <v>1165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127</v>
      </c>
      <c r="F41" s="306"/>
      <c r="G41" s="306" t="s">
        <v>1166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1167</v>
      </c>
      <c r="F42" s="306"/>
      <c r="G42" s="306" t="s">
        <v>1168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1169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1170</v>
      </c>
      <c r="F44" s="306"/>
      <c r="G44" s="306" t="s">
        <v>1171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129</v>
      </c>
      <c r="F45" s="306"/>
      <c r="G45" s="306" t="s">
        <v>1172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1173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1174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1175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1176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1177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1178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1179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1180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1181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1182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1183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1184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1185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1186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1187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1188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1189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1190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1191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1192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1193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1194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1195</v>
      </c>
      <c r="D76" s="324"/>
      <c r="E76" s="324"/>
      <c r="F76" s="324" t="s">
        <v>1196</v>
      </c>
      <c r="G76" s="325"/>
      <c r="H76" s="324" t="s">
        <v>52</v>
      </c>
      <c r="I76" s="324" t="s">
        <v>55</v>
      </c>
      <c r="J76" s="324" t="s">
        <v>1197</v>
      </c>
      <c r="K76" s="323"/>
    </row>
    <row r="77" s="1" customFormat="1" ht="17.25" customHeight="1">
      <c r="B77" s="321"/>
      <c r="C77" s="326" t="s">
        <v>1198</v>
      </c>
      <c r="D77" s="326"/>
      <c r="E77" s="326"/>
      <c r="F77" s="327" t="s">
        <v>1199</v>
      </c>
      <c r="G77" s="328"/>
      <c r="H77" s="326"/>
      <c r="I77" s="326"/>
      <c r="J77" s="326" t="s">
        <v>1200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51</v>
      </c>
      <c r="D79" s="331"/>
      <c r="E79" s="331"/>
      <c r="F79" s="332" t="s">
        <v>1201</v>
      </c>
      <c r="G79" s="333"/>
      <c r="H79" s="309" t="s">
        <v>1202</v>
      </c>
      <c r="I79" s="309" t="s">
        <v>1203</v>
      </c>
      <c r="J79" s="309">
        <v>20</v>
      </c>
      <c r="K79" s="323"/>
    </row>
    <row r="80" s="1" customFormat="1" ht="15" customHeight="1">
      <c r="B80" s="321"/>
      <c r="C80" s="309" t="s">
        <v>1204</v>
      </c>
      <c r="D80" s="309"/>
      <c r="E80" s="309"/>
      <c r="F80" s="332" t="s">
        <v>1201</v>
      </c>
      <c r="G80" s="333"/>
      <c r="H80" s="309" t="s">
        <v>1205</v>
      </c>
      <c r="I80" s="309" t="s">
        <v>1203</v>
      </c>
      <c r="J80" s="309">
        <v>120</v>
      </c>
      <c r="K80" s="323"/>
    </row>
    <row r="81" s="1" customFormat="1" ht="15" customHeight="1">
      <c r="B81" s="334"/>
      <c r="C81" s="309" t="s">
        <v>1206</v>
      </c>
      <c r="D81" s="309"/>
      <c r="E81" s="309"/>
      <c r="F81" s="332" t="s">
        <v>1207</v>
      </c>
      <c r="G81" s="333"/>
      <c r="H81" s="309" t="s">
        <v>1208</v>
      </c>
      <c r="I81" s="309" t="s">
        <v>1203</v>
      </c>
      <c r="J81" s="309">
        <v>50</v>
      </c>
      <c r="K81" s="323"/>
    </row>
    <row r="82" s="1" customFormat="1" ht="15" customHeight="1">
      <c r="B82" s="334"/>
      <c r="C82" s="309" t="s">
        <v>1209</v>
      </c>
      <c r="D82" s="309"/>
      <c r="E82" s="309"/>
      <c r="F82" s="332" t="s">
        <v>1201</v>
      </c>
      <c r="G82" s="333"/>
      <c r="H82" s="309" t="s">
        <v>1210</v>
      </c>
      <c r="I82" s="309" t="s">
        <v>1211</v>
      </c>
      <c r="J82" s="309"/>
      <c r="K82" s="323"/>
    </row>
    <row r="83" s="1" customFormat="1" ht="15" customHeight="1">
      <c r="B83" s="334"/>
      <c r="C83" s="335" t="s">
        <v>1212</v>
      </c>
      <c r="D83" s="335"/>
      <c r="E83" s="335"/>
      <c r="F83" s="336" t="s">
        <v>1207</v>
      </c>
      <c r="G83" s="335"/>
      <c r="H83" s="335" t="s">
        <v>1213</v>
      </c>
      <c r="I83" s="335" t="s">
        <v>1203</v>
      </c>
      <c r="J83" s="335">
        <v>15</v>
      </c>
      <c r="K83" s="323"/>
    </row>
    <row r="84" s="1" customFormat="1" ht="15" customHeight="1">
      <c r="B84" s="334"/>
      <c r="C84" s="335" t="s">
        <v>1214</v>
      </c>
      <c r="D84" s="335"/>
      <c r="E84" s="335"/>
      <c r="F84" s="336" t="s">
        <v>1207</v>
      </c>
      <c r="G84" s="335"/>
      <c r="H84" s="335" t="s">
        <v>1215</v>
      </c>
      <c r="I84" s="335" t="s">
        <v>1203</v>
      </c>
      <c r="J84" s="335">
        <v>15</v>
      </c>
      <c r="K84" s="323"/>
    </row>
    <row r="85" s="1" customFormat="1" ht="15" customHeight="1">
      <c r="B85" s="334"/>
      <c r="C85" s="335" t="s">
        <v>1216</v>
      </c>
      <c r="D85" s="335"/>
      <c r="E85" s="335"/>
      <c r="F85" s="336" t="s">
        <v>1207</v>
      </c>
      <c r="G85" s="335"/>
      <c r="H85" s="335" t="s">
        <v>1217</v>
      </c>
      <c r="I85" s="335" t="s">
        <v>1203</v>
      </c>
      <c r="J85" s="335">
        <v>20</v>
      </c>
      <c r="K85" s="323"/>
    </row>
    <row r="86" s="1" customFormat="1" ht="15" customHeight="1">
      <c r="B86" s="334"/>
      <c r="C86" s="335" t="s">
        <v>1218</v>
      </c>
      <c r="D86" s="335"/>
      <c r="E86" s="335"/>
      <c r="F86" s="336" t="s">
        <v>1207</v>
      </c>
      <c r="G86" s="335"/>
      <c r="H86" s="335" t="s">
        <v>1219</v>
      </c>
      <c r="I86" s="335" t="s">
        <v>1203</v>
      </c>
      <c r="J86" s="335">
        <v>20</v>
      </c>
      <c r="K86" s="323"/>
    </row>
    <row r="87" s="1" customFormat="1" ht="15" customHeight="1">
      <c r="B87" s="334"/>
      <c r="C87" s="309" t="s">
        <v>1220</v>
      </c>
      <c r="D87" s="309"/>
      <c r="E87" s="309"/>
      <c r="F87" s="332" t="s">
        <v>1207</v>
      </c>
      <c r="G87" s="333"/>
      <c r="H87" s="309" t="s">
        <v>1221</v>
      </c>
      <c r="I87" s="309" t="s">
        <v>1203</v>
      </c>
      <c r="J87" s="309">
        <v>50</v>
      </c>
      <c r="K87" s="323"/>
    </row>
    <row r="88" s="1" customFormat="1" ht="15" customHeight="1">
      <c r="B88" s="334"/>
      <c r="C88" s="309" t="s">
        <v>1222</v>
      </c>
      <c r="D88" s="309"/>
      <c r="E88" s="309"/>
      <c r="F88" s="332" t="s">
        <v>1207</v>
      </c>
      <c r="G88" s="333"/>
      <c r="H88" s="309" t="s">
        <v>1223</v>
      </c>
      <c r="I88" s="309" t="s">
        <v>1203</v>
      </c>
      <c r="J88" s="309">
        <v>20</v>
      </c>
      <c r="K88" s="323"/>
    </row>
    <row r="89" s="1" customFormat="1" ht="15" customHeight="1">
      <c r="B89" s="334"/>
      <c r="C89" s="309" t="s">
        <v>1224</v>
      </c>
      <c r="D89" s="309"/>
      <c r="E89" s="309"/>
      <c r="F89" s="332" t="s">
        <v>1207</v>
      </c>
      <c r="G89" s="333"/>
      <c r="H89" s="309" t="s">
        <v>1225</v>
      </c>
      <c r="I89" s="309" t="s">
        <v>1203</v>
      </c>
      <c r="J89" s="309">
        <v>20</v>
      </c>
      <c r="K89" s="323"/>
    </row>
    <row r="90" s="1" customFormat="1" ht="15" customHeight="1">
      <c r="B90" s="334"/>
      <c r="C90" s="309" t="s">
        <v>1226</v>
      </c>
      <c r="D90" s="309"/>
      <c r="E90" s="309"/>
      <c r="F90" s="332" t="s">
        <v>1207</v>
      </c>
      <c r="G90" s="333"/>
      <c r="H90" s="309" t="s">
        <v>1227</v>
      </c>
      <c r="I90" s="309" t="s">
        <v>1203</v>
      </c>
      <c r="J90" s="309">
        <v>50</v>
      </c>
      <c r="K90" s="323"/>
    </row>
    <row r="91" s="1" customFormat="1" ht="15" customHeight="1">
      <c r="B91" s="334"/>
      <c r="C91" s="309" t="s">
        <v>1228</v>
      </c>
      <c r="D91" s="309"/>
      <c r="E91" s="309"/>
      <c r="F91" s="332" t="s">
        <v>1207</v>
      </c>
      <c r="G91" s="333"/>
      <c r="H91" s="309" t="s">
        <v>1228</v>
      </c>
      <c r="I91" s="309" t="s">
        <v>1203</v>
      </c>
      <c r="J91" s="309">
        <v>50</v>
      </c>
      <c r="K91" s="323"/>
    </row>
    <row r="92" s="1" customFormat="1" ht="15" customHeight="1">
      <c r="B92" s="334"/>
      <c r="C92" s="309" t="s">
        <v>1229</v>
      </c>
      <c r="D92" s="309"/>
      <c r="E92" s="309"/>
      <c r="F92" s="332" t="s">
        <v>1207</v>
      </c>
      <c r="G92" s="333"/>
      <c r="H92" s="309" t="s">
        <v>1230</v>
      </c>
      <c r="I92" s="309" t="s">
        <v>1203</v>
      </c>
      <c r="J92" s="309">
        <v>255</v>
      </c>
      <c r="K92" s="323"/>
    </row>
    <row r="93" s="1" customFormat="1" ht="15" customHeight="1">
      <c r="B93" s="334"/>
      <c r="C93" s="309" t="s">
        <v>1231</v>
      </c>
      <c r="D93" s="309"/>
      <c r="E93" s="309"/>
      <c r="F93" s="332" t="s">
        <v>1201</v>
      </c>
      <c r="G93" s="333"/>
      <c r="H93" s="309" t="s">
        <v>1232</v>
      </c>
      <c r="I93" s="309" t="s">
        <v>1233</v>
      </c>
      <c r="J93" s="309"/>
      <c r="K93" s="323"/>
    </row>
    <row r="94" s="1" customFormat="1" ht="15" customHeight="1">
      <c r="B94" s="334"/>
      <c r="C94" s="309" t="s">
        <v>1234</v>
      </c>
      <c r="D94" s="309"/>
      <c r="E94" s="309"/>
      <c r="F94" s="332" t="s">
        <v>1201</v>
      </c>
      <c r="G94" s="333"/>
      <c r="H94" s="309" t="s">
        <v>1235</v>
      </c>
      <c r="I94" s="309" t="s">
        <v>1236</v>
      </c>
      <c r="J94" s="309"/>
      <c r="K94" s="323"/>
    </row>
    <row r="95" s="1" customFormat="1" ht="15" customHeight="1">
      <c r="B95" s="334"/>
      <c r="C95" s="309" t="s">
        <v>1237</v>
      </c>
      <c r="D95" s="309"/>
      <c r="E95" s="309"/>
      <c r="F95" s="332" t="s">
        <v>1201</v>
      </c>
      <c r="G95" s="333"/>
      <c r="H95" s="309" t="s">
        <v>1237</v>
      </c>
      <c r="I95" s="309" t="s">
        <v>1236</v>
      </c>
      <c r="J95" s="309"/>
      <c r="K95" s="323"/>
    </row>
    <row r="96" s="1" customFormat="1" ht="15" customHeight="1">
      <c r="B96" s="334"/>
      <c r="C96" s="309" t="s">
        <v>36</v>
      </c>
      <c r="D96" s="309"/>
      <c r="E96" s="309"/>
      <c r="F96" s="332" t="s">
        <v>1201</v>
      </c>
      <c r="G96" s="333"/>
      <c r="H96" s="309" t="s">
        <v>1238</v>
      </c>
      <c r="I96" s="309" t="s">
        <v>1236</v>
      </c>
      <c r="J96" s="309"/>
      <c r="K96" s="323"/>
    </row>
    <row r="97" s="1" customFormat="1" ht="15" customHeight="1">
      <c r="B97" s="334"/>
      <c r="C97" s="309" t="s">
        <v>46</v>
      </c>
      <c r="D97" s="309"/>
      <c r="E97" s="309"/>
      <c r="F97" s="332" t="s">
        <v>1201</v>
      </c>
      <c r="G97" s="333"/>
      <c r="H97" s="309" t="s">
        <v>1239</v>
      </c>
      <c r="I97" s="309" t="s">
        <v>1236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1240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1195</v>
      </c>
      <c r="D103" s="324"/>
      <c r="E103" s="324"/>
      <c r="F103" s="324" t="s">
        <v>1196</v>
      </c>
      <c r="G103" s="325"/>
      <c r="H103" s="324" t="s">
        <v>52</v>
      </c>
      <c r="I103" s="324" t="s">
        <v>55</v>
      </c>
      <c r="J103" s="324" t="s">
        <v>1197</v>
      </c>
      <c r="K103" s="323"/>
    </row>
    <row r="104" s="1" customFormat="1" ht="17.25" customHeight="1">
      <c r="B104" s="321"/>
      <c r="C104" s="326" t="s">
        <v>1198</v>
      </c>
      <c r="D104" s="326"/>
      <c r="E104" s="326"/>
      <c r="F104" s="327" t="s">
        <v>1199</v>
      </c>
      <c r="G104" s="328"/>
      <c r="H104" s="326"/>
      <c r="I104" s="326"/>
      <c r="J104" s="326" t="s">
        <v>1200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51</v>
      </c>
      <c r="D106" s="331"/>
      <c r="E106" s="331"/>
      <c r="F106" s="332" t="s">
        <v>1201</v>
      </c>
      <c r="G106" s="309"/>
      <c r="H106" s="309" t="s">
        <v>1241</v>
      </c>
      <c r="I106" s="309" t="s">
        <v>1203</v>
      </c>
      <c r="J106" s="309">
        <v>20</v>
      </c>
      <c r="K106" s="323"/>
    </row>
    <row r="107" s="1" customFormat="1" ht="15" customHeight="1">
      <c r="B107" s="321"/>
      <c r="C107" s="309" t="s">
        <v>1204</v>
      </c>
      <c r="D107" s="309"/>
      <c r="E107" s="309"/>
      <c r="F107" s="332" t="s">
        <v>1201</v>
      </c>
      <c r="G107" s="309"/>
      <c r="H107" s="309" t="s">
        <v>1241</v>
      </c>
      <c r="I107" s="309" t="s">
        <v>1203</v>
      </c>
      <c r="J107" s="309">
        <v>120</v>
      </c>
      <c r="K107" s="323"/>
    </row>
    <row r="108" s="1" customFormat="1" ht="15" customHeight="1">
      <c r="B108" s="334"/>
      <c r="C108" s="309" t="s">
        <v>1206</v>
      </c>
      <c r="D108" s="309"/>
      <c r="E108" s="309"/>
      <c r="F108" s="332" t="s">
        <v>1207</v>
      </c>
      <c r="G108" s="309"/>
      <c r="H108" s="309" t="s">
        <v>1241</v>
      </c>
      <c r="I108" s="309" t="s">
        <v>1203</v>
      </c>
      <c r="J108" s="309">
        <v>50</v>
      </c>
      <c r="K108" s="323"/>
    </row>
    <row r="109" s="1" customFormat="1" ht="15" customHeight="1">
      <c r="B109" s="334"/>
      <c r="C109" s="309" t="s">
        <v>1209</v>
      </c>
      <c r="D109" s="309"/>
      <c r="E109" s="309"/>
      <c r="F109" s="332" t="s">
        <v>1201</v>
      </c>
      <c r="G109" s="309"/>
      <c r="H109" s="309" t="s">
        <v>1241</v>
      </c>
      <c r="I109" s="309" t="s">
        <v>1211</v>
      </c>
      <c r="J109" s="309"/>
      <c r="K109" s="323"/>
    </row>
    <row r="110" s="1" customFormat="1" ht="15" customHeight="1">
      <c r="B110" s="334"/>
      <c r="C110" s="309" t="s">
        <v>1220</v>
      </c>
      <c r="D110" s="309"/>
      <c r="E110" s="309"/>
      <c r="F110" s="332" t="s">
        <v>1207</v>
      </c>
      <c r="G110" s="309"/>
      <c r="H110" s="309" t="s">
        <v>1241</v>
      </c>
      <c r="I110" s="309" t="s">
        <v>1203</v>
      </c>
      <c r="J110" s="309">
        <v>50</v>
      </c>
      <c r="K110" s="323"/>
    </row>
    <row r="111" s="1" customFormat="1" ht="15" customHeight="1">
      <c r="B111" s="334"/>
      <c r="C111" s="309" t="s">
        <v>1228</v>
      </c>
      <c r="D111" s="309"/>
      <c r="E111" s="309"/>
      <c r="F111" s="332" t="s">
        <v>1207</v>
      </c>
      <c r="G111" s="309"/>
      <c r="H111" s="309" t="s">
        <v>1241</v>
      </c>
      <c r="I111" s="309" t="s">
        <v>1203</v>
      </c>
      <c r="J111" s="309">
        <v>50</v>
      </c>
      <c r="K111" s="323"/>
    </row>
    <row r="112" s="1" customFormat="1" ht="15" customHeight="1">
      <c r="B112" s="334"/>
      <c r="C112" s="309" t="s">
        <v>1226</v>
      </c>
      <c r="D112" s="309"/>
      <c r="E112" s="309"/>
      <c r="F112" s="332" t="s">
        <v>1207</v>
      </c>
      <c r="G112" s="309"/>
      <c r="H112" s="309" t="s">
        <v>1241</v>
      </c>
      <c r="I112" s="309" t="s">
        <v>1203</v>
      </c>
      <c r="J112" s="309">
        <v>50</v>
      </c>
      <c r="K112" s="323"/>
    </row>
    <row r="113" s="1" customFormat="1" ht="15" customHeight="1">
      <c r="B113" s="334"/>
      <c r="C113" s="309" t="s">
        <v>51</v>
      </c>
      <c r="D113" s="309"/>
      <c r="E113" s="309"/>
      <c r="F113" s="332" t="s">
        <v>1201</v>
      </c>
      <c r="G113" s="309"/>
      <c r="H113" s="309" t="s">
        <v>1242</v>
      </c>
      <c r="I113" s="309" t="s">
        <v>1203</v>
      </c>
      <c r="J113" s="309">
        <v>20</v>
      </c>
      <c r="K113" s="323"/>
    </row>
    <row r="114" s="1" customFormat="1" ht="15" customHeight="1">
      <c r="B114" s="334"/>
      <c r="C114" s="309" t="s">
        <v>1243</v>
      </c>
      <c r="D114" s="309"/>
      <c r="E114" s="309"/>
      <c r="F114" s="332" t="s">
        <v>1201</v>
      </c>
      <c r="G114" s="309"/>
      <c r="H114" s="309" t="s">
        <v>1244</v>
      </c>
      <c r="I114" s="309" t="s">
        <v>1203</v>
      </c>
      <c r="J114" s="309">
        <v>120</v>
      </c>
      <c r="K114" s="323"/>
    </row>
    <row r="115" s="1" customFormat="1" ht="15" customHeight="1">
      <c r="B115" s="334"/>
      <c r="C115" s="309" t="s">
        <v>36</v>
      </c>
      <c r="D115" s="309"/>
      <c r="E115" s="309"/>
      <c r="F115" s="332" t="s">
        <v>1201</v>
      </c>
      <c r="G115" s="309"/>
      <c r="H115" s="309" t="s">
        <v>1245</v>
      </c>
      <c r="I115" s="309" t="s">
        <v>1236</v>
      </c>
      <c r="J115" s="309"/>
      <c r="K115" s="323"/>
    </row>
    <row r="116" s="1" customFormat="1" ht="15" customHeight="1">
      <c r="B116" s="334"/>
      <c r="C116" s="309" t="s">
        <v>46</v>
      </c>
      <c r="D116" s="309"/>
      <c r="E116" s="309"/>
      <c r="F116" s="332" t="s">
        <v>1201</v>
      </c>
      <c r="G116" s="309"/>
      <c r="H116" s="309" t="s">
        <v>1246</v>
      </c>
      <c r="I116" s="309" t="s">
        <v>1236</v>
      </c>
      <c r="J116" s="309"/>
      <c r="K116" s="323"/>
    </row>
    <row r="117" s="1" customFormat="1" ht="15" customHeight="1">
      <c r="B117" s="334"/>
      <c r="C117" s="309" t="s">
        <v>55</v>
      </c>
      <c r="D117" s="309"/>
      <c r="E117" s="309"/>
      <c r="F117" s="332" t="s">
        <v>1201</v>
      </c>
      <c r="G117" s="309"/>
      <c r="H117" s="309" t="s">
        <v>1247</v>
      </c>
      <c r="I117" s="309" t="s">
        <v>1248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1249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1195</v>
      </c>
      <c r="D123" s="324"/>
      <c r="E123" s="324"/>
      <c r="F123" s="324" t="s">
        <v>1196</v>
      </c>
      <c r="G123" s="325"/>
      <c r="H123" s="324" t="s">
        <v>52</v>
      </c>
      <c r="I123" s="324" t="s">
        <v>55</v>
      </c>
      <c r="J123" s="324" t="s">
        <v>1197</v>
      </c>
      <c r="K123" s="353"/>
    </row>
    <row r="124" s="1" customFormat="1" ht="17.25" customHeight="1">
      <c r="B124" s="352"/>
      <c r="C124" s="326" t="s">
        <v>1198</v>
      </c>
      <c r="D124" s="326"/>
      <c r="E124" s="326"/>
      <c r="F124" s="327" t="s">
        <v>1199</v>
      </c>
      <c r="G124" s="328"/>
      <c r="H124" s="326"/>
      <c r="I124" s="326"/>
      <c r="J124" s="326" t="s">
        <v>1200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1204</v>
      </c>
      <c r="D126" s="331"/>
      <c r="E126" s="331"/>
      <c r="F126" s="332" t="s">
        <v>1201</v>
      </c>
      <c r="G126" s="309"/>
      <c r="H126" s="309" t="s">
        <v>1241</v>
      </c>
      <c r="I126" s="309" t="s">
        <v>1203</v>
      </c>
      <c r="J126" s="309">
        <v>120</v>
      </c>
      <c r="K126" s="357"/>
    </row>
    <row r="127" s="1" customFormat="1" ht="15" customHeight="1">
      <c r="B127" s="354"/>
      <c r="C127" s="309" t="s">
        <v>1250</v>
      </c>
      <c r="D127" s="309"/>
      <c r="E127" s="309"/>
      <c r="F127" s="332" t="s">
        <v>1201</v>
      </c>
      <c r="G127" s="309"/>
      <c r="H127" s="309" t="s">
        <v>1251</v>
      </c>
      <c r="I127" s="309" t="s">
        <v>1203</v>
      </c>
      <c r="J127" s="309" t="s">
        <v>1252</v>
      </c>
      <c r="K127" s="357"/>
    </row>
    <row r="128" s="1" customFormat="1" ht="15" customHeight="1">
      <c r="B128" s="354"/>
      <c r="C128" s="309" t="s">
        <v>83</v>
      </c>
      <c r="D128" s="309"/>
      <c r="E128" s="309"/>
      <c r="F128" s="332" t="s">
        <v>1201</v>
      </c>
      <c r="G128" s="309"/>
      <c r="H128" s="309" t="s">
        <v>1253</v>
      </c>
      <c r="I128" s="309" t="s">
        <v>1203</v>
      </c>
      <c r="J128" s="309" t="s">
        <v>1252</v>
      </c>
      <c r="K128" s="357"/>
    </row>
    <row r="129" s="1" customFormat="1" ht="15" customHeight="1">
      <c r="B129" s="354"/>
      <c r="C129" s="309" t="s">
        <v>1212</v>
      </c>
      <c r="D129" s="309"/>
      <c r="E129" s="309"/>
      <c r="F129" s="332" t="s">
        <v>1207</v>
      </c>
      <c r="G129" s="309"/>
      <c r="H129" s="309" t="s">
        <v>1213</v>
      </c>
      <c r="I129" s="309" t="s">
        <v>1203</v>
      </c>
      <c r="J129" s="309">
        <v>15</v>
      </c>
      <c r="K129" s="357"/>
    </row>
    <row r="130" s="1" customFormat="1" ht="15" customHeight="1">
      <c r="B130" s="354"/>
      <c r="C130" s="335" t="s">
        <v>1214</v>
      </c>
      <c r="D130" s="335"/>
      <c r="E130" s="335"/>
      <c r="F130" s="336" t="s">
        <v>1207</v>
      </c>
      <c r="G130" s="335"/>
      <c r="H130" s="335" t="s">
        <v>1215</v>
      </c>
      <c r="I130" s="335" t="s">
        <v>1203</v>
      </c>
      <c r="J130" s="335">
        <v>15</v>
      </c>
      <c r="K130" s="357"/>
    </row>
    <row r="131" s="1" customFormat="1" ht="15" customHeight="1">
      <c r="B131" s="354"/>
      <c r="C131" s="335" t="s">
        <v>1216</v>
      </c>
      <c r="D131" s="335"/>
      <c r="E131" s="335"/>
      <c r="F131" s="336" t="s">
        <v>1207</v>
      </c>
      <c r="G131" s="335"/>
      <c r="H131" s="335" t="s">
        <v>1217</v>
      </c>
      <c r="I131" s="335" t="s">
        <v>1203</v>
      </c>
      <c r="J131" s="335">
        <v>20</v>
      </c>
      <c r="K131" s="357"/>
    </row>
    <row r="132" s="1" customFormat="1" ht="15" customHeight="1">
      <c r="B132" s="354"/>
      <c r="C132" s="335" t="s">
        <v>1218</v>
      </c>
      <c r="D132" s="335"/>
      <c r="E132" s="335"/>
      <c r="F132" s="336" t="s">
        <v>1207</v>
      </c>
      <c r="G132" s="335"/>
      <c r="H132" s="335" t="s">
        <v>1219</v>
      </c>
      <c r="I132" s="335" t="s">
        <v>1203</v>
      </c>
      <c r="J132" s="335">
        <v>20</v>
      </c>
      <c r="K132" s="357"/>
    </row>
    <row r="133" s="1" customFormat="1" ht="15" customHeight="1">
      <c r="B133" s="354"/>
      <c r="C133" s="309" t="s">
        <v>1206</v>
      </c>
      <c r="D133" s="309"/>
      <c r="E133" s="309"/>
      <c r="F133" s="332" t="s">
        <v>1207</v>
      </c>
      <c r="G133" s="309"/>
      <c r="H133" s="309" t="s">
        <v>1241</v>
      </c>
      <c r="I133" s="309" t="s">
        <v>1203</v>
      </c>
      <c r="J133" s="309">
        <v>50</v>
      </c>
      <c r="K133" s="357"/>
    </row>
    <row r="134" s="1" customFormat="1" ht="15" customHeight="1">
      <c r="B134" s="354"/>
      <c r="C134" s="309" t="s">
        <v>1220</v>
      </c>
      <c r="D134" s="309"/>
      <c r="E134" s="309"/>
      <c r="F134" s="332" t="s">
        <v>1207</v>
      </c>
      <c r="G134" s="309"/>
      <c r="H134" s="309" t="s">
        <v>1241</v>
      </c>
      <c r="I134" s="309" t="s">
        <v>1203</v>
      </c>
      <c r="J134" s="309">
        <v>50</v>
      </c>
      <c r="K134" s="357"/>
    </row>
    <row r="135" s="1" customFormat="1" ht="15" customHeight="1">
      <c r="B135" s="354"/>
      <c r="C135" s="309" t="s">
        <v>1226</v>
      </c>
      <c r="D135" s="309"/>
      <c r="E135" s="309"/>
      <c r="F135" s="332" t="s">
        <v>1207</v>
      </c>
      <c r="G135" s="309"/>
      <c r="H135" s="309" t="s">
        <v>1241</v>
      </c>
      <c r="I135" s="309" t="s">
        <v>1203</v>
      </c>
      <c r="J135" s="309">
        <v>50</v>
      </c>
      <c r="K135" s="357"/>
    </row>
    <row r="136" s="1" customFormat="1" ht="15" customHeight="1">
      <c r="B136" s="354"/>
      <c r="C136" s="309" t="s">
        <v>1228</v>
      </c>
      <c r="D136" s="309"/>
      <c r="E136" s="309"/>
      <c r="F136" s="332" t="s">
        <v>1207</v>
      </c>
      <c r="G136" s="309"/>
      <c r="H136" s="309" t="s">
        <v>1241</v>
      </c>
      <c r="I136" s="309" t="s">
        <v>1203</v>
      </c>
      <c r="J136" s="309">
        <v>50</v>
      </c>
      <c r="K136" s="357"/>
    </row>
    <row r="137" s="1" customFormat="1" ht="15" customHeight="1">
      <c r="B137" s="354"/>
      <c r="C137" s="309" t="s">
        <v>1229</v>
      </c>
      <c r="D137" s="309"/>
      <c r="E137" s="309"/>
      <c r="F137" s="332" t="s">
        <v>1207</v>
      </c>
      <c r="G137" s="309"/>
      <c r="H137" s="309" t="s">
        <v>1254</v>
      </c>
      <c r="I137" s="309" t="s">
        <v>1203</v>
      </c>
      <c r="J137" s="309">
        <v>255</v>
      </c>
      <c r="K137" s="357"/>
    </row>
    <row r="138" s="1" customFormat="1" ht="15" customHeight="1">
      <c r="B138" s="354"/>
      <c r="C138" s="309" t="s">
        <v>1231</v>
      </c>
      <c r="D138" s="309"/>
      <c r="E138" s="309"/>
      <c r="F138" s="332" t="s">
        <v>1201</v>
      </c>
      <c r="G138" s="309"/>
      <c r="H138" s="309" t="s">
        <v>1255</v>
      </c>
      <c r="I138" s="309" t="s">
        <v>1233</v>
      </c>
      <c r="J138" s="309"/>
      <c r="K138" s="357"/>
    </row>
    <row r="139" s="1" customFormat="1" ht="15" customHeight="1">
      <c r="B139" s="354"/>
      <c r="C139" s="309" t="s">
        <v>1234</v>
      </c>
      <c r="D139" s="309"/>
      <c r="E139" s="309"/>
      <c r="F139" s="332" t="s">
        <v>1201</v>
      </c>
      <c r="G139" s="309"/>
      <c r="H139" s="309" t="s">
        <v>1256</v>
      </c>
      <c r="I139" s="309" t="s">
        <v>1236</v>
      </c>
      <c r="J139" s="309"/>
      <c r="K139" s="357"/>
    </row>
    <row r="140" s="1" customFormat="1" ht="15" customHeight="1">
      <c r="B140" s="354"/>
      <c r="C140" s="309" t="s">
        <v>1237</v>
      </c>
      <c r="D140" s="309"/>
      <c r="E140" s="309"/>
      <c r="F140" s="332" t="s">
        <v>1201</v>
      </c>
      <c r="G140" s="309"/>
      <c r="H140" s="309" t="s">
        <v>1237</v>
      </c>
      <c r="I140" s="309" t="s">
        <v>1236</v>
      </c>
      <c r="J140" s="309"/>
      <c r="K140" s="357"/>
    </row>
    <row r="141" s="1" customFormat="1" ht="15" customHeight="1">
      <c r="B141" s="354"/>
      <c r="C141" s="309" t="s">
        <v>36</v>
      </c>
      <c r="D141" s="309"/>
      <c r="E141" s="309"/>
      <c r="F141" s="332" t="s">
        <v>1201</v>
      </c>
      <c r="G141" s="309"/>
      <c r="H141" s="309" t="s">
        <v>1257</v>
      </c>
      <c r="I141" s="309" t="s">
        <v>1236</v>
      </c>
      <c r="J141" s="309"/>
      <c r="K141" s="357"/>
    </row>
    <row r="142" s="1" customFormat="1" ht="15" customHeight="1">
      <c r="B142" s="354"/>
      <c r="C142" s="309" t="s">
        <v>1258</v>
      </c>
      <c r="D142" s="309"/>
      <c r="E142" s="309"/>
      <c r="F142" s="332" t="s">
        <v>1201</v>
      </c>
      <c r="G142" s="309"/>
      <c r="H142" s="309" t="s">
        <v>1259</v>
      </c>
      <c r="I142" s="309" t="s">
        <v>1236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1260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1195</v>
      </c>
      <c r="D148" s="324"/>
      <c r="E148" s="324"/>
      <c r="F148" s="324" t="s">
        <v>1196</v>
      </c>
      <c r="G148" s="325"/>
      <c r="H148" s="324" t="s">
        <v>52</v>
      </c>
      <c r="I148" s="324" t="s">
        <v>55</v>
      </c>
      <c r="J148" s="324" t="s">
        <v>1197</v>
      </c>
      <c r="K148" s="323"/>
    </row>
    <row r="149" s="1" customFormat="1" ht="17.25" customHeight="1">
      <c r="B149" s="321"/>
      <c r="C149" s="326" t="s">
        <v>1198</v>
      </c>
      <c r="D149" s="326"/>
      <c r="E149" s="326"/>
      <c r="F149" s="327" t="s">
        <v>1199</v>
      </c>
      <c r="G149" s="328"/>
      <c r="H149" s="326"/>
      <c r="I149" s="326"/>
      <c r="J149" s="326" t="s">
        <v>1200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1204</v>
      </c>
      <c r="D151" s="309"/>
      <c r="E151" s="309"/>
      <c r="F151" s="362" t="s">
        <v>1201</v>
      </c>
      <c r="G151" s="309"/>
      <c r="H151" s="361" t="s">
        <v>1241</v>
      </c>
      <c r="I151" s="361" t="s">
        <v>1203</v>
      </c>
      <c r="J151" s="361">
        <v>120</v>
      </c>
      <c r="K151" s="357"/>
    </row>
    <row r="152" s="1" customFormat="1" ht="15" customHeight="1">
      <c r="B152" s="334"/>
      <c r="C152" s="361" t="s">
        <v>1250</v>
      </c>
      <c r="D152" s="309"/>
      <c r="E152" s="309"/>
      <c r="F152" s="362" t="s">
        <v>1201</v>
      </c>
      <c r="G152" s="309"/>
      <c r="H152" s="361" t="s">
        <v>1261</v>
      </c>
      <c r="I152" s="361" t="s">
        <v>1203</v>
      </c>
      <c r="J152" s="361" t="s">
        <v>1252</v>
      </c>
      <c r="K152" s="357"/>
    </row>
    <row r="153" s="1" customFormat="1" ht="15" customHeight="1">
      <c r="B153" s="334"/>
      <c r="C153" s="361" t="s">
        <v>83</v>
      </c>
      <c r="D153" s="309"/>
      <c r="E153" s="309"/>
      <c r="F153" s="362" t="s">
        <v>1201</v>
      </c>
      <c r="G153" s="309"/>
      <c r="H153" s="361" t="s">
        <v>1262</v>
      </c>
      <c r="I153" s="361" t="s">
        <v>1203</v>
      </c>
      <c r="J153" s="361" t="s">
        <v>1252</v>
      </c>
      <c r="K153" s="357"/>
    </row>
    <row r="154" s="1" customFormat="1" ht="15" customHeight="1">
      <c r="B154" s="334"/>
      <c r="C154" s="361" t="s">
        <v>1206</v>
      </c>
      <c r="D154" s="309"/>
      <c r="E154" s="309"/>
      <c r="F154" s="362" t="s">
        <v>1207</v>
      </c>
      <c r="G154" s="309"/>
      <c r="H154" s="361" t="s">
        <v>1241</v>
      </c>
      <c r="I154" s="361" t="s">
        <v>1203</v>
      </c>
      <c r="J154" s="361">
        <v>50</v>
      </c>
      <c r="K154" s="357"/>
    </row>
    <row r="155" s="1" customFormat="1" ht="15" customHeight="1">
      <c r="B155" s="334"/>
      <c r="C155" s="361" t="s">
        <v>1209</v>
      </c>
      <c r="D155" s="309"/>
      <c r="E155" s="309"/>
      <c r="F155" s="362" t="s">
        <v>1201</v>
      </c>
      <c r="G155" s="309"/>
      <c r="H155" s="361" t="s">
        <v>1241</v>
      </c>
      <c r="I155" s="361" t="s">
        <v>1211</v>
      </c>
      <c r="J155" s="361"/>
      <c r="K155" s="357"/>
    </row>
    <row r="156" s="1" customFormat="1" ht="15" customHeight="1">
      <c r="B156" s="334"/>
      <c r="C156" s="361" t="s">
        <v>1220</v>
      </c>
      <c r="D156" s="309"/>
      <c r="E156" s="309"/>
      <c r="F156" s="362" t="s">
        <v>1207</v>
      </c>
      <c r="G156" s="309"/>
      <c r="H156" s="361" t="s">
        <v>1241</v>
      </c>
      <c r="I156" s="361" t="s">
        <v>1203</v>
      </c>
      <c r="J156" s="361">
        <v>50</v>
      </c>
      <c r="K156" s="357"/>
    </row>
    <row r="157" s="1" customFormat="1" ht="15" customHeight="1">
      <c r="B157" s="334"/>
      <c r="C157" s="361" t="s">
        <v>1228</v>
      </c>
      <c r="D157" s="309"/>
      <c r="E157" s="309"/>
      <c r="F157" s="362" t="s">
        <v>1207</v>
      </c>
      <c r="G157" s="309"/>
      <c r="H157" s="361" t="s">
        <v>1241</v>
      </c>
      <c r="I157" s="361" t="s">
        <v>1203</v>
      </c>
      <c r="J157" s="361">
        <v>50</v>
      </c>
      <c r="K157" s="357"/>
    </row>
    <row r="158" s="1" customFormat="1" ht="15" customHeight="1">
      <c r="B158" s="334"/>
      <c r="C158" s="361" t="s">
        <v>1226</v>
      </c>
      <c r="D158" s="309"/>
      <c r="E158" s="309"/>
      <c r="F158" s="362" t="s">
        <v>1207</v>
      </c>
      <c r="G158" s="309"/>
      <c r="H158" s="361" t="s">
        <v>1241</v>
      </c>
      <c r="I158" s="361" t="s">
        <v>1203</v>
      </c>
      <c r="J158" s="361">
        <v>50</v>
      </c>
      <c r="K158" s="357"/>
    </row>
    <row r="159" s="1" customFormat="1" ht="15" customHeight="1">
      <c r="B159" s="334"/>
      <c r="C159" s="361" t="s">
        <v>114</v>
      </c>
      <c r="D159" s="309"/>
      <c r="E159" s="309"/>
      <c r="F159" s="362" t="s">
        <v>1201</v>
      </c>
      <c r="G159" s="309"/>
      <c r="H159" s="361" t="s">
        <v>1263</v>
      </c>
      <c r="I159" s="361" t="s">
        <v>1203</v>
      </c>
      <c r="J159" s="361" t="s">
        <v>1264</v>
      </c>
      <c r="K159" s="357"/>
    </row>
    <row r="160" s="1" customFormat="1" ht="15" customHeight="1">
      <c r="B160" s="334"/>
      <c r="C160" s="361" t="s">
        <v>1265</v>
      </c>
      <c r="D160" s="309"/>
      <c r="E160" s="309"/>
      <c r="F160" s="362" t="s">
        <v>1201</v>
      </c>
      <c r="G160" s="309"/>
      <c r="H160" s="361" t="s">
        <v>1266</v>
      </c>
      <c r="I160" s="361" t="s">
        <v>1236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1267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1195</v>
      </c>
      <c r="D166" s="324"/>
      <c r="E166" s="324"/>
      <c r="F166" s="324" t="s">
        <v>1196</v>
      </c>
      <c r="G166" s="366"/>
      <c r="H166" s="367" t="s">
        <v>52</v>
      </c>
      <c r="I166" s="367" t="s">
        <v>55</v>
      </c>
      <c r="J166" s="324" t="s">
        <v>1197</v>
      </c>
      <c r="K166" s="301"/>
    </row>
    <row r="167" s="1" customFormat="1" ht="17.25" customHeight="1">
      <c r="B167" s="302"/>
      <c r="C167" s="326" t="s">
        <v>1198</v>
      </c>
      <c r="D167" s="326"/>
      <c r="E167" s="326"/>
      <c r="F167" s="327" t="s">
        <v>1199</v>
      </c>
      <c r="G167" s="368"/>
      <c r="H167" s="369"/>
      <c r="I167" s="369"/>
      <c r="J167" s="326" t="s">
        <v>1200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1204</v>
      </c>
      <c r="D169" s="309"/>
      <c r="E169" s="309"/>
      <c r="F169" s="332" t="s">
        <v>1201</v>
      </c>
      <c r="G169" s="309"/>
      <c r="H169" s="309" t="s">
        <v>1241</v>
      </c>
      <c r="I169" s="309" t="s">
        <v>1203</v>
      </c>
      <c r="J169" s="309">
        <v>120</v>
      </c>
      <c r="K169" s="357"/>
    </row>
    <row r="170" s="1" customFormat="1" ht="15" customHeight="1">
      <c r="B170" s="334"/>
      <c r="C170" s="309" t="s">
        <v>1250</v>
      </c>
      <c r="D170" s="309"/>
      <c r="E170" s="309"/>
      <c r="F170" s="332" t="s">
        <v>1201</v>
      </c>
      <c r="G170" s="309"/>
      <c r="H170" s="309" t="s">
        <v>1251</v>
      </c>
      <c r="I170" s="309" t="s">
        <v>1203</v>
      </c>
      <c r="J170" s="309" t="s">
        <v>1252</v>
      </c>
      <c r="K170" s="357"/>
    </row>
    <row r="171" s="1" customFormat="1" ht="15" customHeight="1">
      <c r="B171" s="334"/>
      <c r="C171" s="309" t="s">
        <v>83</v>
      </c>
      <c r="D171" s="309"/>
      <c r="E171" s="309"/>
      <c r="F171" s="332" t="s">
        <v>1201</v>
      </c>
      <c r="G171" s="309"/>
      <c r="H171" s="309" t="s">
        <v>1268</v>
      </c>
      <c r="I171" s="309" t="s">
        <v>1203</v>
      </c>
      <c r="J171" s="309" t="s">
        <v>1252</v>
      </c>
      <c r="K171" s="357"/>
    </row>
    <row r="172" s="1" customFormat="1" ht="15" customHeight="1">
      <c r="B172" s="334"/>
      <c r="C172" s="309" t="s">
        <v>1206</v>
      </c>
      <c r="D172" s="309"/>
      <c r="E172" s="309"/>
      <c r="F172" s="332" t="s">
        <v>1207</v>
      </c>
      <c r="G172" s="309"/>
      <c r="H172" s="309" t="s">
        <v>1268</v>
      </c>
      <c r="I172" s="309" t="s">
        <v>1203</v>
      </c>
      <c r="J172" s="309">
        <v>50</v>
      </c>
      <c r="K172" s="357"/>
    </row>
    <row r="173" s="1" customFormat="1" ht="15" customHeight="1">
      <c r="B173" s="334"/>
      <c r="C173" s="309" t="s">
        <v>1209</v>
      </c>
      <c r="D173" s="309"/>
      <c r="E173" s="309"/>
      <c r="F173" s="332" t="s">
        <v>1201</v>
      </c>
      <c r="G173" s="309"/>
      <c r="H173" s="309" t="s">
        <v>1268</v>
      </c>
      <c r="I173" s="309" t="s">
        <v>1211</v>
      </c>
      <c r="J173" s="309"/>
      <c r="K173" s="357"/>
    </row>
    <row r="174" s="1" customFormat="1" ht="15" customHeight="1">
      <c r="B174" s="334"/>
      <c r="C174" s="309" t="s">
        <v>1220</v>
      </c>
      <c r="D174" s="309"/>
      <c r="E174" s="309"/>
      <c r="F174" s="332" t="s">
        <v>1207</v>
      </c>
      <c r="G174" s="309"/>
      <c r="H174" s="309" t="s">
        <v>1268</v>
      </c>
      <c r="I174" s="309" t="s">
        <v>1203</v>
      </c>
      <c r="J174" s="309">
        <v>50</v>
      </c>
      <c r="K174" s="357"/>
    </row>
    <row r="175" s="1" customFormat="1" ht="15" customHeight="1">
      <c r="B175" s="334"/>
      <c r="C175" s="309" t="s">
        <v>1228</v>
      </c>
      <c r="D175" s="309"/>
      <c r="E175" s="309"/>
      <c r="F175" s="332" t="s">
        <v>1207</v>
      </c>
      <c r="G175" s="309"/>
      <c r="H175" s="309" t="s">
        <v>1268</v>
      </c>
      <c r="I175" s="309" t="s">
        <v>1203</v>
      </c>
      <c r="J175" s="309">
        <v>50</v>
      </c>
      <c r="K175" s="357"/>
    </row>
    <row r="176" s="1" customFormat="1" ht="15" customHeight="1">
      <c r="B176" s="334"/>
      <c r="C176" s="309" t="s">
        <v>1226</v>
      </c>
      <c r="D176" s="309"/>
      <c r="E176" s="309"/>
      <c r="F176" s="332" t="s">
        <v>1207</v>
      </c>
      <c r="G176" s="309"/>
      <c r="H176" s="309" t="s">
        <v>1268</v>
      </c>
      <c r="I176" s="309" t="s">
        <v>1203</v>
      </c>
      <c r="J176" s="309">
        <v>50</v>
      </c>
      <c r="K176" s="357"/>
    </row>
    <row r="177" s="1" customFormat="1" ht="15" customHeight="1">
      <c r="B177" s="334"/>
      <c r="C177" s="309" t="s">
        <v>125</v>
      </c>
      <c r="D177" s="309"/>
      <c r="E177" s="309"/>
      <c r="F177" s="332" t="s">
        <v>1201</v>
      </c>
      <c r="G177" s="309"/>
      <c r="H177" s="309" t="s">
        <v>1269</v>
      </c>
      <c r="I177" s="309" t="s">
        <v>1270</v>
      </c>
      <c r="J177" s="309"/>
      <c r="K177" s="357"/>
    </row>
    <row r="178" s="1" customFormat="1" ht="15" customHeight="1">
      <c r="B178" s="334"/>
      <c r="C178" s="309" t="s">
        <v>55</v>
      </c>
      <c r="D178" s="309"/>
      <c r="E178" s="309"/>
      <c r="F178" s="332" t="s">
        <v>1201</v>
      </c>
      <c r="G178" s="309"/>
      <c r="H178" s="309" t="s">
        <v>1271</v>
      </c>
      <c r="I178" s="309" t="s">
        <v>1272</v>
      </c>
      <c r="J178" s="309">
        <v>1</v>
      </c>
      <c r="K178" s="357"/>
    </row>
    <row r="179" s="1" customFormat="1" ht="15" customHeight="1">
      <c r="B179" s="334"/>
      <c r="C179" s="309" t="s">
        <v>51</v>
      </c>
      <c r="D179" s="309"/>
      <c r="E179" s="309"/>
      <c r="F179" s="332" t="s">
        <v>1201</v>
      </c>
      <c r="G179" s="309"/>
      <c r="H179" s="309" t="s">
        <v>1273</v>
      </c>
      <c r="I179" s="309" t="s">
        <v>1203</v>
      </c>
      <c r="J179" s="309">
        <v>20</v>
      </c>
      <c r="K179" s="357"/>
    </row>
    <row r="180" s="1" customFormat="1" ht="15" customHeight="1">
      <c r="B180" s="334"/>
      <c r="C180" s="309" t="s">
        <v>52</v>
      </c>
      <c r="D180" s="309"/>
      <c r="E180" s="309"/>
      <c r="F180" s="332" t="s">
        <v>1201</v>
      </c>
      <c r="G180" s="309"/>
      <c r="H180" s="309" t="s">
        <v>1274</v>
      </c>
      <c r="I180" s="309" t="s">
        <v>1203</v>
      </c>
      <c r="J180" s="309">
        <v>255</v>
      </c>
      <c r="K180" s="357"/>
    </row>
    <row r="181" s="1" customFormat="1" ht="15" customHeight="1">
      <c r="B181" s="334"/>
      <c r="C181" s="309" t="s">
        <v>126</v>
      </c>
      <c r="D181" s="309"/>
      <c r="E181" s="309"/>
      <c r="F181" s="332" t="s">
        <v>1201</v>
      </c>
      <c r="G181" s="309"/>
      <c r="H181" s="309" t="s">
        <v>1165</v>
      </c>
      <c r="I181" s="309" t="s">
        <v>1203</v>
      </c>
      <c r="J181" s="309">
        <v>10</v>
      </c>
      <c r="K181" s="357"/>
    </row>
    <row r="182" s="1" customFormat="1" ht="15" customHeight="1">
      <c r="B182" s="334"/>
      <c r="C182" s="309" t="s">
        <v>127</v>
      </c>
      <c r="D182" s="309"/>
      <c r="E182" s="309"/>
      <c r="F182" s="332" t="s">
        <v>1201</v>
      </c>
      <c r="G182" s="309"/>
      <c r="H182" s="309" t="s">
        <v>1275</v>
      </c>
      <c r="I182" s="309" t="s">
        <v>1236</v>
      </c>
      <c r="J182" s="309"/>
      <c r="K182" s="357"/>
    </row>
    <row r="183" s="1" customFormat="1" ht="15" customHeight="1">
      <c r="B183" s="334"/>
      <c r="C183" s="309" t="s">
        <v>1276</v>
      </c>
      <c r="D183" s="309"/>
      <c r="E183" s="309"/>
      <c r="F183" s="332" t="s">
        <v>1201</v>
      </c>
      <c r="G183" s="309"/>
      <c r="H183" s="309" t="s">
        <v>1277</v>
      </c>
      <c r="I183" s="309" t="s">
        <v>1236</v>
      </c>
      <c r="J183" s="309"/>
      <c r="K183" s="357"/>
    </row>
    <row r="184" s="1" customFormat="1" ht="15" customHeight="1">
      <c r="B184" s="334"/>
      <c r="C184" s="309" t="s">
        <v>1265</v>
      </c>
      <c r="D184" s="309"/>
      <c r="E184" s="309"/>
      <c r="F184" s="332" t="s">
        <v>1201</v>
      </c>
      <c r="G184" s="309"/>
      <c r="H184" s="309" t="s">
        <v>1278</v>
      </c>
      <c r="I184" s="309" t="s">
        <v>1236</v>
      </c>
      <c r="J184" s="309"/>
      <c r="K184" s="357"/>
    </row>
    <row r="185" s="1" customFormat="1" ht="15" customHeight="1">
      <c r="B185" s="334"/>
      <c r="C185" s="309" t="s">
        <v>129</v>
      </c>
      <c r="D185" s="309"/>
      <c r="E185" s="309"/>
      <c r="F185" s="332" t="s">
        <v>1207</v>
      </c>
      <c r="G185" s="309"/>
      <c r="H185" s="309" t="s">
        <v>1279</v>
      </c>
      <c r="I185" s="309" t="s">
        <v>1203</v>
      </c>
      <c r="J185" s="309">
        <v>50</v>
      </c>
      <c r="K185" s="357"/>
    </row>
    <row r="186" s="1" customFormat="1" ht="15" customHeight="1">
      <c r="B186" s="334"/>
      <c r="C186" s="309" t="s">
        <v>1280</v>
      </c>
      <c r="D186" s="309"/>
      <c r="E186" s="309"/>
      <c r="F186" s="332" t="s">
        <v>1207</v>
      </c>
      <c r="G186" s="309"/>
      <c r="H186" s="309" t="s">
        <v>1281</v>
      </c>
      <c r="I186" s="309" t="s">
        <v>1282</v>
      </c>
      <c r="J186" s="309"/>
      <c r="K186" s="357"/>
    </row>
    <row r="187" s="1" customFormat="1" ht="15" customHeight="1">
      <c r="B187" s="334"/>
      <c r="C187" s="309" t="s">
        <v>1283</v>
      </c>
      <c r="D187" s="309"/>
      <c r="E187" s="309"/>
      <c r="F187" s="332" t="s">
        <v>1207</v>
      </c>
      <c r="G187" s="309"/>
      <c r="H187" s="309" t="s">
        <v>1284</v>
      </c>
      <c r="I187" s="309" t="s">
        <v>1282</v>
      </c>
      <c r="J187" s="309"/>
      <c r="K187" s="357"/>
    </row>
    <row r="188" s="1" customFormat="1" ht="15" customHeight="1">
      <c r="B188" s="334"/>
      <c r="C188" s="309" t="s">
        <v>1285</v>
      </c>
      <c r="D188" s="309"/>
      <c r="E188" s="309"/>
      <c r="F188" s="332" t="s">
        <v>1207</v>
      </c>
      <c r="G188" s="309"/>
      <c r="H188" s="309" t="s">
        <v>1286</v>
      </c>
      <c r="I188" s="309" t="s">
        <v>1282</v>
      </c>
      <c r="J188" s="309"/>
      <c r="K188" s="357"/>
    </row>
    <row r="189" s="1" customFormat="1" ht="15" customHeight="1">
      <c r="B189" s="334"/>
      <c r="C189" s="370" t="s">
        <v>1287</v>
      </c>
      <c r="D189" s="309"/>
      <c r="E189" s="309"/>
      <c r="F189" s="332" t="s">
        <v>1207</v>
      </c>
      <c r="G189" s="309"/>
      <c r="H189" s="309" t="s">
        <v>1288</v>
      </c>
      <c r="I189" s="309" t="s">
        <v>1289</v>
      </c>
      <c r="J189" s="371" t="s">
        <v>1290</v>
      </c>
      <c r="K189" s="357"/>
    </row>
    <row r="190" s="1" customFormat="1" ht="15" customHeight="1">
      <c r="B190" s="334"/>
      <c r="C190" s="370" t="s">
        <v>40</v>
      </c>
      <c r="D190" s="309"/>
      <c r="E190" s="309"/>
      <c r="F190" s="332" t="s">
        <v>1201</v>
      </c>
      <c r="G190" s="309"/>
      <c r="H190" s="306" t="s">
        <v>1291</v>
      </c>
      <c r="I190" s="309" t="s">
        <v>1292</v>
      </c>
      <c r="J190" s="309"/>
      <c r="K190" s="357"/>
    </row>
    <row r="191" s="1" customFormat="1" ht="15" customHeight="1">
      <c r="B191" s="334"/>
      <c r="C191" s="370" t="s">
        <v>1293</v>
      </c>
      <c r="D191" s="309"/>
      <c r="E191" s="309"/>
      <c r="F191" s="332" t="s">
        <v>1201</v>
      </c>
      <c r="G191" s="309"/>
      <c r="H191" s="309" t="s">
        <v>1294</v>
      </c>
      <c r="I191" s="309" t="s">
        <v>1236</v>
      </c>
      <c r="J191" s="309"/>
      <c r="K191" s="357"/>
    </row>
    <row r="192" s="1" customFormat="1" ht="15" customHeight="1">
      <c r="B192" s="334"/>
      <c r="C192" s="370" t="s">
        <v>1295</v>
      </c>
      <c r="D192" s="309"/>
      <c r="E192" s="309"/>
      <c r="F192" s="332" t="s">
        <v>1201</v>
      </c>
      <c r="G192" s="309"/>
      <c r="H192" s="309" t="s">
        <v>1296</v>
      </c>
      <c r="I192" s="309" t="s">
        <v>1236</v>
      </c>
      <c r="J192" s="309"/>
      <c r="K192" s="357"/>
    </row>
    <row r="193" s="1" customFormat="1" ht="15" customHeight="1">
      <c r="B193" s="334"/>
      <c r="C193" s="370" t="s">
        <v>1297</v>
      </c>
      <c r="D193" s="309"/>
      <c r="E193" s="309"/>
      <c r="F193" s="332" t="s">
        <v>1207</v>
      </c>
      <c r="G193" s="309"/>
      <c r="H193" s="309" t="s">
        <v>1298</v>
      </c>
      <c r="I193" s="309" t="s">
        <v>1236</v>
      </c>
      <c r="J193" s="309"/>
      <c r="K193" s="357"/>
    </row>
    <row r="194" s="1" customFormat="1" ht="15" customHeight="1">
      <c r="B194" s="363"/>
      <c r="C194" s="372"/>
      <c r="D194" s="343"/>
      <c r="E194" s="343"/>
      <c r="F194" s="343"/>
      <c r="G194" s="343"/>
      <c r="H194" s="343"/>
      <c r="I194" s="343"/>
      <c r="J194" s="343"/>
      <c r="K194" s="364"/>
    </row>
    <row r="195" s="1" customFormat="1" ht="18.75" customHeight="1">
      <c r="B195" s="345"/>
      <c r="C195" s="355"/>
      <c r="D195" s="355"/>
      <c r="E195" s="355"/>
      <c r="F195" s="365"/>
      <c r="G195" s="355"/>
      <c r="H195" s="355"/>
      <c r="I195" s="355"/>
      <c r="J195" s="355"/>
      <c r="K195" s="345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17"/>
      <c r="C197" s="317"/>
      <c r="D197" s="317"/>
      <c r="E197" s="317"/>
      <c r="F197" s="317"/>
      <c r="G197" s="317"/>
      <c r="H197" s="317"/>
      <c r="I197" s="317"/>
      <c r="J197" s="317"/>
      <c r="K197" s="317"/>
    </row>
    <row r="198" s="1" customFormat="1" ht="13.5">
      <c r="B198" s="296"/>
      <c r="C198" s="297"/>
      <c r="D198" s="297"/>
      <c r="E198" s="297"/>
      <c r="F198" s="297"/>
      <c r="G198" s="297"/>
      <c r="H198" s="297"/>
      <c r="I198" s="297"/>
      <c r="J198" s="297"/>
      <c r="K198" s="298"/>
    </row>
    <row r="199" s="1" customFormat="1" ht="21">
      <c r="B199" s="299"/>
      <c r="C199" s="300" t="s">
        <v>1299</v>
      </c>
      <c r="D199" s="300"/>
      <c r="E199" s="300"/>
      <c r="F199" s="300"/>
      <c r="G199" s="300"/>
      <c r="H199" s="300"/>
      <c r="I199" s="300"/>
      <c r="J199" s="300"/>
      <c r="K199" s="301"/>
    </row>
    <row r="200" s="1" customFormat="1" ht="25.5" customHeight="1">
      <c r="B200" s="299"/>
      <c r="C200" s="373" t="s">
        <v>1300</v>
      </c>
      <c r="D200" s="373"/>
      <c r="E200" s="373"/>
      <c r="F200" s="373" t="s">
        <v>1301</v>
      </c>
      <c r="G200" s="374"/>
      <c r="H200" s="373" t="s">
        <v>1302</v>
      </c>
      <c r="I200" s="373"/>
      <c r="J200" s="373"/>
      <c r="K200" s="301"/>
    </row>
    <row r="201" s="1" customFormat="1" ht="5.25" customHeight="1">
      <c r="B201" s="334"/>
      <c r="C201" s="329"/>
      <c r="D201" s="329"/>
      <c r="E201" s="329"/>
      <c r="F201" s="329"/>
      <c r="G201" s="355"/>
      <c r="H201" s="329"/>
      <c r="I201" s="329"/>
      <c r="J201" s="329"/>
      <c r="K201" s="357"/>
    </row>
    <row r="202" s="1" customFormat="1" ht="15" customHeight="1">
      <c r="B202" s="334"/>
      <c r="C202" s="309" t="s">
        <v>1292</v>
      </c>
      <c r="D202" s="309"/>
      <c r="E202" s="309"/>
      <c r="F202" s="332" t="s">
        <v>41</v>
      </c>
      <c r="G202" s="309"/>
      <c r="H202" s="309" t="s">
        <v>1303</v>
      </c>
      <c r="I202" s="309"/>
      <c r="J202" s="309"/>
      <c r="K202" s="357"/>
    </row>
    <row r="203" s="1" customFormat="1" ht="15" customHeight="1">
      <c r="B203" s="334"/>
      <c r="C203" s="309"/>
      <c r="D203" s="309"/>
      <c r="E203" s="309"/>
      <c r="F203" s="332" t="s">
        <v>42</v>
      </c>
      <c r="G203" s="309"/>
      <c r="H203" s="309" t="s">
        <v>1304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45</v>
      </c>
      <c r="G204" s="309"/>
      <c r="H204" s="309" t="s">
        <v>1305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43</v>
      </c>
      <c r="G205" s="309"/>
      <c r="H205" s="309" t="s">
        <v>1306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44</v>
      </c>
      <c r="G206" s="309"/>
      <c r="H206" s="309" t="s">
        <v>1307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/>
      <c r="G207" s="309"/>
      <c r="H207" s="309"/>
      <c r="I207" s="309"/>
      <c r="J207" s="309"/>
      <c r="K207" s="357"/>
    </row>
    <row r="208" s="1" customFormat="1" ht="15" customHeight="1">
      <c r="B208" s="334"/>
      <c r="C208" s="309" t="s">
        <v>1248</v>
      </c>
      <c r="D208" s="309"/>
      <c r="E208" s="309"/>
      <c r="F208" s="332" t="s">
        <v>76</v>
      </c>
      <c r="G208" s="309"/>
      <c r="H208" s="309" t="s">
        <v>1308</v>
      </c>
      <c r="I208" s="309"/>
      <c r="J208" s="309"/>
      <c r="K208" s="357"/>
    </row>
    <row r="209" s="1" customFormat="1" ht="15" customHeight="1">
      <c r="B209" s="334"/>
      <c r="C209" s="309"/>
      <c r="D209" s="309"/>
      <c r="E209" s="309"/>
      <c r="F209" s="332" t="s">
        <v>1145</v>
      </c>
      <c r="G209" s="309"/>
      <c r="H209" s="309" t="s">
        <v>1146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1143</v>
      </c>
      <c r="G210" s="309"/>
      <c r="H210" s="309" t="s">
        <v>1309</v>
      </c>
      <c r="I210" s="309"/>
      <c r="J210" s="309"/>
      <c r="K210" s="357"/>
    </row>
    <row r="211" s="1" customFormat="1" ht="15" customHeight="1">
      <c r="B211" s="375"/>
      <c r="C211" s="309"/>
      <c r="D211" s="309"/>
      <c r="E211" s="309"/>
      <c r="F211" s="332" t="s">
        <v>1147</v>
      </c>
      <c r="G211" s="370"/>
      <c r="H211" s="361" t="s">
        <v>106</v>
      </c>
      <c r="I211" s="361"/>
      <c r="J211" s="361"/>
      <c r="K211" s="376"/>
    </row>
    <row r="212" s="1" customFormat="1" ht="15" customHeight="1">
      <c r="B212" s="375"/>
      <c r="C212" s="309"/>
      <c r="D212" s="309"/>
      <c r="E212" s="309"/>
      <c r="F212" s="332" t="s">
        <v>1148</v>
      </c>
      <c r="G212" s="370"/>
      <c r="H212" s="361" t="s">
        <v>1310</v>
      </c>
      <c r="I212" s="361"/>
      <c r="J212" s="361"/>
      <c r="K212" s="376"/>
    </row>
    <row r="213" s="1" customFormat="1" ht="15" customHeight="1">
      <c r="B213" s="375"/>
      <c r="C213" s="309"/>
      <c r="D213" s="309"/>
      <c r="E213" s="309"/>
      <c r="F213" s="332"/>
      <c r="G213" s="370"/>
      <c r="H213" s="361"/>
      <c r="I213" s="361"/>
      <c r="J213" s="361"/>
      <c r="K213" s="376"/>
    </row>
    <row r="214" s="1" customFormat="1" ht="15" customHeight="1">
      <c r="B214" s="375"/>
      <c r="C214" s="309" t="s">
        <v>1272</v>
      </c>
      <c r="D214" s="309"/>
      <c r="E214" s="309"/>
      <c r="F214" s="332">
        <v>1</v>
      </c>
      <c r="G214" s="370"/>
      <c r="H214" s="361" t="s">
        <v>1311</v>
      </c>
      <c r="I214" s="361"/>
      <c r="J214" s="361"/>
      <c r="K214" s="376"/>
    </row>
    <row r="215" s="1" customFormat="1" ht="15" customHeight="1">
      <c r="B215" s="375"/>
      <c r="C215" s="309"/>
      <c r="D215" s="309"/>
      <c r="E215" s="309"/>
      <c r="F215" s="332">
        <v>2</v>
      </c>
      <c r="G215" s="370"/>
      <c r="H215" s="361" t="s">
        <v>1312</v>
      </c>
      <c r="I215" s="361"/>
      <c r="J215" s="361"/>
      <c r="K215" s="376"/>
    </row>
    <row r="216" s="1" customFormat="1" ht="15" customHeight="1">
      <c r="B216" s="375"/>
      <c r="C216" s="309"/>
      <c r="D216" s="309"/>
      <c r="E216" s="309"/>
      <c r="F216" s="332">
        <v>3</v>
      </c>
      <c r="G216" s="370"/>
      <c r="H216" s="361" t="s">
        <v>1313</v>
      </c>
      <c r="I216" s="361"/>
      <c r="J216" s="361"/>
      <c r="K216" s="376"/>
    </row>
    <row r="217" s="1" customFormat="1" ht="15" customHeight="1">
      <c r="B217" s="375"/>
      <c r="C217" s="309"/>
      <c r="D217" s="309"/>
      <c r="E217" s="309"/>
      <c r="F217" s="332">
        <v>4</v>
      </c>
      <c r="G217" s="370"/>
      <c r="H217" s="361" t="s">
        <v>1314</v>
      </c>
      <c r="I217" s="361"/>
      <c r="J217" s="361"/>
      <c r="K217" s="376"/>
    </row>
    <row r="218" s="1" customFormat="1" ht="12.75" customHeight="1">
      <c r="B218" s="377"/>
      <c r="C218" s="378"/>
      <c r="D218" s="378"/>
      <c r="E218" s="378"/>
      <c r="F218" s="378"/>
      <c r="G218" s="378"/>
      <c r="H218" s="378"/>
      <c r="I218" s="378"/>
      <c r="J218" s="378"/>
      <c r="K218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1" customFormat="1" ht="12" customHeight="1">
      <c r="B8" s="22"/>
      <c r="D8" s="144" t="s">
        <v>109</v>
      </c>
      <c r="L8" s="22"/>
    </row>
    <row r="9" s="2" customFormat="1" ht="16.5" customHeight="1">
      <c r="A9" s="40"/>
      <c r="B9" s="46"/>
      <c r="C9" s="40"/>
      <c r="D9" s="40"/>
      <c r="E9" s="145" t="s">
        <v>110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112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27. 5. 2022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34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36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38</v>
      </c>
      <c r="G34" s="40"/>
      <c r="H34" s="40"/>
      <c r="I34" s="156" t="s">
        <v>37</v>
      </c>
      <c r="J34" s="156" t="s">
        <v>39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40</v>
      </c>
      <c r="E35" s="144" t="s">
        <v>41</v>
      </c>
      <c r="F35" s="158">
        <f>ROUND((SUM(BE92:BE466)),  2)</f>
        <v>0</v>
      </c>
      <c r="G35" s="40"/>
      <c r="H35" s="40"/>
      <c r="I35" s="159">
        <v>0.20999999999999999</v>
      </c>
      <c r="J35" s="158">
        <f>ROUND(((SUM(BE92:BE466))*I35),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42</v>
      </c>
      <c r="F36" s="158">
        <f>ROUND((SUM(BF92:BF466)),  2)</f>
        <v>0</v>
      </c>
      <c r="G36" s="40"/>
      <c r="H36" s="40"/>
      <c r="I36" s="159">
        <v>0.14999999999999999</v>
      </c>
      <c r="J36" s="158">
        <f>ROUND(((SUM(BF92:BF466))*I36),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43</v>
      </c>
      <c r="F37" s="158">
        <f>ROUND((SUM(BG92:BG466)),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44</v>
      </c>
      <c r="F38" s="158">
        <f>ROUND((SUM(BH92:BH466)),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45</v>
      </c>
      <c r="F39" s="158">
        <f>ROUND((SUM(BI92:BI466)),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46</v>
      </c>
      <c r="E41" s="162"/>
      <c r="F41" s="162"/>
      <c r="G41" s="163" t="s">
        <v>47</v>
      </c>
      <c r="H41" s="164" t="s">
        <v>48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Buchlovice - oprava části vodovodního řadu B-2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001.001 - Výkopové práce - řad a přípojky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Buchlovice</v>
      </c>
      <c r="G56" s="42"/>
      <c r="H56" s="42"/>
      <c r="I56" s="34" t="s">
        <v>23</v>
      </c>
      <c r="J56" s="74" t="str">
        <f>IF(J14="","",J14)</f>
        <v>27. 5. 2022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114</v>
      </c>
      <c r="D61" s="173"/>
      <c r="E61" s="173"/>
      <c r="F61" s="173"/>
      <c r="G61" s="173"/>
      <c r="H61" s="173"/>
      <c r="I61" s="173"/>
      <c r="J61" s="174" t="s">
        <v>115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68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116</v>
      </c>
    </row>
    <row r="64" s="9" customFormat="1" ht="24.96" customHeight="1">
      <c r="A64" s="9"/>
      <c r="B64" s="176"/>
      <c r="C64" s="177"/>
      <c r="D64" s="178" t="s">
        <v>117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118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119</v>
      </c>
      <c r="E66" s="184"/>
      <c r="F66" s="184"/>
      <c r="G66" s="184"/>
      <c r="H66" s="184"/>
      <c r="I66" s="184"/>
      <c r="J66" s="185">
        <f>J334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120</v>
      </c>
      <c r="E67" s="184"/>
      <c r="F67" s="184"/>
      <c r="G67" s="184"/>
      <c r="H67" s="184"/>
      <c r="I67" s="184"/>
      <c r="J67" s="185">
        <f>J341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121</v>
      </c>
      <c r="E68" s="184"/>
      <c r="F68" s="184"/>
      <c r="G68" s="184"/>
      <c r="H68" s="184"/>
      <c r="I68" s="184"/>
      <c r="J68" s="185">
        <f>J393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122</v>
      </c>
      <c r="E69" s="184"/>
      <c r="F69" s="184"/>
      <c r="G69" s="184"/>
      <c r="H69" s="184"/>
      <c r="I69" s="184"/>
      <c r="J69" s="185">
        <f>J436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123</v>
      </c>
      <c r="E70" s="184"/>
      <c r="F70" s="184"/>
      <c r="G70" s="184"/>
      <c r="H70" s="184"/>
      <c r="I70" s="184"/>
      <c r="J70" s="185">
        <f>J464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124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Buchlovice - oprava části vodovodního řadu B-2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109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110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111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001.001 - Výkopové práce - řad a přípojky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Buchlovice</v>
      </c>
      <c r="G86" s="42"/>
      <c r="H86" s="42"/>
      <c r="I86" s="34" t="s">
        <v>23</v>
      </c>
      <c r="J86" s="74" t="str">
        <f>IF(J14="","",J14)</f>
        <v>27. 5. 2022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 xml:space="preserve"> </v>
      </c>
      <c r="G88" s="42"/>
      <c r="H88" s="42"/>
      <c r="I88" s="34" t="s">
        <v>31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33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125</v>
      </c>
      <c r="D91" s="190" t="s">
        <v>55</v>
      </c>
      <c r="E91" s="190" t="s">
        <v>51</v>
      </c>
      <c r="F91" s="190" t="s">
        <v>52</v>
      </c>
      <c r="G91" s="190" t="s">
        <v>126</v>
      </c>
      <c r="H91" s="190" t="s">
        <v>127</v>
      </c>
      <c r="I91" s="190" t="s">
        <v>128</v>
      </c>
      <c r="J91" s="190" t="s">
        <v>115</v>
      </c>
      <c r="K91" s="191" t="s">
        <v>129</v>
      </c>
      <c r="L91" s="192"/>
      <c r="M91" s="94" t="s">
        <v>19</v>
      </c>
      <c r="N91" s="95" t="s">
        <v>40</v>
      </c>
      <c r="O91" s="95" t="s">
        <v>130</v>
      </c>
      <c r="P91" s="95" t="s">
        <v>131</v>
      </c>
      <c r="Q91" s="95" t="s">
        <v>132</v>
      </c>
      <c r="R91" s="95" t="s">
        <v>133</v>
      </c>
      <c r="S91" s="95" t="s">
        <v>134</v>
      </c>
      <c r="T91" s="96" t="s">
        <v>135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136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32.26505289</v>
      </c>
      <c r="S92" s="98"/>
      <c r="T92" s="196">
        <f>T93</f>
        <v>86.376300000000001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69</v>
      </c>
      <c r="AU92" s="19" t="s">
        <v>116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69</v>
      </c>
      <c r="E93" s="201" t="s">
        <v>137</v>
      </c>
      <c r="F93" s="201" t="s">
        <v>138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P94+P334+P341+P393+P436+P464</f>
        <v>0</v>
      </c>
      <c r="Q93" s="206"/>
      <c r="R93" s="207">
        <f>R94+R334+R341+R393+R436+R464</f>
        <v>32.26505289</v>
      </c>
      <c r="S93" s="206"/>
      <c r="T93" s="208">
        <f>T94+T334+T341+T393+T436+T464</f>
        <v>86.376300000000001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77</v>
      </c>
      <c r="AT93" s="210" t="s">
        <v>69</v>
      </c>
      <c r="AU93" s="210" t="s">
        <v>70</v>
      </c>
      <c r="AY93" s="209" t="s">
        <v>139</v>
      </c>
      <c r="BK93" s="211">
        <f>BK94+BK334+BK341+BK393+BK436+BK464</f>
        <v>0</v>
      </c>
    </row>
    <row r="94" s="12" customFormat="1" ht="22.8" customHeight="1">
      <c r="A94" s="12"/>
      <c r="B94" s="198"/>
      <c r="C94" s="199"/>
      <c r="D94" s="200" t="s">
        <v>69</v>
      </c>
      <c r="E94" s="212" t="s">
        <v>77</v>
      </c>
      <c r="F94" s="212" t="s">
        <v>140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SUM(P95:P333)</f>
        <v>0</v>
      </c>
      <c r="Q94" s="206"/>
      <c r="R94" s="207">
        <f>SUM(R95:R333)</f>
        <v>1.8483252500000003</v>
      </c>
      <c r="S94" s="206"/>
      <c r="T94" s="208">
        <f>SUM(T95:T333)</f>
        <v>86.376300000000001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77</v>
      </c>
      <c r="AT94" s="210" t="s">
        <v>69</v>
      </c>
      <c r="AU94" s="210" t="s">
        <v>77</v>
      </c>
      <c r="AY94" s="209" t="s">
        <v>139</v>
      </c>
      <c r="BK94" s="211">
        <f>SUM(BK95:BK333)</f>
        <v>0</v>
      </c>
    </row>
    <row r="95" s="2" customFormat="1" ht="37.8" customHeight="1">
      <c r="A95" s="40"/>
      <c r="B95" s="41"/>
      <c r="C95" s="214" t="s">
        <v>77</v>
      </c>
      <c r="D95" s="214" t="s">
        <v>141</v>
      </c>
      <c r="E95" s="215" t="s">
        <v>142</v>
      </c>
      <c r="F95" s="216" t="s">
        <v>143</v>
      </c>
      <c r="G95" s="217" t="s">
        <v>144</v>
      </c>
      <c r="H95" s="218">
        <v>3</v>
      </c>
      <c r="I95" s="219"/>
      <c r="J95" s="220">
        <f>ROUND(I95*H95,2)</f>
        <v>0</v>
      </c>
      <c r="K95" s="216" t="s">
        <v>145</v>
      </c>
      <c r="L95" s="46"/>
      <c r="M95" s="221" t="s">
        <v>19</v>
      </c>
      <c r="N95" s="222" t="s">
        <v>41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0.26000000000000001</v>
      </c>
      <c r="T95" s="224">
        <f>S95*H95</f>
        <v>0.78000000000000003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146</v>
      </c>
      <c r="AT95" s="225" t="s">
        <v>141</v>
      </c>
      <c r="AU95" s="225" t="s">
        <v>79</v>
      </c>
      <c r="AY95" s="19" t="s">
        <v>139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77</v>
      </c>
      <c r="BK95" s="226">
        <f>ROUND(I95*H95,2)</f>
        <v>0</v>
      </c>
      <c r="BL95" s="19" t="s">
        <v>146</v>
      </c>
      <c r="BM95" s="225" t="s">
        <v>147</v>
      </c>
    </row>
    <row r="96" s="2" customFormat="1">
      <c r="A96" s="40"/>
      <c r="B96" s="41"/>
      <c r="C96" s="42"/>
      <c r="D96" s="227" t="s">
        <v>148</v>
      </c>
      <c r="E96" s="42"/>
      <c r="F96" s="228" t="s">
        <v>149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148</v>
      </c>
      <c r="AU96" s="19" t="s">
        <v>79</v>
      </c>
    </row>
    <row r="97" s="13" customFormat="1">
      <c r="A97" s="13"/>
      <c r="B97" s="232"/>
      <c r="C97" s="233"/>
      <c r="D97" s="234" t="s">
        <v>150</v>
      </c>
      <c r="E97" s="235" t="s">
        <v>19</v>
      </c>
      <c r="F97" s="236" t="s">
        <v>151</v>
      </c>
      <c r="G97" s="233"/>
      <c r="H97" s="237">
        <v>3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150</v>
      </c>
      <c r="AU97" s="243" t="s">
        <v>79</v>
      </c>
      <c r="AV97" s="13" t="s">
        <v>79</v>
      </c>
      <c r="AW97" s="13" t="s">
        <v>32</v>
      </c>
      <c r="AX97" s="13" t="s">
        <v>70</v>
      </c>
      <c r="AY97" s="243" t="s">
        <v>139</v>
      </c>
    </row>
    <row r="98" s="14" customFormat="1">
      <c r="A98" s="14"/>
      <c r="B98" s="244"/>
      <c r="C98" s="245"/>
      <c r="D98" s="234" t="s">
        <v>150</v>
      </c>
      <c r="E98" s="246" t="s">
        <v>19</v>
      </c>
      <c r="F98" s="247" t="s">
        <v>152</v>
      </c>
      <c r="G98" s="245"/>
      <c r="H98" s="248">
        <v>3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150</v>
      </c>
      <c r="AU98" s="254" t="s">
        <v>79</v>
      </c>
      <c r="AV98" s="14" t="s">
        <v>146</v>
      </c>
      <c r="AW98" s="14" t="s">
        <v>32</v>
      </c>
      <c r="AX98" s="14" t="s">
        <v>77</v>
      </c>
      <c r="AY98" s="254" t="s">
        <v>139</v>
      </c>
    </row>
    <row r="99" s="2" customFormat="1" ht="33" customHeight="1">
      <c r="A99" s="40"/>
      <c r="B99" s="41"/>
      <c r="C99" s="214" t="s">
        <v>79</v>
      </c>
      <c r="D99" s="214" t="s">
        <v>141</v>
      </c>
      <c r="E99" s="215" t="s">
        <v>153</v>
      </c>
      <c r="F99" s="216" t="s">
        <v>154</v>
      </c>
      <c r="G99" s="217" t="s">
        <v>144</v>
      </c>
      <c r="H99" s="218">
        <v>33</v>
      </c>
      <c r="I99" s="219"/>
      <c r="J99" s="220">
        <f>ROUND(I99*H99,2)</f>
        <v>0</v>
      </c>
      <c r="K99" s="216" t="s">
        <v>145</v>
      </c>
      <c r="L99" s="46"/>
      <c r="M99" s="221" t="s">
        <v>19</v>
      </c>
      <c r="N99" s="222" t="s">
        <v>41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0.41699999999999998</v>
      </c>
      <c r="T99" s="224">
        <f>S99*H99</f>
        <v>13.760999999999999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146</v>
      </c>
      <c r="AT99" s="225" t="s">
        <v>141</v>
      </c>
      <c r="AU99" s="225" t="s">
        <v>79</v>
      </c>
      <c r="AY99" s="19" t="s">
        <v>139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77</v>
      </c>
      <c r="BK99" s="226">
        <f>ROUND(I99*H99,2)</f>
        <v>0</v>
      </c>
      <c r="BL99" s="19" t="s">
        <v>146</v>
      </c>
      <c r="BM99" s="225" t="s">
        <v>155</v>
      </c>
    </row>
    <row r="100" s="2" customFormat="1">
      <c r="A100" s="40"/>
      <c r="B100" s="41"/>
      <c r="C100" s="42"/>
      <c r="D100" s="227" t="s">
        <v>148</v>
      </c>
      <c r="E100" s="42"/>
      <c r="F100" s="228" t="s">
        <v>156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148</v>
      </c>
      <c r="AU100" s="19" t="s">
        <v>79</v>
      </c>
    </row>
    <row r="101" s="13" customFormat="1">
      <c r="A101" s="13"/>
      <c r="B101" s="232"/>
      <c r="C101" s="233"/>
      <c r="D101" s="234" t="s">
        <v>150</v>
      </c>
      <c r="E101" s="235" t="s">
        <v>19</v>
      </c>
      <c r="F101" s="236" t="s">
        <v>157</v>
      </c>
      <c r="G101" s="233"/>
      <c r="H101" s="237">
        <v>33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150</v>
      </c>
      <c r="AU101" s="243" t="s">
        <v>79</v>
      </c>
      <c r="AV101" s="13" t="s">
        <v>79</v>
      </c>
      <c r="AW101" s="13" t="s">
        <v>32</v>
      </c>
      <c r="AX101" s="13" t="s">
        <v>70</v>
      </c>
      <c r="AY101" s="243" t="s">
        <v>139</v>
      </c>
    </row>
    <row r="102" s="14" customFormat="1">
      <c r="A102" s="14"/>
      <c r="B102" s="244"/>
      <c r="C102" s="245"/>
      <c r="D102" s="234" t="s">
        <v>150</v>
      </c>
      <c r="E102" s="246" t="s">
        <v>19</v>
      </c>
      <c r="F102" s="247" t="s">
        <v>152</v>
      </c>
      <c r="G102" s="245"/>
      <c r="H102" s="248">
        <v>33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150</v>
      </c>
      <c r="AU102" s="254" t="s">
        <v>79</v>
      </c>
      <c r="AV102" s="14" t="s">
        <v>146</v>
      </c>
      <c r="AW102" s="14" t="s">
        <v>32</v>
      </c>
      <c r="AX102" s="14" t="s">
        <v>77</v>
      </c>
      <c r="AY102" s="254" t="s">
        <v>139</v>
      </c>
    </row>
    <row r="103" s="2" customFormat="1" ht="37.8" customHeight="1">
      <c r="A103" s="40"/>
      <c r="B103" s="41"/>
      <c r="C103" s="214" t="s">
        <v>158</v>
      </c>
      <c r="D103" s="214" t="s">
        <v>141</v>
      </c>
      <c r="E103" s="215" t="s">
        <v>159</v>
      </c>
      <c r="F103" s="216" t="s">
        <v>160</v>
      </c>
      <c r="G103" s="217" t="s">
        <v>144</v>
      </c>
      <c r="H103" s="218">
        <v>17.890000000000001</v>
      </c>
      <c r="I103" s="219"/>
      <c r="J103" s="220">
        <f>ROUND(I103*H103,2)</f>
        <v>0</v>
      </c>
      <c r="K103" s="216" t="s">
        <v>145</v>
      </c>
      <c r="L103" s="46"/>
      <c r="M103" s="221" t="s">
        <v>19</v>
      </c>
      <c r="N103" s="222" t="s">
        <v>41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0.19</v>
      </c>
      <c r="T103" s="224">
        <f>S103*H103</f>
        <v>3.3991000000000002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146</v>
      </c>
      <c r="AT103" s="225" t="s">
        <v>141</v>
      </c>
      <c r="AU103" s="225" t="s">
        <v>79</v>
      </c>
      <c r="AY103" s="19" t="s">
        <v>139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77</v>
      </c>
      <c r="BK103" s="226">
        <f>ROUND(I103*H103,2)</f>
        <v>0</v>
      </c>
      <c r="BL103" s="19" t="s">
        <v>146</v>
      </c>
      <c r="BM103" s="225" t="s">
        <v>161</v>
      </c>
    </row>
    <row r="104" s="2" customFormat="1">
      <c r="A104" s="40"/>
      <c r="B104" s="41"/>
      <c r="C104" s="42"/>
      <c r="D104" s="227" t="s">
        <v>148</v>
      </c>
      <c r="E104" s="42"/>
      <c r="F104" s="228" t="s">
        <v>162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148</v>
      </c>
      <c r="AU104" s="19" t="s">
        <v>79</v>
      </c>
    </row>
    <row r="105" s="15" customFormat="1">
      <c r="A105" s="15"/>
      <c r="B105" s="255"/>
      <c r="C105" s="256"/>
      <c r="D105" s="234" t="s">
        <v>150</v>
      </c>
      <c r="E105" s="257" t="s">
        <v>19</v>
      </c>
      <c r="F105" s="258" t="s">
        <v>163</v>
      </c>
      <c r="G105" s="256"/>
      <c r="H105" s="257" t="s">
        <v>19</v>
      </c>
      <c r="I105" s="259"/>
      <c r="J105" s="256"/>
      <c r="K105" s="256"/>
      <c r="L105" s="260"/>
      <c r="M105" s="261"/>
      <c r="N105" s="262"/>
      <c r="O105" s="262"/>
      <c r="P105" s="262"/>
      <c r="Q105" s="262"/>
      <c r="R105" s="262"/>
      <c r="S105" s="262"/>
      <c r="T105" s="26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4" t="s">
        <v>150</v>
      </c>
      <c r="AU105" s="264" t="s">
        <v>79</v>
      </c>
      <c r="AV105" s="15" t="s">
        <v>77</v>
      </c>
      <c r="AW105" s="15" t="s">
        <v>32</v>
      </c>
      <c r="AX105" s="15" t="s">
        <v>70</v>
      </c>
      <c r="AY105" s="264" t="s">
        <v>139</v>
      </c>
    </row>
    <row r="106" s="13" customFormat="1">
      <c r="A106" s="13"/>
      <c r="B106" s="232"/>
      <c r="C106" s="233"/>
      <c r="D106" s="234" t="s">
        <v>150</v>
      </c>
      <c r="E106" s="235" t="s">
        <v>19</v>
      </c>
      <c r="F106" s="236" t="s">
        <v>164</v>
      </c>
      <c r="G106" s="233"/>
      <c r="H106" s="237">
        <v>7.5899999999999999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150</v>
      </c>
      <c r="AU106" s="243" t="s">
        <v>79</v>
      </c>
      <c r="AV106" s="13" t="s">
        <v>79</v>
      </c>
      <c r="AW106" s="13" t="s">
        <v>32</v>
      </c>
      <c r="AX106" s="13" t="s">
        <v>70</v>
      </c>
      <c r="AY106" s="243" t="s">
        <v>139</v>
      </c>
    </row>
    <row r="107" s="13" customFormat="1">
      <c r="A107" s="13"/>
      <c r="B107" s="232"/>
      <c r="C107" s="233"/>
      <c r="D107" s="234" t="s">
        <v>150</v>
      </c>
      <c r="E107" s="235" t="s">
        <v>19</v>
      </c>
      <c r="F107" s="236" t="s">
        <v>165</v>
      </c>
      <c r="G107" s="233"/>
      <c r="H107" s="237">
        <v>0.29999999999999999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150</v>
      </c>
      <c r="AU107" s="243" t="s">
        <v>79</v>
      </c>
      <c r="AV107" s="13" t="s">
        <v>79</v>
      </c>
      <c r="AW107" s="13" t="s">
        <v>32</v>
      </c>
      <c r="AX107" s="13" t="s">
        <v>70</v>
      </c>
      <c r="AY107" s="243" t="s">
        <v>139</v>
      </c>
    </row>
    <row r="108" s="16" customFormat="1">
      <c r="A108" s="16"/>
      <c r="B108" s="265"/>
      <c r="C108" s="266"/>
      <c r="D108" s="234" t="s">
        <v>150</v>
      </c>
      <c r="E108" s="267" t="s">
        <v>19</v>
      </c>
      <c r="F108" s="268" t="s">
        <v>166</v>
      </c>
      <c r="G108" s="266"/>
      <c r="H108" s="269">
        <v>7.8899999999999997</v>
      </c>
      <c r="I108" s="270"/>
      <c r="J108" s="266"/>
      <c r="K108" s="266"/>
      <c r="L108" s="271"/>
      <c r="M108" s="272"/>
      <c r="N108" s="273"/>
      <c r="O108" s="273"/>
      <c r="P108" s="273"/>
      <c r="Q108" s="273"/>
      <c r="R108" s="273"/>
      <c r="S108" s="273"/>
      <c r="T108" s="274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T108" s="275" t="s">
        <v>150</v>
      </c>
      <c r="AU108" s="275" t="s">
        <v>79</v>
      </c>
      <c r="AV108" s="16" t="s">
        <v>158</v>
      </c>
      <c r="AW108" s="16" t="s">
        <v>32</v>
      </c>
      <c r="AX108" s="16" t="s">
        <v>70</v>
      </c>
      <c r="AY108" s="275" t="s">
        <v>139</v>
      </c>
    </row>
    <row r="109" s="13" customFormat="1">
      <c r="A109" s="13"/>
      <c r="B109" s="232"/>
      <c r="C109" s="233"/>
      <c r="D109" s="234" t="s">
        <v>150</v>
      </c>
      <c r="E109" s="235" t="s">
        <v>19</v>
      </c>
      <c r="F109" s="236" t="s">
        <v>167</v>
      </c>
      <c r="G109" s="233"/>
      <c r="H109" s="237">
        <v>10</v>
      </c>
      <c r="I109" s="238"/>
      <c r="J109" s="233"/>
      <c r="K109" s="233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150</v>
      </c>
      <c r="AU109" s="243" t="s">
        <v>79</v>
      </c>
      <c r="AV109" s="13" t="s">
        <v>79</v>
      </c>
      <c r="AW109" s="13" t="s">
        <v>32</v>
      </c>
      <c r="AX109" s="13" t="s">
        <v>70</v>
      </c>
      <c r="AY109" s="243" t="s">
        <v>139</v>
      </c>
    </row>
    <row r="110" s="16" customFormat="1">
      <c r="A110" s="16"/>
      <c r="B110" s="265"/>
      <c r="C110" s="266"/>
      <c r="D110" s="234" t="s">
        <v>150</v>
      </c>
      <c r="E110" s="267" t="s">
        <v>19</v>
      </c>
      <c r="F110" s="268" t="s">
        <v>166</v>
      </c>
      <c r="G110" s="266"/>
      <c r="H110" s="269">
        <v>10</v>
      </c>
      <c r="I110" s="270"/>
      <c r="J110" s="266"/>
      <c r="K110" s="266"/>
      <c r="L110" s="271"/>
      <c r="M110" s="272"/>
      <c r="N110" s="273"/>
      <c r="O110" s="273"/>
      <c r="P110" s="273"/>
      <c r="Q110" s="273"/>
      <c r="R110" s="273"/>
      <c r="S110" s="273"/>
      <c r="T110" s="274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75" t="s">
        <v>150</v>
      </c>
      <c r="AU110" s="275" t="s">
        <v>79</v>
      </c>
      <c r="AV110" s="16" t="s">
        <v>158</v>
      </c>
      <c r="AW110" s="16" t="s">
        <v>32</v>
      </c>
      <c r="AX110" s="16" t="s">
        <v>70</v>
      </c>
      <c r="AY110" s="275" t="s">
        <v>139</v>
      </c>
    </row>
    <row r="111" s="14" customFormat="1">
      <c r="A111" s="14"/>
      <c r="B111" s="244"/>
      <c r="C111" s="245"/>
      <c r="D111" s="234" t="s">
        <v>150</v>
      </c>
      <c r="E111" s="246" t="s">
        <v>19</v>
      </c>
      <c r="F111" s="247" t="s">
        <v>152</v>
      </c>
      <c r="G111" s="245"/>
      <c r="H111" s="248">
        <v>17.890000000000001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150</v>
      </c>
      <c r="AU111" s="254" t="s">
        <v>79</v>
      </c>
      <c r="AV111" s="14" t="s">
        <v>146</v>
      </c>
      <c r="AW111" s="14" t="s">
        <v>32</v>
      </c>
      <c r="AX111" s="14" t="s">
        <v>77</v>
      </c>
      <c r="AY111" s="254" t="s">
        <v>139</v>
      </c>
    </row>
    <row r="112" s="2" customFormat="1" ht="37.8" customHeight="1">
      <c r="A112" s="40"/>
      <c r="B112" s="41"/>
      <c r="C112" s="214" t="s">
        <v>146</v>
      </c>
      <c r="D112" s="214" t="s">
        <v>141</v>
      </c>
      <c r="E112" s="215" t="s">
        <v>168</v>
      </c>
      <c r="F112" s="216" t="s">
        <v>169</v>
      </c>
      <c r="G112" s="217" t="s">
        <v>144</v>
      </c>
      <c r="H112" s="218">
        <v>9</v>
      </c>
      <c r="I112" s="219"/>
      <c r="J112" s="220">
        <f>ROUND(I112*H112,2)</f>
        <v>0</v>
      </c>
      <c r="K112" s="216" t="s">
        <v>145</v>
      </c>
      <c r="L112" s="46"/>
      <c r="M112" s="221" t="s">
        <v>19</v>
      </c>
      <c r="N112" s="222" t="s">
        <v>41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0.32500000000000001</v>
      </c>
      <c r="T112" s="224">
        <f>S112*H112</f>
        <v>2.9250000000000003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146</v>
      </c>
      <c r="AT112" s="225" t="s">
        <v>141</v>
      </c>
      <c r="AU112" s="225" t="s">
        <v>79</v>
      </c>
      <c r="AY112" s="19" t="s">
        <v>139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77</v>
      </c>
      <c r="BK112" s="226">
        <f>ROUND(I112*H112,2)</f>
        <v>0</v>
      </c>
      <c r="BL112" s="19" t="s">
        <v>146</v>
      </c>
      <c r="BM112" s="225" t="s">
        <v>170</v>
      </c>
    </row>
    <row r="113" s="2" customFormat="1">
      <c r="A113" s="40"/>
      <c r="B113" s="41"/>
      <c r="C113" s="42"/>
      <c r="D113" s="227" t="s">
        <v>148</v>
      </c>
      <c r="E113" s="42"/>
      <c r="F113" s="228" t="s">
        <v>171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148</v>
      </c>
      <c r="AU113" s="19" t="s">
        <v>79</v>
      </c>
    </row>
    <row r="114" s="13" customFormat="1">
      <c r="A114" s="13"/>
      <c r="B114" s="232"/>
      <c r="C114" s="233"/>
      <c r="D114" s="234" t="s">
        <v>150</v>
      </c>
      <c r="E114" s="235" t="s">
        <v>19</v>
      </c>
      <c r="F114" s="236" t="s">
        <v>172</v>
      </c>
      <c r="G114" s="233"/>
      <c r="H114" s="237">
        <v>9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150</v>
      </c>
      <c r="AU114" s="243" t="s">
        <v>79</v>
      </c>
      <c r="AV114" s="13" t="s">
        <v>79</v>
      </c>
      <c r="AW114" s="13" t="s">
        <v>32</v>
      </c>
      <c r="AX114" s="13" t="s">
        <v>70</v>
      </c>
      <c r="AY114" s="243" t="s">
        <v>139</v>
      </c>
    </row>
    <row r="115" s="14" customFormat="1">
      <c r="A115" s="14"/>
      <c r="B115" s="244"/>
      <c r="C115" s="245"/>
      <c r="D115" s="234" t="s">
        <v>150</v>
      </c>
      <c r="E115" s="246" t="s">
        <v>19</v>
      </c>
      <c r="F115" s="247" t="s">
        <v>152</v>
      </c>
      <c r="G115" s="245"/>
      <c r="H115" s="248">
        <v>9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150</v>
      </c>
      <c r="AU115" s="254" t="s">
        <v>79</v>
      </c>
      <c r="AV115" s="14" t="s">
        <v>146</v>
      </c>
      <c r="AW115" s="14" t="s">
        <v>32</v>
      </c>
      <c r="AX115" s="14" t="s">
        <v>77</v>
      </c>
      <c r="AY115" s="254" t="s">
        <v>139</v>
      </c>
    </row>
    <row r="116" s="2" customFormat="1" ht="37.8" customHeight="1">
      <c r="A116" s="40"/>
      <c r="B116" s="41"/>
      <c r="C116" s="214" t="s">
        <v>173</v>
      </c>
      <c r="D116" s="214" t="s">
        <v>141</v>
      </c>
      <c r="E116" s="215" t="s">
        <v>174</v>
      </c>
      <c r="F116" s="216" t="s">
        <v>175</v>
      </c>
      <c r="G116" s="217" t="s">
        <v>144</v>
      </c>
      <c r="H116" s="218">
        <v>18</v>
      </c>
      <c r="I116" s="219"/>
      <c r="J116" s="220">
        <f>ROUND(I116*H116,2)</f>
        <v>0</v>
      </c>
      <c r="K116" s="216" t="s">
        <v>145</v>
      </c>
      <c r="L116" s="46"/>
      <c r="M116" s="221" t="s">
        <v>19</v>
      </c>
      <c r="N116" s="222" t="s">
        <v>41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0.44</v>
      </c>
      <c r="T116" s="224">
        <f>S116*H116</f>
        <v>7.9199999999999999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146</v>
      </c>
      <c r="AT116" s="225" t="s">
        <v>141</v>
      </c>
      <c r="AU116" s="225" t="s">
        <v>79</v>
      </c>
      <c r="AY116" s="19" t="s">
        <v>139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77</v>
      </c>
      <c r="BK116" s="226">
        <f>ROUND(I116*H116,2)</f>
        <v>0</v>
      </c>
      <c r="BL116" s="19" t="s">
        <v>146</v>
      </c>
      <c r="BM116" s="225" t="s">
        <v>176</v>
      </c>
    </row>
    <row r="117" s="2" customFormat="1">
      <c r="A117" s="40"/>
      <c r="B117" s="41"/>
      <c r="C117" s="42"/>
      <c r="D117" s="227" t="s">
        <v>148</v>
      </c>
      <c r="E117" s="42"/>
      <c r="F117" s="228" t="s">
        <v>177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148</v>
      </c>
      <c r="AU117" s="19" t="s">
        <v>79</v>
      </c>
    </row>
    <row r="118" s="13" customFormat="1">
      <c r="A118" s="13"/>
      <c r="B118" s="232"/>
      <c r="C118" s="233"/>
      <c r="D118" s="234" t="s">
        <v>150</v>
      </c>
      <c r="E118" s="235" t="s">
        <v>19</v>
      </c>
      <c r="F118" s="236" t="s">
        <v>178</v>
      </c>
      <c r="G118" s="233"/>
      <c r="H118" s="237">
        <v>3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150</v>
      </c>
      <c r="AU118" s="243" t="s">
        <v>79</v>
      </c>
      <c r="AV118" s="13" t="s">
        <v>79</v>
      </c>
      <c r="AW118" s="13" t="s">
        <v>32</v>
      </c>
      <c r="AX118" s="13" t="s">
        <v>70</v>
      </c>
      <c r="AY118" s="243" t="s">
        <v>139</v>
      </c>
    </row>
    <row r="119" s="16" customFormat="1">
      <c r="A119" s="16"/>
      <c r="B119" s="265"/>
      <c r="C119" s="266"/>
      <c r="D119" s="234" t="s">
        <v>150</v>
      </c>
      <c r="E119" s="267" t="s">
        <v>19</v>
      </c>
      <c r="F119" s="268" t="s">
        <v>166</v>
      </c>
      <c r="G119" s="266"/>
      <c r="H119" s="269">
        <v>3</v>
      </c>
      <c r="I119" s="270"/>
      <c r="J119" s="266"/>
      <c r="K119" s="266"/>
      <c r="L119" s="271"/>
      <c r="M119" s="272"/>
      <c r="N119" s="273"/>
      <c r="O119" s="273"/>
      <c r="P119" s="273"/>
      <c r="Q119" s="273"/>
      <c r="R119" s="273"/>
      <c r="S119" s="273"/>
      <c r="T119" s="274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75" t="s">
        <v>150</v>
      </c>
      <c r="AU119" s="275" t="s">
        <v>79</v>
      </c>
      <c r="AV119" s="16" t="s">
        <v>158</v>
      </c>
      <c r="AW119" s="16" t="s">
        <v>32</v>
      </c>
      <c r="AX119" s="16" t="s">
        <v>70</v>
      </c>
      <c r="AY119" s="275" t="s">
        <v>139</v>
      </c>
    </row>
    <row r="120" s="13" customFormat="1">
      <c r="A120" s="13"/>
      <c r="B120" s="232"/>
      <c r="C120" s="233"/>
      <c r="D120" s="234" t="s">
        <v>150</v>
      </c>
      <c r="E120" s="235" t="s">
        <v>19</v>
      </c>
      <c r="F120" s="236" t="s">
        <v>179</v>
      </c>
      <c r="G120" s="233"/>
      <c r="H120" s="237">
        <v>15</v>
      </c>
      <c r="I120" s="238"/>
      <c r="J120" s="233"/>
      <c r="K120" s="233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150</v>
      </c>
      <c r="AU120" s="243" t="s">
        <v>79</v>
      </c>
      <c r="AV120" s="13" t="s">
        <v>79</v>
      </c>
      <c r="AW120" s="13" t="s">
        <v>32</v>
      </c>
      <c r="AX120" s="13" t="s">
        <v>70</v>
      </c>
      <c r="AY120" s="243" t="s">
        <v>139</v>
      </c>
    </row>
    <row r="121" s="16" customFormat="1">
      <c r="A121" s="16"/>
      <c r="B121" s="265"/>
      <c r="C121" s="266"/>
      <c r="D121" s="234" t="s">
        <v>150</v>
      </c>
      <c r="E121" s="267" t="s">
        <v>19</v>
      </c>
      <c r="F121" s="268" t="s">
        <v>166</v>
      </c>
      <c r="G121" s="266"/>
      <c r="H121" s="269">
        <v>15</v>
      </c>
      <c r="I121" s="270"/>
      <c r="J121" s="266"/>
      <c r="K121" s="266"/>
      <c r="L121" s="271"/>
      <c r="M121" s="272"/>
      <c r="N121" s="273"/>
      <c r="O121" s="273"/>
      <c r="P121" s="273"/>
      <c r="Q121" s="273"/>
      <c r="R121" s="273"/>
      <c r="S121" s="273"/>
      <c r="T121" s="274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5" t="s">
        <v>150</v>
      </c>
      <c r="AU121" s="275" t="s">
        <v>79</v>
      </c>
      <c r="AV121" s="16" t="s">
        <v>158</v>
      </c>
      <c r="AW121" s="16" t="s">
        <v>32</v>
      </c>
      <c r="AX121" s="16" t="s">
        <v>70</v>
      </c>
      <c r="AY121" s="275" t="s">
        <v>139</v>
      </c>
    </row>
    <row r="122" s="14" customFormat="1">
      <c r="A122" s="14"/>
      <c r="B122" s="244"/>
      <c r="C122" s="245"/>
      <c r="D122" s="234" t="s">
        <v>150</v>
      </c>
      <c r="E122" s="246" t="s">
        <v>19</v>
      </c>
      <c r="F122" s="247" t="s">
        <v>152</v>
      </c>
      <c r="G122" s="245"/>
      <c r="H122" s="248">
        <v>18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150</v>
      </c>
      <c r="AU122" s="254" t="s">
        <v>79</v>
      </c>
      <c r="AV122" s="14" t="s">
        <v>146</v>
      </c>
      <c r="AW122" s="14" t="s">
        <v>32</v>
      </c>
      <c r="AX122" s="14" t="s">
        <v>77</v>
      </c>
      <c r="AY122" s="254" t="s">
        <v>139</v>
      </c>
    </row>
    <row r="123" s="2" customFormat="1" ht="37.8" customHeight="1">
      <c r="A123" s="40"/>
      <c r="B123" s="41"/>
      <c r="C123" s="214" t="s">
        <v>180</v>
      </c>
      <c r="D123" s="214" t="s">
        <v>141</v>
      </c>
      <c r="E123" s="215" t="s">
        <v>181</v>
      </c>
      <c r="F123" s="216" t="s">
        <v>182</v>
      </c>
      <c r="G123" s="217" t="s">
        <v>144</v>
      </c>
      <c r="H123" s="218">
        <v>27.390000000000001</v>
      </c>
      <c r="I123" s="219"/>
      <c r="J123" s="220">
        <f>ROUND(I123*H123,2)</f>
        <v>0</v>
      </c>
      <c r="K123" s="216" t="s">
        <v>145</v>
      </c>
      <c r="L123" s="46"/>
      <c r="M123" s="221" t="s">
        <v>19</v>
      </c>
      <c r="N123" s="222" t="s">
        <v>41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0.57999999999999996</v>
      </c>
      <c r="T123" s="224">
        <f>S123*H123</f>
        <v>15.886199999999999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146</v>
      </c>
      <c r="AT123" s="225" t="s">
        <v>141</v>
      </c>
      <c r="AU123" s="225" t="s">
        <v>79</v>
      </c>
      <c r="AY123" s="19" t="s">
        <v>139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77</v>
      </c>
      <c r="BK123" s="226">
        <f>ROUND(I123*H123,2)</f>
        <v>0</v>
      </c>
      <c r="BL123" s="19" t="s">
        <v>146</v>
      </c>
      <c r="BM123" s="225" t="s">
        <v>183</v>
      </c>
    </row>
    <row r="124" s="2" customFormat="1">
      <c r="A124" s="40"/>
      <c r="B124" s="41"/>
      <c r="C124" s="42"/>
      <c r="D124" s="227" t="s">
        <v>148</v>
      </c>
      <c r="E124" s="42"/>
      <c r="F124" s="228" t="s">
        <v>184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148</v>
      </c>
      <c r="AU124" s="19" t="s">
        <v>79</v>
      </c>
    </row>
    <row r="125" s="15" customFormat="1">
      <c r="A125" s="15"/>
      <c r="B125" s="255"/>
      <c r="C125" s="256"/>
      <c r="D125" s="234" t="s">
        <v>150</v>
      </c>
      <c r="E125" s="257" t="s">
        <v>19</v>
      </c>
      <c r="F125" s="258" t="s">
        <v>185</v>
      </c>
      <c r="G125" s="256"/>
      <c r="H125" s="257" t="s">
        <v>19</v>
      </c>
      <c r="I125" s="259"/>
      <c r="J125" s="256"/>
      <c r="K125" s="256"/>
      <c r="L125" s="260"/>
      <c r="M125" s="261"/>
      <c r="N125" s="262"/>
      <c r="O125" s="262"/>
      <c r="P125" s="262"/>
      <c r="Q125" s="262"/>
      <c r="R125" s="262"/>
      <c r="S125" s="262"/>
      <c r="T125" s="263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4" t="s">
        <v>150</v>
      </c>
      <c r="AU125" s="264" t="s">
        <v>79</v>
      </c>
      <c r="AV125" s="15" t="s">
        <v>77</v>
      </c>
      <c r="AW125" s="15" t="s">
        <v>32</v>
      </c>
      <c r="AX125" s="15" t="s">
        <v>70</v>
      </c>
      <c r="AY125" s="264" t="s">
        <v>139</v>
      </c>
    </row>
    <row r="126" s="13" customFormat="1">
      <c r="A126" s="13"/>
      <c r="B126" s="232"/>
      <c r="C126" s="233"/>
      <c r="D126" s="234" t="s">
        <v>150</v>
      </c>
      <c r="E126" s="235" t="s">
        <v>19</v>
      </c>
      <c r="F126" s="236" t="s">
        <v>186</v>
      </c>
      <c r="G126" s="233"/>
      <c r="H126" s="237">
        <v>27.390000000000001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150</v>
      </c>
      <c r="AU126" s="243" t="s">
        <v>79</v>
      </c>
      <c r="AV126" s="13" t="s">
        <v>79</v>
      </c>
      <c r="AW126" s="13" t="s">
        <v>32</v>
      </c>
      <c r="AX126" s="13" t="s">
        <v>70</v>
      </c>
      <c r="AY126" s="243" t="s">
        <v>139</v>
      </c>
    </row>
    <row r="127" s="14" customFormat="1">
      <c r="A127" s="14"/>
      <c r="B127" s="244"/>
      <c r="C127" s="245"/>
      <c r="D127" s="234" t="s">
        <v>150</v>
      </c>
      <c r="E127" s="246" t="s">
        <v>19</v>
      </c>
      <c r="F127" s="247" t="s">
        <v>152</v>
      </c>
      <c r="G127" s="245"/>
      <c r="H127" s="248">
        <v>27.390000000000001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150</v>
      </c>
      <c r="AU127" s="254" t="s">
        <v>79</v>
      </c>
      <c r="AV127" s="14" t="s">
        <v>146</v>
      </c>
      <c r="AW127" s="14" t="s">
        <v>32</v>
      </c>
      <c r="AX127" s="14" t="s">
        <v>77</v>
      </c>
      <c r="AY127" s="254" t="s">
        <v>139</v>
      </c>
    </row>
    <row r="128" s="2" customFormat="1" ht="37.8" customHeight="1">
      <c r="A128" s="40"/>
      <c r="B128" s="41"/>
      <c r="C128" s="214" t="s">
        <v>187</v>
      </c>
      <c r="D128" s="214" t="s">
        <v>141</v>
      </c>
      <c r="E128" s="215" t="s">
        <v>188</v>
      </c>
      <c r="F128" s="216" t="s">
        <v>189</v>
      </c>
      <c r="G128" s="217" t="s">
        <v>144</v>
      </c>
      <c r="H128" s="218">
        <v>25</v>
      </c>
      <c r="I128" s="219"/>
      <c r="J128" s="220">
        <f>ROUND(I128*H128,2)</f>
        <v>0</v>
      </c>
      <c r="K128" s="216" t="s">
        <v>145</v>
      </c>
      <c r="L128" s="46"/>
      <c r="M128" s="221" t="s">
        <v>19</v>
      </c>
      <c r="N128" s="222" t="s">
        <v>41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0.22</v>
      </c>
      <c r="T128" s="224">
        <f>S128*H128</f>
        <v>5.5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146</v>
      </c>
      <c r="AT128" s="225" t="s">
        <v>141</v>
      </c>
      <c r="AU128" s="225" t="s">
        <v>79</v>
      </c>
      <c r="AY128" s="19" t="s">
        <v>139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77</v>
      </c>
      <c r="BK128" s="226">
        <f>ROUND(I128*H128,2)</f>
        <v>0</v>
      </c>
      <c r="BL128" s="19" t="s">
        <v>146</v>
      </c>
      <c r="BM128" s="225" t="s">
        <v>190</v>
      </c>
    </row>
    <row r="129" s="2" customFormat="1">
      <c r="A129" s="40"/>
      <c r="B129" s="41"/>
      <c r="C129" s="42"/>
      <c r="D129" s="227" t="s">
        <v>148</v>
      </c>
      <c r="E129" s="42"/>
      <c r="F129" s="228" t="s">
        <v>191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148</v>
      </c>
      <c r="AU129" s="19" t="s">
        <v>79</v>
      </c>
    </row>
    <row r="130" s="13" customFormat="1">
      <c r="A130" s="13"/>
      <c r="B130" s="232"/>
      <c r="C130" s="233"/>
      <c r="D130" s="234" t="s">
        <v>150</v>
      </c>
      <c r="E130" s="235" t="s">
        <v>19</v>
      </c>
      <c r="F130" s="236" t="s">
        <v>192</v>
      </c>
      <c r="G130" s="233"/>
      <c r="H130" s="237">
        <v>25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150</v>
      </c>
      <c r="AU130" s="243" t="s">
        <v>79</v>
      </c>
      <c r="AV130" s="13" t="s">
        <v>79</v>
      </c>
      <c r="AW130" s="13" t="s">
        <v>32</v>
      </c>
      <c r="AX130" s="13" t="s">
        <v>70</v>
      </c>
      <c r="AY130" s="243" t="s">
        <v>139</v>
      </c>
    </row>
    <row r="131" s="14" customFormat="1">
      <c r="A131" s="14"/>
      <c r="B131" s="244"/>
      <c r="C131" s="245"/>
      <c r="D131" s="234" t="s">
        <v>150</v>
      </c>
      <c r="E131" s="246" t="s">
        <v>19</v>
      </c>
      <c r="F131" s="247" t="s">
        <v>152</v>
      </c>
      <c r="G131" s="245"/>
      <c r="H131" s="248">
        <v>25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150</v>
      </c>
      <c r="AU131" s="254" t="s">
        <v>79</v>
      </c>
      <c r="AV131" s="14" t="s">
        <v>146</v>
      </c>
      <c r="AW131" s="14" t="s">
        <v>32</v>
      </c>
      <c r="AX131" s="14" t="s">
        <v>77</v>
      </c>
      <c r="AY131" s="254" t="s">
        <v>139</v>
      </c>
    </row>
    <row r="132" s="2" customFormat="1" ht="24.15" customHeight="1">
      <c r="A132" s="40"/>
      <c r="B132" s="41"/>
      <c r="C132" s="214" t="s">
        <v>193</v>
      </c>
      <c r="D132" s="214" t="s">
        <v>141</v>
      </c>
      <c r="E132" s="215" t="s">
        <v>194</v>
      </c>
      <c r="F132" s="216" t="s">
        <v>195</v>
      </c>
      <c r="G132" s="217" t="s">
        <v>144</v>
      </c>
      <c r="H132" s="218">
        <v>25</v>
      </c>
      <c r="I132" s="219"/>
      <c r="J132" s="220">
        <f>ROUND(I132*H132,2)</f>
        <v>0</v>
      </c>
      <c r="K132" s="216" t="s">
        <v>145</v>
      </c>
      <c r="L132" s="46"/>
      <c r="M132" s="221" t="s">
        <v>19</v>
      </c>
      <c r="N132" s="222" t="s">
        <v>41</v>
      </c>
      <c r="O132" s="86"/>
      <c r="P132" s="223">
        <f>O132*H132</f>
        <v>0</v>
      </c>
      <c r="Q132" s="223">
        <v>5.0000000000000002E-05</v>
      </c>
      <c r="R132" s="223">
        <f>Q132*H132</f>
        <v>0.00125</v>
      </c>
      <c r="S132" s="223">
        <v>0.11500000000000001</v>
      </c>
      <c r="T132" s="224">
        <f>S132*H132</f>
        <v>2.875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146</v>
      </c>
      <c r="AT132" s="225" t="s">
        <v>141</v>
      </c>
      <c r="AU132" s="225" t="s">
        <v>79</v>
      </c>
      <c r="AY132" s="19" t="s">
        <v>139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77</v>
      </c>
      <c r="BK132" s="226">
        <f>ROUND(I132*H132,2)</f>
        <v>0</v>
      </c>
      <c r="BL132" s="19" t="s">
        <v>146</v>
      </c>
      <c r="BM132" s="225" t="s">
        <v>196</v>
      </c>
    </row>
    <row r="133" s="2" customFormat="1">
      <c r="A133" s="40"/>
      <c r="B133" s="41"/>
      <c r="C133" s="42"/>
      <c r="D133" s="227" t="s">
        <v>148</v>
      </c>
      <c r="E133" s="42"/>
      <c r="F133" s="228" t="s">
        <v>197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148</v>
      </c>
      <c r="AU133" s="19" t="s">
        <v>79</v>
      </c>
    </row>
    <row r="134" s="13" customFormat="1">
      <c r="A134" s="13"/>
      <c r="B134" s="232"/>
      <c r="C134" s="233"/>
      <c r="D134" s="234" t="s">
        <v>150</v>
      </c>
      <c r="E134" s="235" t="s">
        <v>19</v>
      </c>
      <c r="F134" s="236" t="s">
        <v>198</v>
      </c>
      <c r="G134" s="233"/>
      <c r="H134" s="237">
        <v>25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150</v>
      </c>
      <c r="AU134" s="243" t="s">
        <v>79</v>
      </c>
      <c r="AV134" s="13" t="s">
        <v>79</v>
      </c>
      <c r="AW134" s="13" t="s">
        <v>32</v>
      </c>
      <c r="AX134" s="13" t="s">
        <v>70</v>
      </c>
      <c r="AY134" s="243" t="s">
        <v>139</v>
      </c>
    </row>
    <row r="135" s="14" customFormat="1">
      <c r="A135" s="14"/>
      <c r="B135" s="244"/>
      <c r="C135" s="245"/>
      <c r="D135" s="234" t="s">
        <v>150</v>
      </c>
      <c r="E135" s="246" t="s">
        <v>19</v>
      </c>
      <c r="F135" s="247" t="s">
        <v>152</v>
      </c>
      <c r="G135" s="245"/>
      <c r="H135" s="248">
        <v>25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150</v>
      </c>
      <c r="AU135" s="254" t="s">
        <v>79</v>
      </c>
      <c r="AV135" s="14" t="s">
        <v>146</v>
      </c>
      <c r="AW135" s="14" t="s">
        <v>32</v>
      </c>
      <c r="AX135" s="14" t="s">
        <v>77</v>
      </c>
      <c r="AY135" s="254" t="s">
        <v>139</v>
      </c>
    </row>
    <row r="136" s="2" customFormat="1" ht="24.15" customHeight="1">
      <c r="A136" s="40"/>
      <c r="B136" s="41"/>
      <c r="C136" s="214" t="s">
        <v>199</v>
      </c>
      <c r="D136" s="214" t="s">
        <v>141</v>
      </c>
      <c r="E136" s="215" t="s">
        <v>200</v>
      </c>
      <c r="F136" s="216" t="s">
        <v>201</v>
      </c>
      <c r="G136" s="217" t="s">
        <v>202</v>
      </c>
      <c r="H136" s="218">
        <v>102</v>
      </c>
      <c r="I136" s="219"/>
      <c r="J136" s="220">
        <f>ROUND(I136*H136,2)</f>
        <v>0</v>
      </c>
      <c r="K136" s="216" t="s">
        <v>145</v>
      </c>
      <c r="L136" s="46"/>
      <c r="M136" s="221" t="s">
        <v>19</v>
      </c>
      <c r="N136" s="222" t="s">
        <v>41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0.20499999999999999</v>
      </c>
      <c r="T136" s="224">
        <f>S136*H136</f>
        <v>20.91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146</v>
      </c>
      <c r="AT136" s="225" t="s">
        <v>141</v>
      </c>
      <c r="AU136" s="225" t="s">
        <v>79</v>
      </c>
      <c r="AY136" s="19" t="s">
        <v>139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77</v>
      </c>
      <c r="BK136" s="226">
        <f>ROUND(I136*H136,2)</f>
        <v>0</v>
      </c>
      <c r="BL136" s="19" t="s">
        <v>146</v>
      </c>
      <c r="BM136" s="225" t="s">
        <v>203</v>
      </c>
    </row>
    <row r="137" s="2" customFormat="1">
      <c r="A137" s="40"/>
      <c r="B137" s="41"/>
      <c r="C137" s="42"/>
      <c r="D137" s="227" t="s">
        <v>148</v>
      </c>
      <c r="E137" s="42"/>
      <c r="F137" s="228" t="s">
        <v>204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148</v>
      </c>
      <c r="AU137" s="19" t="s">
        <v>79</v>
      </c>
    </row>
    <row r="138" s="13" customFormat="1">
      <c r="A138" s="13"/>
      <c r="B138" s="232"/>
      <c r="C138" s="233"/>
      <c r="D138" s="234" t="s">
        <v>150</v>
      </c>
      <c r="E138" s="235" t="s">
        <v>19</v>
      </c>
      <c r="F138" s="236" t="s">
        <v>205</v>
      </c>
      <c r="G138" s="233"/>
      <c r="H138" s="237">
        <v>102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150</v>
      </c>
      <c r="AU138" s="243" t="s">
        <v>79</v>
      </c>
      <c r="AV138" s="13" t="s">
        <v>79</v>
      </c>
      <c r="AW138" s="13" t="s">
        <v>32</v>
      </c>
      <c r="AX138" s="13" t="s">
        <v>70</v>
      </c>
      <c r="AY138" s="243" t="s">
        <v>139</v>
      </c>
    </row>
    <row r="139" s="14" customFormat="1">
      <c r="A139" s="14"/>
      <c r="B139" s="244"/>
      <c r="C139" s="245"/>
      <c r="D139" s="234" t="s">
        <v>150</v>
      </c>
      <c r="E139" s="246" t="s">
        <v>19</v>
      </c>
      <c r="F139" s="247" t="s">
        <v>152</v>
      </c>
      <c r="G139" s="245"/>
      <c r="H139" s="248">
        <v>102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150</v>
      </c>
      <c r="AU139" s="254" t="s">
        <v>79</v>
      </c>
      <c r="AV139" s="14" t="s">
        <v>146</v>
      </c>
      <c r="AW139" s="14" t="s">
        <v>32</v>
      </c>
      <c r="AX139" s="14" t="s">
        <v>77</v>
      </c>
      <c r="AY139" s="254" t="s">
        <v>139</v>
      </c>
    </row>
    <row r="140" s="2" customFormat="1" ht="24.15" customHeight="1">
      <c r="A140" s="40"/>
      <c r="B140" s="41"/>
      <c r="C140" s="214" t="s">
        <v>206</v>
      </c>
      <c r="D140" s="214" t="s">
        <v>141</v>
      </c>
      <c r="E140" s="215" t="s">
        <v>207</v>
      </c>
      <c r="F140" s="216" t="s">
        <v>208</v>
      </c>
      <c r="G140" s="217" t="s">
        <v>202</v>
      </c>
      <c r="H140" s="218">
        <v>108</v>
      </c>
      <c r="I140" s="219"/>
      <c r="J140" s="220">
        <f>ROUND(I140*H140,2)</f>
        <v>0</v>
      </c>
      <c r="K140" s="216" t="s">
        <v>145</v>
      </c>
      <c r="L140" s="46"/>
      <c r="M140" s="221" t="s">
        <v>19</v>
      </c>
      <c r="N140" s="222" t="s">
        <v>41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0.11500000000000001</v>
      </c>
      <c r="T140" s="224">
        <f>S140*H140</f>
        <v>12.42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146</v>
      </c>
      <c r="AT140" s="225" t="s">
        <v>141</v>
      </c>
      <c r="AU140" s="225" t="s">
        <v>79</v>
      </c>
      <c r="AY140" s="19" t="s">
        <v>139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77</v>
      </c>
      <c r="BK140" s="226">
        <f>ROUND(I140*H140,2)</f>
        <v>0</v>
      </c>
      <c r="BL140" s="19" t="s">
        <v>146</v>
      </c>
      <c r="BM140" s="225" t="s">
        <v>209</v>
      </c>
    </row>
    <row r="141" s="2" customFormat="1">
      <c r="A141" s="40"/>
      <c r="B141" s="41"/>
      <c r="C141" s="42"/>
      <c r="D141" s="227" t="s">
        <v>148</v>
      </c>
      <c r="E141" s="42"/>
      <c r="F141" s="228" t="s">
        <v>210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148</v>
      </c>
      <c r="AU141" s="19" t="s">
        <v>79</v>
      </c>
    </row>
    <row r="142" s="13" customFormat="1">
      <c r="A142" s="13"/>
      <c r="B142" s="232"/>
      <c r="C142" s="233"/>
      <c r="D142" s="234" t="s">
        <v>150</v>
      </c>
      <c r="E142" s="235" t="s">
        <v>19</v>
      </c>
      <c r="F142" s="236" t="s">
        <v>211</v>
      </c>
      <c r="G142" s="233"/>
      <c r="H142" s="237">
        <v>108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150</v>
      </c>
      <c r="AU142" s="243" t="s">
        <v>79</v>
      </c>
      <c r="AV142" s="13" t="s">
        <v>79</v>
      </c>
      <c r="AW142" s="13" t="s">
        <v>32</v>
      </c>
      <c r="AX142" s="13" t="s">
        <v>70</v>
      </c>
      <c r="AY142" s="243" t="s">
        <v>139</v>
      </c>
    </row>
    <row r="143" s="14" customFormat="1">
      <c r="A143" s="14"/>
      <c r="B143" s="244"/>
      <c r="C143" s="245"/>
      <c r="D143" s="234" t="s">
        <v>150</v>
      </c>
      <c r="E143" s="246" t="s">
        <v>19</v>
      </c>
      <c r="F143" s="247" t="s">
        <v>152</v>
      </c>
      <c r="G143" s="245"/>
      <c r="H143" s="248">
        <v>108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150</v>
      </c>
      <c r="AU143" s="254" t="s">
        <v>79</v>
      </c>
      <c r="AV143" s="14" t="s">
        <v>146</v>
      </c>
      <c r="AW143" s="14" t="s">
        <v>32</v>
      </c>
      <c r="AX143" s="14" t="s">
        <v>77</v>
      </c>
      <c r="AY143" s="254" t="s">
        <v>139</v>
      </c>
    </row>
    <row r="144" s="2" customFormat="1" ht="49.05" customHeight="1">
      <c r="A144" s="40"/>
      <c r="B144" s="41"/>
      <c r="C144" s="214" t="s">
        <v>212</v>
      </c>
      <c r="D144" s="214" t="s">
        <v>141</v>
      </c>
      <c r="E144" s="215" t="s">
        <v>213</v>
      </c>
      <c r="F144" s="216" t="s">
        <v>214</v>
      </c>
      <c r="G144" s="217" t="s">
        <v>202</v>
      </c>
      <c r="H144" s="218">
        <v>24.5</v>
      </c>
      <c r="I144" s="219"/>
      <c r="J144" s="220">
        <f>ROUND(I144*H144,2)</f>
        <v>0</v>
      </c>
      <c r="K144" s="216" t="s">
        <v>145</v>
      </c>
      <c r="L144" s="46"/>
      <c r="M144" s="221" t="s">
        <v>19</v>
      </c>
      <c r="N144" s="222" t="s">
        <v>41</v>
      </c>
      <c r="O144" s="86"/>
      <c r="P144" s="223">
        <f>O144*H144</f>
        <v>0</v>
      </c>
      <c r="Q144" s="223">
        <v>0.036900000000000002</v>
      </c>
      <c r="R144" s="223">
        <f>Q144*H144</f>
        <v>0.90405000000000002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146</v>
      </c>
      <c r="AT144" s="225" t="s">
        <v>141</v>
      </c>
      <c r="AU144" s="225" t="s">
        <v>79</v>
      </c>
      <c r="AY144" s="19" t="s">
        <v>139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77</v>
      </c>
      <c r="BK144" s="226">
        <f>ROUND(I144*H144,2)</f>
        <v>0</v>
      </c>
      <c r="BL144" s="19" t="s">
        <v>146</v>
      </c>
      <c r="BM144" s="225" t="s">
        <v>215</v>
      </c>
    </row>
    <row r="145" s="2" customFormat="1">
      <c r="A145" s="40"/>
      <c r="B145" s="41"/>
      <c r="C145" s="42"/>
      <c r="D145" s="227" t="s">
        <v>148</v>
      </c>
      <c r="E145" s="42"/>
      <c r="F145" s="228" t="s">
        <v>216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148</v>
      </c>
      <c r="AU145" s="19" t="s">
        <v>79</v>
      </c>
    </row>
    <row r="146" s="13" customFormat="1">
      <c r="A146" s="13"/>
      <c r="B146" s="232"/>
      <c r="C146" s="233"/>
      <c r="D146" s="234" t="s">
        <v>150</v>
      </c>
      <c r="E146" s="235" t="s">
        <v>19</v>
      </c>
      <c r="F146" s="236" t="s">
        <v>217</v>
      </c>
      <c r="G146" s="233"/>
      <c r="H146" s="237">
        <v>24.5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150</v>
      </c>
      <c r="AU146" s="243" t="s">
        <v>79</v>
      </c>
      <c r="AV146" s="13" t="s">
        <v>79</v>
      </c>
      <c r="AW146" s="13" t="s">
        <v>32</v>
      </c>
      <c r="AX146" s="13" t="s">
        <v>70</v>
      </c>
      <c r="AY146" s="243" t="s">
        <v>139</v>
      </c>
    </row>
    <row r="147" s="14" customFormat="1">
      <c r="A147" s="14"/>
      <c r="B147" s="244"/>
      <c r="C147" s="245"/>
      <c r="D147" s="234" t="s">
        <v>150</v>
      </c>
      <c r="E147" s="246" t="s">
        <v>19</v>
      </c>
      <c r="F147" s="247" t="s">
        <v>152</v>
      </c>
      <c r="G147" s="245"/>
      <c r="H147" s="248">
        <v>24.5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150</v>
      </c>
      <c r="AU147" s="254" t="s">
        <v>79</v>
      </c>
      <c r="AV147" s="14" t="s">
        <v>146</v>
      </c>
      <c r="AW147" s="14" t="s">
        <v>32</v>
      </c>
      <c r="AX147" s="14" t="s">
        <v>77</v>
      </c>
      <c r="AY147" s="254" t="s">
        <v>139</v>
      </c>
    </row>
    <row r="148" s="2" customFormat="1" ht="49.05" customHeight="1">
      <c r="A148" s="40"/>
      <c r="B148" s="41"/>
      <c r="C148" s="214" t="s">
        <v>218</v>
      </c>
      <c r="D148" s="214" t="s">
        <v>141</v>
      </c>
      <c r="E148" s="215" t="s">
        <v>219</v>
      </c>
      <c r="F148" s="216" t="s">
        <v>220</v>
      </c>
      <c r="G148" s="217" t="s">
        <v>202</v>
      </c>
      <c r="H148" s="218">
        <v>17.5</v>
      </c>
      <c r="I148" s="219"/>
      <c r="J148" s="220">
        <f>ROUND(I148*H148,2)</f>
        <v>0</v>
      </c>
      <c r="K148" s="216" t="s">
        <v>145</v>
      </c>
      <c r="L148" s="46"/>
      <c r="M148" s="221" t="s">
        <v>19</v>
      </c>
      <c r="N148" s="222" t="s">
        <v>41</v>
      </c>
      <c r="O148" s="86"/>
      <c r="P148" s="223">
        <f>O148*H148</f>
        <v>0</v>
      </c>
      <c r="Q148" s="223">
        <v>0.036904300000000001</v>
      </c>
      <c r="R148" s="223">
        <f>Q148*H148</f>
        <v>0.64582525000000002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146</v>
      </c>
      <c r="AT148" s="225" t="s">
        <v>141</v>
      </c>
      <c r="AU148" s="225" t="s">
        <v>79</v>
      </c>
      <c r="AY148" s="19" t="s">
        <v>139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77</v>
      </c>
      <c r="BK148" s="226">
        <f>ROUND(I148*H148,2)</f>
        <v>0</v>
      </c>
      <c r="BL148" s="19" t="s">
        <v>146</v>
      </c>
      <c r="BM148" s="225" t="s">
        <v>221</v>
      </c>
    </row>
    <row r="149" s="2" customFormat="1">
      <c r="A149" s="40"/>
      <c r="B149" s="41"/>
      <c r="C149" s="42"/>
      <c r="D149" s="227" t="s">
        <v>148</v>
      </c>
      <c r="E149" s="42"/>
      <c r="F149" s="228" t="s">
        <v>222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148</v>
      </c>
      <c r="AU149" s="19" t="s">
        <v>79</v>
      </c>
    </row>
    <row r="150" s="13" customFormat="1">
      <c r="A150" s="13"/>
      <c r="B150" s="232"/>
      <c r="C150" s="233"/>
      <c r="D150" s="234" t="s">
        <v>150</v>
      </c>
      <c r="E150" s="235" t="s">
        <v>19</v>
      </c>
      <c r="F150" s="236" t="s">
        <v>223</v>
      </c>
      <c r="G150" s="233"/>
      <c r="H150" s="237">
        <v>17.5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150</v>
      </c>
      <c r="AU150" s="243" t="s">
        <v>79</v>
      </c>
      <c r="AV150" s="13" t="s">
        <v>79</v>
      </c>
      <c r="AW150" s="13" t="s">
        <v>32</v>
      </c>
      <c r="AX150" s="13" t="s">
        <v>70</v>
      </c>
      <c r="AY150" s="243" t="s">
        <v>139</v>
      </c>
    </row>
    <row r="151" s="14" customFormat="1">
      <c r="A151" s="14"/>
      <c r="B151" s="244"/>
      <c r="C151" s="245"/>
      <c r="D151" s="234" t="s">
        <v>150</v>
      </c>
      <c r="E151" s="246" t="s">
        <v>19</v>
      </c>
      <c r="F151" s="247" t="s">
        <v>152</v>
      </c>
      <c r="G151" s="245"/>
      <c r="H151" s="248">
        <v>17.5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150</v>
      </c>
      <c r="AU151" s="254" t="s">
        <v>79</v>
      </c>
      <c r="AV151" s="14" t="s">
        <v>146</v>
      </c>
      <c r="AW151" s="14" t="s">
        <v>32</v>
      </c>
      <c r="AX151" s="14" t="s">
        <v>77</v>
      </c>
      <c r="AY151" s="254" t="s">
        <v>139</v>
      </c>
    </row>
    <row r="152" s="2" customFormat="1" ht="16.5" customHeight="1">
      <c r="A152" s="40"/>
      <c r="B152" s="41"/>
      <c r="C152" s="214" t="s">
        <v>224</v>
      </c>
      <c r="D152" s="214" t="s">
        <v>141</v>
      </c>
      <c r="E152" s="215" t="s">
        <v>225</v>
      </c>
      <c r="F152" s="216" t="s">
        <v>226</v>
      </c>
      <c r="G152" s="217" t="s">
        <v>144</v>
      </c>
      <c r="H152" s="218">
        <v>108</v>
      </c>
      <c r="I152" s="219"/>
      <c r="J152" s="220">
        <f>ROUND(I152*H152,2)</f>
        <v>0</v>
      </c>
      <c r="K152" s="216" t="s">
        <v>145</v>
      </c>
      <c r="L152" s="46"/>
      <c r="M152" s="221" t="s">
        <v>19</v>
      </c>
      <c r="N152" s="222" t="s">
        <v>41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146</v>
      </c>
      <c r="AT152" s="225" t="s">
        <v>141</v>
      </c>
      <c r="AU152" s="225" t="s">
        <v>79</v>
      </c>
      <c r="AY152" s="19" t="s">
        <v>139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77</v>
      </c>
      <c r="BK152" s="226">
        <f>ROUND(I152*H152,2)</f>
        <v>0</v>
      </c>
      <c r="BL152" s="19" t="s">
        <v>146</v>
      </c>
      <c r="BM152" s="225" t="s">
        <v>227</v>
      </c>
    </row>
    <row r="153" s="2" customFormat="1">
      <c r="A153" s="40"/>
      <c r="B153" s="41"/>
      <c r="C153" s="42"/>
      <c r="D153" s="227" t="s">
        <v>148</v>
      </c>
      <c r="E153" s="42"/>
      <c r="F153" s="228" t="s">
        <v>228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148</v>
      </c>
      <c r="AU153" s="19" t="s">
        <v>79</v>
      </c>
    </row>
    <row r="154" s="13" customFormat="1">
      <c r="A154" s="13"/>
      <c r="B154" s="232"/>
      <c r="C154" s="233"/>
      <c r="D154" s="234" t="s">
        <v>150</v>
      </c>
      <c r="E154" s="235" t="s">
        <v>19</v>
      </c>
      <c r="F154" s="236" t="s">
        <v>229</v>
      </c>
      <c r="G154" s="233"/>
      <c r="H154" s="237">
        <v>108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150</v>
      </c>
      <c r="AU154" s="243" t="s">
        <v>79</v>
      </c>
      <c r="AV154" s="13" t="s">
        <v>79</v>
      </c>
      <c r="AW154" s="13" t="s">
        <v>32</v>
      </c>
      <c r="AX154" s="13" t="s">
        <v>70</v>
      </c>
      <c r="AY154" s="243" t="s">
        <v>139</v>
      </c>
    </row>
    <row r="155" s="14" customFormat="1">
      <c r="A155" s="14"/>
      <c r="B155" s="244"/>
      <c r="C155" s="245"/>
      <c r="D155" s="234" t="s">
        <v>150</v>
      </c>
      <c r="E155" s="246" t="s">
        <v>19</v>
      </c>
      <c r="F155" s="247" t="s">
        <v>152</v>
      </c>
      <c r="G155" s="245"/>
      <c r="H155" s="248">
        <v>108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150</v>
      </c>
      <c r="AU155" s="254" t="s">
        <v>79</v>
      </c>
      <c r="AV155" s="14" t="s">
        <v>146</v>
      </c>
      <c r="AW155" s="14" t="s">
        <v>32</v>
      </c>
      <c r="AX155" s="14" t="s">
        <v>77</v>
      </c>
      <c r="AY155" s="254" t="s">
        <v>139</v>
      </c>
    </row>
    <row r="156" s="2" customFormat="1" ht="24.15" customHeight="1">
      <c r="A156" s="40"/>
      <c r="B156" s="41"/>
      <c r="C156" s="214" t="s">
        <v>230</v>
      </c>
      <c r="D156" s="214" t="s">
        <v>141</v>
      </c>
      <c r="E156" s="215" t="s">
        <v>231</v>
      </c>
      <c r="F156" s="216" t="s">
        <v>232</v>
      </c>
      <c r="G156" s="217" t="s">
        <v>233</v>
      </c>
      <c r="H156" s="218">
        <v>221.833</v>
      </c>
      <c r="I156" s="219"/>
      <c r="J156" s="220">
        <f>ROUND(I156*H156,2)</f>
        <v>0</v>
      </c>
      <c r="K156" s="216" t="s">
        <v>145</v>
      </c>
      <c r="L156" s="46"/>
      <c r="M156" s="221" t="s">
        <v>19</v>
      </c>
      <c r="N156" s="222" t="s">
        <v>41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146</v>
      </c>
      <c r="AT156" s="225" t="s">
        <v>141</v>
      </c>
      <c r="AU156" s="225" t="s">
        <v>79</v>
      </c>
      <c r="AY156" s="19" t="s">
        <v>139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77</v>
      </c>
      <c r="BK156" s="226">
        <f>ROUND(I156*H156,2)</f>
        <v>0</v>
      </c>
      <c r="BL156" s="19" t="s">
        <v>146</v>
      </c>
      <c r="BM156" s="225" t="s">
        <v>234</v>
      </c>
    </row>
    <row r="157" s="2" customFormat="1">
      <c r="A157" s="40"/>
      <c r="B157" s="41"/>
      <c r="C157" s="42"/>
      <c r="D157" s="227" t="s">
        <v>148</v>
      </c>
      <c r="E157" s="42"/>
      <c r="F157" s="228" t="s">
        <v>235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148</v>
      </c>
      <c r="AU157" s="19" t="s">
        <v>79</v>
      </c>
    </row>
    <row r="158" s="13" customFormat="1">
      <c r="A158" s="13"/>
      <c r="B158" s="232"/>
      <c r="C158" s="233"/>
      <c r="D158" s="234" t="s">
        <v>150</v>
      </c>
      <c r="E158" s="235" t="s">
        <v>19</v>
      </c>
      <c r="F158" s="236" t="s">
        <v>236</v>
      </c>
      <c r="G158" s="233"/>
      <c r="H158" s="237">
        <v>272.25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150</v>
      </c>
      <c r="AU158" s="243" t="s">
        <v>79</v>
      </c>
      <c r="AV158" s="13" t="s">
        <v>79</v>
      </c>
      <c r="AW158" s="13" t="s">
        <v>32</v>
      </c>
      <c r="AX158" s="13" t="s">
        <v>70</v>
      </c>
      <c r="AY158" s="243" t="s">
        <v>139</v>
      </c>
    </row>
    <row r="159" s="13" customFormat="1">
      <c r="A159" s="13"/>
      <c r="B159" s="232"/>
      <c r="C159" s="233"/>
      <c r="D159" s="234" t="s">
        <v>150</v>
      </c>
      <c r="E159" s="235" t="s">
        <v>19</v>
      </c>
      <c r="F159" s="236" t="s">
        <v>237</v>
      </c>
      <c r="G159" s="233"/>
      <c r="H159" s="237">
        <v>0.98999999999999999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150</v>
      </c>
      <c r="AU159" s="243" t="s">
        <v>79</v>
      </c>
      <c r="AV159" s="13" t="s">
        <v>79</v>
      </c>
      <c r="AW159" s="13" t="s">
        <v>32</v>
      </c>
      <c r="AX159" s="13" t="s">
        <v>70</v>
      </c>
      <c r="AY159" s="243" t="s">
        <v>139</v>
      </c>
    </row>
    <row r="160" s="15" customFormat="1">
      <c r="A160" s="15"/>
      <c r="B160" s="255"/>
      <c r="C160" s="256"/>
      <c r="D160" s="234" t="s">
        <v>150</v>
      </c>
      <c r="E160" s="257" t="s">
        <v>19</v>
      </c>
      <c r="F160" s="258" t="s">
        <v>238</v>
      </c>
      <c r="G160" s="256"/>
      <c r="H160" s="257" t="s">
        <v>19</v>
      </c>
      <c r="I160" s="259"/>
      <c r="J160" s="256"/>
      <c r="K160" s="256"/>
      <c r="L160" s="260"/>
      <c r="M160" s="261"/>
      <c r="N160" s="262"/>
      <c r="O160" s="262"/>
      <c r="P160" s="262"/>
      <c r="Q160" s="262"/>
      <c r="R160" s="262"/>
      <c r="S160" s="262"/>
      <c r="T160" s="26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4" t="s">
        <v>150</v>
      </c>
      <c r="AU160" s="264" t="s">
        <v>79</v>
      </c>
      <c r="AV160" s="15" t="s">
        <v>77</v>
      </c>
      <c r="AW160" s="15" t="s">
        <v>32</v>
      </c>
      <c r="AX160" s="15" t="s">
        <v>70</v>
      </c>
      <c r="AY160" s="264" t="s">
        <v>139</v>
      </c>
    </row>
    <row r="161" s="13" customFormat="1">
      <c r="A161" s="13"/>
      <c r="B161" s="232"/>
      <c r="C161" s="233"/>
      <c r="D161" s="234" t="s">
        <v>150</v>
      </c>
      <c r="E161" s="235" t="s">
        <v>19</v>
      </c>
      <c r="F161" s="236" t="s">
        <v>239</v>
      </c>
      <c r="G161" s="233"/>
      <c r="H161" s="237">
        <v>-13.002000000000001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150</v>
      </c>
      <c r="AU161" s="243" t="s">
        <v>79</v>
      </c>
      <c r="AV161" s="13" t="s">
        <v>79</v>
      </c>
      <c r="AW161" s="13" t="s">
        <v>32</v>
      </c>
      <c r="AX161" s="13" t="s">
        <v>70</v>
      </c>
      <c r="AY161" s="243" t="s">
        <v>139</v>
      </c>
    </row>
    <row r="162" s="13" customFormat="1">
      <c r="A162" s="13"/>
      <c r="B162" s="232"/>
      <c r="C162" s="233"/>
      <c r="D162" s="234" t="s">
        <v>150</v>
      </c>
      <c r="E162" s="235" t="s">
        <v>19</v>
      </c>
      <c r="F162" s="236" t="s">
        <v>240</v>
      </c>
      <c r="G162" s="233"/>
      <c r="H162" s="237">
        <v>-10.956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150</v>
      </c>
      <c r="AU162" s="243" t="s">
        <v>79</v>
      </c>
      <c r="AV162" s="13" t="s">
        <v>79</v>
      </c>
      <c r="AW162" s="13" t="s">
        <v>32</v>
      </c>
      <c r="AX162" s="13" t="s">
        <v>70</v>
      </c>
      <c r="AY162" s="243" t="s">
        <v>139</v>
      </c>
    </row>
    <row r="163" s="13" customFormat="1">
      <c r="A163" s="13"/>
      <c r="B163" s="232"/>
      <c r="C163" s="233"/>
      <c r="D163" s="234" t="s">
        <v>150</v>
      </c>
      <c r="E163" s="235" t="s">
        <v>19</v>
      </c>
      <c r="F163" s="236" t="s">
        <v>241</v>
      </c>
      <c r="G163" s="233"/>
      <c r="H163" s="237">
        <v>-3.036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150</v>
      </c>
      <c r="AU163" s="243" t="s">
        <v>79</v>
      </c>
      <c r="AV163" s="13" t="s">
        <v>79</v>
      </c>
      <c r="AW163" s="13" t="s">
        <v>32</v>
      </c>
      <c r="AX163" s="13" t="s">
        <v>70</v>
      </c>
      <c r="AY163" s="243" t="s">
        <v>139</v>
      </c>
    </row>
    <row r="164" s="13" customFormat="1">
      <c r="A164" s="13"/>
      <c r="B164" s="232"/>
      <c r="C164" s="233"/>
      <c r="D164" s="234" t="s">
        <v>150</v>
      </c>
      <c r="E164" s="235" t="s">
        <v>19</v>
      </c>
      <c r="F164" s="236" t="s">
        <v>242</v>
      </c>
      <c r="G164" s="233"/>
      <c r="H164" s="237">
        <v>-0.12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150</v>
      </c>
      <c r="AU164" s="243" t="s">
        <v>79</v>
      </c>
      <c r="AV164" s="13" t="s">
        <v>79</v>
      </c>
      <c r="AW164" s="13" t="s">
        <v>32</v>
      </c>
      <c r="AX164" s="13" t="s">
        <v>70</v>
      </c>
      <c r="AY164" s="243" t="s">
        <v>139</v>
      </c>
    </row>
    <row r="165" s="13" customFormat="1">
      <c r="A165" s="13"/>
      <c r="B165" s="232"/>
      <c r="C165" s="233"/>
      <c r="D165" s="234" t="s">
        <v>150</v>
      </c>
      <c r="E165" s="235" t="s">
        <v>19</v>
      </c>
      <c r="F165" s="236" t="s">
        <v>243</v>
      </c>
      <c r="G165" s="233"/>
      <c r="H165" s="237">
        <v>-0.52800000000000002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150</v>
      </c>
      <c r="AU165" s="243" t="s">
        <v>79</v>
      </c>
      <c r="AV165" s="13" t="s">
        <v>79</v>
      </c>
      <c r="AW165" s="13" t="s">
        <v>32</v>
      </c>
      <c r="AX165" s="13" t="s">
        <v>70</v>
      </c>
      <c r="AY165" s="243" t="s">
        <v>139</v>
      </c>
    </row>
    <row r="166" s="13" customFormat="1">
      <c r="A166" s="13"/>
      <c r="B166" s="232"/>
      <c r="C166" s="233"/>
      <c r="D166" s="234" t="s">
        <v>150</v>
      </c>
      <c r="E166" s="235" t="s">
        <v>19</v>
      </c>
      <c r="F166" s="236" t="s">
        <v>244</v>
      </c>
      <c r="G166" s="233"/>
      <c r="H166" s="237">
        <v>-0.56100000000000005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150</v>
      </c>
      <c r="AU166" s="243" t="s">
        <v>79</v>
      </c>
      <c r="AV166" s="13" t="s">
        <v>79</v>
      </c>
      <c r="AW166" s="13" t="s">
        <v>32</v>
      </c>
      <c r="AX166" s="13" t="s">
        <v>70</v>
      </c>
      <c r="AY166" s="243" t="s">
        <v>139</v>
      </c>
    </row>
    <row r="167" s="13" customFormat="1">
      <c r="A167" s="13"/>
      <c r="B167" s="232"/>
      <c r="C167" s="233"/>
      <c r="D167" s="234" t="s">
        <v>150</v>
      </c>
      <c r="E167" s="235" t="s">
        <v>19</v>
      </c>
      <c r="F167" s="236" t="s">
        <v>245</v>
      </c>
      <c r="G167" s="233"/>
      <c r="H167" s="237">
        <v>-23.143999999999998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150</v>
      </c>
      <c r="AU167" s="243" t="s">
        <v>79</v>
      </c>
      <c r="AV167" s="13" t="s">
        <v>79</v>
      </c>
      <c r="AW167" s="13" t="s">
        <v>32</v>
      </c>
      <c r="AX167" s="13" t="s">
        <v>70</v>
      </c>
      <c r="AY167" s="243" t="s">
        <v>139</v>
      </c>
    </row>
    <row r="168" s="13" customFormat="1">
      <c r="A168" s="13"/>
      <c r="B168" s="232"/>
      <c r="C168" s="233"/>
      <c r="D168" s="234" t="s">
        <v>150</v>
      </c>
      <c r="E168" s="235" t="s">
        <v>19</v>
      </c>
      <c r="F168" s="236" t="s">
        <v>246</v>
      </c>
      <c r="G168" s="233"/>
      <c r="H168" s="237">
        <v>-0.059999999999999998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150</v>
      </c>
      <c r="AU168" s="243" t="s">
        <v>79</v>
      </c>
      <c r="AV168" s="13" t="s">
        <v>79</v>
      </c>
      <c r="AW168" s="13" t="s">
        <v>32</v>
      </c>
      <c r="AX168" s="13" t="s">
        <v>70</v>
      </c>
      <c r="AY168" s="243" t="s">
        <v>139</v>
      </c>
    </row>
    <row r="169" s="14" customFormat="1">
      <c r="A169" s="14"/>
      <c r="B169" s="244"/>
      <c r="C169" s="245"/>
      <c r="D169" s="234" t="s">
        <v>150</v>
      </c>
      <c r="E169" s="246" t="s">
        <v>19</v>
      </c>
      <c r="F169" s="247" t="s">
        <v>152</v>
      </c>
      <c r="G169" s="245"/>
      <c r="H169" s="248">
        <v>221.833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150</v>
      </c>
      <c r="AU169" s="254" t="s">
        <v>79</v>
      </c>
      <c r="AV169" s="14" t="s">
        <v>146</v>
      </c>
      <c r="AW169" s="14" t="s">
        <v>32</v>
      </c>
      <c r="AX169" s="14" t="s">
        <v>77</v>
      </c>
      <c r="AY169" s="254" t="s">
        <v>139</v>
      </c>
    </row>
    <row r="170" s="2" customFormat="1" ht="24.15" customHeight="1">
      <c r="A170" s="40"/>
      <c r="B170" s="41"/>
      <c r="C170" s="214" t="s">
        <v>8</v>
      </c>
      <c r="D170" s="214" t="s">
        <v>141</v>
      </c>
      <c r="E170" s="215" t="s">
        <v>247</v>
      </c>
      <c r="F170" s="216" t="s">
        <v>248</v>
      </c>
      <c r="G170" s="217" t="s">
        <v>233</v>
      </c>
      <c r="H170" s="218">
        <v>52.799999999999997</v>
      </c>
      <c r="I170" s="219"/>
      <c r="J170" s="220">
        <f>ROUND(I170*H170,2)</f>
        <v>0</v>
      </c>
      <c r="K170" s="216" t="s">
        <v>145</v>
      </c>
      <c r="L170" s="46"/>
      <c r="M170" s="221" t="s">
        <v>19</v>
      </c>
      <c r="N170" s="222" t="s">
        <v>41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146</v>
      </c>
      <c r="AT170" s="225" t="s">
        <v>141</v>
      </c>
      <c r="AU170" s="225" t="s">
        <v>79</v>
      </c>
      <c r="AY170" s="19" t="s">
        <v>139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77</v>
      </c>
      <c r="BK170" s="226">
        <f>ROUND(I170*H170,2)</f>
        <v>0</v>
      </c>
      <c r="BL170" s="19" t="s">
        <v>146</v>
      </c>
      <c r="BM170" s="225" t="s">
        <v>249</v>
      </c>
    </row>
    <row r="171" s="2" customFormat="1">
      <c r="A171" s="40"/>
      <c r="B171" s="41"/>
      <c r="C171" s="42"/>
      <c r="D171" s="227" t="s">
        <v>148</v>
      </c>
      <c r="E171" s="42"/>
      <c r="F171" s="228" t="s">
        <v>250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148</v>
      </c>
      <c r="AU171" s="19" t="s">
        <v>79</v>
      </c>
    </row>
    <row r="172" s="13" customFormat="1">
      <c r="A172" s="13"/>
      <c r="B172" s="232"/>
      <c r="C172" s="233"/>
      <c r="D172" s="234" t="s">
        <v>150</v>
      </c>
      <c r="E172" s="235" t="s">
        <v>19</v>
      </c>
      <c r="F172" s="236" t="s">
        <v>251</v>
      </c>
      <c r="G172" s="233"/>
      <c r="H172" s="237">
        <v>30.800000000000001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150</v>
      </c>
      <c r="AU172" s="243" t="s">
        <v>79</v>
      </c>
      <c r="AV172" s="13" t="s">
        <v>79</v>
      </c>
      <c r="AW172" s="13" t="s">
        <v>32</v>
      </c>
      <c r="AX172" s="13" t="s">
        <v>70</v>
      </c>
      <c r="AY172" s="243" t="s">
        <v>139</v>
      </c>
    </row>
    <row r="173" s="13" customFormat="1">
      <c r="A173" s="13"/>
      <c r="B173" s="232"/>
      <c r="C173" s="233"/>
      <c r="D173" s="234" t="s">
        <v>150</v>
      </c>
      <c r="E173" s="235" t="s">
        <v>19</v>
      </c>
      <c r="F173" s="236" t="s">
        <v>252</v>
      </c>
      <c r="G173" s="233"/>
      <c r="H173" s="237">
        <v>22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150</v>
      </c>
      <c r="AU173" s="243" t="s">
        <v>79</v>
      </c>
      <c r="AV173" s="13" t="s">
        <v>79</v>
      </c>
      <c r="AW173" s="13" t="s">
        <v>32</v>
      </c>
      <c r="AX173" s="13" t="s">
        <v>70</v>
      </c>
      <c r="AY173" s="243" t="s">
        <v>139</v>
      </c>
    </row>
    <row r="174" s="14" customFormat="1">
      <c r="A174" s="14"/>
      <c r="B174" s="244"/>
      <c r="C174" s="245"/>
      <c r="D174" s="234" t="s">
        <v>150</v>
      </c>
      <c r="E174" s="246" t="s">
        <v>19</v>
      </c>
      <c r="F174" s="247" t="s">
        <v>152</v>
      </c>
      <c r="G174" s="245"/>
      <c r="H174" s="248">
        <v>52.799999999999997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150</v>
      </c>
      <c r="AU174" s="254" t="s">
        <v>79</v>
      </c>
      <c r="AV174" s="14" t="s">
        <v>146</v>
      </c>
      <c r="AW174" s="14" t="s">
        <v>32</v>
      </c>
      <c r="AX174" s="14" t="s">
        <v>77</v>
      </c>
      <c r="AY174" s="254" t="s">
        <v>139</v>
      </c>
    </row>
    <row r="175" s="2" customFormat="1" ht="24.15" customHeight="1">
      <c r="A175" s="40"/>
      <c r="B175" s="41"/>
      <c r="C175" s="214" t="s">
        <v>253</v>
      </c>
      <c r="D175" s="214" t="s">
        <v>141</v>
      </c>
      <c r="E175" s="215" t="s">
        <v>254</v>
      </c>
      <c r="F175" s="216" t="s">
        <v>255</v>
      </c>
      <c r="G175" s="217" t="s">
        <v>144</v>
      </c>
      <c r="H175" s="218">
        <v>495</v>
      </c>
      <c r="I175" s="219"/>
      <c r="J175" s="220">
        <f>ROUND(I175*H175,2)</f>
        <v>0</v>
      </c>
      <c r="K175" s="216" t="s">
        <v>145</v>
      </c>
      <c r="L175" s="46"/>
      <c r="M175" s="221" t="s">
        <v>19</v>
      </c>
      <c r="N175" s="222" t="s">
        <v>41</v>
      </c>
      <c r="O175" s="86"/>
      <c r="P175" s="223">
        <f>O175*H175</f>
        <v>0</v>
      </c>
      <c r="Q175" s="223">
        <v>0.00059000000000000003</v>
      </c>
      <c r="R175" s="223">
        <f>Q175*H175</f>
        <v>0.29205000000000003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146</v>
      </c>
      <c r="AT175" s="225" t="s">
        <v>141</v>
      </c>
      <c r="AU175" s="225" t="s">
        <v>79</v>
      </c>
      <c r="AY175" s="19" t="s">
        <v>139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77</v>
      </c>
      <c r="BK175" s="226">
        <f>ROUND(I175*H175,2)</f>
        <v>0</v>
      </c>
      <c r="BL175" s="19" t="s">
        <v>146</v>
      </c>
      <c r="BM175" s="225" t="s">
        <v>256</v>
      </c>
    </row>
    <row r="176" s="2" customFormat="1">
      <c r="A176" s="40"/>
      <c r="B176" s="41"/>
      <c r="C176" s="42"/>
      <c r="D176" s="227" t="s">
        <v>148</v>
      </c>
      <c r="E176" s="42"/>
      <c r="F176" s="228" t="s">
        <v>257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148</v>
      </c>
      <c r="AU176" s="19" t="s">
        <v>79</v>
      </c>
    </row>
    <row r="177" s="13" customFormat="1">
      <c r="A177" s="13"/>
      <c r="B177" s="232"/>
      <c r="C177" s="233"/>
      <c r="D177" s="234" t="s">
        <v>150</v>
      </c>
      <c r="E177" s="235" t="s">
        <v>19</v>
      </c>
      <c r="F177" s="236" t="s">
        <v>258</v>
      </c>
      <c r="G177" s="233"/>
      <c r="H177" s="237">
        <v>495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150</v>
      </c>
      <c r="AU177" s="243" t="s">
        <v>79</v>
      </c>
      <c r="AV177" s="13" t="s">
        <v>79</v>
      </c>
      <c r="AW177" s="13" t="s">
        <v>32</v>
      </c>
      <c r="AX177" s="13" t="s">
        <v>70</v>
      </c>
      <c r="AY177" s="243" t="s">
        <v>139</v>
      </c>
    </row>
    <row r="178" s="14" customFormat="1">
      <c r="A178" s="14"/>
      <c r="B178" s="244"/>
      <c r="C178" s="245"/>
      <c r="D178" s="234" t="s">
        <v>150</v>
      </c>
      <c r="E178" s="246" t="s">
        <v>19</v>
      </c>
      <c r="F178" s="247" t="s">
        <v>152</v>
      </c>
      <c r="G178" s="245"/>
      <c r="H178" s="248">
        <v>495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150</v>
      </c>
      <c r="AU178" s="254" t="s">
        <v>79</v>
      </c>
      <c r="AV178" s="14" t="s">
        <v>146</v>
      </c>
      <c r="AW178" s="14" t="s">
        <v>32</v>
      </c>
      <c r="AX178" s="14" t="s">
        <v>77</v>
      </c>
      <c r="AY178" s="254" t="s">
        <v>139</v>
      </c>
    </row>
    <row r="179" s="2" customFormat="1" ht="24.15" customHeight="1">
      <c r="A179" s="40"/>
      <c r="B179" s="41"/>
      <c r="C179" s="214" t="s">
        <v>259</v>
      </c>
      <c r="D179" s="214" t="s">
        <v>141</v>
      </c>
      <c r="E179" s="215" t="s">
        <v>260</v>
      </c>
      <c r="F179" s="216" t="s">
        <v>261</v>
      </c>
      <c r="G179" s="217" t="s">
        <v>144</v>
      </c>
      <c r="H179" s="218">
        <v>495</v>
      </c>
      <c r="I179" s="219"/>
      <c r="J179" s="220">
        <f>ROUND(I179*H179,2)</f>
        <v>0</v>
      </c>
      <c r="K179" s="216" t="s">
        <v>145</v>
      </c>
      <c r="L179" s="46"/>
      <c r="M179" s="221" t="s">
        <v>19</v>
      </c>
      <c r="N179" s="222" t="s">
        <v>41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146</v>
      </c>
      <c r="AT179" s="225" t="s">
        <v>141</v>
      </c>
      <c r="AU179" s="225" t="s">
        <v>79</v>
      </c>
      <c r="AY179" s="19" t="s">
        <v>139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77</v>
      </c>
      <c r="BK179" s="226">
        <f>ROUND(I179*H179,2)</f>
        <v>0</v>
      </c>
      <c r="BL179" s="19" t="s">
        <v>146</v>
      </c>
      <c r="BM179" s="225" t="s">
        <v>262</v>
      </c>
    </row>
    <row r="180" s="2" customFormat="1">
      <c r="A180" s="40"/>
      <c r="B180" s="41"/>
      <c r="C180" s="42"/>
      <c r="D180" s="227" t="s">
        <v>148</v>
      </c>
      <c r="E180" s="42"/>
      <c r="F180" s="228" t="s">
        <v>263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148</v>
      </c>
      <c r="AU180" s="19" t="s">
        <v>79</v>
      </c>
    </row>
    <row r="181" s="2" customFormat="1" ht="37.8" customHeight="1">
      <c r="A181" s="40"/>
      <c r="B181" s="41"/>
      <c r="C181" s="214" t="s">
        <v>264</v>
      </c>
      <c r="D181" s="214" t="s">
        <v>141</v>
      </c>
      <c r="E181" s="215" t="s">
        <v>265</v>
      </c>
      <c r="F181" s="216" t="s">
        <v>266</v>
      </c>
      <c r="G181" s="217" t="s">
        <v>233</v>
      </c>
      <c r="H181" s="218">
        <v>127.44</v>
      </c>
      <c r="I181" s="219"/>
      <c r="J181" s="220">
        <f>ROUND(I181*H181,2)</f>
        <v>0</v>
      </c>
      <c r="K181" s="216" t="s">
        <v>145</v>
      </c>
      <c r="L181" s="46"/>
      <c r="M181" s="221" t="s">
        <v>19</v>
      </c>
      <c r="N181" s="222" t="s">
        <v>41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146</v>
      </c>
      <c r="AT181" s="225" t="s">
        <v>141</v>
      </c>
      <c r="AU181" s="225" t="s">
        <v>79</v>
      </c>
      <c r="AY181" s="19" t="s">
        <v>139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77</v>
      </c>
      <c r="BK181" s="226">
        <f>ROUND(I181*H181,2)</f>
        <v>0</v>
      </c>
      <c r="BL181" s="19" t="s">
        <v>146</v>
      </c>
      <c r="BM181" s="225" t="s">
        <v>267</v>
      </c>
    </row>
    <row r="182" s="2" customFormat="1">
      <c r="A182" s="40"/>
      <c r="B182" s="41"/>
      <c r="C182" s="42"/>
      <c r="D182" s="227" t="s">
        <v>148</v>
      </c>
      <c r="E182" s="42"/>
      <c r="F182" s="228" t="s">
        <v>268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148</v>
      </c>
      <c r="AU182" s="19" t="s">
        <v>79</v>
      </c>
    </row>
    <row r="183" s="15" customFormat="1">
      <c r="A183" s="15"/>
      <c r="B183" s="255"/>
      <c r="C183" s="256"/>
      <c r="D183" s="234" t="s">
        <v>150</v>
      </c>
      <c r="E183" s="257" t="s">
        <v>19</v>
      </c>
      <c r="F183" s="258" t="s">
        <v>269</v>
      </c>
      <c r="G183" s="256"/>
      <c r="H183" s="257" t="s">
        <v>19</v>
      </c>
      <c r="I183" s="259"/>
      <c r="J183" s="256"/>
      <c r="K183" s="256"/>
      <c r="L183" s="260"/>
      <c r="M183" s="261"/>
      <c r="N183" s="262"/>
      <c r="O183" s="262"/>
      <c r="P183" s="262"/>
      <c r="Q183" s="262"/>
      <c r="R183" s="262"/>
      <c r="S183" s="262"/>
      <c r="T183" s="26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4" t="s">
        <v>150</v>
      </c>
      <c r="AU183" s="264" t="s">
        <v>79</v>
      </c>
      <c r="AV183" s="15" t="s">
        <v>77</v>
      </c>
      <c r="AW183" s="15" t="s">
        <v>32</v>
      </c>
      <c r="AX183" s="15" t="s">
        <v>70</v>
      </c>
      <c r="AY183" s="264" t="s">
        <v>139</v>
      </c>
    </row>
    <row r="184" s="13" customFormat="1">
      <c r="A184" s="13"/>
      <c r="B184" s="232"/>
      <c r="C184" s="233"/>
      <c r="D184" s="234" t="s">
        <v>150</v>
      </c>
      <c r="E184" s="235" t="s">
        <v>19</v>
      </c>
      <c r="F184" s="236" t="s">
        <v>270</v>
      </c>
      <c r="G184" s="233"/>
      <c r="H184" s="237">
        <v>52.344000000000001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150</v>
      </c>
      <c r="AU184" s="243" t="s">
        <v>79</v>
      </c>
      <c r="AV184" s="13" t="s">
        <v>79</v>
      </c>
      <c r="AW184" s="13" t="s">
        <v>32</v>
      </c>
      <c r="AX184" s="13" t="s">
        <v>70</v>
      </c>
      <c r="AY184" s="243" t="s">
        <v>139</v>
      </c>
    </row>
    <row r="185" s="13" customFormat="1">
      <c r="A185" s="13"/>
      <c r="B185" s="232"/>
      <c r="C185" s="233"/>
      <c r="D185" s="234" t="s">
        <v>150</v>
      </c>
      <c r="E185" s="235" t="s">
        <v>19</v>
      </c>
      <c r="F185" s="236" t="s">
        <v>271</v>
      </c>
      <c r="G185" s="233"/>
      <c r="H185" s="237">
        <v>11.375999999999999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150</v>
      </c>
      <c r="AU185" s="243" t="s">
        <v>79</v>
      </c>
      <c r="AV185" s="13" t="s">
        <v>79</v>
      </c>
      <c r="AW185" s="13" t="s">
        <v>32</v>
      </c>
      <c r="AX185" s="13" t="s">
        <v>70</v>
      </c>
      <c r="AY185" s="243" t="s">
        <v>139</v>
      </c>
    </row>
    <row r="186" s="15" customFormat="1">
      <c r="A186" s="15"/>
      <c r="B186" s="255"/>
      <c r="C186" s="256"/>
      <c r="D186" s="234" t="s">
        <v>150</v>
      </c>
      <c r="E186" s="257" t="s">
        <v>19</v>
      </c>
      <c r="F186" s="258" t="s">
        <v>272</v>
      </c>
      <c r="G186" s="256"/>
      <c r="H186" s="257" t="s">
        <v>19</v>
      </c>
      <c r="I186" s="259"/>
      <c r="J186" s="256"/>
      <c r="K186" s="256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150</v>
      </c>
      <c r="AU186" s="264" t="s">
        <v>79</v>
      </c>
      <c r="AV186" s="15" t="s">
        <v>77</v>
      </c>
      <c r="AW186" s="15" t="s">
        <v>32</v>
      </c>
      <c r="AX186" s="15" t="s">
        <v>70</v>
      </c>
      <c r="AY186" s="264" t="s">
        <v>139</v>
      </c>
    </row>
    <row r="187" s="13" customFormat="1">
      <c r="A187" s="13"/>
      <c r="B187" s="232"/>
      <c r="C187" s="233"/>
      <c r="D187" s="234" t="s">
        <v>150</v>
      </c>
      <c r="E187" s="235" t="s">
        <v>19</v>
      </c>
      <c r="F187" s="236" t="s">
        <v>270</v>
      </c>
      <c r="G187" s="233"/>
      <c r="H187" s="237">
        <v>52.344000000000001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150</v>
      </c>
      <c r="AU187" s="243" t="s">
        <v>79</v>
      </c>
      <c r="AV187" s="13" t="s">
        <v>79</v>
      </c>
      <c r="AW187" s="13" t="s">
        <v>32</v>
      </c>
      <c r="AX187" s="13" t="s">
        <v>70</v>
      </c>
      <c r="AY187" s="243" t="s">
        <v>139</v>
      </c>
    </row>
    <row r="188" s="13" customFormat="1">
      <c r="A188" s="13"/>
      <c r="B188" s="232"/>
      <c r="C188" s="233"/>
      <c r="D188" s="234" t="s">
        <v>150</v>
      </c>
      <c r="E188" s="235" t="s">
        <v>19</v>
      </c>
      <c r="F188" s="236" t="s">
        <v>271</v>
      </c>
      <c r="G188" s="233"/>
      <c r="H188" s="237">
        <v>11.375999999999999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150</v>
      </c>
      <c r="AU188" s="243" t="s">
        <v>79</v>
      </c>
      <c r="AV188" s="13" t="s">
        <v>79</v>
      </c>
      <c r="AW188" s="13" t="s">
        <v>32</v>
      </c>
      <c r="AX188" s="13" t="s">
        <v>70</v>
      </c>
      <c r="AY188" s="243" t="s">
        <v>139</v>
      </c>
    </row>
    <row r="189" s="14" customFormat="1">
      <c r="A189" s="14"/>
      <c r="B189" s="244"/>
      <c r="C189" s="245"/>
      <c r="D189" s="234" t="s">
        <v>150</v>
      </c>
      <c r="E189" s="246" t="s">
        <v>19</v>
      </c>
      <c r="F189" s="247" t="s">
        <v>152</v>
      </c>
      <c r="G189" s="245"/>
      <c r="H189" s="248">
        <v>127.44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150</v>
      </c>
      <c r="AU189" s="254" t="s">
        <v>79</v>
      </c>
      <c r="AV189" s="14" t="s">
        <v>146</v>
      </c>
      <c r="AW189" s="14" t="s">
        <v>32</v>
      </c>
      <c r="AX189" s="14" t="s">
        <v>77</v>
      </c>
      <c r="AY189" s="254" t="s">
        <v>139</v>
      </c>
    </row>
    <row r="190" s="2" customFormat="1" ht="37.8" customHeight="1">
      <c r="A190" s="40"/>
      <c r="B190" s="41"/>
      <c r="C190" s="214" t="s">
        <v>273</v>
      </c>
      <c r="D190" s="214" t="s">
        <v>141</v>
      </c>
      <c r="E190" s="215" t="s">
        <v>274</v>
      </c>
      <c r="F190" s="216" t="s">
        <v>275</v>
      </c>
      <c r="G190" s="217" t="s">
        <v>233</v>
      </c>
      <c r="H190" s="218">
        <v>169.489</v>
      </c>
      <c r="I190" s="219"/>
      <c r="J190" s="220">
        <f>ROUND(I190*H190,2)</f>
        <v>0</v>
      </c>
      <c r="K190" s="216" t="s">
        <v>145</v>
      </c>
      <c r="L190" s="46"/>
      <c r="M190" s="221" t="s">
        <v>19</v>
      </c>
      <c r="N190" s="222" t="s">
        <v>41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146</v>
      </c>
      <c r="AT190" s="225" t="s">
        <v>141</v>
      </c>
      <c r="AU190" s="225" t="s">
        <v>79</v>
      </c>
      <c r="AY190" s="19" t="s">
        <v>139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77</v>
      </c>
      <c r="BK190" s="226">
        <f>ROUND(I190*H190,2)</f>
        <v>0</v>
      </c>
      <c r="BL190" s="19" t="s">
        <v>146</v>
      </c>
      <c r="BM190" s="225" t="s">
        <v>276</v>
      </c>
    </row>
    <row r="191" s="2" customFormat="1">
      <c r="A191" s="40"/>
      <c r="B191" s="41"/>
      <c r="C191" s="42"/>
      <c r="D191" s="227" t="s">
        <v>148</v>
      </c>
      <c r="E191" s="42"/>
      <c r="F191" s="228" t="s">
        <v>277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148</v>
      </c>
      <c r="AU191" s="19" t="s">
        <v>79</v>
      </c>
    </row>
    <row r="192" s="15" customFormat="1">
      <c r="A192" s="15"/>
      <c r="B192" s="255"/>
      <c r="C192" s="256"/>
      <c r="D192" s="234" t="s">
        <v>150</v>
      </c>
      <c r="E192" s="257" t="s">
        <v>19</v>
      </c>
      <c r="F192" s="258" t="s">
        <v>278</v>
      </c>
      <c r="G192" s="256"/>
      <c r="H192" s="257" t="s">
        <v>19</v>
      </c>
      <c r="I192" s="259"/>
      <c r="J192" s="256"/>
      <c r="K192" s="256"/>
      <c r="L192" s="260"/>
      <c r="M192" s="261"/>
      <c r="N192" s="262"/>
      <c r="O192" s="262"/>
      <c r="P192" s="262"/>
      <c r="Q192" s="262"/>
      <c r="R192" s="262"/>
      <c r="S192" s="262"/>
      <c r="T192" s="26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4" t="s">
        <v>150</v>
      </c>
      <c r="AU192" s="264" t="s">
        <v>79</v>
      </c>
      <c r="AV192" s="15" t="s">
        <v>77</v>
      </c>
      <c r="AW192" s="15" t="s">
        <v>32</v>
      </c>
      <c r="AX192" s="15" t="s">
        <v>70</v>
      </c>
      <c r="AY192" s="264" t="s">
        <v>139</v>
      </c>
    </row>
    <row r="193" s="13" customFormat="1">
      <c r="A193" s="13"/>
      <c r="B193" s="232"/>
      <c r="C193" s="233"/>
      <c r="D193" s="234" t="s">
        <v>150</v>
      </c>
      <c r="E193" s="235" t="s">
        <v>19</v>
      </c>
      <c r="F193" s="236" t="s">
        <v>236</v>
      </c>
      <c r="G193" s="233"/>
      <c r="H193" s="237">
        <v>272.25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150</v>
      </c>
      <c r="AU193" s="243" t="s">
        <v>79</v>
      </c>
      <c r="AV193" s="13" t="s">
        <v>79</v>
      </c>
      <c r="AW193" s="13" t="s">
        <v>32</v>
      </c>
      <c r="AX193" s="13" t="s">
        <v>70</v>
      </c>
      <c r="AY193" s="243" t="s">
        <v>139</v>
      </c>
    </row>
    <row r="194" s="13" customFormat="1">
      <c r="A194" s="13"/>
      <c r="B194" s="232"/>
      <c r="C194" s="233"/>
      <c r="D194" s="234" t="s">
        <v>150</v>
      </c>
      <c r="E194" s="235" t="s">
        <v>19</v>
      </c>
      <c r="F194" s="236" t="s">
        <v>237</v>
      </c>
      <c r="G194" s="233"/>
      <c r="H194" s="237">
        <v>0.98999999999999999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150</v>
      </c>
      <c r="AU194" s="243" t="s">
        <v>79</v>
      </c>
      <c r="AV194" s="13" t="s">
        <v>79</v>
      </c>
      <c r="AW194" s="13" t="s">
        <v>32</v>
      </c>
      <c r="AX194" s="13" t="s">
        <v>70</v>
      </c>
      <c r="AY194" s="243" t="s">
        <v>139</v>
      </c>
    </row>
    <row r="195" s="15" customFormat="1">
      <c r="A195" s="15"/>
      <c r="B195" s="255"/>
      <c r="C195" s="256"/>
      <c r="D195" s="234" t="s">
        <v>150</v>
      </c>
      <c r="E195" s="257" t="s">
        <v>19</v>
      </c>
      <c r="F195" s="258" t="s">
        <v>238</v>
      </c>
      <c r="G195" s="256"/>
      <c r="H195" s="257" t="s">
        <v>19</v>
      </c>
      <c r="I195" s="259"/>
      <c r="J195" s="256"/>
      <c r="K195" s="256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150</v>
      </c>
      <c r="AU195" s="264" t="s">
        <v>79</v>
      </c>
      <c r="AV195" s="15" t="s">
        <v>77</v>
      </c>
      <c r="AW195" s="15" t="s">
        <v>32</v>
      </c>
      <c r="AX195" s="15" t="s">
        <v>70</v>
      </c>
      <c r="AY195" s="264" t="s">
        <v>139</v>
      </c>
    </row>
    <row r="196" s="13" customFormat="1">
      <c r="A196" s="13"/>
      <c r="B196" s="232"/>
      <c r="C196" s="233"/>
      <c r="D196" s="234" t="s">
        <v>150</v>
      </c>
      <c r="E196" s="235" t="s">
        <v>19</v>
      </c>
      <c r="F196" s="236" t="s">
        <v>239</v>
      </c>
      <c r="G196" s="233"/>
      <c r="H196" s="237">
        <v>-13.002000000000001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150</v>
      </c>
      <c r="AU196" s="243" t="s">
        <v>79</v>
      </c>
      <c r="AV196" s="13" t="s">
        <v>79</v>
      </c>
      <c r="AW196" s="13" t="s">
        <v>32</v>
      </c>
      <c r="AX196" s="13" t="s">
        <v>70</v>
      </c>
      <c r="AY196" s="243" t="s">
        <v>139</v>
      </c>
    </row>
    <row r="197" s="13" customFormat="1">
      <c r="A197" s="13"/>
      <c r="B197" s="232"/>
      <c r="C197" s="233"/>
      <c r="D197" s="234" t="s">
        <v>150</v>
      </c>
      <c r="E197" s="235" t="s">
        <v>19</v>
      </c>
      <c r="F197" s="236" t="s">
        <v>240</v>
      </c>
      <c r="G197" s="233"/>
      <c r="H197" s="237">
        <v>-10.956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150</v>
      </c>
      <c r="AU197" s="243" t="s">
        <v>79</v>
      </c>
      <c r="AV197" s="13" t="s">
        <v>79</v>
      </c>
      <c r="AW197" s="13" t="s">
        <v>32</v>
      </c>
      <c r="AX197" s="13" t="s">
        <v>70</v>
      </c>
      <c r="AY197" s="243" t="s">
        <v>139</v>
      </c>
    </row>
    <row r="198" s="13" customFormat="1">
      <c r="A198" s="13"/>
      <c r="B198" s="232"/>
      <c r="C198" s="233"/>
      <c r="D198" s="234" t="s">
        <v>150</v>
      </c>
      <c r="E198" s="235" t="s">
        <v>19</v>
      </c>
      <c r="F198" s="236" t="s">
        <v>241</v>
      </c>
      <c r="G198" s="233"/>
      <c r="H198" s="237">
        <v>-3.036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150</v>
      </c>
      <c r="AU198" s="243" t="s">
        <v>79</v>
      </c>
      <c r="AV198" s="13" t="s">
        <v>79</v>
      </c>
      <c r="AW198" s="13" t="s">
        <v>32</v>
      </c>
      <c r="AX198" s="13" t="s">
        <v>70</v>
      </c>
      <c r="AY198" s="243" t="s">
        <v>139</v>
      </c>
    </row>
    <row r="199" s="13" customFormat="1">
      <c r="A199" s="13"/>
      <c r="B199" s="232"/>
      <c r="C199" s="233"/>
      <c r="D199" s="234" t="s">
        <v>150</v>
      </c>
      <c r="E199" s="235" t="s">
        <v>19</v>
      </c>
      <c r="F199" s="236" t="s">
        <v>242</v>
      </c>
      <c r="G199" s="233"/>
      <c r="H199" s="237">
        <v>-0.12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150</v>
      </c>
      <c r="AU199" s="243" t="s">
        <v>79</v>
      </c>
      <c r="AV199" s="13" t="s">
        <v>79</v>
      </c>
      <c r="AW199" s="13" t="s">
        <v>32</v>
      </c>
      <c r="AX199" s="13" t="s">
        <v>70</v>
      </c>
      <c r="AY199" s="243" t="s">
        <v>139</v>
      </c>
    </row>
    <row r="200" s="13" customFormat="1">
      <c r="A200" s="13"/>
      <c r="B200" s="232"/>
      <c r="C200" s="233"/>
      <c r="D200" s="234" t="s">
        <v>150</v>
      </c>
      <c r="E200" s="235" t="s">
        <v>19</v>
      </c>
      <c r="F200" s="236" t="s">
        <v>243</v>
      </c>
      <c r="G200" s="233"/>
      <c r="H200" s="237">
        <v>-0.52800000000000002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150</v>
      </c>
      <c r="AU200" s="243" t="s">
        <v>79</v>
      </c>
      <c r="AV200" s="13" t="s">
        <v>79</v>
      </c>
      <c r="AW200" s="13" t="s">
        <v>32</v>
      </c>
      <c r="AX200" s="13" t="s">
        <v>70</v>
      </c>
      <c r="AY200" s="243" t="s">
        <v>139</v>
      </c>
    </row>
    <row r="201" s="13" customFormat="1">
      <c r="A201" s="13"/>
      <c r="B201" s="232"/>
      <c r="C201" s="233"/>
      <c r="D201" s="234" t="s">
        <v>150</v>
      </c>
      <c r="E201" s="235" t="s">
        <v>19</v>
      </c>
      <c r="F201" s="236" t="s">
        <v>244</v>
      </c>
      <c r="G201" s="233"/>
      <c r="H201" s="237">
        <v>-0.56100000000000005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150</v>
      </c>
      <c r="AU201" s="243" t="s">
        <v>79</v>
      </c>
      <c r="AV201" s="13" t="s">
        <v>79</v>
      </c>
      <c r="AW201" s="13" t="s">
        <v>32</v>
      </c>
      <c r="AX201" s="13" t="s">
        <v>70</v>
      </c>
      <c r="AY201" s="243" t="s">
        <v>139</v>
      </c>
    </row>
    <row r="202" s="13" customFormat="1">
      <c r="A202" s="13"/>
      <c r="B202" s="232"/>
      <c r="C202" s="233"/>
      <c r="D202" s="234" t="s">
        <v>150</v>
      </c>
      <c r="E202" s="235" t="s">
        <v>19</v>
      </c>
      <c r="F202" s="236" t="s">
        <v>245</v>
      </c>
      <c r="G202" s="233"/>
      <c r="H202" s="237">
        <v>-23.143999999999998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150</v>
      </c>
      <c r="AU202" s="243" t="s">
        <v>79</v>
      </c>
      <c r="AV202" s="13" t="s">
        <v>79</v>
      </c>
      <c r="AW202" s="13" t="s">
        <v>32</v>
      </c>
      <c r="AX202" s="13" t="s">
        <v>70</v>
      </c>
      <c r="AY202" s="243" t="s">
        <v>139</v>
      </c>
    </row>
    <row r="203" s="13" customFormat="1">
      <c r="A203" s="13"/>
      <c r="B203" s="232"/>
      <c r="C203" s="233"/>
      <c r="D203" s="234" t="s">
        <v>150</v>
      </c>
      <c r="E203" s="235" t="s">
        <v>19</v>
      </c>
      <c r="F203" s="236" t="s">
        <v>246</v>
      </c>
      <c r="G203" s="233"/>
      <c r="H203" s="237">
        <v>-0.059999999999999998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150</v>
      </c>
      <c r="AU203" s="243" t="s">
        <v>79</v>
      </c>
      <c r="AV203" s="13" t="s">
        <v>79</v>
      </c>
      <c r="AW203" s="13" t="s">
        <v>32</v>
      </c>
      <c r="AX203" s="13" t="s">
        <v>70</v>
      </c>
      <c r="AY203" s="243" t="s">
        <v>139</v>
      </c>
    </row>
    <row r="204" s="16" customFormat="1">
      <c r="A204" s="16"/>
      <c r="B204" s="265"/>
      <c r="C204" s="266"/>
      <c r="D204" s="234" t="s">
        <v>150</v>
      </c>
      <c r="E204" s="267" t="s">
        <v>19</v>
      </c>
      <c r="F204" s="268" t="s">
        <v>166</v>
      </c>
      <c r="G204" s="266"/>
      <c r="H204" s="269">
        <v>221.833</v>
      </c>
      <c r="I204" s="270"/>
      <c r="J204" s="266"/>
      <c r="K204" s="266"/>
      <c r="L204" s="271"/>
      <c r="M204" s="272"/>
      <c r="N204" s="273"/>
      <c r="O204" s="273"/>
      <c r="P204" s="273"/>
      <c r="Q204" s="273"/>
      <c r="R204" s="273"/>
      <c r="S204" s="273"/>
      <c r="T204" s="274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75" t="s">
        <v>150</v>
      </c>
      <c r="AU204" s="275" t="s">
        <v>79</v>
      </c>
      <c r="AV204" s="16" t="s">
        <v>158</v>
      </c>
      <c r="AW204" s="16" t="s">
        <v>32</v>
      </c>
      <c r="AX204" s="16" t="s">
        <v>70</v>
      </c>
      <c r="AY204" s="275" t="s">
        <v>139</v>
      </c>
    </row>
    <row r="205" s="15" customFormat="1">
      <c r="A205" s="15"/>
      <c r="B205" s="255"/>
      <c r="C205" s="256"/>
      <c r="D205" s="234" t="s">
        <v>150</v>
      </c>
      <c r="E205" s="257" t="s">
        <v>19</v>
      </c>
      <c r="F205" s="258" t="s">
        <v>279</v>
      </c>
      <c r="G205" s="256"/>
      <c r="H205" s="257" t="s">
        <v>19</v>
      </c>
      <c r="I205" s="259"/>
      <c r="J205" s="256"/>
      <c r="K205" s="256"/>
      <c r="L205" s="260"/>
      <c r="M205" s="261"/>
      <c r="N205" s="262"/>
      <c r="O205" s="262"/>
      <c r="P205" s="262"/>
      <c r="Q205" s="262"/>
      <c r="R205" s="262"/>
      <c r="S205" s="262"/>
      <c r="T205" s="26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4" t="s">
        <v>150</v>
      </c>
      <c r="AU205" s="264" t="s">
        <v>79</v>
      </c>
      <c r="AV205" s="15" t="s">
        <v>77</v>
      </c>
      <c r="AW205" s="15" t="s">
        <v>32</v>
      </c>
      <c r="AX205" s="15" t="s">
        <v>70</v>
      </c>
      <c r="AY205" s="264" t="s">
        <v>139</v>
      </c>
    </row>
    <row r="206" s="13" customFormat="1">
      <c r="A206" s="13"/>
      <c r="B206" s="232"/>
      <c r="C206" s="233"/>
      <c r="D206" s="234" t="s">
        <v>150</v>
      </c>
      <c r="E206" s="235" t="s">
        <v>19</v>
      </c>
      <c r="F206" s="236" t="s">
        <v>280</v>
      </c>
      <c r="G206" s="233"/>
      <c r="H206" s="237">
        <v>-52.073999999999998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150</v>
      </c>
      <c r="AU206" s="243" t="s">
        <v>79</v>
      </c>
      <c r="AV206" s="13" t="s">
        <v>79</v>
      </c>
      <c r="AW206" s="13" t="s">
        <v>32</v>
      </c>
      <c r="AX206" s="13" t="s">
        <v>70</v>
      </c>
      <c r="AY206" s="243" t="s">
        <v>139</v>
      </c>
    </row>
    <row r="207" s="13" customFormat="1">
      <c r="A207" s="13"/>
      <c r="B207" s="232"/>
      <c r="C207" s="233"/>
      <c r="D207" s="234" t="s">
        <v>150</v>
      </c>
      <c r="E207" s="235" t="s">
        <v>19</v>
      </c>
      <c r="F207" s="236" t="s">
        <v>281</v>
      </c>
      <c r="G207" s="233"/>
      <c r="H207" s="237">
        <v>-0.27000000000000002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150</v>
      </c>
      <c r="AU207" s="243" t="s">
        <v>79</v>
      </c>
      <c r="AV207" s="13" t="s">
        <v>79</v>
      </c>
      <c r="AW207" s="13" t="s">
        <v>32</v>
      </c>
      <c r="AX207" s="13" t="s">
        <v>70</v>
      </c>
      <c r="AY207" s="243" t="s">
        <v>139</v>
      </c>
    </row>
    <row r="208" s="16" customFormat="1">
      <c r="A208" s="16"/>
      <c r="B208" s="265"/>
      <c r="C208" s="266"/>
      <c r="D208" s="234" t="s">
        <v>150</v>
      </c>
      <c r="E208" s="267" t="s">
        <v>19</v>
      </c>
      <c r="F208" s="268" t="s">
        <v>166</v>
      </c>
      <c r="G208" s="266"/>
      <c r="H208" s="269">
        <v>-52.344000000000001</v>
      </c>
      <c r="I208" s="270"/>
      <c r="J208" s="266"/>
      <c r="K208" s="266"/>
      <c r="L208" s="271"/>
      <c r="M208" s="272"/>
      <c r="N208" s="273"/>
      <c r="O208" s="273"/>
      <c r="P208" s="273"/>
      <c r="Q208" s="273"/>
      <c r="R208" s="273"/>
      <c r="S208" s="273"/>
      <c r="T208" s="274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75" t="s">
        <v>150</v>
      </c>
      <c r="AU208" s="275" t="s">
        <v>79</v>
      </c>
      <c r="AV208" s="16" t="s">
        <v>158</v>
      </c>
      <c r="AW208" s="16" t="s">
        <v>32</v>
      </c>
      <c r="AX208" s="16" t="s">
        <v>70</v>
      </c>
      <c r="AY208" s="275" t="s">
        <v>139</v>
      </c>
    </row>
    <row r="209" s="14" customFormat="1">
      <c r="A209" s="14"/>
      <c r="B209" s="244"/>
      <c r="C209" s="245"/>
      <c r="D209" s="234" t="s">
        <v>150</v>
      </c>
      <c r="E209" s="246" t="s">
        <v>19</v>
      </c>
      <c r="F209" s="247" t="s">
        <v>152</v>
      </c>
      <c r="G209" s="245"/>
      <c r="H209" s="248">
        <v>169.489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150</v>
      </c>
      <c r="AU209" s="254" t="s">
        <v>79</v>
      </c>
      <c r="AV209" s="14" t="s">
        <v>146</v>
      </c>
      <c r="AW209" s="14" t="s">
        <v>32</v>
      </c>
      <c r="AX209" s="14" t="s">
        <v>77</v>
      </c>
      <c r="AY209" s="254" t="s">
        <v>139</v>
      </c>
    </row>
    <row r="210" s="2" customFormat="1" ht="24.15" customHeight="1">
      <c r="A210" s="40"/>
      <c r="B210" s="41"/>
      <c r="C210" s="214" t="s">
        <v>282</v>
      </c>
      <c r="D210" s="214" t="s">
        <v>141</v>
      </c>
      <c r="E210" s="215" t="s">
        <v>283</v>
      </c>
      <c r="F210" s="216" t="s">
        <v>284</v>
      </c>
      <c r="G210" s="217" t="s">
        <v>233</v>
      </c>
      <c r="H210" s="218">
        <v>63.719999999999999</v>
      </c>
      <c r="I210" s="219"/>
      <c r="J210" s="220">
        <f>ROUND(I210*H210,2)</f>
        <v>0</v>
      </c>
      <c r="K210" s="216" t="s">
        <v>145</v>
      </c>
      <c r="L210" s="46"/>
      <c r="M210" s="221" t="s">
        <v>19</v>
      </c>
      <c r="N210" s="222" t="s">
        <v>41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146</v>
      </c>
      <c r="AT210" s="225" t="s">
        <v>141</v>
      </c>
      <c r="AU210" s="225" t="s">
        <v>79</v>
      </c>
      <c r="AY210" s="19" t="s">
        <v>139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77</v>
      </c>
      <c r="BK210" s="226">
        <f>ROUND(I210*H210,2)</f>
        <v>0</v>
      </c>
      <c r="BL210" s="19" t="s">
        <v>146</v>
      </c>
      <c r="BM210" s="225" t="s">
        <v>285</v>
      </c>
    </row>
    <row r="211" s="2" customFormat="1">
      <c r="A211" s="40"/>
      <c r="B211" s="41"/>
      <c r="C211" s="42"/>
      <c r="D211" s="227" t="s">
        <v>148</v>
      </c>
      <c r="E211" s="42"/>
      <c r="F211" s="228" t="s">
        <v>286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148</v>
      </c>
      <c r="AU211" s="19" t="s">
        <v>79</v>
      </c>
    </row>
    <row r="212" s="15" customFormat="1">
      <c r="A212" s="15"/>
      <c r="B212" s="255"/>
      <c r="C212" s="256"/>
      <c r="D212" s="234" t="s">
        <v>150</v>
      </c>
      <c r="E212" s="257" t="s">
        <v>19</v>
      </c>
      <c r="F212" s="258" t="s">
        <v>287</v>
      </c>
      <c r="G212" s="256"/>
      <c r="H212" s="257" t="s">
        <v>19</v>
      </c>
      <c r="I212" s="259"/>
      <c r="J212" s="256"/>
      <c r="K212" s="256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150</v>
      </c>
      <c r="AU212" s="264" t="s">
        <v>79</v>
      </c>
      <c r="AV212" s="15" t="s">
        <v>77</v>
      </c>
      <c r="AW212" s="15" t="s">
        <v>32</v>
      </c>
      <c r="AX212" s="15" t="s">
        <v>70</v>
      </c>
      <c r="AY212" s="264" t="s">
        <v>139</v>
      </c>
    </row>
    <row r="213" s="13" customFormat="1">
      <c r="A213" s="13"/>
      <c r="B213" s="232"/>
      <c r="C213" s="233"/>
      <c r="D213" s="234" t="s">
        <v>150</v>
      </c>
      <c r="E213" s="235" t="s">
        <v>19</v>
      </c>
      <c r="F213" s="236" t="s">
        <v>270</v>
      </c>
      <c r="G213" s="233"/>
      <c r="H213" s="237">
        <v>52.344000000000001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150</v>
      </c>
      <c r="AU213" s="243" t="s">
        <v>79</v>
      </c>
      <c r="AV213" s="13" t="s">
        <v>79</v>
      </c>
      <c r="AW213" s="13" t="s">
        <v>32</v>
      </c>
      <c r="AX213" s="13" t="s">
        <v>70</v>
      </c>
      <c r="AY213" s="243" t="s">
        <v>139</v>
      </c>
    </row>
    <row r="214" s="13" customFormat="1">
      <c r="A214" s="13"/>
      <c r="B214" s="232"/>
      <c r="C214" s="233"/>
      <c r="D214" s="234" t="s">
        <v>150</v>
      </c>
      <c r="E214" s="235" t="s">
        <v>19</v>
      </c>
      <c r="F214" s="236" t="s">
        <v>271</v>
      </c>
      <c r="G214" s="233"/>
      <c r="H214" s="237">
        <v>11.375999999999999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150</v>
      </c>
      <c r="AU214" s="243" t="s">
        <v>79</v>
      </c>
      <c r="AV214" s="13" t="s">
        <v>79</v>
      </c>
      <c r="AW214" s="13" t="s">
        <v>32</v>
      </c>
      <c r="AX214" s="13" t="s">
        <v>70</v>
      </c>
      <c r="AY214" s="243" t="s">
        <v>139</v>
      </c>
    </row>
    <row r="215" s="14" customFormat="1">
      <c r="A215" s="14"/>
      <c r="B215" s="244"/>
      <c r="C215" s="245"/>
      <c r="D215" s="234" t="s">
        <v>150</v>
      </c>
      <c r="E215" s="246" t="s">
        <v>19</v>
      </c>
      <c r="F215" s="247" t="s">
        <v>152</v>
      </c>
      <c r="G215" s="245"/>
      <c r="H215" s="248">
        <v>63.719999999999999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150</v>
      </c>
      <c r="AU215" s="254" t="s">
        <v>79</v>
      </c>
      <c r="AV215" s="14" t="s">
        <v>146</v>
      </c>
      <c r="AW215" s="14" t="s">
        <v>32</v>
      </c>
      <c r="AX215" s="14" t="s">
        <v>77</v>
      </c>
      <c r="AY215" s="254" t="s">
        <v>139</v>
      </c>
    </row>
    <row r="216" s="2" customFormat="1" ht="24.15" customHeight="1">
      <c r="A216" s="40"/>
      <c r="B216" s="41"/>
      <c r="C216" s="214" t="s">
        <v>7</v>
      </c>
      <c r="D216" s="214" t="s">
        <v>141</v>
      </c>
      <c r="E216" s="215" t="s">
        <v>288</v>
      </c>
      <c r="F216" s="216" t="s">
        <v>289</v>
      </c>
      <c r="G216" s="217" t="s">
        <v>290</v>
      </c>
      <c r="H216" s="218">
        <v>338.97800000000001</v>
      </c>
      <c r="I216" s="219"/>
      <c r="J216" s="220">
        <f>ROUND(I216*H216,2)</f>
        <v>0</v>
      </c>
      <c r="K216" s="216" t="s">
        <v>145</v>
      </c>
      <c r="L216" s="46"/>
      <c r="M216" s="221" t="s">
        <v>19</v>
      </c>
      <c r="N216" s="222" t="s">
        <v>41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146</v>
      </c>
      <c r="AT216" s="225" t="s">
        <v>141</v>
      </c>
      <c r="AU216" s="225" t="s">
        <v>79</v>
      </c>
      <c r="AY216" s="19" t="s">
        <v>139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77</v>
      </c>
      <c r="BK216" s="226">
        <f>ROUND(I216*H216,2)</f>
        <v>0</v>
      </c>
      <c r="BL216" s="19" t="s">
        <v>146</v>
      </c>
      <c r="BM216" s="225" t="s">
        <v>291</v>
      </c>
    </row>
    <row r="217" s="2" customFormat="1">
      <c r="A217" s="40"/>
      <c r="B217" s="41"/>
      <c r="C217" s="42"/>
      <c r="D217" s="227" t="s">
        <v>148</v>
      </c>
      <c r="E217" s="42"/>
      <c r="F217" s="228" t="s">
        <v>292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148</v>
      </c>
      <c r="AU217" s="19" t="s">
        <v>79</v>
      </c>
    </row>
    <row r="218" s="15" customFormat="1">
      <c r="A218" s="15"/>
      <c r="B218" s="255"/>
      <c r="C218" s="256"/>
      <c r="D218" s="234" t="s">
        <v>150</v>
      </c>
      <c r="E218" s="257" t="s">
        <v>19</v>
      </c>
      <c r="F218" s="258" t="s">
        <v>278</v>
      </c>
      <c r="G218" s="256"/>
      <c r="H218" s="257" t="s">
        <v>19</v>
      </c>
      <c r="I218" s="259"/>
      <c r="J218" s="256"/>
      <c r="K218" s="256"/>
      <c r="L218" s="260"/>
      <c r="M218" s="261"/>
      <c r="N218" s="262"/>
      <c r="O218" s="262"/>
      <c r="P218" s="262"/>
      <c r="Q218" s="262"/>
      <c r="R218" s="262"/>
      <c r="S218" s="262"/>
      <c r="T218" s="26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4" t="s">
        <v>150</v>
      </c>
      <c r="AU218" s="264" t="s">
        <v>79</v>
      </c>
      <c r="AV218" s="15" t="s">
        <v>77</v>
      </c>
      <c r="AW218" s="15" t="s">
        <v>32</v>
      </c>
      <c r="AX218" s="15" t="s">
        <v>70</v>
      </c>
      <c r="AY218" s="264" t="s">
        <v>139</v>
      </c>
    </row>
    <row r="219" s="13" customFormat="1">
      <c r="A219" s="13"/>
      <c r="B219" s="232"/>
      <c r="C219" s="233"/>
      <c r="D219" s="234" t="s">
        <v>150</v>
      </c>
      <c r="E219" s="235" t="s">
        <v>19</v>
      </c>
      <c r="F219" s="236" t="s">
        <v>236</v>
      </c>
      <c r="G219" s="233"/>
      <c r="H219" s="237">
        <v>272.25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150</v>
      </c>
      <c r="AU219" s="243" t="s">
        <v>79</v>
      </c>
      <c r="AV219" s="13" t="s">
        <v>79</v>
      </c>
      <c r="AW219" s="13" t="s">
        <v>32</v>
      </c>
      <c r="AX219" s="13" t="s">
        <v>70</v>
      </c>
      <c r="AY219" s="243" t="s">
        <v>139</v>
      </c>
    </row>
    <row r="220" s="13" customFormat="1">
      <c r="A220" s="13"/>
      <c r="B220" s="232"/>
      <c r="C220" s="233"/>
      <c r="D220" s="234" t="s">
        <v>150</v>
      </c>
      <c r="E220" s="235" t="s">
        <v>19</v>
      </c>
      <c r="F220" s="236" t="s">
        <v>237</v>
      </c>
      <c r="G220" s="233"/>
      <c r="H220" s="237">
        <v>0.98999999999999999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150</v>
      </c>
      <c r="AU220" s="243" t="s">
        <v>79</v>
      </c>
      <c r="AV220" s="13" t="s">
        <v>79</v>
      </c>
      <c r="AW220" s="13" t="s">
        <v>32</v>
      </c>
      <c r="AX220" s="13" t="s">
        <v>70</v>
      </c>
      <c r="AY220" s="243" t="s">
        <v>139</v>
      </c>
    </row>
    <row r="221" s="15" customFormat="1">
      <c r="A221" s="15"/>
      <c r="B221" s="255"/>
      <c r="C221" s="256"/>
      <c r="D221" s="234" t="s">
        <v>150</v>
      </c>
      <c r="E221" s="257" t="s">
        <v>19</v>
      </c>
      <c r="F221" s="258" t="s">
        <v>238</v>
      </c>
      <c r="G221" s="256"/>
      <c r="H221" s="257" t="s">
        <v>19</v>
      </c>
      <c r="I221" s="259"/>
      <c r="J221" s="256"/>
      <c r="K221" s="256"/>
      <c r="L221" s="260"/>
      <c r="M221" s="261"/>
      <c r="N221" s="262"/>
      <c r="O221" s="262"/>
      <c r="P221" s="262"/>
      <c r="Q221" s="262"/>
      <c r="R221" s="262"/>
      <c r="S221" s="262"/>
      <c r="T221" s="263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4" t="s">
        <v>150</v>
      </c>
      <c r="AU221" s="264" t="s">
        <v>79</v>
      </c>
      <c r="AV221" s="15" t="s">
        <v>77</v>
      </c>
      <c r="AW221" s="15" t="s">
        <v>32</v>
      </c>
      <c r="AX221" s="15" t="s">
        <v>70</v>
      </c>
      <c r="AY221" s="264" t="s">
        <v>139</v>
      </c>
    </row>
    <row r="222" s="13" customFormat="1">
      <c r="A222" s="13"/>
      <c r="B222" s="232"/>
      <c r="C222" s="233"/>
      <c r="D222" s="234" t="s">
        <v>150</v>
      </c>
      <c r="E222" s="235" t="s">
        <v>19</v>
      </c>
      <c r="F222" s="236" t="s">
        <v>239</v>
      </c>
      <c r="G222" s="233"/>
      <c r="H222" s="237">
        <v>-13.002000000000001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150</v>
      </c>
      <c r="AU222" s="243" t="s">
        <v>79</v>
      </c>
      <c r="AV222" s="13" t="s">
        <v>79</v>
      </c>
      <c r="AW222" s="13" t="s">
        <v>32</v>
      </c>
      <c r="AX222" s="13" t="s">
        <v>70</v>
      </c>
      <c r="AY222" s="243" t="s">
        <v>139</v>
      </c>
    </row>
    <row r="223" s="13" customFormat="1">
      <c r="A223" s="13"/>
      <c r="B223" s="232"/>
      <c r="C223" s="233"/>
      <c r="D223" s="234" t="s">
        <v>150</v>
      </c>
      <c r="E223" s="235" t="s">
        <v>19</v>
      </c>
      <c r="F223" s="236" t="s">
        <v>240</v>
      </c>
      <c r="G223" s="233"/>
      <c r="H223" s="237">
        <v>-10.956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150</v>
      </c>
      <c r="AU223" s="243" t="s">
        <v>79</v>
      </c>
      <c r="AV223" s="13" t="s">
        <v>79</v>
      </c>
      <c r="AW223" s="13" t="s">
        <v>32</v>
      </c>
      <c r="AX223" s="13" t="s">
        <v>70</v>
      </c>
      <c r="AY223" s="243" t="s">
        <v>139</v>
      </c>
    </row>
    <row r="224" s="13" customFormat="1">
      <c r="A224" s="13"/>
      <c r="B224" s="232"/>
      <c r="C224" s="233"/>
      <c r="D224" s="234" t="s">
        <v>150</v>
      </c>
      <c r="E224" s="235" t="s">
        <v>19</v>
      </c>
      <c r="F224" s="236" t="s">
        <v>241</v>
      </c>
      <c r="G224" s="233"/>
      <c r="H224" s="237">
        <v>-3.036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150</v>
      </c>
      <c r="AU224" s="243" t="s">
        <v>79</v>
      </c>
      <c r="AV224" s="13" t="s">
        <v>79</v>
      </c>
      <c r="AW224" s="13" t="s">
        <v>32</v>
      </c>
      <c r="AX224" s="13" t="s">
        <v>70</v>
      </c>
      <c r="AY224" s="243" t="s">
        <v>139</v>
      </c>
    </row>
    <row r="225" s="13" customFormat="1">
      <c r="A225" s="13"/>
      <c r="B225" s="232"/>
      <c r="C225" s="233"/>
      <c r="D225" s="234" t="s">
        <v>150</v>
      </c>
      <c r="E225" s="235" t="s">
        <v>19</v>
      </c>
      <c r="F225" s="236" t="s">
        <v>242</v>
      </c>
      <c r="G225" s="233"/>
      <c r="H225" s="237">
        <v>-0.12</v>
      </c>
      <c r="I225" s="238"/>
      <c r="J225" s="233"/>
      <c r="K225" s="233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150</v>
      </c>
      <c r="AU225" s="243" t="s">
        <v>79</v>
      </c>
      <c r="AV225" s="13" t="s">
        <v>79</v>
      </c>
      <c r="AW225" s="13" t="s">
        <v>32</v>
      </c>
      <c r="AX225" s="13" t="s">
        <v>70</v>
      </c>
      <c r="AY225" s="243" t="s">
        <v>139</v>
      </c>
    </row>
    <row r="226" s="13" customFormat="1">
      <c r="A226" s="13"/>
      <c r="B226" s="232"/>
      <c r="C226" s="233"/>
      <c r="D226" s="234" t="s">
        <v>150</v>
      </c>
      <c r="E226" s="235" t="s">
        <v>19</v>
      </c>
      <c r="F226" s="236" t="s">
        <v>243</v>
      </c>
      <c r="G226" s="233"/>
      <c r="H226" s="237">
        <v>-0.52800000000000002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150</v>
      </c>
      <c r="AU226" s="243" t="s">
        <v>79</v>
      </c>
      <c r="AV226" s="13" t="s">
        <v>79</v>
      </c>
      <c r="AW226" s="13" t="s">
        <v>32</v>
      </c>
      <c r="AX226" s="13" t="s">
        <v>70</v>
      </c>
      <c r="AY226" s="243" t="s">
        <v>139</v>
      </c>
    </row>
    <row r="227" s="13" customFormat="1">
      <c r="A227" s="13"/>
      <c r="B227" s="232"/>
      <c r="C227" s="233"/>
      <c r="D227" s="234" t="s">
        <v>150</v>
      </c>
      <c r="E227" s="235" t="s">
        <v>19</v>
      </c>
      <c r="F227" s="236" t="s">
        <v>244</v>
      </c>
      <c r="G227" s="233"/>
      <c r="H227" s="237">
        <v>-0.56100000000000005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150</v>
      </c>
      <c r="AU227" s="243" t="s">
        <v>79</v>
      </c>
      <c r="AV227" s="13" t="s">
        <v>79</v>
      </c>
      <c r="AW227" s="13" t="s">
        <v>32</v>
      </c>
      <c r="AX227" s="13" t="s">
        <v>70</v>
      </c>
      <c r="AY227" s="243" t="s">
        <v>139</v>
      </c>
    </row>
    <row r="228" s="13" customFormat="1">
      <c r="A228" s="13"/>
      <c r="B228" s="232"/>
      <c r="C228" s="233"/>
      <c r="D228" s="234" t="s">
        <v>150</v>
      </c>
      <c r="E228" s="235" t="s">
        <v>19</v>
      </c>
      <c r="F228" s="236" t="s">
        <v>245</v>
      </c>
      <c r="G228" s="233"/>
      <c r="H228" s="237">
        <v>-23.143999999999998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150</v>
      </c>
      <c r="AU228" s="243" t="s">
        <v>79</v>
      </c>
      <c r="AV228" s="13" t="s">
        <v>79</v>
      </c>
      <c r="AW228" s="13" t="s">
        <v>32</v>
      </c>
      <c r="AX228" s="13" t="s">
        <v>70</v>
      </c>
      <c r="AY228" s="243" t="s">
        <v>139</v>
      </c>
    </row>
    <row r="229" s="13" customFormat="1">
      <c r="A229" s="13"/>
      <c r="B229" s="232"/>
      <c r="C229" s="233"/>
      <c r="D229" s="234" t="s">
        <v>150</v>
      </c>
      <c r="E229" s="235" t="s">
        <v>19</v>
      </c>
      <c r="F229" s="236" t="s">
        <v>246</v>
      </c>
      <c r="G229" s="233"/>
      <c r="H229" s="237">
        <v>-0.059999999999999998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150</v>
      </c>
      <c r="AU229" s="243" t="s">
        <v>79</v>
      </c>
      <c r="AV229" s="13" t="s">
        <v>79</v>
      </c>
      <c r="AW229" s="13" t="s">
        <v>32</v>
      </c>
      <c r="AX229" s="13" t="s">
        <v>70</v>
      </c>
      <c r="AY229" s="243" t="s">
        <v>139</v>
      </c>
    </row>
    <row r="230" s="16" customFormat="1">
      <c r="A230" s="16"/>
      <c r="B230" s="265"/>
      <c r="C230" s="266"/>
      <c r="D230" s="234" t="s">
        <v>150</v>
      </c>
      <c r="E230" s="267" t="s">
        <v>19</v>
      </c>
      <c r="F230" s="268" t="s">
        <v>166</v>
      </c>
      <c r="G230" s="266"/>
      <c r="H230" s="269">
        <v>221.833</v>
      </c>
      <c r="I230" s="270"/>
      <c r="J230" s="266"/>
      <c r="K230" s="266"/>
      <c r="L230" s="271"/>
      <c r="M230" s="272"/>
      <c r="N230" s="273"/>
      <c r="O230" s="273"/>
      <c r="P230" s="273"/>
      <c r="Q230" s="273"/>
      <c r="R230" s="273"/>
      <c r="S230" s="273"/>
      <c r="T230" s="274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75" t="s">
        <v>150</v>
      </c>
      <c r="AU230" s="275" t="s">
        <v>79</v>
      </c>
      <c r="AV230" s="16" t="s">
        <v>158</v>
      </c>
      <c r="AW230" s="16" t="s">
        <v>32</v>
      </c>
      <c r="AX230" s="16" t="s">
        <v>70</v>
      </c>
      <c r="AY230" s="275" t="s">
        <v>139</v>
      </c>
    </row>
    <row r="231" s="15" customFormat="1">
      <c r="A231" s="15"/>
      <c r="B231" s="255"/>
      <c r="C231" s="256"/>
      <c r="D231" s="234" t="s">
        <v>150</v>
      </c>
      <c r="E231" s="257" t="s">
        <v>19</v>
      </c>
      <c r="F231" s="258" t="s">
        <v>279</v>
      </c>
      <c r="G231" s="256"/>
      <c r="H231" s="257" t="s">
        <v>19</v>
      </c>
      <c r="I231" s="259"/>
      <c r="J231" s="256"/>
      <c r="K231" s="256"/>
      <c r="L231" s="260"/>
      <c r="M231" s="261"/>
      <c r="N231" s="262"/>
      <c r="O231" s="262"/>
      <c r="P231" s="262"/>
      <c r="Q231" s="262"/>
      <c r="R231" s="262"/>
      <c r="S231" s="262"/>
      <c r="T231" s="263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4" t="s">
        <v>150</v>
      </c>
      <c r="AU231" s="264" t="s">
        <v>79</v>
      </c>
      <c r="AV231" s="15" t="s">
        <v>77</v>
      </c>
      <c r="AW231" s="15" t="s">
        <v>32</v>
      </c>
      <c r="AX231" s="15" t="s">
        <v>70</v>
      </c>
      <c r="AY231" s="264" t="s">
        <v>139</v>
      </c>
    </row>
    <row r="232" s="13" customFormat="1">
      <c r="A232" s="13"/>
      <c r="B232" s="232"/>
      <c r="C232" s="233"/>
      <c r="D232" s="234" t="s">
        <v>150</v>
      </c>
      <c r="E232" s="235" t="s">
        <v>19</v>
      </c>
      <c r="F232" s="236" t="s">
        <v>280</v>
      </c>
      <c r="G232" s="233"/>
      <c r="H232" s="237">
        <v>-52.073999999999998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150</v>
      </c>
      <c r="AU232" s="243" t="s">
        <v>79</v>
      </c>
      <c r="AV232" s="13" t="s">
        <v>79</v>
      </c>
      <c r="AW232" s="13" t="s">
        <v>32</v>
      </c>
      <c r="AX232" s="13" t="s">
        <v>70</v>
      </c>
      <c r="AY232" s="243" t="s">
        <v>139</v>
      </c>
    </row>
    <row r="233" s="13" customFormat="1">
      <c r="A233" s="13"/>
      <c r="B233" s="232"/>
      <c r="C233" s="233"/>
      <c r="D233" s="234" t="s">
        <v>150</v>
      </c>
      <c r="E233" s="235" t="s">
        <v>19</v>
      </c>
      <c r="F233" s="236" t="s">
        <v>281</v>
      </c>
      <c r="G233" s="233"/>
      <c r="H233" s="237">
        <v>-0.27000000000000002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150</v>
      </c>
      <c r="AU233" s="243" t="s">
        <v>79</v>
      </c>
      <c r="AV233" s="13" t="s">
        <v>79</v>
      </c>
      <c r="AW233" s="13" t="s">
        <v>32</v>
      </c>
      <c r="AX233" s="13" t="s">
        <v>70</v>
      </c>
      <c r="AY233" s="243" t="s">
        <v>139</v>
      </c>
    </row>
    <row r="234" s="16" customFormat="1">
      <c r="A234" s="16"/>
      <c r="B234" s="265"/>
      <c r="C234" s="266"/>
      <c r="D234" s="234" t="s">
        <v>150</v>
      </c>
      <c r="E234" s="267" t="s">
        <v>19</v>
      </c>
      <c r="F234" s="268" t="s">
        <v>166</v>
      </c>
      <c r="G234" s="266"/>
      <c r="H234" s="269">
        <v>-52.344000000000001</v>
      </c>
      <c r="I234" s="270"/>
      <c r="J234" s="266"/>
      <c r="K234" s="266"/>
      <c r="L234" s="271"/>
      <c r="M234" s="272"/>
      <c r="N234" s="273"/>
      <c r="O234" s="273"/>
      <c r="P234" s="273"/>
      <c r="Q234" s="273"/>
      <c r="R234" s="273"/>
      <c r="S234" s="273"/>
      <c r="T234" s="274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T234" s="275" t="s">
        <v>150</v>
      </c>
      <c r="AU234" s="275" t="s">
        <v>79</v>
      </c>
      <c r="AV234" s="16" t="s">
        <v>158</v>
      </c>
      <c r="AW234" s="16" t="s">
        <v>32</v>
      </c>
      <c r="AX234" s="16" t="s">
        <v>70</v>
      </c>
      <c r="AY234" s="275" t="s">
        <v>139</v>
      </c>
    </row>
    <row r="235" s="14" customFormat="1">
      <c r="A235" s="14"/>
      <c r="B235" s="244"/>
      <c r="C235" s="245"/>
      <c r="D235" s="234" t="s">
        <v>150</v>
      </c>
      <c r="E235" s="246" t="s">
        <v>19</v>
      </c>
      <c r="F235" s="247" t="s">
        <v>152</v>
      </c>
      <c r="G235" s="245"/>
      <c r="H235" s="248">
        <v>169.489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150</v>
      </c>
      <c r="AU235" s="254" t="s">
        <v>79</v>
      </c>
      <c r="AV235" s="14" t="s">
        <v>146</v>
      </c>
      <c r="AW235" s="14" t="s">
        <v>32</v>
      </c>
      <c r="AX235" s="14" t="s">
        <v>77</v>
      </c>
      <c r="AY235" s="254" t="s">
        <v>139</v>
      </c>
    </row>
    <row r="236" s="13" customFormat="1">
      <c r="A236" s="13"/>
      <c r="B236" s="232"/>
      <c r="C236" s="233"/>
      <c r="D236" s="234" t="s">
        <v>150</v>
      </c>
      <c r="E236" s="233"/>
      <c r="F236" s="236" t="s">
        <v>293</v>
      </c>
      <c r="G236" s="233"/>
      <c r="H236" s="237">
        <v>338.97800000000001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150</v>
      </c>
      <c r="AU236" s="243" t="s">
        <v>79</v>
      </c>
      <c r="AV236" s="13" t="s">
        <v>79</v>
      </c>
      <c r="AW236" s="13" t="s">
        <v>4</v>
      </c>
      <c r="AX236" s="13" t="s">
        <v>77</v>
      </c>
      <c r="AY236" s="243" t="s">
        <v>139</v>
      </c>
    </row>
    <row r="237" s="2" customFormat="1" ht="24.15" customHeight="1">
      <c r="A237" s="40"/>
      <c r="B237" s="41"/>
      <c r="C237" s="214" t="s">
        <v>294</v>
      </c>
      <c r="D237" s="214" t="s">
        <v>141</v>
      </c>
      <c r="E237" s="215" t="s">
        <v>295</v>
      </c>
      <c r="F237" s="216" t="s">
        <v>296</v>
      </c>
      <c r="G237" s="217" t="s">
        <v>233</v>
      </c>
      <c r="H237" s="218">
        <v>63.719999999999999</v>
      </c>
      <c r="I237" s="219"/>
      <c r="J237" s="220">
        <f>ROUND(I237*H237,2)</f>
        <v>0</v>
      </c>
      <c r="K237" s="216" t="s">
        <v>145</v>
      </c>
      <c r="L237" s="46"/>
      <c r="M237" s="221" t="s">
        <v>19</v>
      </c>
      <c r="N237" s="222" t="s">
        <v>41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146</v>
      </c>
      <c r="AT237" s="225" t="s">
        <v>141</v>
      </c>
      <c r="AU237" s="225" t="s">
        <v>79</v>
      </c>
      <c r="AY237" s="19" t="s">
        <v>139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77</v>
      </c>
      <c r="BK237" s="226">
        <f>ROUND(I237*H237,2)</f>
        <v>0</v>
      </c>
      <c r="BL237" s="19" t="s">
        <v>146</v>
      </c>
      <c r="BM237" s="225" t="s">
        <v>297</v>
      </c>
    </row>
    <row r="238" s="2" customFormat="1">
      <c r="A238" s="40"/>
      <c r="B238" s="41"/>
      <c r="C238" s="42"/>
      <c r="D238" s="227" t="s">
        <v>148</v>
      </c>
      <c r="E238" s="42"/>
      <c r="F238" s="228" t="s">
        <v>298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148</v>
      </c>
      <c r="AU238" s="19" t="s">
        <v>79</v>
      </c>
    </row>
    <row r="239" s="15" customFormat="1">
      <c r="A239" s="15"/>
      <c r="B239" s="255"/>
      <c r="C239" s="256"/>
      <c r="D239" s="234" t="s">
        <v>150</v>
      </c>
      <c r="E239" s="257" t="s">
        <v>19</v>
      </c>
      <c r="F239" s="258" t="s">
        <v>299</v>
      </c>
      <c r="G239" s="256"/>
      <c r="H239" s="257" t="s">
        <v>19</v>
      </c>
      <c r="I239" s="259"/>
      <c r="J239" s="256"/>
      <c r="K239" s="256"/>
      <c r="L239" s="260"/>
      <c r="M239" s="261"/>
      <c r="N239" s="262"/>
      <c r="O239" s="262"/>
      <c r="P239" s="262"/>
      <c r="Q239" s="262"/>
      <c r="R239" s="262"/>
      <c r="S239" s="262"/>
      <c r="T239" s="263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4" t="s">
        <v>150</v>
      </c>
      <c r="AU239" s="264" t="s">
        <v>79</v>
      </c>
      <c r="AV239" s="15" t="s">
        <v>77</v>
      </c>
      <c r="AW239" s="15" t="s">
        <v>32</v>
      </c>
      <c r="AX239" s="15" t="s">
        <v>70</v>
      </c>
      <c r="AY239" s="264" t="s">
        <v>139</v>
      </c>
    </row>
    <row r="240" s="13" customFormat="1">
      <c r="A240" s="13"/>
      <c r="B240" s="232"/>
      <c r="C240" s="233"/>
      <c r="D240" s="234" t="s">
        <v>150</v>
      </c>
      <c r="E240" s="235" t="s">
        <v>19</v>
      </c>
      <c r="F240" s="236" t="s">
        <v>270</v>
      </c>
      <c r="G240" s="233"/>
      <c r="H240" s="237">
        <v>52.344000000000001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150</v>
      </c>
      <c r="AU240" s="243" t="s">
        <v>79</v>
      </c>
      <c r="AV240" s="13" t="s">
        <v>79</v>
      </c>
      <c r="AW240" s="13" t="s">
        <v>32</v>
      </c>
      <c r="AX240" s="13" t="s">
        <v>70</v>
      </c>
      <c r="AY240" s="243" t="s">
        <v>139</v>
      </c>
    </row>
    <row r="241" s="13" customFormat="1">
      <c r="A241" s="13"/>
      <c r="B241" s="232"/>
      <c r="C241" s="233"/>
      <c r="D241" s="234" t="s">
        <v>150</v>
      </c>
      <c r="E241" s="235" t="s">
        <v>19</v>
      </c>
      <c r="F241" s="236" t="s">
        <v>271</v>
      </c>
      <c r="G241" s="233"/>
      <c r="H241" s="237">
        <v>11.375999999999999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150</v>
      </c>
      <c r="AU241" s="243" t="s">
        <v>79</v>
      </c>
      <c r="AV241" s="13" t="s">
        <v>79</v>
      </c>
      <c r="AW241" s="13" t="s">
        <v>32</v>
      </c>
      <c r="AX241" s="13" t="s">
        <v>70</v>
      </c>
      <c r="AY241" s="243" t="s">
        <v>139</v>
      </c>
    </row>
    <row r="242" s="14" customFormat="1">
      <c r="A242" s="14"/>
      <c r="B242" s="244"/>
      <c r="C242" s="245"/>
      <c r="D242" s="234" t="s">
        <v>150</v>
      </c>
      <c r="E242" s="246" t="s">
        <v>19</v>
      </c>
      <c r="F242" s="247" t="s">
        <v>152</v>
      </c>
      <c r="G242" s="245"/>
      <c r="H242" s="248">
        <v>63.719999999999999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150</v>
      </c>
      <c r="AU242" s="254" t="s">
        <v>79</v>
      </c>
      <c r="AV242" s="14" t="s">
        <v>146</v>
      </c>
      <c r="AW242" s="14" t="s">
        <v>32</v>
      </c>
      <c r="AX242" s="14" t="s">
        <v>77</v>
      </c>
      <c r="AY242" s="254" t="s">
        <v>139</v>
      </c>
    </row>
    <row r="243" s="2" customFormat="1" ht="24.15" customHeight="1">
      <c r="A243" s="40"/>
      <c r="B243" s="41"/>
      <c r="C243" s="214" t="s">
        <v>300</v>
      </c>
      <c r="D243" s="214" t="s">
        <v>141</v>
      </c>
      <c r="E243" s="215" t="s">
        <v>301</v>
      </c>
      <c r="F243" s="216" t="s">
        <v>302</v>
      </c>
      <c r="G243" s="217" t="s">
        <v>233</v>
      </c>
      <c r="H243" s="218">
        <v>52.344000000000001</v>
      </c>
      <c r="I243" s="219"/>
      <c r="J243" s="220">
        <f>ROUND(I243*H243,2)</f>
        <v>0</v>
      </c>
      <c r="K243" s="216" t="s">
        <v>145</v>
      </c>
      <c r="L243" s="46"/>
      <c r="M243" s="221" t="s">
        <v>19</v>
      </c>
      <c r="N243" s="222" t="s">
        <v>41</v>
      </c>
      <c r="O243" s="86"/>
      <c r="P243" s="223">
        <f>O243*H243</f>
        <v>0</v>
      </c>
      <c r="Q243" s="223">
        <v>0</v>
      </c>
      <c r="R243" s="223">
        <f>Q243*H243</f>
        <v>0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146</v>
      </c>
      <c r="AT243" s="225" t="s">
        <v>141</v>
      </c>
      <c r="AU243" s="225" t="s">
        <v>79</v>
      </c>
      <c r="AY243" s="19" t="s">
        <v>139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77</v>
      </c>
      <c r="BK243" s="226">
        <f>ROUND(I243*H243,2)</f>
        <v>0</v>
      </c>
      <c r="BL243" s="19" t="s">
        <v>146</v>
      </c>
      <c r="BM243" s="225" t="s">
        <v>303</v>
      </c>
    </row>
    <row r="244" s="2" customFormat="1">
      <c r="A244" s="40"/>
      <c r="B244" s="41"/>
      <c r="C244" s="42"/>
      <c r="D244" s="227" t="s">
        <v>148</v>
      </c>
      <c r="E244" s="42"/>
      <c r="F244" s="228" t="s">
        <v>304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148</v>
      </c>
      <c r="AU244" s="19" t="s">
        <v>79</v>
      </c>
    </row>
    <row r="245" s="15" customFormat="1">
      <c r="A245" s="15"/>
      <c r="B245" s="255"/>
      <c r="C245" s="256"/>
      <c r="D245" s="234" t="s">
        <v>150</v>
      </c>
      <c r="E245" s="257" t="s">
        <v>19</v>
      </c>
      <c r="F245" s="258" t="s">
        <v>279</v>
      </c>
      <c r="G245" s="256"/>
      <c r="H245" s="257" t="s">
        <v>19</v>
      </c>
      <c r="I245" s="259"/>
      <c r="J245" s="256"/>
      <c r="K245" s="256"/>
      <c r="L245" s="260"/>
      <c r="M245" s="261"/>
      <c r="N245" s="262"/>
      <c r="O245" s="262"/>
      <c r="P245" s="262"/>
      <c r="Q245" s="262"/>
      <c r="R245" s="262"/>
      <c r="S245" s="262"/>
      <c r="T245" s="263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4" t="s">
        <v>150</v>
      </c>
      <c r="AU245" s="264" t="s">
        <v>79</v>
      </c>
      <c r="AV245" s="15" t="s">
        <v>77</v>
      </c>
      <c r="AW245" s="15" t="s">
        <v>32</v>
      </c>
      <c r="AX245" s="15" t="s">
        <v>70</v>
      </c>
      <c r="AY245" s="264" t="s">
        <v>139</v>
      </c>
    </row>
    <row r="246" s="13" customFormat="1">
      <c r="A246" s="13"/>
      <c r="B246" s="232"/>
      <c r="C246" s="233"/>
      <c r="D246" s="234" t="s">
        <v>150</v>
      </c>
      <c r="E246" s="235" t="s">
        <v>19</v>
      </c>
      <c r="F246" s="236" t="s">
        <v>305</v>
      </c>
      <c r="G246" s="233"/>
      <c r="H246" s="237">
        <v>52.073999999999998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150</v>
      </c>
      <c r="AU246" s="243" t="s">
        <v>79</v>
      </c>
      <c r="AV246" s="13" t="s">
        <v>79</v>
      </c>
      <c r="AW246" s="13" t="s">
        <v>32</v>
      </c>
      <c r="AX246" s="13" t="s">
        <v>70</v>
      </c>
      <c r="AY246" s="243" t="s">
        <v>139</v>
      </c>
    </row>
    <row r="247" s="13" customFormat="1">
      <c r="A247" s="13"/>
      <c r="B247" s="232"/>
      <c r="C247" s="233"/>
      <c r="D247" s="234" t="s">
        <v>150</v>
      </c>
      <c r="E247" s="235" t="s">
        <v>19</v>
      </c>
      <c r="F247" s="236" t="s">
        <v>306</v>
      </c>
      <c r="G247" s="233"/>
      <c r="H247" s="237">
        <v>0.27000000000000002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150</v>
      </c>
      <c r="AU247" s="243" t="s">
        <v>79</v>
      </c>
      <c r="AV247" s="13" t="s">
        <v>79</v>
      </c>
      <c r="AW247" s="13" t="s">
        <v>32</v>
      </c>
      <c r="AX247" s="13" t="s">
        <v>70</v>
      </c>
      <c r="AY247" s="243" t="s">
        <v>139</v>
      </c>
    </row>
    <row r="248" s="14" customFormat="1">
      <c r="A248" s="14"/>
      <c r="B248" s="244"/>
      <c r="C248" s="245"/>
      <c r="D248" s="234" t="s">
        <v>150</v>
      </c>
      <c r="E248" s="246" t="s">
        <v>19</v>
      </c>
      <c r="F248" s="247" t="s">
        <v>152</v>
      </c>
      <c r="G248" s="245"/>
      <c r="H248" s="248">
        <v>52.344000000000001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150</v>
      </c>
      <c r="AU248" s="254" t="s">
        <v>79</v>
      </c>
      <c r="AV248" s="14" t="s">
        <v>146</v>
      </c>
      <c r="AW248" s="14" t="s">
        <v>32</v>
      </c>
      <c r="AX248" s="14" t="s">
        <v>77</v>
      </c>
      <c r="AY248" s="254" t="s">
        <v>139</v>
      </c>
    </row>
    <row r="249" s="2" customFormat="1" ht="24.15" customHeight="1">
      <c r="A249" s="40"/>
      <c r="B249" s="41"/>
      <c r="C249" s="214" t="s">
        <v>307</v>
      </c>
      <c r="D249" s="214" t="s">
        <v>141</v>
      </c>
      <c r="E249" s="215" t="s">
        <v>301</v>
      </c>
      <c r="F249" s="216" t="s">
        <v>302</v>
      </c>
      <c r="G249" s="217" t="s">
        <v>233</v>
      </c>
      <c r="H249" s="218">
        <v>11.375999999999999</v>
      </c>
      <c r="I249" s="219"/>
      <c r="J249" s="220">
        <f>ROUND(I249*H249,2)</f>
        <v>0</v>
      </c>
      <c r="K249" s="216" t="s">
        <v>145</v>
      </c>
      <c r="L249" s="46"/>
      <c r="M249" s="221" t="s">
        <v>19</v>
      </c>
      <c r="N249" s="222" t="s">
        <v>41</v>
      </c>
      <c r="O249" s="86"/>
      <c r="P249" s="223">
        <f>O249*H249</f>
        <v>0</v>
      </c>
      <c r="Q249" s="223">
        <v>0</v>
      </c>
      <c r="R249" s="223">
        <f>Q249*H249</f>
        <v>0</v>
      </c>
      <c r="S249" s="223">
        <v>0</v>
      </c>
      <c r="T249" s="22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5" t="s">
        <v>146</v>
      </c>
      <c r="AT249" s="225" t="s">
        <v>141</v>
      </c>
      <c r="AU249" s="225" t="s">
        <v>79</v>
      </c>
      <c r="AY249" s="19" t="s">
        <v>139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9" t="s">
        <v>77</v>
      </c>
      <c r="BK249" s="226">
        <f>ROUND(I249*H249,2)</f>
        <v>0</v>
      </c>
      <c r="BL249" s="19" t="s">
        <v>146</v>
      </c>
      <c r="BM249" s="225" t="s">
        <v>308</v>
      </c>
    </row>
    <row r="250" s="2" customFormat="1">
      <c r="A250" s="40"/>
      <c r="B250" s="41"/>
      <c r="C250" s="42"/>
      <c r="D250" s="227" t="s">
        <v>148</v>
      </c>
      <c r="E250" s="42"/>
      <c r="F250" s="228" t="s">
        <v>304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148</v>
      </c>
      <c r="AU250" s="19" t="s">
        <v>79</v>
      </c>
    </row>
    <row r="251" s="15" customFormat="1">
      <c r="A251" s="15"/>
      <c r="B251" s="255"/>
      <c r="C251" s="256"/>
      <c r="D251" s="234" t="s">
        <v>150</v>
      </c>
      <c r="E251" s="257" t="s">
        <v>19</v>
      </c>
      <c r="F251" s="258" t="s">
        <v>309</v>
      </c>
      <c r="G251" s="256"/>
      <c r="H251" s="257" t="s">
        <v>19</v>
      </c>
      <c r="I251" s="259"/>
      <c r="J251" s="256"/>
      <c r="K251" s="256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150</v>
      </c>
      <c r="AU251" s="264" t="s">
        <v>79</v>
      </c>
      <c r="AV251" s="15" t="s">
        <v>77</v>
      </c>
      <c r="AW251" s="15" t="s">
        <v>32</v>
      </c>
      <c r="AX251" s="15" t="s">
        <v>70</v>
      </c>
      <c r="AY251" s="264" t="s">
        <v>139</v>
      </c>
    </row>
    <row r="252" s="15" customFormat="1">
      <c r="A252" s="15"/>
      <c r="B252" s="255"/>
      <c r="C252" s="256"/>
      <c r="D252" s="234" t="s">
        <v>150</v>
      </c>
      <c r="E252" s="257" t="s">
        <v>19</v>
      </c>
      <c r="F252" s="258" t="s">
        <v>185</v>
      </c>
      <c r="G252" s="256"/>
      <c r="H252" s="257" t="s">
        <v>19</v>
      </c>
      <c r="I252" s="259"/>
      <c r="J252" s="256"/>
      <c r="K252" s="256"/>
      <c r="L252" s="260"/>
      <c r="M252" s="261"/>
      <c r="N252" s="262"/>
      <c r="O252" s="262"/>
      <c r="P252" s="262"/>
      <c r="Q252" s="262"/>
      <c r="R252" s="262"/>
      <c r="S252" s="262"/>
      <c r="T252" s="263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4" t="s">
        <v>150</v>
      </c>
      <c r="AU252" s="264" t="s">
        <v>79</v>
      </c>
      <c r="AV252" s="15" t="s">
        <v>77</v>
      </c>
      <c r="AW252" s="15" t="s">
        <v>32</v>
      </c>
      <c r="AX252" s="15" t="s">
        <v>70</v>
      </c>
      <c r="AY252" s="264" t="s">
        <v>139</v>
      </c>
    </row>
    <row r="253" s="13" customFormat="1">
      <c r="A253" s="13"/>
      <c r="B253" s="232"/>
      <c r="C253" s="233"/>
      <c r="D253" s="234" t="s">
        <v>150</v>
      </c>
      <c r="E253" s="235" t="s">
        <v>19</v>
      </c>
      <c r="F253" s="236" t="s">
        <v>310</v>
      </c>
      <c r="G253" s="233"/>
      <c r="H253" s="237">
        <v>9.5869999999999997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150</v>
      </c>
      <c r="AU253" s="243" t="s">
        <v>79</v>
      </c>
      <c r="AV253" s="13" t="s">
        <v>79</v>
      </c>
      <c r="AW253" s="13" t="s">
        <v>32</v>
      </c>
      <c r="AX253" s="13" t="s">
        <v>70</v>
      </c>
      <c r="AY253" s="243" t="s">
        <v>139</v>
      </c>
    </row>
    <row r="254" s="15" customFormat="1">
      <c r="A254" s="15"/>
      <c r="B254" s="255"/>
      <c r="C254" s="256"/>
      <c r="D254" s="234" t="s">
        <v>150</v>
      </c>
      <c r="E254" s="257" t="s">
        <v>19</v>
      </c>
      <c r="F254" s="258" t="s">
        <v>163</v>
      </c>
      <c r="G254" s="256"/>
      <c r="H254" s="257" t="s">
        <v>19</v>
      </c>
      <c r="I254" s="259"/>
      <c r="J254" s="256"/>
      <c r="K254" s="256"/>
      <c r="L254" s="260"/>
      <c r="M254" s="261"/>
      <c r="N254" s="262"/>
      <c r="O254" s="262"/>
      <c r="P254" s="262"/>
      <c r="Q254" s="262"/>
      <c r="R254" s="262"/>
      <c r="S254" s="262"/>
      <c r="T254" s="263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4" t="s">
        <v>150</v>
      </c>
      <c r="AU254" s="264" t="s">
        <v>79</v>
      </c>
      <c r="AV254" s="15" t="s">
        <v>77</v>
      </c>
      <c r="AW254" s="15" t="s">
        <v>32</v>
      </c>
      <c r="AX254" s="15" t="s">
        <v>70</v>
      </c>
      <c r="AY254" s="264" t="s">
        <v>139</v>
      </c>
    </row>
    <row r="255" s="13" customFormat="1">
      <c r="A255" s="13"/>
      <c r="B255" s="232"/>
      <c r="C255" s="233"/>
      <c r="D255" s="234" t="s">
        <v>150</v>
      </c>
      <c r="E255" s="235" t="s">
        <v>19</v>
      </c>
      <c r="F255" s="236" t="s">
        <v>311</v>
      </c>
      <c r="G255" s="233"/>
      <c r="H255" s="237">
        <v>0.75900000000000001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150</v>
      </c>
      <c r="AU255" s="243" t="s">
        <v>79</v>
      </c>
      <c r="AV255" s="13" t="s">
        <v>79</v>
      </c>
      <c r="AW255" s="13" t="s">
        <v>32</v>
      </c>
      <c r="AX255" s="13" t="s">
        <v>70</v>
      </c>
      <c r="AY255" s="243" t="s">
        <v>139</v>
      </c>
    </row>
    <row r="256" s="13" customFormat="1">
      <c r="A256" s="13"/>
      <c r="B256" s="232"/>
      <c r="C256" s="233"/>
      <c r="D256" s="234" t="s">
        <v>150</v>
      </c>
      <c r="E256" s="235" t="s">
        <v>19</v>
      </c>
      <c r="F256" s="236" t="s">
        <v>312</v>
      </c>
      <c r="G256" s="233"/>
      <c r="H256" s="237">
        <v>0.029999999999999999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150</v>
      </c>
      <c r="AU256" s="243" t="s">
        <v>79</v>
      </c>
      <c r="AV256" s="13" t="s">
        <v>79</v>
      </c>
      <c r="AW256" s="13" t="s">
        <v>32</v>
      </c>
      <c r="AX256" s="13" t="s">
        <v>70</v>
      </c>
      <c r="AY256" s="243" t="s">
        <v>139</v>
      </c>
    </row>
    <row r="257" s="13" customFormat="1">
      <c r="A257" s="13"/>
      <c r="B257" s="232"/>
      <c r="C257" s="233"/>
      <c r="D257" s="234" t="s">
        <v>150</v>
      </c>
      <c r="E257" s="235" t="s">
        <v>19</v>
      </c>
      <c r="F257" s="236" t="s">
        <v>313</v>
      </c>
      <c r="G257" s="233"/>
      <c r="H257" s="237">
        <v>1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150</v>
      </c>
      <c r="AU257" s="243" t="s">
        <v>79</v>
      </c>
      <c r="AV257" s="13" t="s">
        <v>79</v>
      </c>
      <c r="AW257" s="13" t="s">
        <v>32</v>
      </c>
      <c r="AX257" s="13" t="s">
        <v>70</v>
      </c>
      <c r="AY257" s="243" t="s">
        <v>139</v>
      </c>
    </row>
    <row r="258" s="14" customFormat="1">
      <c r="A258" s="14"/>
      <c r="B258" s="244"/>
      <c r="C258" s="245"/>
      <c r="D258" s="234" t="s">
        <v>150</v>
      </c>
      <c r="E258" s="246" t="s">
        <v>19</v>
      </c>
      <c r="F258" s="247" t="s">
        <v>152</v>
      </c>
      <c r="G258" s="245"/>
      <c r="H258" s="248">
        <v>11.375999999999999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150</v>
      </c>
      <c r="AU258" s="254" t="s">
        <v>79</v>
      </c>
      <c r="AV258" s="14" t="s">
        <v>146</v>
      </c>
      <c r="AW258" s="14" t="s">
        <v>32</v>
      </c>
      <c r="AX258" s="14" t="s">
        <v>77</v>
      </c>
      <c r="AY258" s="254" t="s">
        <v>139</v>
      </c>
    </row>
    <row r="259" s="2" customFormat="1" ht="24.15" customHeight="1">
      <c r="A259" s="40"/>
      <c r="B259" s="41"/>
      <c r="C259" s="214" t="s">
        <v>314</v>
      </c>
      <c r="D259" s="214" t="s">
        <v>141</v>
      </c>
      <c r="E259" s="215" t="s">
        <v>301</v>
      </c>
      <c r="F259" s="216" t="s">
        <v>302</v>
      </c>
      <c r="G259" s="217" t="s">
        <v>233</v>
      </c>
      <c r="H259" s="218">
        <v>67.033000000000001</v>
      </c>
      <c r="I259" s="219"/>
      <c r="J259" s="220">
        <f>ROUND(I259*H259,2)</f>
        <v>0</v>
      </c>
      <c r="K259" s="216" t="s">
        <v>145</v>
      </c>
      <c r="L259" s="46"/>
      <c r="M259" s="221" t="s">
        <v>19</v>
      </c>
      <c r="N259" s="222" t="s">
        <v>41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146</v>
      </c>
      <c r="AT259" s="225" t="s">
        <v>141</v>
      </c>
      <c r="AU259" s="225" t="s">
        <v>79</v>
      </c>
      <c r="AY259" s="19" t="s">
        <v>139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77</v>
      </c>
      <c r="BK259" s="226">
        <f>ROUND(I259*H259,2)</f>
        <v>0</v>
      </c>
      <c r="BL259" s="19" t="s">
        <v>146</v>
      </c>
      <c r="BM259" s="225" t="s">
        <v>315</v>
      </c>
    </row>
    <row r="260" s="2" customFormat="1">
      <c r="A260" s="40"/>
      <c r="B260" s="41"/>
      <c r="C260" s="42"/>
      <c r="D260" s="227" t="s">
        <v>148</v>
      </c>
      <c r="E260" s="42"/>
      <c r="F260" s="228" t="s">
        <v>304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148</v>
      </c>
      <c r="AU260" s="19" t="s">
        <v>79</v>
      </c>
    </row>
    <row r="261" s="15" customFormat="1">
      <c r="A261" s="15"/>
      <c r="B261" s="255"/>
      <c r="C261" s="256"/>
      <c r="D261" s="234" t="s">
        <v>150</v>
      </c>
      <c r="E261" s="257" t="s">
        <v>19</v>
      </c>
      <c r="F261" s="258" t="s">
        <v>316</v>
      </c>
      <c r="G261" s="256"/>
      <c r="H261" s="257" t="s">
        <v>19</v>
      </c>
      <c r="I261" s="259"/>
      <c r="J261" s="256"/>
      <c r="K261" s="256"/>
      <c r="L261" s="260"/>
      <c r="M261" s="261"/>
      <c r="N261" s="262"/>
      <c r="O261" s="262"/>
      <c r="P261" s="262"/>
      <c r="Q261" s="262"/>
      <c r="R261" s="262"/>
      <c r="S261" s="262"/>
      <c r="T261" s="263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4" t="s">
        <v>150</v>
      </c>
      <c r="AU261" s="264" t="s">
        <v>79</v>
      </c>
      <c r="AV261" s="15" t="s">
        <v>77</v>
      </c>
      <c r="AW261" s="15" t="s">
        <v>32</v>
      </c>
      <c r="AX261" s="15" t="s">
        <v>70</v>
      </c>
      <c r="AY261" s="264" t="s">
        <v>139</v>
      </c>
    </row>
    <row r="262" s="13" customFormat="1">
      <c r="A262" s="13"/>
      <c r="B262" s="232"/>
      <c r="C262" s="233"/>
      <c r="D262" s="234" t="s">
        <v>150</v>
      </c>
      <c r="E262" s="235" t="s">
        <v>19</v>
      </c>
      <c r="F262" s="236" t="s">
        <v>236</v>
      </c>
      <c r="G262" s="233"/>
      <c r="H262" s="237">
        <v>272.25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150</v>
      </c>
      <c r="AU262" s="243" t="s">
        <v>79</v>
      </c>
      <c r="AV262" s="13" t="s">
        <v>79</v>
      </c>
      <c r="AW262" s="13" t="s">
        <v>32</v>
      </c>
      <c r="AX262" s="13" t="s">
        <v>70</v>
      </c>
      <c r="AY262" s="243" t="s">
        <v>139</v>
      </c>
    </row>
    <row r="263" s="13" customFormat="1">
      <c r="A263" s="13"/>
      <c r="B263" s="232"/>
      <c r="C263" s="233"/>
      <c r="D263" s="234" t="s">
        <v>150</v>
      </c>
      <c r="E263" s="235" t="s">
        <v>19</v>
      </c>
      <c r="F263" s="236" t="s">
        <v>237</v>
      </c>
      <c r="G263" s="233"/>
      <c r="H263" s="237">
        <v>0.98999999999999999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150</v>
      </c>
      <c r="AU263" s="243" t="s">
        <v>79</v>
      </c>
      <c r="AV263" s="13" t="s">
        <v>79</v>
      </c>
      <c r="AW263" s="13" t="s">
        <v>32</v>
      </c>
      <c r="AX263" s="13" t="s">
        <v>70</v>
      </c>
      <c r="AY263" s="243" t="s">
        <v>139</v>
      </c>
    </row>
    <row r="264" s="15" customFormat="1">
      <c r="A264" s="15"/>
      <c r="B264" s="255"/>
      <c r="C264" s="256"/>
      <c r="D264" s="234" t="s">
        <v>150</v>
      </c>
      <c r="E264" s="257" t="s">
        <v>19</v>
      </c>
      <c r="F264" s="258" t="s">
        <v>238</v>
      </c>
      <c r="G264" s="256"/>
      <c r="H264" s="257" t="s">
        <v>19</v>
      </c>
      <c r="I264" s="259"/>
      <c r="J264" s="256"/>
      <c r="K264" s="256"/>
      <c r="L264" s="260"/>
      <c r="M264" s="261"/>
      <c r="N264" s="262"/>
      <c r="O264" s="262"/>
      <c r="P264" s="262"/>
      <c r="Q264" s="262"/>
      <c r="R264" s="262"/>
      <c r="S264" s="262"/>
      <c r="T264" s="26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4" t="s">
        <v>150</v>
      </c>
      <c r="AU264" s="264" t="s">
        <v>79</v>
      </c>
      <c r="AV264" s="15" t="s">
        <v>77</v>
      </c>
      <c r="AW264" s="15" t="s">
        <v>32</v>
      </c>
      <c r="AX264" s="15" t="s">
        <v>70</v>
      </c>
      <c r="AY264" s="264" t="s">
        <v>139</v>
      </c>
    </row>
    <row r="265" s="13" customFormat="1">
      <c r="A265" s="13"/>
      <c r="B265" s="232"/>
      <c r="C265" s="233"/>
      <c r="D265" s="234" t="s">
        <v>150</v>
      </c>
      <c r="E265" s="235" t="s">
        <v>19</v>
      </c>
      <c r="F265" s="236" t="s">
        <v>239</v>
      </c>
      <c r="G265" s="233"/>
      <c r="H265" s="237">
        <v>-13.002000000000001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150</v>
      </c>
      <c r="AU265" s="243" t="s">
        <v>79</v>
      </c>
      <c r="AV265" s="13" t="s">
        <v>79</v>
      </c>
      <c r="AW265" s="13" t="s">
        <v>32</v>
      </c>
      <c r="AX265" s="13" t="s">
        <v>70</v>
      </c>
      <c r="AY265" s="243" t="s">
        <v>139</v>
      </c>
    </row>
    <row r="266" s="13" customFormat="1">
      <c r="A266" s="13"/>
      <c r="B266" s="232"/>
      <c r="C266" s="233"/>
      <c r="D266" s="234" t="s">
        <v>150</v>
      </c>
      <c r="E266" s="235" t="s">
        <v>19</v>
      </c>
      <c r="F266" s="236" t="s">
        <v>240</v>
      </c>
      <c r="G266" s="233"/>
      <c r="H266" s="237">
        <v>-10.956</v>
      </c>
      <c r="I266" s="238"/>
      <c r="J266" s="233"/>
      <c r="K266" s="233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150</v>
      </c>
      <c r="AU266" s="243" t="s">
        <v>79</v>
      </c>
      <c r="AV266" s="13" t="s">
        <v>79</v>
      </c>
      <c r="AW266" s="13" t="s">
        <v>32</v>
      </c>
      <c r="AX266" s="13" t="s">
        <v>70</v>
      </c>
      <c r="AY266" s="243" t="s">
        <v>139</v>
      </c>
    </row>
    <row r="267" s="13" customFormat="1">
      <c r="A267" s="13"/>
      <c r="B267" s="232"/>
      <c r="C267" s="233"/>
      <c r="D267" s="234" t="s">
        <v>150</v>
      </c>
      <c r="E267" s="235" t="s">
        <v>19</v>
      </c>
      <c r="F267" s="236" t="s">
        <v>241</v>
      </c>
      <c r="G267" s="233"/>
      <c r="H267" s="237">
        <v>-3.036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150</v>
      </c>
      <c r="AU267" s="243" t="s">
        <v>79</v>
      </c>
      <c r="AV267" s="13" t="s">
        <v>79</v>
      </c>
      <c r="AW267" s="13" t="s">
        <v>32</v>
      </c>
      <c r="AX267" s="13" t="s">
        <v>70</v>
      </c>
      <c r="AY267" s="243" t="s">
        <v>139</v>
      </c>
    </row>
    <row r="268" s="13" customFormat="1">
      <c r="A268" s="13"/>
      <c r="B268" s="232"/>
      <c r="C268" s="233"/>
      <c r="D268" s="234" t="s">
        <v>150</v>
      </c>
      <c r="E268" s="235" t="s">
        <v>19</v>
      </c>
      <c r="F268" s="236" t="s">
        <v>242</v>
      </c>
      <c r="G268" s="233"/>
      <c r="H268" s="237">
        <v>-0.12</v>
      </c>
      <c r="I268" s="238"/>
      <c r="J268" s="233"/>
      <c r="K268" s="233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150</v>
      </c>
      <c r="AU268" s="243" t="s">
        <v>79</v>
      </c>
      <c r="AV268" s="13" t="s">
        <v>79</v>
      </c>
      <c r="AW268" s="13" t="s">
        <v>32</v>
      </c>
      <c r="AX268" s="13" t="s">
        <v>70</v>
      </c>
      <c r="AY268" s="243" t="s">
        <v>139</v>
      </c>
    </row>
    <row r="269" s="13" customFormat="1">
      <c r="A269" s="13"/>
      <c r="B269" s="232"/>
      <c r="C269" s="233"/>
      <c r="D269" s="234" t="s">
        <v>150</v>
      </c>
      <c r="E269" s="235" t="s">
        <v>19</v>
      </c>
      <c r="F269" s="236" t="s">
        <v>243</v>
      </c>
      <c r="G269" s="233"/>
      <c r="H269" s="237">
        <v>-0.52800000000000002</v>
      </c>
      <c r="I269" s="238"/>
      <c r="J269" s="233"/>
      <c r="K269" s="233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150</v>
      </c>
      <c r="AU269" s="243" t="s">
        <v>79</v>
      </c>
      <c r="AV269" s="13" t="s">
        <v>79</v>
      </c>
      <c r="AW269" s="13" t="s">
        <v>32</v>
      </c>
      <c r="AX269" s="13" t="s">
        <v>70</v>
      </c>
      <c r="AY269" s="243" t="s">
        <v>139</v>
      </c>
    </row>
    <row r="270" s="13" customFormat="1">
      <c r="A270" s="13"/>
      <c r="B270" s="232"/>
      <c r="C270" s="233"/>
      <c r="D270" s="234" t="s">
        <v>150</v>
      </c>
      <c r="E270" s="235" t="s">
        <v>19</v>
      </c>
      <c r="F270" s="236" t="s">
        <v>244</v>
      </c>
      <c r="G270" s="233"/>
      <c r="H270" s="237">
        <v>-0.56100000000000005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150</v>
      </c>
      <c r="AU270" s="243" t="s">
        <v>79</v>
      </c>
      <c r="AV270" s="13" t="s">
        <v>79</v>
      </c>
      <c r="AW270" s="13" t="s">
        <v>32</v>
      </c>
      <c r="AX270" s="13" t="s">
        <v>70</v>
      </c>
      <c r="AY270" s="243" t="s">
        <v>139</v>
      </c>
    </row>
    <row r="271" s="13" customFormat="1">
      <c r="A271" s="13"/>
      <c r="B271" s="232"/>
      <c r="C271" s="233"/>
      <c r="D271" s="234" t="s">
        <v>150</v>
      </c>
      <c r="E271" s="235" t="s">
        <v>19</v>
      </c>
      <c r="F271" s="236" t="s">
        <v>245</v>
      </c>
      <c r="G271" s="233"/>
      <c r="H271" s="237">
        <v>-23.143999999999998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150</v>
      </c>
      <c r="AU271" s="243" t="s">
        <v>79</v>
      </c>
      <c r="AV271" s="13" t="s">
        <v>79</v>
      </c>
      <c r="AW271" s="13" t="s">
        <v>32</v>
      </c>
      <c r="AX271" s="13" t="s">
        <v>70</v>
      </c>
      <c r="AY271" s="243" t="s">
        <v>139</v>
      </c>
    </row>
    <row r="272" s="13" customFormat="1">
      <c r="A272" s="13"/>
      <c r="B272" s="232"/>
      <c r="C272" s="233"/>
      <c r="D272" s="234" t="s">
        <v>150</v>
      </c>
      <c r="E272" s="235" t="s">
        <v>19</v>
      </c>
      <c r="F272" s="236" t="s">
        <v>246</v>
      </c>
      <c r="G272" s="233"/>
      <c r="H272" s="237">
        <v>-0.059999999999999998</v>
      </c>
      <c r="I272" s="238"/>
      <c r="J272" s="233"/>
      <c r="K272" s="233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150</v>
      </c>
      <c r="AU272" s="243" t="s">
        <v>79</v>
      </c>
      <c r="AV272" s="13" t="s">
        <v>79</v>
      </c>
      <c r="AW272" s="13" t="s">
        <v>32</v>
      </c>
      <c r="AX272" s="13" t="s">
        <v>70</v>
      </c>
      <c r="AY272" s="243" t="s">
        <v>139</v>
      </c>
    </row>
    <row r="273" s="16" customFormat="1">
      <c r="A273" s="16"/>
      <c r="B273" s="265"/>
      <c r="C273" s="266"/>
      <c r="D273" s="234" t="s">
        <v>150</v>
      </c>
      <c r="E273" s="267" t="s">
        <v>19</v>
      </c>
      <c r="F273" s="268" t="s">
        <v>166</v>
      </c>
      <c r="G273" s="266"/>
      <c r="H273" s="269">
        <v>221.833</v>
      </c>
      <c r="I273" s="270"/>
      <c r="J273" s="266"/>
      <c r="K273" s="266"/>
      <c r="L273" s="271"/>
      <c r="M273" s="272"/>
      <c r="N273" s="273"/>
      <c r="O273" s="273"/>
      <c r="P273" s="273"/>
      <c r="Q273" s="273"/>
      <c r="R273" s="273"/>
      <c r="S273" s="273"/>
      <c r="T273" s="274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275" t="s">
        <v>150</v>
      </c>
      <c r="AU273" s="275" t="s">
        <v>79</v>
      </c>
      <c r="AV273" s="16" t="s">
        <v>158</v>
      </c>
      <c r="AW273" s="16" t="s">
        <v>32</v>
      </c>
      <c r="AX273" s="16" t="s">
        <v>70</v>
      </c>
      <c r="AY273" s="275" t="s">
        <v>139</v>
      </c>
    </row>
    <row r="274" s="15" customFormat="1">
      <c r="A274" s="15"/>
      <c r="B274" s="255"/>
      <c r="C274" s="256"/>
      <c r="D274" s="234" t="s">
        <v>150</v>
      </c>
      <c r="E274" s="257" t="s">
        <v>19</v>
      </c>
      <c r="F274" s="258" t="s">
        <v>317</v>
      </c>
      <c r="G274" s="256"/>
      <c r="H274" s="257" t="s">
        <v>19</v>
      </c>
      <c r="I274" s="259"/>
      <c r="J274" s="256"/>
      <c r="K274" s="256"/>
      <c r="L274" s="260"/>
      <c r="M274" s="261"/>
      <c r="N274" s="262"/>
      <c r="O274" s="262"/>
      <c r="P274" s="262"/>
      <c r="Q274" s="262"/>
      <c r="R274" s="262"/>
      <c r="S274" s="262"/>
      <c r="T274" s="26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4" t="s">
        <v>150</v>
      </c>
      <c r="AU274" s="264" t="s">
        <v>79</v>
      </c>
      <c r="AV274" s="15" t="s">
        <v>77</v>
      </c>
      <c r="AW274" s="15" t="s">
        <v>32</v>
      </c>
      <c r="AX274" s="15" t="s">
        <v>70</v>
      </c>
      <c r="AY274" s="264" t="s">
        <v>139</v>
      </c>
    </row>
    <row r="275" s="13" customFormat="1">
      <c r="A275" s="13"/>
      <c r="B275" s="232"/>
      <c r="C275" s="233"/>
      <c r="D275" s="234" t="s">
        <v>150</v>
      </c>
      <c r="E275" s="235" t="s">
        <v>19</v>
      </c>
      <c r="F275" s="236" t="s">
        <v>318</v>
      </c>
      <c r="G275" s="233"/>
      <c r="H275" s="237">
        <v>-16.5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150</v>
      </c>
      <c r="AU275" s="243" t="s">
        <v>79</v>
      </c>
      <c r="AV275" s="13" t="s">
        <v>79</v>
      </c>
      <c r="AW275" s="13" t="s">
        <v>32</v>
      </c>
      <c r="AX275" s="13" t="s">
        <v>70</v>
      </c>
      <c r="AY275" s="243" t="s">
        <v>139</v>
      </c>
    </row>
    <row r="276" s="13" customFormat="1">
      <c r="A276" s="13"/>
      <c r="B276" s="232"/>
      <c r="C276" s="233"/>
      <c r="D276" s="234" t="s">
        <v>150</v>
      </c>
      <c r="E276" s="235" t="s">
        <v>19</v>
      </c>
      <c r="F276" s="236" t="s">
        <v>319</v>
      </c>
      <c r="G276" s="233"/>
      <c r="H276" s="237">
        <v>-0.059999999999999998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150</v>
      </c>
      <c r="AU276" s="243" t="s">
        <v>79</v>
      </c>
      <c r="AV276" s="13" t="s">
        <v>79</v>
      </c>
      <c r="AW276" s="13" t="s">
        <v>32</v>
      </c>
      <c r="AX276" s="13" t="s">
        <v>70</v>
      </c>
      <c r="AY276" s="243" t="s">
        <v>139</v>
      </c>
    </row>
    <row r="277" s="13" customFormat="1">
      <c r="A277" s="13"/>
      <c r="B277" s="232"/>
      <c r="C277" s="233"/>
      <c r="D277" s="234" t="s">
        <v>150</v>
      </c>
      <c r="E277" s="235" t="s">
        <v>19</v>
      </c>
      <c r="F277" s="236" t="s">
        <v>320</v>
      </c>
      <c r="G277" s="233"/>
      <c r="H277" s="237">
        <v>-74.25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150</v>
      </c>
      <c r="AU277" s="243" t="s">
        <v>79</v>
      </c>
      <c r="AV277" s="13" t="s">
        <v>79</v>
      </c>
      <c r="AW277" s="13" t="s">
        <v>32</v>
      </c>
      <c r="AX277" s="13" t="s">
        <v>70</v>
      </c>
      <c r="AY277" s="243" t="s">
        <v>139</v>
      </c>
    </row>
    <row r="278" s="13" customFormat="1">
      <c r="A278" s="13"/>
      <c r="B278" s="232"/>
      <c r="C278" s="233"/>
      <c r="D278" s="234" t="s">
        <v>150</v>
      </c>
      <c r="E278" s="235" t="s">
        <v>19</v>
      </c>
      <c r="F278" s="236" t="s">
        <v>321</v>
      </c>
      <c r="G278" s="233"/>
      <c r="H278" s="237">
        <v>-0.27000000000000002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150</v>
      </c>
      <c r="AU278" s="243" t="s">
        <v>79</v>
      </c>
      <c r="AV278" s="13" t="s">
        <v>79</v>
      </c>
      <c r="AW278" s="13" t="s">
        <v>32</v>
      </c>
      <c r="AX278" s="13" t="s">
        <v>70</v>
      </c>
      <c r="AY278" s="243" t="s">
        <v>139</v>
      </c>
    </row>
    <row r="279" s="15" customFormat="1">
      <c r="A279" s="15"/>
      <c r="B279" s="255"/>
      <c r="C279" s="256"/>
      <c r="D279" s="234" t="s">
        <v>150</v>
      </c>
      <c r="E279" s="257" t="s">
        <v>19</v>
      </c>
      <c r="F279" s="258" t="s">
        <v>322</v>
      </c>
      <c r="G279" s="256"/>
      <c r="H279" s="257" t="s">
        <v>19</v>
      </c>
      <c r="I279" s="259"/>
      <c r="J279" s="256"/>
      <c r="K279" s="256"/>
      <c r="L279" s="260"/>
      <c r="M279" s="261"/>
      <c r="N279" s="262"/>
      <c r="O279" s="262"/>
      <c r="P279" s="262"/>
      <c r="Q279" s="262"/>
      <c r="R279" s="262"/>
      <c r="S279" s="262"/>
      <c r="T279" s="263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4" t="s">
        <v>150</v>
      </c>
      <c r="AU279" s="264" t="s">
        <v>79</v>
      </c>
      <c r="AV279" s="15" t="s">
        <v>77</v>
      </c>
      <c r="AW279" s="15" t="s">
        <v>32</v>
      </c>
      <c r="AX279" s="15" t="s">
        <v>70</v>
      </c>
      <c r="AY279" s="264" t="s">
        <v>139</v>
      </c>
    </row>
    <row r="280" s="13" customFormat="1">
      <c r="A280" s="13"/>
      <c r="B280" s="232"/>
      <c r="C280" s="233"/>
      <c r="D280" s="234" t="s">
        <v>150</v>
      </c>
      <c r="E280" s="235" t="s">
        <v>19</v>
      </c>
      <c r="F280" s="236" t="s">
        <v>323</v>
      </c>
      <c r="G280" s="233"/>
      <c r="H280" s="237">
        <v>-52.344000000000001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150</v>
      </c>
      <c r="AU280" s="243" t="s">
        <v>79</v>
      </c>
      <c r="AV280" s="13" t="s">
        <v>79</v>
      </c>
      <c r="AW280" s="13" t="s">
        <v>32</v>
      </c>
      <c r="AX280" s="13" t="s">
        <v>70</v>
      </c>
      <c r="AY280" s="243" t="s">
        <v>139</v>
      </c>
    </row>
    <row r="281" s="13" customFormat="1">
      <c r="A281" s="13"/>
      <c r="B281" s="232"/>
      <c r="C281" s="233"/>
      <c r="D281" s="234" t="s">
        <v>150</v>
      </c>
      <c r="E281" s="235" t="s">
        <v>19</v>
      </c>
      <c r="F281" s="236" t="s">
        <v>324</v>
      </c>
      <c r="G281" s="233"/>
      <c r="H281" s="237">
        <v>-11.375999999999999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150</v>
      </c>
      <c r="AU281" s="243" t="s">
        <v>79</v>
      </c>
      <c r="AV281" s="13" t="s">
        <v>79</v>
      </c>
      <c r="AW281" s="13" t="s">
        <v>32</v>
      </c>
      <c r="AX281" s="13" t="s">
        <v>70</v>
      </c>
      <c r="AY281" s="243" t="s">
        <v>139</v>
      </c>
    </row>
    <row r="282" s="16" customFormat="1">
      <c r="A282" s="16"/>
      <c r="B282" s="265"/>
      <c r="C282" s="266"/>
      <c r="D282" s="234" t="s">
        <v>150</v>
      </c>
      <c r="E282" s="267" t="s">
        <v>19</v>
      </c>
      <c r="F282" s="268" t="s">
        <v>166</v>
      </c>
      <c r="G282" s="266"/>
      <c r="H282" s="269">
        <v>-154.80000000000001</v>
      </c>
      <c r="I282" s="270"/>
      <c r="J282" s="266"/>
      <c r="K282" s="266"/>
      <c r="L282" s="271"/>
      <c r="M282" s="272"/>
      <c r="N282" s="273"/>
      <c r="O282" s="273"/>
      <c r="P282" s="273"/>
      <c r="Q282" s="273"/>
      <c r="R282" s="273"/>
      <c r="S282" s="273"/>
      <c r="T282" s="274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75" t="s">
        <v>150</v>
      </c>
      <c r="AU282" s="275" t="s">
        <v>79</v>
      </c>
      <c r="AV282" s="16" t="s">
        <v>158</v>
      </c>
      <c r="AW282" s="16" t="s">
        <v>32</v>
      </c>
      <c r="AX282" s="16" t="s">
        <v>70</v>
      </c>
      <c r="AY282" s="275" t="s">
        <v>139</v>
      </c>
    </row>
    <row r="283" s="14" customFormat="1">
      <c r="A283" s="14"/>
      <c r="B283" s="244"/>
      <c r="C283" s="245"/>
      <c r="D283" s="234" t="s">
        <v>150</v>
      </c>
      <c r="E283" s="246" t="s">
        <v>19</v>
      </c>
      <c r="F283" s="247" t="s">
        <v>152</v>
      </c>
      <c r="G283" s="245"/>
      <c r="H283" s="248">
        <v>67.032999999999987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150</v>
      </c>
      <c r="AU283" s="254" t="s">
        <v>79</v>
      </c>
      <c r="AV283" s="14" t="s">
        <v>146</v>
      </c>
      <c r="AW283" s="14" t="s">
        <v>32</v>
      </c>
      <c r="AX283" s="14" t="s">
        <v>77</v>
      </c>
      <c r="AY283" s="254" t="s">
        <v>139</v>
      </c>
    </row>
    <row r="284" s="2" customFormat="1" ht="16.5" customHeight="1">
      <c r="A284" s="40"/>
      <c r="B284" s="41"/>
      <c r="C284" s="276" t="s">
        <v>325</v>
      </c>
      <c r="D284" s="276" t="s">
        <v>326</v>
      </c>
      <c r="E284" s="277" t="s">
        <v>327</v>
      </c>
      <c r="F284" s="278" t="s">
        <v>328</v>
      </c>
      <c r="G284" s="279" t="s">
        <v>290</v>
      </c>
      <c r="H284" s="280">
        <v>144.791</v>
      </c>
      <c r="I284" s="281"/>
      <c r="J284" s="282">
        <f>ROUND(I284*H284,2)</f>
        <v>0</v>
      </c>
      <c r="K284" s="278" t="s">
        <v>145</v>
      </c>
      <c r="L284" s="283"/>
      <c r="M284" s="284" t="s">
        <v>19</v>
      </c>
      <c r="N284" s="285" t="s">
        <v>41</v>
      </c>
      <c r="O284" s="86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193</v>
      </c>
      <c r="AT284" s="225" t="s">
        <v>326</v>
      </c>
      <c r="AU284" s="225" t="s">
        <v>79</v>
      </c>
      <c r="AY284" s="19" t="s">
        <v>139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77</v>
      </c>
      <c r="BK284" s="226">
        <f>ROUND(I284*H284,2)</f>
        <v>0</v>
      </c>
      <c r="BL284" s="19" t="s">
        <v>146</v>
      </c>
      <c r="BM284" s="225" t="s">
        <v>329</v>
      </c>
    </row>
    <row r="285" s="15" customFormat="1">
      <c r="A285" s="15"/>
      <c r="B285" s="255"/>
      <c r="C285" s="256"/>
      <c r="D285" s="234" t="s">
        <v>150</v>
      </c>
      <c r="E285" s="257" t="s">
        <v>19</v>
      </c>
      <c r="F285" s="258" t="s">
        <v>316</v>
      </c>
      <c r="G285" s="256"/>
      <c r="H285" s="257" t="s">
        <v>19</v>
      </c>
      <c r="I285" s="259"/>
      <c r="J285" s="256"/>
      <c r="K285" s="256"/>
      <c r="L285" s="260"/>
      <c r="M285" s="261"/>
      <c r="N285" s="262"/>
      <c r="O285" s="262"/>
      <c r="P285" s="262"/>
      <c r="Q285" s="262"/>
      <c r="R285" s="262"/>
      <c r="S285" s="262"/>
      <c r="T285" s="263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4" t="s">
        <v>150</v>
      </c>
      <c r="AU285" s="264" t="s">
        <v>79</v>
      </c>
      <c r="AV285" s="15" t="s">
        <v>77</v>
      </c>
      <c r="AW285" s="15" t="s">
        <v>32</v>
      </c>
      <c r="AX285" s="15" t="s">
        <v>70</v>
      </c>
      <c r="AY285" s="264" t="s">
        <v>139</v>
      </c>
    </row>
    <row r="286" s="13" customFormat="1">
      <c r="A286" s="13"/>
      <c r="B286" s="232"/>
      <c r="C286" s="233"/>
      <c r="D286" s="234" t="s">
        <v>150</v>
      </c>
      <c r="E286" s="235" t="s">
        <v>19</v>
      </c>
      <c r="F286" s="236" t="s">
        <v>236</v>
      </c>
      <c r="G286" s="233"/>
      <c r="H286" s="237">
        <v>272.25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150</v>
      </c>
      <c r="AU286" s="243" t="s">
        <v>79</v>
      </c>
      <c r="AV286" s="13" t="s">
        <v>79</v>
      </c>
      <c r="AW286" s="13" t="s">
        <v>32</v>
      </c>
      <c r="AX286" s="13" t="s">
        <v>70</v>
      </c>
      <c r="AY286" s="243" t="s">
        <v>139</v>
      </c>
    </row>
    <row r="287" s="13" customFormat="1">
      <c r="A287" s="13"/>
      <c r="B287" s="232"/>
      <c r="C287" s="233"/>
      <c r="D287" s="234" t="s">
        <v>150</v>
      </c>
      <c r="E287" s="235" t="s">
        <v>19</v>
      </c>
      <c r="F287" s="236" t="s">
        <v>237</v>
      </c>
      <c r="G287" s="233"/>
      <c r="H287" s="237">
        <v>0.98999999999999999</v>
      </c>
      <c r="I287" s="238"/>
      <c r="J287" s="233"/>
      <c r="K287" s="233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150</v>
      </c>
      <c r="AU287" s="243" t="s">
        <v>79</v>
      </c>
      <c r="AV287" s="13" t="s">
        <v>79</v>
      </c>
      <c r="AW287" s="13" t="s">
        <v>32</v>
      </c>
      <c r="AX287" s="13" t="s">
        <v>70</v>
      </c>
      <c r="AY287" s="243" t="s">
        <v>139</v>
      </c>
    </row>
    <row r="288" s="15" customFormat="1">
      <c r="A288" s="15"/>
      <c r="B288" s="255"/>
      <c r="C288" s="256"/>
      <c r="D288" s="234" t="s">
        <v>150</v>
      </c>
      <c r="E288" s="257" t="s">
        <v>19</v>
      </c>
      <c r="F288" s="258" t="s">
        <v>238</v>
      </c>
      <c r="G288" s="256"/>
      <c r="H288" s="257" t="s">
        <v>19</v>
      </c>
      <c r="I288" s="259"/>
      <c r="J288" s="256"/>
      <c r="K288" s="256"/>
      <c r="L288" s="260"/>
      <c r="M288" s="261"/>
      <c r="N288" s="262"/>
      <c r="O288" s="262"/>
      <c r="P288" s="262"/>
      <c r="Q288" s="262"/>
      <c r="R288" s="262"/>
      <c r="S288" s="262"/>
      <c r="T288" s="263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4" t="s">
        <v>150</v>
      </c>
      <c r="AU288" s="264" t="s">
        <v>79</v>
      </c>
      <c r="AV288" s="15" t="s">
        <v>77</v>
      </c>
      <c r="AW288" s="15" t="s">
        <v>32</v>
      </c>
      <c r="AX288" s="15" t="s">
        <v>70</v>
      </c>
      <c r="AY288" s="264" t="s">
        <v>139</v>
      </c>
    </row>
    <row r="289" s="13" customFormat="1">
      <c r="A289" s="13"/>
      <c r="B289" s="232"/>
      <c r="C289" s="233"/>
      <c r="D289" s="234" t="s">
        <v>150</v>
      </c>
      <c r="E289" s="235" t="s">
        <v>19</v>
      </c>
      <c r="F289" s="236" t="s">
        <v>239</v>
      </c>
      <c r="G289" s="233"/>
      <c r="H289" s="237">
        <v>-13.002000000000001</v>
      </c>
      <c r="I289" s="238"/>
      <c r="J289" s="233"/>
      <c r="K289" s="233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150</v>
      </c>
      <c r="AU289" s="243" t="s">
        <v>79</v>
      </c>
      <c r="AV289" s="13" t="s">
        <v>79</v>
      </c>
      <c r="AW289" s="13" t="s">
        <v>32</v>
      </c>
      <c r="AX289" s="13" t="s">
        <v>70</v>
      </c>
      <c r="AY289" s="243" t="s">
        <v>139</v>
      </c>
    </row>
    <row r="290" s="13" customFormat="1">
      <c r="A290" s="13"/>
      <c r="B290" s="232"/>
      <c r="C290" s="233"/>
      <c r="D290" s="234" t="s">
        <v>150</v>
      </c>
      <c r="E290" s="235" t="s">
        <v>19</v>
      </c>
      <c r="F290" s="236" t="s">
        <v>240</v>
      </c>
      <c r="G290" s="233"/>
      <c r="H290" s="237">
        <v>-10.956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150</v>
      </c>
      <c r="AU290" s="243" t="s">
        <v>79</v>
      </c>
      <c r="AV290" s="13" t="s">
        <v>79</v>
      </c>
      <c r="AW290" s="13" t="s">
        <v>32</v>
      </c>
      <c r="AX290" s="13" t="s">
        <v>70</v>
      </c>
      <c r="AY290" s="243" t="s">
        <v>139</v>
      </c>
    </row>
    <row r="291" s="13" customFormat="1">
      <c r="A291" s="13"/>
      <c r="B291" s="232"/>
      <c r="C291" s="233"/>
      <c r="D291" s="234" t="s">
        <v>150</v>
      </c>
      <c r="E291" s="235" t="s">
        <v>19</v>
      </c>
      <c r="F291" s="236" t="s">
        <v>241</v>
      </c>
      <c r="G291" s="233"/>
      <c r="H291" s="237">
        <v>-3.036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150</v>
      </c>
      <c r="AU291" s="243" t="s">
        <v>79</v>
      </c>
      <c r="AV291" s="13" t="s">
        <v>79</v>
      </c>
      <c r="AW291" s="13" t="s">
        <v>32</v>
      </c>
      <c r="AX291" s="13" t="s">
        <v>70</v>
      </c>
      <c r="AY291" s="243" t="s">
        <v>139</v>
      </c>
    </row>
    <row r="292" s="13" customFormat="1">
      <c r="A292" s="13"/>
      <c r="B292" s="232"/>
      <c r="C292" s="233"/>
      <c r="D292" s="234" t="s">
        <v>150</v>
      </c>
      <c r="E292" s="235" t="s">
        <v>19</v>
      </c>
      <c r="F292" s="236" t="s">
        <v>242</v>
      </c>
      <c r="G292" s="233"/>
      <c r="H292" s="237">
        <v>-0.12</v>
      </c>
      <c r="I292" s="238"/>
      <c r="J292" s="233"/>
      <c r="K292" s="233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150</v>
      </c>
      <c r="AU292" s="243" t="s">
        <v>79</v>
      </c>
      <c r="AV292" s="13" t="s">
        <v>79</v>
      </c>
      <c r="AW292" s="13" t="s">
        <v>32</v>
      </c>
      <c r="AX292" s="13" t="s">
        <v>70</v>
      </c>
      <c r="AY292" s="243" t="s">
        <v>139</v>
      </c>
    </row>
    <row r="293" s="13" customFormat="1">
      <c r="A293" s="13"/>
      <c r="B293" s="232"/>
      <c r="C293" s="233"/>
      <c r="D293" s="234" t="s">
        <v>150</v>
      </c>
      <c r="E293" s="235" t="s">
        <v>19</v>
      </c>
      <c r="F293" s="236" t="s">
        <v>243</v>
      </c>
      <c r="G293" s="233"/>
      <c r="H293" s="237">
        <v>-0.52800000000000002</v>
      </c>
      <c r="I293" s="238"/>
      <c r="J293" s="233"/>
      <c r="K293" s="233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150</v>
      </c>
      <c r="AU293" s="243" t="s">
        <v>79</v>
      </c>
      <c r="AV293" s="13" t="s">
        <v>79</v>
      </c>
      <c r="AW293" s="13" t="s">
        <v>32</v>
      </c>
      <c r="AX293" s="13" t="s">
        <v>70</v>
      </c>
      <c r="AY293" s="243" t="s">
        <v>139</v>
      </c>
    </row>
    <row r="294" s="13" customFormat="1">
      <c r="A294" s="13"/>
      <c r="B294" s="232"/>
      <c r="C294" s="233"/>
      <c r="D294" s="234" t="s">
        <v>150</v>
      </c>
      <c r="E294" s="235" t="s">
        <v>19</v>
      </c>
      <c r="F294" s="236" t="s">
        <v>244</v>
      </c>
      <c r="G294" s="233"/>
      <c r="H294" s="237">
        <v>-0.56100000000000005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150</v>
      </c>
      <c r="AU294" s="243" t="s">
        <v>79</v>
      </c>
      <c r="AV294" s="13" t="s">
        <v>79</v>
      </c>
      <c r="AW294" s="13" t="s">
        <v>32</v>
      </c>
      <c r="AX294" s="13" t="s">
        <v>70</v>
      </c>
      <c r="AY294" s="243" t="s">
        <v>139</v>
      </c>
    </row>
    <row r="295" s="13" customFormat="1">
      <c r="A295" s="13"/>
      <c r="B295" s="232"/>
      <c r="C295" s="233"/>
      <c r="D295" s="234" t="s">
        <v>150</v>
      </c>
      <c r="E295" s="235" t="s">
        <v>19</v>
      </c>
      <c r="F295" s="236" t="s">
        <v>245</v>
      </c>
      <c r="G295" s="233"/>
      <c r="H295" s="237">
        <v>-23.143999999999998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150</v>
      </c>
      <c r="AU295" s="243" t="s">
        <v>79</v>
      </c>
      <c r="AV295" s="13" t="s">
        <v>79</v>
      </c>
      <c r="AW295" s="13" t="s">
        <v>32</v>
      </c>
      <c r="AX295" s="13" t="s">
        <v>70</v>
      </c>
      <c r="AY295" s="243" t="s">
        <v>139</v>
      </c>
    </row>
    <row r="296" s="13" customFormat="1">
      <c r="A296" s="13"/>
      <c r="B296" s="232"/>
      <c r="C296" s="233"/>
      <c r="D296" s="234" t="s">
        <v>150</v>
      </c>
      <c r="E296" s="235" t="s">
        <v>19</v>
      </c>
      <c r="F296" s="236" t="s">
        <v>246</v>
      </c>
      <c r="G296" s="233"/>
      <c r="H296" s="237">
        <v>-0.059999999999999998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150</v>
      </c>
      <c r="AU296" s="243" t="s">
        <v>79</v>
      </c>
      <c r="AV296" s="13" t="s">
        <v>79</v>
      </c>
      <c r="AW296" s="13" t="s">
        <v>32</v>
      </c>
      <c r="AX296" s="13" t="s">
        <v>70</v>
      </c>
      <c r="AY296" s="243" t="s">
        <v>139</v>
      </c>
    </row>
    <row r="297" s="16" customFormat="1">
      <c r="A297" s="16"/>
      <c r="B297" s="265"/>
      <c r="C297" s="266"/>
      <c r="D297" s="234" t="s">
        <v>150</v>
      </c>
      <c r="E297" s="267" t="s">
        <v>19</v>
      </c>
      <c r="F297" s="268" t="s">
        <v>166</v>
      </c>
      <c r="G297" s="266"/>
      <c r="H297" s="269">
        <v>221.833</v>
      </c>
      <c r="I297" s="270"/>
      <c r="J297" s="266"/>
      <c r="K297" s="266"/>
      <c r="L297" s="271"/>
      <c r="M297" s="272"/>
      <c r="N297" s="273"/>
      <c r="O297" s="273"/>
      <c r="P297" s="273"/>
      <c r="Q297" s="273"/>
      <c r="R297" s="273"/>
      <c r="S297" s="273"/>
      <c r="T297" s="274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75" t="s">
        <v>150</v>
      </c>
      <c r="AU297" s="275" t="s">
        <v>79</v>
      </c>
      <c r="AV297" s="16" t="s">
        <v>158</v>
      </c>
      <c r="AW297" s="16" t="s">
        <v>32</v>
      </c>
      <c r="AX297" s="16" t="s">
        <v>70</v>
      </c>
      <c r="AY297" s="275" t="s">
        <v>139</v>
      </c>
    </row>
    <row r="298" s="15" customFormat="1">
      <c r="A298" s="15"/>
      <c r="B298" s="255"/>
      <c r="C298" s="256"/>
      <c r="D298" s="234" t="s">
        <v>150</v>
      </c>
      <c r="E298" s="257" t="s">
        <v>19</v>
      </c>
      <c r="F298" s="258" t="s">
        <v>317</v>
      </c>
      <c r="G298" s="256"/>
      <c r="H298" s="257" t="s">
        <v>19</v>
      </c>
      <c r="I298" s="259"/>
      <c r="J298" s="256"/>
      <c r="K298" s="256"/>
      <c r="L298" s="260"/>
      <c r="M298" s="261"/>
      <c r="N298" s="262"/>
      <c r="O298" s="262"/>
      <c r="P298" s="262"/>
      <c r="Q298" s="262"/>
      <c r="R298" s="262"/>
      <c r="S298" s="262"/>
      <c r="T298" s="263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4" t="s">
        <v>150</v>
      </c>
      <c r="AU298" s="264" t="s">
        <v>79</v>
      </c>
      <c r="AV298" s="15" t="s">
        <v>77</v>
      </c>
      <c r="AW298" s="15" t="s">
        <v>32</v>
      </c>
      <c r="AX298" s="15" t="s">
        <v>70</v>
      </c>
      <c r="AY298" s="264" t="s">
        <v>139</v>
      </c>
    </row>
    <row r="299" s="13" customFormat="1">
      <c r="A299" s="13"/>
      <c r="B299" s="232"/>
      <c r="C299" s="233"/>
      <c r="D299" s="234" t="s">
        <v>150</v>
      </c>
      <c r="E299" s="235" t="s">
        <v>19</v>
      </c>
      <c r="F299" s="236" t="s">
        <v>318</v>
      </c>
      <c r="G299" s="233"/>
      <c r="H299" s="237">
        <v>-16.5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150</v>
      </c>
      <c r="AU299" s="243" t="s">
        <v>79</v>
      </c>
      <c r="AV299" s="13" t="s">
        <v>79</v>
      </c>
      <c r="AW299" s="13" t="s">
        <v>32</v>
      </c>
      <c r="AX299" s="13" t="s">
        <v>70</v>
      </c>
      <c r="AY299" s="243" t="s">
        <v>139</v>
      </c>
    </row>
    <row r="300" s="13" customFormat="1">
      <c r="A300" s="13"/>
      <c r="B300" s="232"/>
      <c r="C300" s="233"/>
      <c r="D300" s="234" t="s">
        <v>150</v>
      </c>
      <c r="E300" s="235" t="s">
        <v>19</v>
      </c>
      <c r="F300" s="236" t="s">
        <v>319</v>
      </c>
      <c r="G300" s="233"/>
      <c r="H300" s="237">
        <v>-0.059999999999999998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150</v>
      </c>
      <c r="AU300" s="243" t="s">
        <v>79</v>
      </c>
      <c r="AV300" s="13" t="s">
        <v>79</v>
      </c>
      <c r="AW300" s="13" t="s">
        <v>32</v>
      </c>
      <c r="AX300" s="13" t="s">
        <v>70</v>
      </c>
      <c r="AY300" s="243" t="s">
        <v>139</v>
      </c>
    </row>
    <row r="301" s="13" customFormat="1">
      <c r="A301" s="13"/>
      <c r="B301" s="232"/>
      <c r="C301" s="233"/>
      <c r="D301" s="234" t="s">
        <v>150</v>
      </c>
      <c r="E301" s="235" t="s">
        <v>19</v>
      </c>
      <c r="F301" s="236" t="s">
        <v>320</v>
      </c>
      <c r="G301" s="233"/>
      <c r="H301" s="237">
        <v>-74.25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150</v>
      </c>
      <c r="AU301" s="243" t="s">
        <v>79</v>
      </c>
      <c r="AV301" s="13" t="s">
        <v>79</v>
      </c>
      <c r="AW301" s="13" t="s">
        <v>32</v>
      </c>
      <c r="AX301" s="13" t="s">
        <v>70</v>
      </c>
      <c r="AY301" s="243" t="s">
        <v>139</v>
      </c>
    </row>
    <row r="302" s="13" customFormat="1">
      <c r="A302" s="13"/>
      <c r="B302" s="232"/>
      <c r="C302" s="233"/>
      <c r="D302" s="234" t="s">
        <v>150</v>
      </c>
      <c r="E302" s="235" t="s">
        <v>19</v>
      </c>
      <c r="F302" s="236" t="s">
        <v>321</v>
      </c>
      <c r="G302" s="233"/>
      <c r="H302" s="237">
        <v>-0.27000000000000002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150</v>
      </c>
      <c r="AU302" s="243" t="s">
        <v>79</v>
      </c>
      <c r="AV302" s="13" t="s">
        <v>79</v>
      </c>
      <c r="AW302" s="13" t="s">
        <v>32</v>
      </c>
      <c r="AX302" s="13" t="s">
        <v>70</v>
      </c>
      <c r="AY302" s="243" t="s">
        <v>139</v>
      </c>
    </row>
    <row r="303" s="15" customFormat="1">
      <c r="A303" s="15"/>
      <c r="B303" s="255"/>
      <c r="C303" s="256"/>
      <c r="D303" s="234" t="s">
        <v>150</v>
      </c>
      <c r="E303" s="257" t="s">
        <v>19</v>
      </c>
      <c r="F303" s="258" t="s">
        <v>322</v>
      </c>
      <c r="G303" s="256"/>
      <c r="H303" s="257" t="s">
        <v>19</v>
      </c>
      <c r="I303" s="259"/>
      <c r="J303" s="256"/>
      <c r="K303" s="256"/>
      <c r="L303" s="260"/>
      <c r="M303" s="261"/>
      <c r="N303" s="262"/>
      <c r="O303" s="262"/>
      <c r="P303" s="262"/>
      <c r="Q303" s="262"/>
      <c r="R303" s="262"/>
      <c r="S303" s="262"/>
      <c r="T303" s="263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4" t="s">
        <v>150</v>
      </c>
      <c r="AU303" s="264" t="s">
        <v>79</v>
      </c>
      <c r="AV303" s="15" t="s">
        <v>77</v>
      </c>
      <c r="AW303" s="15" t="s">
        <v>32</v>
      </c>
      <c r="AX303" s="15" t="s">
        <v>70</v>
      </c>
      <c r="AY303" s="264" t="s">
        <v>139</v>
      </c>
    </row>
    <row r="304" s="13" customFormat="1">
      <c r="A304" s="13"/>
      <c r="B304" s="232"/>
      <c r="C304" s="233"/>
      <c r="D304" s="234" t="s">
        <v>150</v>
      </c>
      <c r="E304" s="235" t="s">
        <v>19</v>
      </c>
      <c r="F304" s="236" t="s">
        <v>323</v>
      </c>
      <c r="G304" s="233"/>
      <c r="H304" s="237">
        <v>-52.344000000000001</v>
      </c>
      <c r="I304" s="238"/>
      <c r="J304" s="233"/>
      <c r="K304" s="233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150</v>
      </c>
      <c r="AU304" s="243" t="s">
        <v>79</v>
      </c>
      <c r="AV304" s="13" t="s">
        <v>79</v>
      </c>
      <c r="AW304" s="13" t="s">
        <v>32</v>
      </c>
      <c r="AX304" s="13" t="s">
        <v>70</v>
      </c>
      <c r="AY304" s="243" t="s">
        <v>139</v>
      </c>
    </row>
    <row r="305" s="13" customFormat="1">
      <c r="A305" s="13"/>
      <c r="B305" s="232"/>
      <c r="C305" s="233"/>
      <c r="D305" s="234" t="s">
        <v>150</v>
      </c>
      <c r="E305" s="235" t="s">
        <v>19</v>
      </c>
      <c r="F305" s="236" t="s">
        <v>324</v>
      </c>
      <c r="G305" s="233"/>
      <c r="H305" s="237">
        <v>-11.375999999999999</v>
      </c>
      <c r="I305" s="238"/>
      <c r="J305" s="233"/>
      <c r="K305" s="233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150</v>
      </c>
      <c r="AU305" s="243" t="s">
        <v>79</v>
      </c>
      <c r="AV305" s="13" t="s">
        <v>79</v>
      </c>
      <c r="AW305" s="13" t="s">
        <v>32</v>
      </c>
      <c r="AX305" s="13" t="s">
        <v>70</v>
      </c>
      <c r="AY305" s="243" t="s">
        <v>139</v>
      </c>
    </row>
    <row r="306" s="16" customFormat="1">
      <c r="A306" s="16"/>
      <c r="B306" s="265"/>
      <c r="C306" s="266"/>
      <c r="D306" s="234" t="s">
        <v>150</v>
      </c>
      <c r="E306" s="267" t="s">
        <v>19</v>
      </c>
      <c r="F306" s="268" t="s">
        <v>166</v>
      </c>
      <c r="G306" s="266"/>
      <c r="H306" s="269">
        <v>-154.80000000000001</v>
      </c>
      <c r="I306" s="270"/>
      <c r="J306" s="266"/>
      <c r="K306" s="266"/>
      <c r="L306" s="271"/>
      <c r="M306" s="272"/>
      <c r="N306" s="273"/>
      <c r="O306" s="273"/>
      <c r="P306" s="273"/>
      <c r="Q306" s="273"/>
      <c r="R306" s="273"/>
      <c r="S306" s="273"/>
      <c r="T306" s="274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T306" s="275" t="s">
        <v>150</v>
      </c>
      <c r="AU306" s="275" t="s">
        <v>79</v>
      </c>
      <c r="AV306" s="16" t="s">
        <v>158</v>
      </c>
      <c r="AW306" s="16" t="s">
        <v>32</v>
      </c>
      <c r="AX306" s="16" t="s">
        <v>70</v>
      </c>
      <c r="AY306" s="275" t="s">
        <v>139</v>
      </c>
    </row>
    <row r="307" s="14" customFormat="1">
      <c r="A307" s="14"/>
      <c r="B307" s="244"/>
      <c r="C307" s="245"/>
      <c r="D307" s="234" t="s">
        <v>150</v>
      </c>
      <c r="E307" s="246" t="s">
        <v>19</v>
      </c>
      <c r="F307" s="247" t="s">
        <v>152</v>
      </c>
      <c r="G307" s="245"/>
      <c r="H307" s="248">
        <v>67.032999999999987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150</v>
      </c>
      <c r="AU307" s="254" t="s">
        <v>79</v>
      </c>
      <c r="AV307" s="14" t="s">
        <v>146</v>
      </c>
      <c r="AW307" s="14" t="s">
        <v>32</v>
      </c>
      <c r="AX307" s="14" t="s">
        <v>70</v>
      </c>
      <c r="AY307" s="254" t="s">
        <v>139</v>
      </c>
    </row>
    <row r="308" s="13" customFormat="1">
      <c r="A308" s="13"/>
      <c r="B308" s="232"/>
      <c r="C308" s="233"/>
      <c r="D308" s="234" t="s">
        <v>150</v>
      </c>
      <c r="E308" s="235" t="s">
        <v>19</v>
      </c>
      <c r="F308" s="236" t="s">
        <v>330</v>
      </c>
      <c r="G308" s="233"/>
      <c r="H308" s="237">
        <v>144.791</v>
      </c>
      <c r="I308" s="238"/>
      <c r="J308" s="233"/>
      <c r="K308" s="233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150</v>
      </c>
      <c r="AU308" s="243" t="s">
        <v>79</v>
      </c>
      <c r="AV308" s="13" t="s">
        <v>79</v>
      </c>
      <c r="AW308" s="13" t="s">
        <v>32</v>
      </c>
      <c r="AX308" s="13" t="s">
        <v>77</v>
      </c>
      <c r="AY308" s="243" t="s">
        <v>139</v>
      </c>
    </row>
    <row r="309" s="2" customFormat="1" ht="33" customHeight="1">
      <c r="A309" s="40"/>
      <c r="B309" s="41"/>
      <c r="C309" s="214" t="s">
        <v>331</v>
      </c>
      <c r="D309" s="214" t="s">
        <v>141</v>
      </c>
      <c r="E309" s="215" t="s">
        <v>332</v>
      </c>
      <c r="F309" s="216" t="s">
        <v>333</v>
      </c>
      <c r="G309" s="217" t="s">
        <v>233</v>
      </c>
      <c r="H309" s="218">
        <v>74.519999999999996</v>
      </c>
      <c r="I309" s="219"/>
      <c r="J309" s="220">
        <f>ROUND(I309*H309,2)</f>
        <v>0</v>
      </c>
      <c r="K309" s="216" t="s">
        <v>145</v>
      </c>
      <c r="L309" s="46"/>
      <c r="M309" s="221" t="s">
        <v>19</v>
      </c>
      <c r="N309" s="222" t="s">
        <v>41</v>
      </c>
      <c r="O309" s="86"/>
      <c r="P309" s="223">
        <f>O309*H309</f>
        <v>0</v>
      </c>
      <c r="Q309" s="223">
        <v>0</v>
      </c>
      <c r="R309" s="223">
        <f>Q309*H309</f>
        <v>0</v>
      </c>
      <c r="S309" s="223">
        <v>0</v>
      </c>
      <c r="T309" s="22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146</v>
      </c>
      <c r="AT309" s="225" t="s">
        <v>141</v>
      </c>
      <c r="AU309" s="225" t="s">
        <v>79</v>
      </c>
      <c r="AY309" s="19" t="s">
        <v>139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77</v>
      </c>
      <c r="BK309" s="226">
        <f>ROUND(I309*H309,2)</f>
        <v>0</v>
      </c>
      <c r="BL309" s="19" t="s">
        <v>146</v>
      </c>
      <c r="BM309" s="225" t="s">
        <v>334</v>
      </c>
    </row>
    <row r="310" s="2" customFormat="1">
      <c r="A310" s="40"/>
      <c r="B310" s="41"/>
      <c r="C310" s="42"/>
      <c r="D310" s="227" t="s">
        <v>148</v>
      </c>
      <c r="E310" s="42"/>
      <c r="F310" s="228" t="s">
        <v>335</v>
      </c>
      <c r="G310" s="42"/>
      <c r="H310" s="42"/>
      <c r="I310" s="229"/>
      <c r="J310" s="42"/>
      <c r="K310" s="42"/>
      <c r="L310" s="46"/>
      <c r="M310" s="230"/>
      <c r="N310" s="231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148</v>
      </c>
      <c r="AU310" s="19" t="s">
        <v>79</v>
      </c>
    </row>
    <row r="311" s="15" customFormat="1">
      <c r="A311" s="15"/>
      <c r="B311" s="255"/>
      <c r="C311" s="256"/>
      <c r="D311" s="234" t="s">
        <v>150</v>
      </c>
      <c r="E311" s="257" t="s">
        <v>19</v>
      </c>
      <c r="F311" s="258" t="s">
        <v>336</v>
      </c>
      <c r="G311" s="256"/>
      <c r="H311" s="257" t="s">
        <v>19</v>
      </c>
      <c r="I311" s="259"/>
      <c r="J311" s="256"/>
      <c r="K311" s="256"/>
      <c r="L311" s="260"/>
      <c r="M311" s="261"/>
      <c r="N311" s="262"/>
      <c r="O311" s="262"/>
      <c r="P311" s="262"/>
      <c r="Q311" s="262"/>
      <c r="R311" s="262"/>
      <c r="S311" s="262"/>
      <c r="T311" s="263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4" t="s">
        <v>150</v>
      </c>
      <c r="AU311" s="264" t="s">
        <v>79</v>
      </c>
      <c r="AV311" s="15" t="s">
        <v>77</v>
      </c>
      <c r="AW311" s="15" t="s">
        <v>32</v>
      </c>
      <c r="AX311" s="15" t="s">
        <v>70</v>
      </c>
      <c r="AY311" s="264" t="s">
        <v>139</v>
      </c>
    </row>
    <row r="312" s="13" customFormat="1">
      <c r="A312" s="13"/>
      <c r="B312" s="232"/>
      <c r="C312" s="233"/>
      <c r="D312" s="234" t="s">
        <v>150</v>
      </c>
      <c r="E312" s="235" t="s">
        <v>19</v>
      </c>
      <c r="F312" s="236" t="s">
        <v>337</v>
      </c>
      <c r="G312" s="233"/>
      <c r="H312" s="237">
        <v>74.25</v>
      </c>
      <c r="I312" s="238"/>
      <c r="J312" s="233"/>
      <c r="K312" s="233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150</v>
      </c>
      <c r="AU312" s="243" t="s">
        <v>79</v>
      </c>
      <c r="AV312" s="13" t="s">
        <v>79</v>
      </c>
      <c r="AW312" s="13" t="s">
        <v>32</v>
      </c>
      <c r="AX312" s="13" t="s">
        <v>70</v>
      </c>
      <c r="AY312" s="243" t="s">
        <v>139</v>
      </c>
    </row>
    <row r="313" s="13" customFormat="1">
      <c r="A313" s="13"/>
      <c r="B313" s="232"/>
      <c r="C313" s="233"/>
      <c r="D313" s="234" t="s">
        <v>150</v>
      </c>
      <c r="E313" s="235" t="s">
        <v>19</v>
      </c>
      <c r="F313" s="236" t="s">
        <v>338</v>
      </c>
      <c r="G313" s="233"/>
      <c r="H313" s="237">
        <v>0.27000000000000002</v>
      </c>
      <c r="I313" s="238"/>
      <c r="J313" s="233"/>
      <c r="K313" s="233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150</v>
      </c>
      <c r="AU313" s="243" t="s">
        <v>79</v>
      </c>
      <c r="AV313" s="13" t="s">
        <v>79</v>
      </c>
      <c r="AW313" s="13" t="s">
        <v>32</v>
      </c>
      <c r="AX313" s="13" t="s">
        <v>70</v>
      </c>
      <c r="AY313" s="243" t="s">
        <v>139</v>
      </c>
    </row>
    <row r="314" s="14" customFormat="1">
      <c r="A314" s="14"/>
      <c r="B314" s="244"/>
      <c r="C314" s="245"/>
      <c r="D314" s="234" t="s">
        <v>150</v>
      </c>
      <c r="E314" s="246" t="s">
        <v>19</v>
      </c>
      <c r="F314" s="247" t="s">
        <v>152</v>
      </c>
      <c r="G314" s="245"/>
      <c r="H314" s="248">
        <v>74.519999999999996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4" t="s">
        <v>150</v>
      </c>
      <c r="AU314" s="254" t="s">
        <v>79</v>
      </c>
      <c r="AV314" s="14" t="s">
        <v>146</v>
      </c>
      <c r="AW314" s="14" t="s">
        <v>32</v>
      </c>
      <c r="AX314" s="14" t="s">
        <v>77</v>
      </c>
      <c r="AY314" s="254" t="s">
        <v>139</v>
      </c>
    </row>
    <row r="315" s="2" customFormat="1" ht="16.5" customHeight="1">
      <c r="A315" s="40"/>
      <c r="B315" s="41"/>
      <c r="C315" s="276" t="s">
        <v>339</v>
      </c>
      <c r="D315" s="276" t="s">
        <v>326</v>
      </c>
      <c r="E315" s="277" t="s">
        <v>340</v>
      </c>
      <c r="F315" s="278" t="s">
        <v>341</v>
      </c>
      <c r="G315" s="279" t="s">
        <v>290</v>
      </c>
      <c r="H315" s="280">
        <v>160.96299999999999</v>
      </c>
      <c r="I315" s="281"/>
      <c r="J315" s="282">
        <f>ROUND(I315*H315,2)</f>
        <v>0</v>
      </c>
      <c r="K315" s="278" t="s">
        <v>145</v>
      </c>
      <c r="L315" s="283"/>
      <c r="M315" s="284" t="s">
        <v>19</v>
      </c>
      <c r="N315" s="285" t="s">
        <v>41</v>
      </c>
      <c r="O315" s="86"/>
      <c r="P315" s="223">
        <f>O315*H315</f>
        <v>0</v>
      </c>
      <c r="Q315" s="223">
        <v>0</v>
      </c>
      <c r="R315" s="223">
        <f>Q315*H315</f>
        <v>0</v>
      </c>
      <c r="S315" s="223">
        <v>0</v>
      </c>
      <c r="T315" s="224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5" t="s">
        <v>193</v>
      </c>
      <c r="AT315" s="225" t="s">
        <v>326</v>
      </c>
      <c r="AU315" s="225" t="s">
        <v>79</v>
      </c>
      <c r="AY315" s="19" t="s">
        <v>139</v>
      </c>
      <c r="BE315" s="226">
        <f>IF(N315="základní",J315,0)</f>
        <v>0</v>
      </c>
      <c r="BF315" s="226">
        <f>IF(N315="snížená",J315,0)</f>
        <v>0</v>
      </c>
      <c r="BG315" s="226">
        <f>IF(N315="zákl. přenesená",J315,0)</f>
        <v>0</v>
      </c>
      <c r="BH315" s="226">
        <f>IF(N315="sníž. přenesená",J315,0)</f>
        <v>0</v>
      </c>
      <c r="BI315" s="226">
        <f>IF(N315="nulová",J315,0)</f>
        <v>0</v>
      </c>
      <c r="BJ315" s="19" t="s">
        <v>77</v>
      </c>
      <c r="BK315" s="226">
        <f>ROUND(I315*H315,2)</f>
        <v>0</v>
      </c>
      <c r="BL315" s="19" t="s">
        <v>146</v>
      </c>
      <c r="BM315" s="225" t="s">
        <v>342</v>
      </c>
    </row>
    <row r="316" s="15" customFormat="1">
      <c r="A316" s="15"/>
      <c r="B316" s="255"/>
      <c r="C316" s="256"/>
      <c r="D316" s="234" t="s">
        <v>150</v>
      </c>
      <c r="E316" s="257" t="s">
        <v>19</v>
      </c>
      <c r="F316" s="258" t="s">
        <v>336</v>
      </c>
      <c r="G316" s="256"/>
      <c r="H316" s="257" t="s">
        <v>19</v>
      </c>
      <c r="I316" s="259"/>
      <c r="J316" s="256"/>
      <c r="K316" s="256"/>
      <c r="L316" s="260"/>
      <c r="M316" s="261"/>
      <c r="N316" s="262"/>
      <c r="O316" s="262"/>
      <c r="P316" s="262"/>
      <c r="Q316" s="262"/>
      <c r="R316" s="262"/>
      <c r="S316" s="262"/>
      <c r="T316" s="263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4" t="s">
        <v>150</v>
      </c>
      <c r="AU316" s="264" t="s">
        <v>79</v>
      </c>
      <c r="AV316" s="15" t="s">
        <v>77</v>
      </c>
      <c r="AW316" s="15" t="s">
        <v>32</v>
      </c>
      <c r="AX316" s="15" t="s">
        <v>70</v>
      </c>
      <c r="AY316" s="264" t="s">
        <v>139</v>
      </c>
    </row>
    <row r="317" s="13" customFormat="1">
      <c r="A317" s="13"/>
      <c r="B317" s="232"/>
      <c r="C317" s="233"/>
      <c r="D317" s="234" t="s">
        <v>150</v>
      </c>
      <c r="E317" s="235" t="s">
        <v>19</v>
      </c>
      <c r="F317" s="236" t="s">
        <v>343</v>
      </c>
      <c r="G317" s="233"/>
      <c r="H317" s="237">
        <v>160.38</v>
      </c>
      <c r="I317" s="238"/>
      <c r="J317" s="233"/>
      <c r="K317" s="233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150</v>
      </c>
      <c r="AU317" s="243" t="s">
        <v>79</v>
      </c>
      <c r="AV317" s="13" t="s">
        <v>79</v>
      </c>
      <c r="AW317" s="13" t="s">
        <v>32</v>
      </c>
      <c r="AX317" s="13" t="s">
        <v>70</v>
      </c>
      <c r="AY317" s="243" t="s">
        <v>139</v>
      </c>
    </row>
    <row r="318" s="13" customFormat="1">
      <c r="A318" s="13"/>
      <c r="B318" s="232"/>
      <c r="C318" s="233"/>
      <c r="D318" s="234" t="s">
        <v>150</v>
      </c>
      <c r="E318" s="235" t="s">
        <v>19</v>
      </c>
      <c r="F318" s="236" t="s">
        <v>344</v>
      </c>
      <c r="G318" s="233"/>
      <c r="H318" s="237">
        <v>0.58299999999999996</v>
      </c>
      <c r="I318" s="238"/>
      <c r="J318" s="233"/>
      <c r="K318" s="233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150</v>
      </c>
      <c r="AU318" s="243" t="s">
        <v>79</v>
      </c>
      <c r="AV318" s="13" t="s">
        <v>79</v>
      </c>
      <c r="AW318" s="13" t="s">
        <v>32</v>
      </c>
      <c r="AX318" s="13" t="s">
        <v>70</v>
      </c>
      <c r="AY318" s="243" t="s">
        <v>139</v>
      </c>
    </row>
    <row r="319" s="14" customFormat="1">
      <c r="A319" s="14"/>
      <c r="B319" s="244"/>
      <c r="C319" s="245"/>
      <c r="D319" s="234" t="s">
        <v>150</v>
      </c>
      <c r="E319" s="246" t="s">
        <v>19</v>
      </c>
      <c r="F319" s="247" t="s">
        <v>152</v>
      </c>
      <c r="G319" s="245"/>
      <c r="H319" s="248">
        <v>160.96299999999999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150</v>
      </c>
      <c r="AU319" s="254" t="s">
        <v>79</v>
      </c>
      <c r="AV319" s="14" t="s">
        <v>146</v>
      </c>
      <c r="AW319" s="14" t="s">
        <v>32</v>
      </c>
      <c r="AX319" s="14" t="s">
        <v>77</v>
      </c>
      <c r="AY319" s="254" t="s">
        <v>139</v>
      </c>
    </row>
    <row r="320" s="2" customFormat="1" ht="24.15" customHeight="1">
      <c r="A320" s="40"/>
      <c r="B320" s="41"/>
      <c r="C320" s="214" t="s">
        <v>345</v>
      </c>
      <c r="D320" s="214" t="s">
        <v>141</v>
      </c>
      <c r="E320" s="215" t="s">
        <v>346</v>
      </c>
      <c r="F320" s="216" t="s">
        <v>347</v>
      </c>
      <c r="G320" s="217" t="s">
        <v>144</v>
      </c>
      <c r="H320" s="218">
        <v>108</v>
      </c>
      <c r="I320" s="219"/>
      <c r="J320" s="220">
        <f>ROUND(I320*H320,2)</f>
        <v>0</v>
      </c>
      <c r="K320" s="216" t="s">
        <v>145</v>
      </c>
      <c r="L320" s="46"/>
      <c r="M320" s="221" t="s">
        <v>19</v>
      </c>
      <c r="N320" s="222" t="s">
        <v>41</v>
      </c>
      <c r="O320" s="86"/>
      <c r="P320" s="223">
        <f>O320*H320</f>
        <v>0</v>
      </c>
      <c r="Q320" s="223">
        <v>0</v>
      </c>
      <c r="R320" s="223">
        <f>Q320*H320</f>
        <v>0</v>
      </c>
      <c r="S320" s="223">
        <v>0</v>
      </c>
      <c r="T320" s="224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5" t="s">
        <v>146</v>
      </c>
      <c r="AT320" s="225" t="s">
        <v>141</v>
      </c>
      <c r="AU320" s="225" t="s">
        <v>79</v>
      </c>
      <c r="AY320" s="19" t="s">
        <v>139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9" t="s">
        <v>77</v>
      </c>
      <c r="BK320" s="226">
        <f>ROUND(I320*H320,2)</f>
        <v>0</v>
      </c>
      <c r="BL320" s="19" t="s">
        <v>146</v>
      </c>
      <c r="BM320" s="225" t="s">
        <v>348</v>
      </c>
    </row>
    <row r="321" s="2" customFormat="1">
      <c r="A321" s="40"/>
      <c r="B321" s="41"/>
      <c r="C321" s="42"/>
      <c r="D321" s="227" t="s">
        <v>148</v>
      </c>
      <c r="E321" s="42"/>
      <c r="F321" s="228" t="s">
        <v>349</v>
      </c>
      <c r="G321" s="42"/>
      <c r="H321" s="42"/>
      <c r="I321" s="229"/>
      <c r="J321" s="42"/>
      <c r="K321" s="42"/>
      <c r="L321" s="46"/>
      <c r="M321" s="230"/>
      <c r="N321" s="231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148</v>
      </c>
      <c r="AU321" s="19" t="s">
        <v>79</v>
      </c>
    </row>
    <row r="322" s="13" customFormat="1">
      <c r="A322" s="13"/>
      <c r="B322" s="232"/>
      <c r="C322" s="233"/>
      <c r="D322" s="234" t="s">
        <v>150</v>
      </c>
      <c r="E322" s="235" t="s">
        <v>19</v>
      </c>
      <c r="F322" s="236" t="s">
        <v>229</v>
      </c>
      <c r="G322" s="233"/>
      <c r="H322" s="237">
        <v>108</v>
      </c>
      <c r="I322" s="238"/>
      <c r="J322" s="233"/>
      <c r="K322" s="233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150</v>
      </c>
      <c r="AU322" s="243" t="s">
        <v>79</v>
      </c>
      <c r="AV322" s="13" t="s">
        <v>79</v>
      </c>
      <c r="AW322" s="13" t="s">
        <v>32</v>
      </c>
      <c r="AX322" s="13" t="s">
        <v>70</v>
      </c>
      <c r="AY322" s="243" t="s">
        <v>139</v>
      </c>
    </row>
    <row r="323" s="14" customFormat="1">
      <c r="A323" s="14"/>
      <c r="B323" s="244"/>
      <c r="C323" s="245"/>
      <c r="D323" s="234" t="s">
        <v>150</v>
      </c>
      <c r="E323" s="246" t="s">
        <v>19</v>
      </c>
      <c r="F323" s="247" t="s">
        <v>152</v>
      </c>
      <c r="G323" s="245"/>
      <c r="H323" s="248">
        <v>108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150</v>
      </c>
      <c r="AU323" s="254" t="s">
        <v>79</v>
      </c>
      <c r="AV323" s="14" t="s">
        <v>146</v>
      </c>
      <c r="AW323" s="14" t="s">
        <v>32</v>
      </c>
      <c r="AX323" s="14" t="s">
        <v>77</v>
      </c>
      <c r="AY323" s="254" t="s">
        <v>139</v>
      </c>
    </row>
    <row r="324" s="2" customFormat="1" ht="24.15" customHeight="1">
      <c r="A324" s="40"/>
      <c r="B324" s="41"/>
      <c r="C324" s="214" t="s">
        <v>350</v>
      </c>
      <c r="D324" s="214" t="s">
        <v>141</v>
      </c>
      <c r="E324" s="215" t="s">
        <v>351</v>
      </c>
      <c r="F324" s="216" t="s">
        <v>352</v>
      </c>
      <c r="G324" s="217" t="s">
        <v>144</v>
      </c>
      <c r="H324" s="218">
        <v>206</v>
      </c>
      <c r="I324" s="219"/>
      <c r="J324" s="220">
        <f>ROUND(I324*H324,2)</f>
        <v>0</v>
      </c>
      <c r="K324" s="216" t="s">
        <v>145</v>
      </c>
      <c r="L324" s="46"/>
      <c r="M324" s="221" t="s">
        <v>19</v>
      </c>
      <c r="N324" s="222" t="s">
        <v>41</v>
      </c>
      <c r="O324" s="86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146</v>
      </c>
      <c r="AT324" s="225" t="s">
        <v>141</v>
      </c>
      <c r="AU324" s="225" t="s">
        <v>79</v>
      </c>
      <c r="AY324" s="19" t="s">
        <v>139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77</v>
      </c>
      <c r="BK324" s="226">
        <f>ROUND(I324*H324,2)</f>
        <v>0</v>
      </c>
      <c r="BL324" s="19" t="s">
        <v>146</v>
      </c>
      <c r="BM324" s="225" t="s">
        <v>353</v>
      </c>
    </row>
    <row r="325" s="2" customFormat="1">
      <c r="A325" s="40"/>
      <c r="B325" s="41"/>
      <c r="C325" s="42"/>
      <c r="D325" s="227" t="s">
        <v>148</v>
      </c>
      <c r="E325" s="42"/>
      <c r="F325" s="228" t="s">
        <v>354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148</v>
      </c>
      <c r="AU325" s="19" t="s">
        <v>79</v>
      </c>
    </row>
    <row r="326" s="13" customFormat="1">
      <c r="A326" s="13"/>
      <c r="B326" s="232"/>
      <c r="C326" s="233"/>
      <c r="D326" s="234" t="s">
        <v>150</v>
      </c>
      <c r="E326" s="235" t="s">
        <v>19</v>
      </c>
      <c r="F326" s="236" t="s">
        <v>355</v>
      </c>
      <c r="G326" s="233"/>
      <c r="H326" s="237">
        <v>206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150</v>
      </c>
      <c r="AU326" s="243" t="s">
        <v>79</v>
      </c>
      <c r="AV326" s="13" t="s">
        <v>79</v>
      </c>
      <c r="AW326" s="13" t="s">
        <v>32</v>
      </c>
      <c r="AX326" s="13" t="s">
        <v>70</v>
      </c>
      <c r="AY326" s="243" t="s">
        <v>139</v>
      </c>
    </row>
    <row r="327" s="14" customFormat="1">
      <c r="A327" s="14"/>
      <c r="B327" s="244"/>
      <c r="C327" s="245"/>
      <c r="D327" s="234" t="s">
        <v>150</v>
      </c>
      <c r="E327" s="246" t="s">
        <v>19</v>
      </c>
      <c r="F327" s="247" t="s">
        <v>152</v>
      </c>
      <c r="G327" s="245"/>
      <c r="H327" s="248">
        <v>206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150</v>
      </c>
      <c r="AU327" s="254" t="s">
        <v>79</v>
      </c>
      <c r="AV327" s="14" t="s">
        <v>146</v>
      </c>
      <c r="AW327" s="14" t="s">
        <v>32</v>
      </c>
      <c r="AX327" s="14" t="s">
        <v>77</v>
      </c>
      <c r="AY327" s="254" t="s">
        <v>139</v>
      </c>
    </row>
    <row r="328" s="2" customFormat="1" ht="16.5" customHeight="1">
      <c r="A328" s="40"/>
      <c r="B328" s="41"/>
      <c r="C328" s="276" t="s">
        <v>356</v>
      </c>
      <c r="D328" s="276" t="s">
        <v>326</v>
      </c>
      <c r="E328" s="277" t="s">
        <v>357</v>
      </c>
      <c r="F328" s="278" t="s">
        <v>358</v>
      </c>
      <c r="G328" s="279" t="s">
        <v>359</v>
      </c>
      <c r="H328" s="280">
        <v>5.1500000000000004</v>
      </c>
      <c r="I328" s="281"/>
      <c r="J328" s="282">
        <f>ROUND(I328*H328,2)</f>
        <v>0</v>
      </c>
      <c r="K328" s="278" t="s">
        <v>145</v>
      </c>
      <c r="L328" s="283"/>
      <c r="M328" s="284" t="s">
        <v>19</v>
      </c>
      <c r="N328" s="285" t="s">
        <v>41</v>
      </c>
      <c r="O328" s="86"/>
      <c r="P328" s="223">
        <f>O328*H328</f>
        <v>0</v>
      </c>
      <c r="Q328" s="223">
        <v>0.001</v>
      </c>
      <c r="R328" s="223">
        <f>Q328*H328</f>
        <v>0.0051500000000000001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193</v>
      </c>
      <c r="AT328" s="225" t="s">
        <v>326</v>
      </c>
      <c r="AU328" s="225" t="s">
        <v>79</v>
      </c>
      <c r="AY328" s="19" t="s">
        <v>139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77</v>
      </c>
      <c r="BK328" s="226">
        <f>ROUND(I328*H328,2)</f>
        <v>0</v>
      </c>
      <c r="BL328" s="19" t="s">
        <v>146</v>
      </c>
      <c r="BM328" s="225" t="s">
        <v>360</v>
      </c>
    </row>
    <row r="329" s="13" customFormat="1">
      <c r="A329" s="13"/>
      <c r="B329" s="232"/>
      <c r="C329" s="233"/>
      <c r="D329" s="234" t="s">
        <v>150</v>
      </c>
      <c r="E329" s="233"/>
      <c r="F329" s="236" t="s">
        <v>361</v>
      </c>
      <c r="G329" s="233"/>
      <c r="H329" s="237">
        <v>5.1500000000000004</v>
      </c>
      <c r="I329" s="238"/>
      <c r="J329" s="233"/>
      <c r="K329" s="233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150</v>
      </c>
      <c r="AU329" s="243" t="s">
        <v>79</v>
      </c>
      <c r="AV329" s="13" t="s">
        <v>79</v>
      </c>
      <c r="AW329" s="13" t="s">
        <v>4</v>
      </c>
      <c r="AX329" s="13" t="s">
        <v>77</v>
      </c>
      <c r="AY329" s="243" t="s">
        <v>139</v>
      </c>
    </row>
    <row r="330" s="2" customFormat="1" ht="21.75" customHeight="1">
      <c r="A330" s="40"/>
      <c r="B330" s="41"/>
      <c r="C330" s="214" t="s">
        <v>362</v>
      </c>
      <c r="D330" s="214" t="s">
        <v>141</v>
      </c>
      <c r="E330" s="215" t="s">
        <v>363</v>
      </c>
      <c r="F330" s="216" t="s">
        <v>364</v>
      </c>
      <c r="G330" s="217" t="s">
        <v>144</v>
      </c>
      <c r="H330" s="218">
        <v>98</v>
      </c>
      <c r="I330" s="219"/>
      <c r="J330" s="220">
        <f>ROUND(I330*H330,2)</f>
        <v>0</v>
      </c>
      <c r="K330" s="216" t="s">
        <v>145</v>
      </c>
      <c r="L330" s="46"/>
      <c r="M330" s="221" t="s">
        <v>19</v>
      </c>
      <c r="N330" s="222" t="s">
        <v>41</v>
      </c>
      <c r="O330" s="86"/>
      <c r="P330" s="223">
        <f>O330*H330</f>
        <v>0</v>
      </c>
      <c r="Q330" s="223">
        <v>0</v>
      </c>
      <c r="R330" s="223">
        <f>Q330*H330</f>
        <v>0</v>
      </c>
      <c r="S330" s="223">
        <v>0</v>
      </c>
      <c r="T330" s="224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5" t="s">
        <v>146</v>
      </c>
      <c r="AT330" s="225" t="s">
        <v>141</v>
      </c>
      <c r="AU330" s="225" t="s">
        <v>79</v>
      </c>
      <c r="AY330" s="19" t="s">
        <v>139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9" t="s">
        <v>77</v>
      </c>
      <c r="BK330" s="226">
        <f>ROUND(I330*H330,2)</f>
        <v>0</v>
      </c>
      <c r="BL330" s="19" t="s">
        <v>146</v>
      </c>
      <c r="BM330" s="225" t="s">
        <v>365</v>
      </c>
    </row>
    <row r="331" s="2" customFormat="1">
      <c r="A331" s="40"/>
      <c r="B331" s="41"/>
      <c r="C331" s="42"/>
      <c r="D331" s="227" t="s">
        <v>148</v>
      </c>
      <c r="E331" s="42"/>
      <c r="F331" s="228" t="s">
        <v>366</v>
      </c>
      <c r="G331" s="42"/>
      <c r="H331" s="42"/>
      <c r="I331" s="229"/>
      <c r="J331" s="42"/>
      <c r="K331" s="42"/>
      <c r="L331" s="46"/>
      <c r="M331" s="230"/>
      <c r="N331" s="231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148</v>
      </c>
      <c r="AU331" s="19" t="s">
        <v>79</v>
      </c>
    </row>
    <row r="332" s="13" customFormat="1">
      <c r="A332" s="13"/>
      <c r="B332" s="232"/>
      <c r="C332" s="233"/>
      <c r="D332" s="234" t="s">
        <v>150</v>
      </c>
      <c r="E332" s="235" t="s">
        <v>19</v>
      </c>
      <c r="F332" s="236" t="s">
        <v>367</v>
      </c>
      <c r="G332" s="233"/>
      <c r="H332" s="237">
        <v>98</v>
      </c>
      <c r="I332" s="238"/>
      <c r="J332" s="233"/>
      <c r="K332" s="233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150</v>
      </c>
      <c r="AU332" s="243" t="s">
        <v>79</v>
      </c>
      <c r="AV332" s="13" t="s">
        <v>79</v>
      </c>
      <c r="AW332" s="13" t="s">
        <v>32</v>
      </c>
      <c r="AX332" s="13" t="s">
        <v>70</v>
      </c>
      <c r="AY332" s="243" t="s">
        <v>139</v>
      </c>
    </row>
    <row r="333" s="14" customFormat="1">
      <c r="A333" s="14"/>
      <c r="B333" s="244"/>
      <c r="C333" s="245"/>
      <c r="D333" s="234" t="s">
        <v>150</v>
      </c>
      <c r="E333" s="246" t="s">
        <v>19</v>
      </c>
      <c r="F333" s="247" t="s">
        <v>152</v>
      </c>
      <c r="G333" s="245"/>
      <c r="H333" s="248">
        <v>98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150</v>
      </c>
      <c r="AU333" s="254" t="s">
        <v>79</v>
      </c>
      <c r="AV333" s="14" t="s">
        <v>146</v>
      </c>
      <c r="AW333" s="14" t="s">
        <v>32</v>
      </c>
      <c r="AX333" s="14" t="s">
        <v>77</v>
      </c>
      <c r="AY333" s="254" t="s">
        <v>139</v>
      </c>
    </row>
    <row r="334" s="12" customFormat="1" ht="22.8" customHeight="1">
      <c r="A334" s="12"/>
      <c r="B334" s="198"/>
      <c r="C334" s="199"/>
      <c r="D334" s="200" t="s">
        <v>69</v>
      </c>
      <c r="E334" s="212" t="s">
        <v>146</v>
      </c>
      <c r="F334" s="212" t="s">
        <v>368</v>
      </c>
      <c r="G334" s="199"/>
      <c r="H334" s="199"/>
      <c r="I334" s="202"/>
      <c r="J334" s="213">
        <f>BK334</f>
        <v>0</v>
      </c>
      <c r="K334" s="199"/>
      <c r="L334" s="204"/>
      <c r="M334" s="205"/>
      <c r="N334" s="206"/>
      <c r="O334" s="206"/>
      <c r="P334" s="207">
        <f>SUM(P335:P340)</f>
        <v>0</v>
      </c>
      <c r="Q334" s="206"/>
      <c r="R334" s="207">
        <f>SUM(R335:R340)</f>
        <v>0</v>
      </c>
      <c r="S334" s="206"/>
      <c r="T334" s="208">
        <f>SUM(T335:T340)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9" t="s">
        <v>77</v>
      </c>
      <c r="AT334" s="210" t="s">
        <v>69</v>
      </c>
      <c r="AU334" s="210" t="s">
        <v>77</v>
      </c>
      <c r="AY334" s="209" t="s">
        <v>139</v>
      </c>
      <c r="BK334" s="211">
        <f>SUM(BK335:BK340)</f>
        <v>0</v>
      </c>
    </row>
    <row r="335" s="2" customFormat="1" ht="16.5" customHeight="1">
      <c r="A335" s="40"/>
      <c r="B335" s="41"/>
      <c r="C335" s="214" t="s">
        <v>369</v>
      </c>
      <c r="D335" s="214" t="s">
        <v>141</v>
      </c>
      <c r="E335" s="215" t="s">
        <v>370</v>
      </c>
      <c r="F335" s="216" t="s">
        <v>371</v>
      </c>
      <c r="G335" s="217" t="s">
        <v>233</v>
      </c>
      <c r="H335" s="218">
        <v>16.559999999999999</v>
      </c>
      <c r="I335" s="219"/>
      <c r="J335" s="220">
        <f>ROUND(I335*H335,2)</f>
        <v>0</v>
      </c>
      <c r="K335" s="216" t="s">
        <v>145</v>
      </c>
      <c r="L335" s="46"/>
      <c r="M335" s="221" t="s">
        <v>19</v>
      </c>
      <c r="N335" s="222" t="s">
        <v>41</v>
      </c>
      <c r="O335" s="86"/>
      <c r="P335" s="223">
        <f>O335*H335</f>
        <v>0</v>
      </c>
      <c r="Q335" s="223">
        <v>0</v>
      </c>
      <c r="R335" s="223">
        <f>Q335*H335</f>
        <v>0</v>
      </c>
      <c r="S335" s="223">
        <v>0</v>
      </c>
      <c r="T335" s="224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5" t="s">
        <v>146</v>
      </c>
      <c r="AT335" s="225" t="s">
        <v>141</v>
      </c>
      <c r="AU335" s="225" t="s">
        <v>79</v>
      </c>
      <c r="AY335" s="19" t="s">
        <v>139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9" t="s">
        <v>77</v>
      </c>
      <c r="BK335" s="226">
        <f>ROUND(I335*H335,2)</f>
        <v>0</v>
      </c>
      <c r="BL335" s="19" t="s">
        <v>146</v>
      </c>
      <c r="BM335" s="225" t="s">
        <v>372</v>
      </c>
    </row>
    <row r="336" s="2" customFormat="1">
      <c r="A336" s="40"/>
      <c r="B336" s="41"/>
      <c r="C336" s="42"/>
      <c r="D336" s="227" t="s">
        <v>148</v>
      </c>
      <c r="E336" s="42"/>
      <c r="F336" s="228" t="s">
        <v>373</v>
      </c>
      <c r="G336" s="42"/>
      <c r="H336" s="42"/>
      <c r="I336" s="229"/>
      <c r="J336" s="42"/>
      <c r="K336" s="42"/>
      <c r="L336" s="46"/>
      <c r="M336" s="230"/>
      <c r="N336" s="231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148</v>
      </c>
      <c r="AU336" s="19" t="s">
        <v>79</v>
      </c>
    </row>
    <row r="337" s="15" customFormat="1">
      <c r="A337" s="15"/>
      <c r="B337" s="255"/>
      <c r="C337" s="256"/>
      <c r="D337" s="234" t="s">
        <v>150</v>
      </c>
      <c r="E337" s="257" t="s">
        <v>19</v>
      </c>
      <c r="F337" s="258" t="s">
        <v>336</v>
      </c>
      <c r="G337" s="256"/>
      <c r="H337" s="257" t="s">
        <v>19</v>
      </c>
      <c r="I337" s="259"/>
      <c r="J337" s="256"/>
      <c r="K337" s="256"/>
      <c r="L337" s="260"/>
      <c r="M337" s="261"/>
      <c r="N337" s="262"/>
      <c r="O337" s="262"/>
      <c r="P337" s="262"/>
      <c r="Q337" s="262"/>
      <c r="R337" s="262"/>
      <c r="S337" s="262"/>
      <c r="T337" s="263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4" t="s">
        <v>150</v>
      </c>
      <c r="AU337" s="264" t="s">
        <v>79</v>
      </c>
      <c r="AV337" s="15" t="s">
        <v>77</v>
      </c>
      <c r="AW337" s="15" t="s">
        <v>32</v>
      </c>
      <c r="AX337" s="15" t="s">
        <v>70</v>
      </c>
      <c r="AY337" s="264" t="s">
        <v>139</v>
      </c>
    </row>
    <row r="338" s="13" customFormat="1">
      <c r="A338" s="13"/>
      <c r="B338" s="232"/>
      <c r="C338" s="233"/>
      <c r="D338" s="234" t="s">
        <v>150</v>
      </c>
      <c r="E338" s="235" t="s">
        <v>19</v>
      </c>
      <c r="F338" s="236" t="s">
        <v>374</v>
      </c>
      <c r="G338" s="233"/>
      <c r="H338" s="237">
        <v>16.5</v>
      </c>
      <c r="I338" s="238"/>
      <c r="J338" s="233"/>
      <c r="K338" s="233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150</v>
      </c>
      <c r="AU338" s="243" t="s">
        <v>79</v>
      </c>
      <c r="AV338" s="13" t="s">
        <v>79</v>
      </c>
      <c r="AW338" s="13" t="s">
        <v>32</v>
      </c>
      <c r="AX338" s="13" t="s">
        <v>70</v>
      </c>
      <c r="AY338" s="243" t="s">
        <v>139</v>
      </c>
    </row>
    <row r="339" s="13" customFormat="1">
      <c r="A339" s="13"/>
      <c r="B339" s="232"/>
      <c r="C339" s="233"/>
      <c r="D339" s="234" t="s">
        <v>150</v>
      </c>
      <c r="E339" s="235" t="s">
        <v>19</v>
      </c>
      <c r="F339" s="236" t="s">
        <v>375</v>
      </c>
      <c r="G339" s="233"/>
      <c r="H339" s="237">
        <v>0.059999999999999998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150</v>
      </c>
      <c r="AU339" s="243" t="s">
        <v>79</v>
      </c>
      <c r="AV339" s="13" t="s">
        <v>79</v>
      </c>
      <c r="AW339" s="13" t="s">
        <v>32</v>
      </c>
      <c r="AX339" s="13" t="s">
        <v>70</v>
      </c>
      <c r="AY339" s="243" t="s">
        <v>139</v>
      </c>
    </row>
    <row r="340" s="14" customFormat="1">
      <c r="A340" s="14"/>
      <c r="B340" s="244"/>
      <c r="C340" s="245"/>
      <c r="D340" s="234" t="s">
        <v>150</v>
      </c>
      <c r="E340" s="246" t="s">
        <v>19</v>
      </c>
      <c r="F340" s="247" t="s">
        <v>152</v>
      </c>
      <c r="G340" s="245"/>
      <c r="H340" s="248">
        <v>16.559999999999999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150</v>
      </c>
      <c r="AU340" s="254" t="s">
        <v>79</v>
      </c>
      <c r="AV340" s="14" t="s">
        <v>146</v>
      </c>
      <c r="AW340" s="14" t="s">
        <v>32</v>
      </c>
      <c r="AX340" s="14" t="s">
        <v>77</v>
      </c>
      <c r="AY340" s="254" t="s">
        <v>139</v>
      </c>
    </row>
    <row r="341" s="12" customFormat="1" ht="22.8" customHeight="1">
      <c r="A341" s="12"/>
      <c r="B341" s="198"/>
      <c r="C341" s="199"/>
      <c r="D341" s="200" t="s">
        <v>69</v>
      </c>
      <c r="E341" s="212" t="s">
        <v>173</v>
      </c>
      <c r="F341" s="212" t="s">
        <v>376</v>
      </c>
      <c r="G341" s="199"/>
      <c r="H341" s="199"/>
      <c r="I341" s="202"/>
      <c r="J341" s="213">
        <f>BK341</f>
        <v>0</v>
      </c>
      <c r="K341" s="199"/>
      <c r="L341" s="204"/>
      <c r="M341" s="205"/>
      <c r="N341" s="206"/>
      <c r="O341" s="206"/>
      <c r="P341" s="207">
        <f>SUM(P342:P392)</f>
        <v>0</v>
      </c>
      <c r="Q341" s="206"/>
      <c r="R341" s="207">
        <f>SUM(R342:R392)</f>
        <v>6.3297600000000003</v>
      </c>
      <c r="S341" s="206"/>
      <c r="T341" s="208">
        <f>SUM(T342:T392)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09" t="s">
        <v>77</v>
      </c>
      <c r="AT341" s="210" t="s">
        <v>69</v>
      </c>
      <c r="AU341" s="210" t="s">
        <v>77</v>
      </c>
      <c r="AY341" s="209" t="s">
        <v>139</v>
      </c>
      <c r="BK341" s="211">
        <f>SUM(BK342:BK392)</f>
        <v>0</v>
      </c>
    </row>
    <row r="342" s="2" customFormat="1" ht="21.75" customHeight="1">
      <c r="A342" s="40"/>
      <c r="B342" s="41"/>
      <c r="C342" s="214" t="s">
        <v>377</v>
      </c>
      <c r="D342" s="214" t="s">
        <v>141</v>
      </c>
      <c r="E342" s="215" t="s">
        <v>378</v>
      </c>
      <c r="F342" s="216" t="s">
        <v>379</v>
      </c>
      <c r="G342" s="217" t="s">
        <v>144</v>
      </c>
      <c r="H342" s="218">
        <v>13</v>
      </c>
      <c r="I342" s="219"/>
      <c r="J342" s="220">
        <f>ROUND(I342*H342,2)</f>
        <v>0</v>
      </c>
      <c r="K342" s="216" t="s">
        <v>145</v>
      </c>
      <c r="L342" s="46"/>
      <c r="M342" s="221" t="s">
        <v>19</v>
      </c>
      <c r="N342" s="222" t="s">
        <v>41</v>
      </c>
      <c r="O342" s="86"/>
      <c r="P342" s="223">
        <f>O342*H342</f>
        <v>0</v>
      </c>
      <c r="Q342" s="223">
        <v>0</v>
      </c>
      <c r="R342" s="223">
        <f>Q342*H342</f>
        <v>0</v>
      </c>
      <c r="S342" s="223">
        <v>0</v>
      </c>
      <c r="T342" s="224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25" t="s">
        <v>146</v>
      </c>
      <c r="AT342" s="225" t="s">
        <v>141</v>
      </c>
      <c r="AU342" s="225" t="s">
        <v>79</v>
      </c>
      <c r="AY342" s="19" t="s">
        <v>139</v>
      </c>
      <c r="BE342" s="226">
        <f>IF(N342="základní",J342,0)</f>
        <v>0</v>
      </c>
      <c r="BF342" s="226">
        <f>IF(N342="snížená",J342,0)</f>
        <v>0</v>
      </c>
      <c r="BG342" s="226">
        <f>IF(N342="zákl. přenesená",J342,0)</f>
        <v>0</v>
      </c>
      <c r="BH342" s="226">
        <f>IF(N342="sníž. přenesená",J342,0)</f>
        <v>0</v>
      </c>
      <c r="BI342" s="226">
        <f>IF(N342="nulová",J342,0)</f>
        <v>0</v>
      </c>
      <c r="BJ342" s="19" t="s">
        <v>77</v>
      </c>
      <c r="BK342" s="226">
        <f>ROUND(I342*H342,2)</f>
        <v>0</v>
      </c>
      <c r="BL342" s="19" t="s">
        <v>146</v>
      </c>
      <c r="BM342" s="225" t="s">
        <v>380</v>
      </c>
    </row>
    <row r="343" s="2" customFormat="1">
      <c r="A343" s="40"/>
      <c r="B343" s="41"/>
      <c r="C343" s="42"/>
      <c r="D343" s="227" t="s">
        <v>148</v>
      </c>
      <c r="E343" s="42"/>
      <c r="F343" s="228" t="s">
        <v>381</v>
      </c>
      <c r="G343" s="42"/>
      <c r="H343" s="42"/>
      <c r="I343" s="229"/>
      <c r="J343" s="42"/>
      <c r="K343" s="42"/>
      <c r="L343" s="46"/>
      <c r="M343" s="230"/>
      <c r="N343" s="231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148</v>
      </c>
      <c r="AU343" s="19" t="s">
        <v>79</v>
      </c>
    </row>
    <row r="344" s="13" customFormat="1">
      <c r="A344" s="13"/>
      <c r="B344" s="232"/>
      <c r="C344" s="233"/>
      <c r="D344" s="234" t="s">
        <v>150</v>
      </c>
      <c r="E344" s="235" t="s">
        <v>19</v>
      </c>
      <c r="F344" s="236" t="s">
        <v>382</v>
      </c>
      <c r="G344" s="233"/>
      <c r="H344" s="237">
        <v>3</v>
      </c>
      <c r="I344" s="238"/>
      <c r="J344" s="233"/>
      <c r="K344" s="233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150</v>
      </c>
      <c r="AU344" s="243" t="s">
        <v>79</v>
      </c>
      <c r="AV344" s="13" t="s">
        <v>79</v>
      </c>
      <c r="AW344" s="13" t="s">
        <v>32</v>
      </c>
      <c r="AX344" s="13" t="s">
        <v>70</v>
      </c>
      <c r="AY344" s="243" t="s">
        <v>139</v>
      </c>
    </row>
    <row r="345" s="16" customFormat="1">
      <c r="A345" s="16"/>
      <c r="B345" s="265"/>
      <c r="C345" s="266"/>
      <c r="D345" s="234" t="s">
        <v>150</v>
      </c>
      <c r="E345" s="267" t="s">
        <v>19</v>
      </c>
      <c r="F345" s="268" t="s">
        <v>166</v>
      </c>
      <c r="G345" s="266"/>
      <c r="H345" s="269">
        <v>3</v>
      </c>
      <c r="I345" s="270"/>
      <c r="J345" s="266"/>
      <c r="K345" s="266"/>
      <c r="L345" s="271"/>
      <c r="M345" s="272"/>
      <c r="N345" s="273"/>
      <c r="O345" s="273"/>
      <c r="P345" s="273"/>
      <c r="Q345" s="273"/>
      <c r="R345" s="273"/>
      <c r="S345" s="273"/>
      <c r="T345" s="274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75" t="s">
        <v>150</v>
      </c>
      <c r="AU345" s="275" t="s">
        <v>79</v>
      </c>
      <c r="AV345" s="16" t="s">
        <v>158</v>
      </c>
      <c r="AW345" s="16" t="s">
        <v>32</v>
      </c>
      <c r="AX345" s="16" t="s">
        <v>70</v>
      </c>
      <c r="AY345" s="275" t="s">
        <v>139</v>
      </c>
    </row>
    <row r="346" s="13" customFormat="1">
      <c r="A346" s="13"/>
      <c r="B346" s="232"/>
      <c r="C346" s="233"/>
      <c r="D346" s="234" t="s">
        <v>150</v>
      </c>
      <c r="E346" s="235" t="s">
        <v>19</v>
      </c>
      <c r="F346" s="236" t="s">
        <v>383</v>
      </c>
      <c r="G346" s="233"/>
      <c r="H346" s="237">
        <v>10</v>
      </c>
      <c r="I346" s="238"/>
      <c r="J346" s="233"/>
      <c r="K346" s="233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150</v>
      </c>
      <c r="AU346" s="243" t="s">
        <v>79</v>
      </c>
      <c r="AV346" s="13" t="s">
        <v>79</v>
      </c>
      <c r="AW346" s="13" t="s">
        <v>32</v>
      </c>
      <c r="AX346" s="13" t="s">
        <v>70</v>
      </c>
      <c r="AY346" s="243" t="s">
        <v>139</v>
      </c>
    </row>
    <row r="347" s="16" customFormat="1">
      <c r="A347" s="16"/>
      <c r="B347" s="265"/>
      <c r="C347" s="266"/>
      <c r="D347" s="234" t="s">
        <v>150</v>
      </c>
      <c r="E347" s="267" t="s">
        <v>19</v>
      </c>
      <c r="F347" s="268" t="s">
        <v>166</v>
      </c>
      <c r="G347" s="266"/>
      <c r="H347" s="269">
        <v>10</v>
      </c>
      <c r="I347" s="270"/>
      <c r="J347" s="266"/>
      <c r="K347" s="266"/>
      <c r="L347" s="271"/>
      <c r="M347" s="272"/>
      <c r="N347" s="273"/>
      <c r="O347" s="273"/>
      <c r="P347" s="273"/>
      <c r="Q347" s="273"/>
      <c r="R347" s="273"/>
      <c r="S347" s="273"/>
      <c r="T347" s="274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75" t="s">
        <v>150</v>
      </c>
      <c r="AU347" s="275" t="s">
        <v>79</v>
      </c>
      <c r="AV347" s="16" t="s">
        <v>158</v>
      </c>
      <c r="AW347" s="16" t="s">
        <v>32</v>
      </c>
      <c r="AX347" s="16" t="s">
        <v>70</v>
      </c>
      <c r="AY347" s="275" t="s">
        <v>139</v>
      </c>
    </row>
    <row r="348" s="14" customFormat="1">
      <c r="A348" s="14"/>
      <c r="B348" s="244"/>
      <c r="C348" s="245"/>
      <c r="D348" s="234" t="s">
        <v>150</v>
      </c>
      <c r="E348" s="246" t="s">
        <v>19</v>
      </c>
      <c r="F348" s="247" t="s">
        <v>152</v>
      </c>
      <c r="G348" s="245"/>
      <c r="H348" s="248">
        <v>13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150</v>
      </c>
      <c r="AU348" s="254" t="s">
        <v>79</v>
      </c>
      <c r="AV348" s="14" t="s">
        <v>146</v>
      </c>
      <c r="AW348" s="14" t="s">
        <v>32</v>
      </c>
      <c r="AX348" s="14" t="s">
        <v>77</v>
      </c>
      <c r="AY348" s="254" t="s">
        <v>139</v>
      </c>
    </row>
    <row r="349" s="2" customFormat="1" ht="21.75" customHeight="1">
      <c r="A349" s="40"/>
      <c r="B349" s="41"/>
      <c r="C349" s="214" t="s">
        <v>384</v>
      </c>
      <c r="D349" s="214" t="s">
        <v>141</v>
      </c>
      <c r="E349" s="215" t="s">
        <v>385</v>
      </c>
      <c r="F349" s="216" t="s">
        <v>386</v>
      </c>
      <c r="G349" s="217" t="s">
        <v>144</v>
      </c>
      <c r="H349" s="218">
        <v>65.670000000000002</v>
      </c>
      <c r="I349" s="219"/>
      <c r="J349" s="220">
        <f>ROUND(I349*H349,2)</f>
        <v>0</v>
      </c>
      <c r="K349" s="216" t="s">
        <v>145</v>
      </c>
      <c r="L349" s="46"/>
      <c r="M349" s="221" t="s">
        <v>19</v>
      </c>
      <c r="N349" s="222" t="s">
        <v>41</v>
      </c>
      <c r="O349" s="86"/>
      <c r="P349" s="223">
        <f>O349*H349</f>
        <v>0</v>
      </c>
      <c r="Q349" s="223">
        <v>0</v>
      </c>
      <c r="R349" s="223">
        <f>Q349*H349</f>
        <v>0</v>
      </c>
      <c r="S349" s="223">
        <v>0</v>
      </c>
      <c r="T349" s="224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5" t="s">
        <v>146</v>
      </c>
      <c r="AT349" s="225" t="s">
        <v>141</v>
      </c>
      <c r="AU349" s="225" t="s">
        <v>79</v>
      </c>
      <c r="AY349" s="19" t="s">
        <v>139</v>
      </c>
      <c r="BE349" s="226">
        <f>IF(N349="základní",J349,0)</f>
        <v>0</v>
      </c>
      <c r="BF349" s="226">
        <f>IF(N349="snížená",J349,0)</f>
        <v>0</v>
      </c>
      <c r="BG349" s="226">
        <f>IF(N349="zákl. přenesená",J349,0)</f>
        <v>0</v>
      </c>
      <c r="BH349" s="226">
        <f>IF(N349="sníž. přenesená",J349,0)</f>
        <v>0</v>
      </c>
      <c r="BI349" s="226">
        <f>IF(N349="nulová",J349,0)</f>
        <v>0</v>
      </c>
      <c r="BJ349" s="19" t="s">
        <v>77</v>
      </c>
      <c r="BK349" s="226">
        <f>ROUND(I349*H349,2)</f>
        <v>0</v>
      </c>
      <c r="BL349" s="19" t="s">
        <v>146</v>
      </c>
      <c r="BM349" s="225" t="s">
        <v>387</v>
      </c>
    </row>
    <row r="350" s="2" customFormat="1">
      <c r="A350" s="40"/>
      <c r="B350" s="41"/>
      <c r="C350" s="42"/>
      <c r="D350" s="227" t="s">
        <v>148</v>
      </c>
      <c r="E350" s="42"/>
      <c r="F350" s="228" t="s">
        <v>388</v>
      </c>
      <c r="G350" s="42"/>
      <c r="H350" s="42"/>
      <c r="I350" s="229"/>
      <c r="J350" s="42"/>
      <c r="K350" s="42"/>
      <c r="L350" s="46"/>
      <c r="M350" s="230"/>
      <c r="N350" s="231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148</v>
      </c>
      <c r="AU350" s="19" t="s">
        <v>79</v>
      </c>
    </row>
    <row r="351" s="13" customFormat="1">
      <c r="A351" s="13"/>
      <c r="B351" s="232"/>
      <c r="C351" s="233"/>
      <c r="D351" s="234" t="s">
        <v>150</v>
      </c>
      <c r="E351" s="235" t="s">
        <v>19</v>
      </c>
      <c r="F351" s="236" t="s">
        <v>382</v>
      </c>
      <c r="G351" s="233"/>
      <c r="H351" s="237">
        <v>3</v>
      </c>
      <c r="I351" s="238"/>
      <c r="J351" s="233"/>
      <c r="K351" s="233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150</v>
      </c>
      <c r="AU351" s="243" t="s">
        <v>79</v>
      </c>
      <c r="AV351" s="13" t="s">
        <v>79</v>
      </c>
      <c r="AW351" s="13" t="s">
        <v>32</v>
      </c>
      <c r="AX351" s="13" t="s">
        <v>70</v>
      </c>
      <c r="AY351" s="243" t="s">
        <v>139</v>
      </c>
    </row>
    <row r="352" s="16" customFormat="1">
      <c r="A352" s="16"/>
      <c r="B352" s="265"/>
      <c r="C352" s="266"/>
      <c r="D352" s="234" t="s">
        <v>150</v>
      </c>
      <c r="E352" s="267" t="s">
        <v>19</v>
      </c>
      <c r="F352" s="268" t="s">
        <v>166</v>
      </c>
      <c r="G352" s="266"/>
      <c r="H352" s="269">
        <v>3</v>
      </c>
      <c r="I352" s="270"/>
      <c r="J352" s="266"/>
      <c r="K352" s="266"/>
      <c r="L352" s="271"/>
      <c r="M352" s="272"/>
      <c r="N352" s="273"/>
      <c r="O352" s="273"/>
      <c r="P352" s="273"/>
      <c r="Q352" s="273"/>
      <c r="R352" s="273"/>
      <c r="S352" s="273"/>
      <c r="T352" s="274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75" t="s">
        <v>150</v>
      </c>
      <c r="AU352" s="275" t="s">
        <v>79</v>
      </c>
      <c r="AV352" s="16" t="s">
        <v>158</v>
      </c>
      <c r="AW352" s="16" t="s">
        <v>32</v>
      </c>
      <c r="AX352" s="16" t="s">
        <v>70</v>
      </c>
      <c r="AY352" s="275" t="s">
        <v>139</v>
      </c>
    </row>
    <row r="353" s="15" customFormat="1">
      <c r="A353" s="15"/>
      <c r="B353" s="255"/>
      <c r="C353" s="256"/>
      <c r="D353" s="234" t="s">
        <v>150</v>
      </c>
      <c r="E353" s="257" t="s">
        <v>19</v>
      </c>
      <c r="F353" s="258" t="s">
        <v>389</v>
      </c>
      <c r="G353" s="256"/>
      <c r="H353" s="257" t="s">
        <v>19</v>
      </c>
      <c r="I353" s="259"/>
      <c r="J353" s="256"/>
      <c r="K353" s="256"/>
      <c r="L353" s="260"/>
      <c r="M353" s="261"/>
      <c r="N353" s="262"/>
      <c r="O353" s="262"/>
      <c r="P353" s="262"/>
      <c r="Q353" s="262"/>
      <c r="R353" s="262"/>
      <c r="S353" s="262"/>
      <c r="T353" s="263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4" t="s">
        <v>150</v>
      </c>
      <c r="AU353" s="264" t="s">
        <v>79</v>
      </c>
      <c r="AV353" s="15" t="s">
        <v>77</v>
      </c>
      <c r="AW353" s="15" t="s">
        <v>32</v>
      </c>
      <c r="AX353" s="15" t="s">
        <v>70</v>
      </c>
      <c r="AY353" s="264" t="s">
        <v>139</v>
      </c>
    </row>
    <row r="354" s="13" customFormat="1">
      <c r="A354" s="13"/>
      <c r="B354" s="232"/>
      <c r="C354" s="233"/>
      <c r="D354" s="234" t="s">
        <v>150</v>
      </c>
      <c r="E354" s="235" t="s">
        <v>19</v>
      </c>
      <c r="F354" s="236" t="s">
        <v>164</v>
      </c>
      <c r="G354" s="233"/>
      <c r="H354" s="237">
        <v>7.5899999999999999</v>
      </c>
      <c r="I354" s="238"/>
      <c r="J354" s="233"/>
      <c r="K354" s="233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150</v>
      </c>
      <c r="AU354" s="243" t="s">
        <v>79</v>
      </c>
      <c r="AV354" s="13" t="s">
        <v>79</v>
      </c>
      <c r="AW354" s="13" t="s">
        <v>32</v>
      </c>
      <c r="AX354" s="13" t="s">
        <v>70</v>
      </c>
      <c r="AY354" s="243" t="s">
        <v>139</v>
      </c>
    </row>
    <row r="355" s="13" customFormat="1">
      <c r="A355" s="13"/>
      <c r="B355" s="232"/>
      <c r="C355" s="233"/>
      <c r="D355" s="234" t="s">
        <v>150</v>
      </c>
      <c r="E355" s="235" t="s">
        <v>19</v>
      </c>
      <c r="F355" s="236" t="s">
        <v>165</v>
      </c>
      <c r="G355" s="233"/>
      <c r="H355" s="237">
        <v>0.29999999999999999</v>
      </c>
      <c r="I355" s="238"/>
      <c r="J355" s="233"/>
      <c r="K355" s="233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150</v>
      </c>
      <c r="AU355" s="243" t="s">
        <v>79</v>
      </c>
      <c r="AV355" s="13" t="s">
        <v>79</v>
      </c>
      <c r="AW355" s="13" t="s">
        <v>32</v>
      </c>
      <c r="AX355" s="13" t="s">
        <v>70</v>
      </c>
      <c r="AY355" s="243" t="s">
        <v>139</v>
      </c>
    </row>
    <row r="356" s="16" customFormat="1">
      <c r="A356" s="16"/>
      <c r="B356" s="265"/>
      <c r="C356" s="266"/>
      <c r="D356" s="234" t="s">
        <v>150</v>
      </c>
      <c r="E356" s="267" t="s">
        <v>19</v>
      </c>
      <c r="F356" s="268" t="s">
        <v>166</v>
      </c>
      <c r="G356" s="266"/>
      <c r="H356" s="269">
        <v>7.8899999999999997</v>
      </c>
      <c r="I356" s="270"/>
      <c r="J356" s="266"/>
      <c r="K356" s="266"/>
      <c r="L356" s="271"/>
      <c r="M356" s="272"/>
      <c r="N356" s="273"/>
      <c r="O356" s="273"/>
      <c r="P356" s="273"/>
      <c r="Q356" s="273"/>
      <c r="R356" s="273"/>
      <c r="S356" s="273"/>
      <c r="T356" s="274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T356" s="275" t="s">
        <v>150</v>
      </c>
      <c r="AU356" s="275" t="s">
        <v>79</v>
      </c>
      <c r="AV356" s="16" t="s">
        <v>158</v>
      </c>
      <c r="AW356" s="16" t="s">
        <v>32</v>
      </c>
      <c r="AX356" s="16" t="s">
        <v>70</v>
      </c>
      <c r="AY356" s="275" t="s">
        <v>139</v>
      </c>
    </row>
    <row r="357" s="15" customFormat="1">
      <c r="A357" s="15"/>
      <c r="B357" s="255"/>
      <c r="C357" s="256"/>
      <c r="D357" s="234" t="s">
        <v>150</v>
      </c>
      <c r="E357" s="257" t="s">
        <v>19</v>
      </c>
      <c r="F357" s="258" t="s">
        <v>390</v>
      </c>
      <c r="G357" s="256"/>
      <c r="H357" s="257" t="s">
        <v>19</v>
      </c>
      <c r="I357" s="259"/>
      <c r="J357" s="256"/>
      <c r="K357" s="256"/>
      <c r="L357" s="260"/>
      <c r="M357" s="261"/>
      <c r="N357" s="262"/>
      <c r="O357" s="262"/>
      <c r="P357" s="262"/>
      <c r="Q357" s="262"/>
      <c r="R357" s="262"/>
      <c r="S357" s="262"/>
      <c r="T357" s="263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4" t="s">
        <v>150</v>
      </c>
      <c r="AU357" s="264" t="s">
        <v>79</v>
      </c>
      <c r="AV357" s="15" t="s">
        <v>77</v>
      </c>
      <c r="AW357" s="15" t="s">
        <v>32</v>
      </c>
      <c r="AX357" s="15" t="s">
        <v>70</v>
      </c>
      <c r="AY357" s="264" t="s">
        <v>139</v>
      </c>
    </row>
    <row r="358" s="13" customFormat="1">
      <c r="A358" s="13"/>
      <c r="B358" s="232"/>
      <c r="C358" s="233"/>
      <c r="D358" s="234" t="s">
        <v>150</v>
      </c>
      <c r="E358" s="235" t="s">
        <v>19</v>
      </c>
      <c r="F358" s="236" t="s">
        <v>391</v>
      </c>
      <c r="G358" s="233"/>
      <c r="H358" s="237">
        <v>54.780000000000001</v>
      </c>
      <c r="I358" s="238"/>
      <c r="J358" s="233"/>
      <c r="K358" s="233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150</v>
      </c>
      <c r="AU358" s="243" t="s">
        <v>79</v>
      </c>
      <c r="AV358" s="13" t="s">
        <v>79</v>
      </c>
      <c r="AW358" s="13" t="s">
        <v>32</v>
      </c>
      <c r="AX358" s="13" t="s">
        <v>70</v>
      </c>
      <c r="AY358" s="243" t="s">
        <v>139</v>
      </c>
    </row>
    <row r="359" s="16" customFormat="1">
      <c r="A359" s="16"/>
      <c r="B359" s="265"/>
      <c r="C359" s="266"/>
      <c r="D359" s="234" t="s">
        <v>150</v>
      </c>
      <c r="E359" s="267" t="s">
        <v>19</v>
      </c>
      <c r="F359" s="268" t="s">
        <v>166</v>
      </c>
      <c r="G359" s="266"/>
      <c r="H359" s="269">
        <v>54.780000000000001</v>
      </c>
      <c r="I359" s="270"/>
      <c r="J359" s="266"/>
      <c r="K359" s="266"/>
      <c r="L359" s="271"/>
      <c r="M359" s="272"/>
      <c r="N359" s="273"/>
      <c r="O359" s="273"/>
      <c r="P359" s="273"/>
      <c r="Q359" s="273"/>
      <c r="R359" s="273"/>
      <c r="S359" s="273"/>
      <c r="T359" s="274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T359" s="275" t="s">
        <v>150</v>
      </c>
      <c r="AU359" s="275" t="s">
        <v>79</v>
      </c>
      <c r="AV359" s="16" t="s">
        <v>158</v>
      </c>
      <c r="AW359" s="16" t="s">
        <v>32</v>
      </c>
      <c r="AX359" s="16" t="s">
        <v>70</v>
      </c>
      <c r="AY359" s="275" t="s">
        <v>139</v>
      </c>
    </row>
    <row r="360" s="14" customFormat="1">
      <c r="A360" s="14"/>
      <c r="B360" s="244"/>
      <c r="C360" s="245"/>
      <c r="D360" s="234" t="s">
        <v>150</v>
      </c>
      <c r="E360" s="246" t="s">
        <v>19</v>
      </c>
      <c r="F360" s="247" t="s">
        <v>152</v>
      </c>
      <c r="G360" s="245"/>
      <c r="H360" s="248">
        <v>65.670000000000002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150</v>
      </c>
      <c r="AU360" s="254" t="s">
        <v>79</v>
      </c>
      <c r="AV360" s="14" t="s">
        <v>146</v>
      </c>
      <c r="AW360" s="14" t="s">
        <v>32</v>
      </c>
      <c r="AX360" s="14" t="s">
        <v>77</v>
      </c>
      <c r="AY360" s="254" t="s">
        <v>139</v>
      </c>
    </row>
    <row r="361" s="2" customFormat="1" ht="21.75" customHeight="1">
      <c r="A361" s="40"/>
      <c r="B361" s="41"/>
      <c r="C361" s="214" t="s">
        <v>392</v>
      </c>
      <c r="D361" s="214" t="s">
        <v>141</v>
      </c>
      <c r="E361" s="215" t="s">
        <v>393</v>
      </c>
      <c r="F361" s="216" t="s">
        <v>394</v>
      </c>
      <c r="G361" s="217" t="s">
        <v>144</v>
      </c>
      <c r="H361" s="218">
        <v>15</v>
      </c>
      <c r="I361" s="219"/>
      <c r="J361" s="220">
        <f>ROUND(I361*H361,2)</f>
        <v>0</v>
      </c>
      <c r="K361" s="216" t="s">
        <v>145</v>
      </c>
      <c r="L361" s="46"/>
      <c r="M361" s="221" t="s">
        <v>19</v>
      </c>
      <c r="N361" s="222" t="s">
        <v>41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146</v>
      </c>
      <c r="AT361" s="225" t="s">
        <v>141</v>
      </c>
      <c r="AU361" s="225" t="s">
        <v>79</v>
      </c>
      <c r="AY361" s="19" t="s">
        <v>139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77</v>
      </c>
      <c r="BK361" s="226">
        <f>ROUND(I361*H361,2)</f>
        <v>0</v>
      </c>
      <c r="BL361" s="19" t="s">
        <v>146</v>
      </c>
      <c r="BM361" s="225" t="s">
        <v>395</v>
      </c>
    </row>
    <row r="362" s="2" customFormat="1">
      <c r="A362" s="40"/>
      <c r="B362" s="41"/>
      <c r="C362" s="42"/>
      <c r="D362" s="227" t="s">
        <v>148</v>
      </c>
      <c r="E362" s="42"/>
      <c r="F362" s="228" t="s">
        <v>396</v>
      </c>
      <c r="G362" s="42"/>
      <c r="H362" s="42"/>
      <c r="I362" s="229"/>
      <c r="J362" s="42"/>
      <c r="K362" s="42"/>
      <c r="L362" s="46"/>
      <c r="M362" s="230"/>
      <c r="N362" s="231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148</v>
      </c>
      <c r="AU362" s="19" t="s">
        <v>79</v>
      </c>
    </row>
    <row r="363" s="13" customFormat="1">
      <c r="A363" s="13"/>
      <c r="B363" s="232"/>
      <c r="C363" s="233"/>
      <c r="D363" s="234" t="s">
        <v>150</v>
      </c>
      <c r="E363" s="235" t="s">
        <v>19</v>
      </c>
      <c r="F363" s="236" t="s">
        <v>397</v>
      </c>
      <c r="G363" s="233"/>
      <c r="H363" s="237">
        <v>15</v>
      </c>
      <c r="I363" s="238"/>
      <c r="J363" s="233"/>
      <c r="K363" s="233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150</v>
      </c>
      <c r="AU363" s="243" t="s">
        <v>79</v>
      </c>
      <c r="AV363" s="13" t="s">
        <v>79</v>
      </c>
      <c r="AW363" s="13" t="s">
        <v>32</v>
      </c>
      <c r="AX363" s="13" t="s">
        <v>70</v>
      </c>
      <c r="AY363" s="243" t="s">
        <v>139</v>
      </c>
    </row>
    <row r="364" s="14" customFormat="1">
      <c r="A364" s="14"/>
      <c r="B364" s="244"/>
      <c r="C364" s="245"/>
      <c r="D364" s="234" t="s">
        <v>150</v>
      </c>
      <c r="E364" s="246" t="s">
        <v>19</v>
      </c>
      <c r="F364" s="247" t="s">
        <v>152</v>
      </c>
      <c r="G364" s="245"/>
      <c r="H364" s="248">
        <v>15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150</v>
      </c>
      <c r="AU364" s="254" t="s">
        <v>79</v>
      </c>
      <c r="AV364" s="14" t="s">
        <v>146</v>
      </c>
      <c r="AW364" s="14" t="s">
        <v>32</v>
      </c>
      <c r="AX364" s="14" t="s">
        <v>77</v>
      </c>
      <c r="AY364" s="254" t="s">
        <v>139</v>
      </c>
    </row>
    <row r="365" s="2" customFormat="1" ht="24.15" customHeight="1">
      <c r="A365" s="40"/>
      <c r="B365" s="41"/>
      <c r="C365" s="214" t="s">
        <v>398</v>
      </c>
      <c r="D365" s="214" t="s">
        <v>141</v>
      </c>
      <c r="E365" s="215" t="s">
        <v>399</v>
      </c>
      <c r="F365" s="216" t="s">
        <v>400</v>
      </c>
      <c r="G365" s="217" t="s">
        <v>144</v>
      </c>
      <c r="H365" s="218">
        <v>25</v>
      </c>
      <c r="I365" s="219"/>
      <c r="J365" s="220">
        <f>ROUND(I365*H365,2)</f>
        <v>0</v>
      </c>
      <c r="K365" s="216" t="s">
        <v>145</v>
      </c>
      <c r="L365" s="46"/>
      <c r="M365" s="221" t="s">
        <v>19</v>
      </c>
      <c r="N365" s="222" t="s">
        <v>41</v>
      </c>
      <c r="O365" s="86"/>
      <c r="P365" s="223">
        <f>O365*H365</f>
        <v>0</v>
      </c>
      <c r="Q365" s="223">
        <v>0</v>
      </c>
      <c r="R365" s="223">
        <f>Q365*H365</f>
        <v>0</v>
      </c>
      <c r="S365" s="223">
        <v>0</v>
      </c>
      <c r="T365" s="224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25" t="s">
        <v>146</v>
      </c>
      <c r="AT365" s="225" t="s">
        <v>141</v>
      </c>
      <c r="AU365" s="225" t="s">
        <v>79</v>
      </c>
      <c r="AY365" s="19" t="s">
        <v>139</v>
      </c>
      <c r="BE365" s="226">
        <f>IF(N365="základní",J365,0)</f>
        <v>0</v>
      </c>
      <c r="BF365" s="226">
        <f>IF(N365="snížená",J365,0)</f>
        <v>0</v>
      </c>
      <c r="BG365" s="226">
        <f>IF(N365="zákl. přenesená",J365,0)</f>
        <v>0</v>
      </c>
      <c r="BH365" s="226">
        <f>IF(N365="sníž. přenesená",J365,0)</f>
        <v>0</v>
      </c>
      <c r="BI365" s="226">
        <f>IF(N365="nulová",J365,0)</f>
        <v>0</v>
      </c>
      <c r="BJ365" s="19" t="s">
        <v>77</v>
      </c>
      <c r="BK365" s="226">
        <f>ROUND(I365*H365,2)</f>
        <v>0</v>
      </c>
      <c r="BL365" s="19" t="s">
        <v>146</v>
      </c>
      <c r="BM365" s="225" t="s">
        <v>401</v>
      </c>
    </row>
    <row r="366" s="2" customFormat="1">
      <c r="A366" s="40"/>
      <c r="B366" s="41"/>
      <c r="C366" s="42"/>
      <c r="D366" s="227" t="s">
        <v>148</v>
      </c>
      <c r="E366" s="42"/>
      <c r="F366" s="228" t="s">
        <v>402</v>
      </c>
      <c r="G366" s="42"/>
      <c r="H366" s="42"/>
      <c r="I366" s="229"/>
      <c r="J366" s="42"/>
      <c r="K366" s="42"/>
      <c r="L366" s="46"/>
      <c r="M366" s="230"/>
      <c r="N366" s="231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148</v>
      </c>
      <c r="AU366" s="19" t="s">
        <v>79</v>
      </c>
    </row>
    <row r="367" s="13" customFormat="1">
      <c r="A367" s="13"/>
      <c r="B367" s="232"/>
      <c r="C367" s="233"/>
      <c r="D367" s="234" t="s">
        <v>150</v>
      </c>
      <c r="E367" s="235" t="s">
        <v>19</v>
      </c>
      <c r="F367" s="236" t="s">
        <v>403</v>
      </c>
      <c r="G367" s="233"/>
      <c r="H367" s="237">
        <v>25</v>
      </c>
      <c r="I367" s="238"/>
      <c r="J367" s="233"/>
      <c r="K367" s="233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150</v>
      </c>
      <c r="AU367" s="243" t="s">
        <v>79</v>
      </c>
      <c r="AV367" s="13" t="s">
        <v>79</v>
      </c>
      <c r="AW367" s="13" t="s">
        <v>32</v>
      </c>
      <c r="AX367" s="13" t="s">
        <v>70</v>
      </c>
      <c r="AY367" s="243" t="s">
        <v>139</v>
      </c>
    </row>
    <row r="368" s="14" customFormat="1">
      <c r="A368" s="14"/>
      <c r="B368" s="244"/>
      <c r="C368" s="245"/>
      <c r="D368" s="234" t="s">
        <v>150</v>
      </c>
      <c r="E368" s="246" t="s">
        <v>19</v>
      </c>
      <c r="F368" s="247" t="s">
        <v>152</v>
      </c>
      <c r="G368" s="245"/>
      <c r="H368" s="248">
        <v>25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150</v>
      </c>
      <c r="AU368" s="254" t="s">
        <v>79</v>
      </c>
      <c r="AV368" s="14" t="s">
        <v>146</v>
      </c>
      <c r="AW368" s="14" t="s">
        <v>32</v>
      </c>
      <c r="AX368" s="14" t="s">
        <v>77</v>
      </c>
      <c r="AY368" s="254" t="s">
        <v>139</v>
      </c>
    </row>
    <row r="369" s="2" customFormat="1" ht="16.5" customHeight="1">
      <c r="A369" s="40"/>
      <c r="B369" s="41"/>
      <c r="C369" s="214" t="s">
        <v>404</v>
      </c>
      <c r="D369" s="214" t="s">
        <v>141</v>
      </c>
      <c r="E369" s="215" t="s">
        <v>405</v>
      </c>
      <c r="F369" s="216" t="s">
        <v>406</v>
      </c>
      <c r="G369" s="217" t="s">
        <v>144</v>
      </c>
      <c r="H369" s="218">
        <v>25</v>
      </c>
      <c r="I369" s="219"/>
      <c r="J369" s="220">
        <f>ROUND(I369*H369,2)</f>
        <v>0</v>
      </c>
      <c r="K369" s="216" t="s">
        <v>145</v>
      </c>
      <c r="L369" s="46"/>
      <c r="M369" s="221" t="s">
        <v>19</v>
      </c>
      <c r="N369" s="222" t="s">
        <v>41</v>
      </c>
      <c r="O369" s="86"/>
      <c r="P369" s="223">
        <f>O369*H369</f>
        <v>0</v>
      </c>
      <c r="Q369" s="223">
        <v>0</v>
      </c>
      <c r="R369" s="223">
        <f>Q369*H369</f>
        <v>0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146</v>
      </c>
      <c r="AT369" s="225" t="s">
        <v>141</v>
      </c>
      <c r="AU369" s="225" t="s">
        <v>79</v>
      </c>
      <c r="AY369" s="19" t="s">
        <v>139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77</v>
      </c>
      <c r="BK369" s="226">
        <f>ROUND(I369*H369,2)</f>
        <v>0</v>
      </c>
      <c r="BL369" s="19" t="s">
        <v>146</v>
      </c>
      <c r="BM369" s="225" t="s">
        <v>407</v>
      </c>
    </row>
    <row r="370" s="2" customFormat="1">
      <c r="A370" s="40"/>
      <c r="B370" s="41"/>
      <c r="C370" s="42"/>
      <c r="D370" s="227" t="s">
        <v>148</v>
      </c>
      <c r="E370" s="42"/>
      <c r="F370" s="228" t="s">
        <v>408</v>
      </c>
      <c r="G370" s="42"/>
      <c r="H370" s="42"/>
      <c r="I370" s="229"/>
      <c r="J370" s="42"/>
      <c r="K370" s="42"/>
      <c r="L370" s="46"/>
      <c r="M370" s="230"/>
      <c r="N370" s="231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148</v>
      </c>
      <c r="AU370" s="19" t="s">
        <v>79</v>
      </c>
    </row>
    <row r="371" s="13" customFormat="1">
      <c r="A371" s="13"/>
      <c r="B371" s="232"/>
      <c r="C371" s="233"/>
      <c r="D371" s="234" t="s">
        <v>150</v>
      </c>
      <c r="E371" s="235" t="s">
        <v>19</v>
      </c>
      <c r="F371" s="236" t="s">
        <v>403</v>
      </c>
      <c r="G371" s="233"/>
      <c r="H371" s="237">
        <v>25</v>
      </c>
      <c r="I371" s="238"/>
      <c r="J371" s="233"/>
      <c r="K371" s="233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150</v>
      </c>
      <c r="AU371" s="243" t="s">
        <v>79</v>
      </c>
      <c r="AV371" s="13" t="s">
        <v>79</v>
      </c>
      <c r="AW371" s="13" t="s">
        <v>32</v>
      </c>
      <c r="AX371" s="13" t="s">
        <v>70</v>
      </c>
      <c r="AY371" s="243" t="s">
        <v>139</v>
      </c>
    </row>
    <row r="372" s="14" customFormat="1">
      <c r="A372" s="14"/>
      <c r="B372" s="244"/>
      <c r="C372" s="245"/>
      <c r="D372" s="234" t="s">
        <v>150</v>
      </c>
      <c r="E372" s="246" t="s">
        <v>19</v>
      </c>
      <c r="F372" s="247" t="s">
        <v>152</v>
      </c>
      <c r="G372" s="245"/>
      <c r="H372" s="248">
        <v>25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150</v>
      </c>
      <c r="AU372" s="254" t="s">
        <v>79</v>
      </c>
      <c r="AV372" s="14" t="s">
        <v>146</v>
      </c>
      <c r="AW372" s="14" t="s">
        <v>32</v>
      </c>
      <c r="AX372" s="14" t="s">
        <v>77</v>
      </c>
      <c r="AY372" s="254" t="s">
        <v>139</v>
      </c>
    </row>
    <row r="373" s="2" customFormat="1" ht="16.5" customHeight="1">
      <c r="A373" s="40"/>
      <c r="B373" s="41"/>
      <c r="C373" s="214" t="s">
        <v>409</v>
      </c>
      <c r="D373" s="214" t="s">
        <v>141</v>
      </c>
      <c r="E373" s="215" t="s">
        <v>410</v>
      </c>
      <c r="F373" s="216" t="s">
        <v>411</v>
      </c>
      <c r="G373" s="217" t="s">
        <v>144</v>
      </c>
      <c r="H373" s="218">
        <v>25</v>
      </c>
      <c r="I373" s="219"/>
      <c r="J373" s="220">
        <f>ROUND(I373*H373,2)</f>
        <v>0</v>
      </c>
      <c r="K373" s="216" t="s">
        <v>145</v>
      </c>
      <c r="L373" s="46"/>
      <c r="M373" s="221" t="s">
        <v>19</v>
      </c>
      <c r="N373" s="222" t="s">
        <v>41</v>
      </c>
      <c r="O373" s="86"/>
      <c r="P373" s="223">
        <f>O373*H373</f>
        <v>0</v>
      </c>
      <c r="Q373" s="223">
        <v>0</v>
      </c>
      <c r="R373" s="223">
        <f>Q373*H373</f>
        <v>0</v>
      </c>
      <c r="S373" s="223">
        <v>0</v>
      </c>
      <c r="T373" s="224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5" t="s">
        <v>146</v>
      </c>
      <c r="AT373" s="225" t="s">
        <v>141</v>
      </c>
      <c r="AU373" s="225" t="s">
        <v>79</v>
      </c>
      <c r="AY373" s="19" t="s">
        <v>139</v>
      </c>
      <c r="BE373" s="226">
        <f>IF(N373="základní",J373,0)</f>
        <v>0</v>
      </c>
      <c r="BF373" s="226">
        <f>IF(N373="snížená",J373,0)</f>
        <v>0</v>
      </c>
      <c r="BG373" s="226">
        <f>IF(N373="zákl. přenesená",J373,0)</f>
        <v>0</v>
      </c>
      <c r="BH373" s="226">
        <f>IF(N373="sníž. přenesená",J373,0)</f>
        <v>0</v>
      </c>
      <c r="BI373" s="226">
        <f>IF(N373="nulová",J373,0)</f>
        <v>0</v>
      </c>
      <c r="BJ373" s="19" t="s">
        <v>77</v>
      </c>
      <c r="BK373" s="226">
        <f>ROUND(I373*H373,2)</f>
        <v>0</v>
      </c>
      <c r="BL373" s="19" t="s">
        <v>146</v>
      </c>
      <c r="BM373" s="225" t="s">
        <v>412</v>
      </c>
    </row>
    <row r="374" s="2" customFormat="1">
      <c r="A374" s="40"/>
      <c r="B374" s="41"/>
      <c r="C374" s="42"/>
      <c r="D374" s="227" t="s">
        <v>148</v>
      </c>
      <c r="E374" s="42"/>
      <c r="F374" s="228" t="s">
        <v>413</v>
      </c>
      <c r="G374" s="42"/>
      <c r="H374" s="42"/>
      <c r="I374" s="229"/>
      <c r="J374" s="42"/>
      <c r="K374" s="42"/>
      <c r="L374" s="46"/>
      <c r="M374" s="230"/>
      <c r="N374" s="231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148</v>
      </c>
      <c r="AU374" s="19" t="s">
        <v>79</v>
      </c>
    </row>
    <row r="375" s="13" customFormat="1">
      <c r="A375" s="13"/>
      <c r="B375" s="232"/>
      <c r="C375" s="233"/>
      <c r="D375" s="234" t="s">
        <v>150</v>
      </c>
      <c r="E375" s="235" t="s">
        <v>19</v>
      </c>
      <c r="F375" s="236" t="s">
        <v>403</v>
      </c>
      <c r="G375" s="233"/>
      <c r="H375" s="237">
        <v>25</v>
      </c>
      <c r="I375" s="238"/>
      <c r="J375" s="233"/>
      <c r="K375" s="233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150</v>
      </c>
      <c r="AU375" s="243" t="s">
        <v>79</v>
      </c>
      <c r="AV375" s="13" t="s">
        <v>79</v>
      </c>
      <c r="AW375" s="13" t="s">
        <v>32</v>
      </c>
      <c r="AX375" s="13" t="s">
        <v>70</v>
      </c>
      <c r="AY375" s="243" t="s">
        <v>139</v>
      </c>
    </row>
    <row r="376" s="14" customFormat="1">
      <c r="A376" s="14"/>
      <c r="B376" s="244"/>
      <c r="C376" s="245"/>
      <c r="D376" s="234" t="s">
        <v>150</v>
      </c>
      <c r="E376" s="246" t="s">
        <v>19</v>
      </c>
      <c r="F376" s="247" t="s">
        <v>152</v>
      </c>
      <c r="G376" s="245"/>
      <c r="H376" s="248">
        <v>25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150</v>
      </c>
      <c r="AU376" s="254" t="s">
        <v>79</v>
      </c>
      <c r="AV376" s="14" t="s">
        <v>146</v>
      </c>
      <c r="AW376" s="14" t="s">
        <v>32</v>
      </c>
      <c r="AX376" s="14" t="s">
        <v>77</v>
      </c>
      <c r="AY376" s="254" t="s">
        <v>139</v>
      </c>
    </row>
    <row r="377" s="2" customFormat="1" ht="24.15" customHeight="1">
      <c r="A377" s="40"/>
      <c r="B377" s="41"/>
      <c r="C377" s="214" t="s">
        <v>414</v>
      </c>
      <c r="D377" s="214" t="s">
        <v>141</v>
      </c>
      <c r="E377" s="215" t="s">
        <v>415</v>
      </c>
      <c r="F377" s="216" t="s">
        <v>416</v>
      </c>
      <c r="G377" s="217" t="s">
        <v>144</v>
      </c>
      <c r="H377" s="218">
        <v>25</v>
      </c>
      <c r="I377" s="219"/>
      <c r="J377" s="220">
        <f>ROUND(I377*H377,2)</f>
        <v>0</v>
      </c>
      <c r="K377" s="216" t="s">
        <v>145</v>
      </c>
      <c r="L377" s="46"/>
      <c r="M377" s="221" t="s">
        <v>19</v>
      </c>
      <c r="N377" s="222" t="s">
        <v>41</v>
      </c>
      <c r="O377" s="86"/>
      <c r="P377" s="223">
        <f>O377*H377</f>
        <v>0</v>
      </c>
      <c r="Q377" s="223">
        <v>0</v>
      </c>
      <c r="R377" s="223">
        <f>Q377*H377</f>
        <v>0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146</v>
      </c>
      <c r="AT377" s="225" t="s">
        <v>141</v>
      </c>
      <c r="AU377" s="225" t="s">
        <v>79</v>
      </c>
      <c r="AY377" s="19" t="s">
        <v>139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77</v>
      </c>
      <c r="BK377" s="226">
        <f>ROUND(I377*H377,2)</f>
        <v>0</v>
      </c>
      <c r="BL377" s="19" t="s">
        <v>146</v>
      </c>
      <c r="BM377" s="225" t="s">
        <v>417</v>
      </c>
    </row>
    <row r="378" s="2" customFormat="1">
      <c r="A378" s="40"/>
      <c r="B378" s="41"/>
      <c r="C378" s="42"/>
      <c r="D378" s="227" t="s">
        <v>148</v>
      </c>
      <c r="E378" s="42"/>
      <c r="F378" s="228" t="s">
        <v>418</v>
      </c>
      <c r="G378" s="42"/>
      <c r="H378" s="42"/>
      <c r="I378" s="229"/>
      <c r="J378" s="42"/>
      <c r="K378" s="42"/>
      <c r="L378" s="46"/>
      <c r="M378" s="230"/>
      <c r="N378" s="231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148</v>
      </c>
      <c r="AU378" s="19" t="s">
        <v>79</v>
      </c>
    </row>
    <row r="379" s="13" customFormat="1">
      <c r="A379" s="13"/>
      <c r="B379" s="232"/>
      <c r="C379" s="233"/>
      <c r="D379" s="234" t="s">
        <v>150</v>
      </c>
      <c r="E379" s="235" t="s">
        <v>19</v>
      </c>
      <c r="F379" s="236" t="s">
        <v>403</v>
      </c>
      <c r="G379" s="233"/>
      <c r="H379" s="237">
        <v>25</v>
      </c>
      <c r="I379" s="238"/>
      <c r="J379" s="233"/>
      <c r="K379" s="233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150</v>
      </c>
      <c r="AU379" s="243" t="s">
        <v>79</v>
      </c>
      <c r="AV379" s="13" t="s">
        <v>79</v>
      </c>
      <c r="AW379" s="13" t="s">
        <v>32</v>
      </c>
      <c r="AX379" s="13" t="s">
        <v>70</v>
      </c>
      <c r="AY379" s="243" t="s">
        <v>139</v>
      </c>
    </row>
    <row r="380" s="14" customFormat="1">
      <c r="A380" s="14"/>
      <c r="B380" s="244"/>
      <c r="C380" s="245"/>
      <c r="D380" s="234" t="s">
        <v>150</v>
      </c>
      <c r="E380" s="246" t="s">
        <v>19</v>
      </c>
      <c r="F380" s="247" t="s">
        <v>152</v>
      </c>
      <c r="G380" s="245"/>
      <c r="H380" s="248">
        <v>25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150</v>
      </c>
      <c r="AU380" s="254" t="s">
        <v>79</v>
      </c>
      <c r="AV380" s="14" t="s">
        <v>146</v>
      </c>
      <c r="AW380" s="14" t="s">
        <v>32</v>
      </c>
      <c r="AX380" s="14" t="s">
        <v>77</v>
      </c>
      <c r="AY380" s="254" t="s">
        <v>139</v>
      </c>
    </row>
    <row r="381" s="2" customFormat="1" ht="16.5" customHeight="1">
      <c r="A381" s="40"/>
      <c r="B381" s="41"/>
      <c r="C381" s="214" t="s">
        <v>419</v>
      </c>
      <c r="D381" s="214" t="s">
        <v>141</v>
      </c>
      <c r="E381" s="215" t="s">
        <v>420</v>
      </c>
      <c r="F381" s="216" t="s">
        <v>421</v>
      </c>
      <c r="G381" s="217" t="s">
        <v>144</v>
      </c>
      <c r="H381" s="218">
        <v>9</v>
      </c>
      <c r="I381" s="219"/>
      <c r="J381" s="220">
        <f>ROUND(I381*H381,2)</f>
        <v>0</v>
      </c>
      <c r="K381" s="216" t="s">
        <v>145</v>
      </c>
      <c r="L381" s="46"/>
      <c r="M381" s="221" t="s">
        <v>19</v>
      </c>
      <c r="N381" s="222" t="s">
        <v>41</v>
      </c>
      <c r="O381" s="86"/>
      <c r="P381" s="223">
        <f>O381*H381</f>
        <v>0</v>
      </c>
      <c r="Q381" s="223">
        <v>0</v>
      </c>
      <c r="R381" s="223">
        <f>Q381*H381</f>
        <v>0</v>
      </c>
      <c r="S381" s="223">
        <v>0</v>
      </c>
      <c r="T381" s="224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25" t="s">
        <v>146</v>
      </c>
      <c r="AT381" s="225" t="s">
        <v>141</v>
      </c>
      <c r="AU381" s="225" t="s">
        <v>79</v>
      </c>
      <c r="AY381" s="19" t="s">
        <v>139</v>
      </c>
      <c r="BE381" s="226">
        <f>IF(N381="základní",J381,0)</f>
        <v>0</v>
      </c>
      <c r="BF381" s="226">
        <f>IF(N381="snížená",J381,0)</f>
        <v>0</v>
      </c>
      <c r="BG381" s="226">
        <f>IF(N381="zákl. přenesená",J381,0)</f>
        <v>0</v>
      </c>
      <c r="BH381" s="226">
        <f>IF(N381="sníž. přenesená",J381,0)</f>
        <v>0</v>
      </c>
      <c r="BI381" s="226">
        <f>IF(N381="nulová",J381,0)</f>
        <v>0</v>
      </c>
      <c r="BJ381" s="19" t="s">
        <v>77</v>
      </c>
      <c r="BK381" s="226">
        <f>ROUND(I381*H381,2)</f>
        <v>0</v>
      </c>
      <c r="BL381" s="19" t="s">
        <v>146</v>
      </c>
      <c r="BM381" s="225" t="s">
        <v>422</v>
      </c>
    </row>
    <row r="382" s="2" customFormat="1">
      <c r="A382" s="40"/>
      <c r="B382" s="41"/>
      <c r="C382" s="42"/>
      <c r="D382" s="227" t="s">
        <v>148</v>
      </c>
      <c r="E382" s="42"/>
      <c r="F382" s="228" t="s">
        <v>423</v>
      </c>
      <c r="G382" s="42"/>
      <c r="H382" s="42"/>
      <c r="I382" s="229"/>
      <c r="J382" s="42"/>
      <c r="K382" s="42"/>
      <c r="L382" s="46"/>
      <c r="M382" s="230"/>
      <c r="N382" s="231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148</v>
      </c>
      <c r="AU382" s="19" t="s">
        <v>79</v>
      </c>
    </row>
    <row r="383" s="13" customFormat="1">
      <c r="A383" s="13"/>
      <c r="B383" s="232"/>
      <c r="C383" s="233"/>
      <c r="D383" s="234" t="s">
        <v>150</v>
      </c>
      <c r="E383" s="235" t="s">
        <v>19</v>
      </c>
      <c r="F383" s="236" t="s">
        <v>424</v>
      </c>
      <c r="G383" s="233"/>
      <c r="H383" s="237">
        <v>9</v>
      </c>
      <c r="I383" s="238"/>
      <c r="J383" s="233"/>
      <c r="K383" s="233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150</v>
      </c>
      <c r="AU383" s="243" t="s">
        <v>79</v>
      </c>
      <c r="AV383" s="13" t="s">
        <v>79</v>
      </c>
      <c r="AW383" s="13" t="s">
        <v>32</v>
      </c>
      <c r="AX383" s="13" t="s">
        <v>70</v>
      </c>
      <c r="AY383" s="243" t="s">
        <v>139</v>
      </c>
    </row>
    <row r="384" s="14" customFormat="1">
      <c r="A384" s="14"/>
      <c r="B384" s="244"/>
      <c r="C384" s="245"/>
      <c r="D384" s="234" t="s">
        <v>150</v>
      </c>
      <c r="E384" s="246" t="s">
        <v>19</v>
      </c>
      <c r="F384" s="247" t="s">
        <v>152</v>
      </c>
      <c r="G384" s="245"/>
      <c r="H384" s="248">
        <v>9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150</v>
      </c>
      <c r="AU384" s="254" t="s">
        <v>79</v>
      </c>
      <c r="AV384" s="14" t="s">
        <v>146</v>
      </c>
      <c r="AW384" s="14" t="s">
        <v>32</v>
      </c>
      <c r="AX384" s="14" t="s">
        <v>77</v>
      </c>
      <c r="AY384" s="254" t="s">
        <v>139</v>
      </c>
    </row>
    <row r="385" s="2" customFormat="1" ht="33" customHeight="1">
      <c r="A385" s="40"/>
      <c r="B385" s="41"/>
      <c r="C385" s="214" t="s">
        <v>425</v>
      </c>
      <c r="D385" s="214" t="s">
        <v>141</v>
      </c>
      <c r="E385" s="215" t="s">
        <v>426</v>
      </c>
      <c r="F385" s="216" t="s">
        <v>427</v>
      </c>
      <c r="G385" s="217" t="s">
        <v>144</v>
      </c>
      <c r="H385" s="218">
        <v>33</v>
      </c>
      <c r="I385" s="219"/>
      <c r="J385" s="220">
        <f>ROUND(I385*H385,2)</f>
        <v>0</v>
      </c>
      <c r="K385" s="216" t="s">
        <v>145</v>
      </c>
      <c r="L385" s="46"/>
      <c r="M385" s="221" t="s">
        <v>19</v>
      </c>
      <c r="N385" s="222" t="s">
        <v>41</v>
      </c>
      <c r="O385" s="86"/>
      <c r="P385" s="223">
        <f>O385*H385</f>
        <v>0</v>
      </c>
      <c r="Q385" s="223">
        <v>0.1837</v>
      </c>
      <c r="R385" s="223">
        <f>Q385*H385</f>
        <v>6.0621</v>
      </c>
      <c r="S385" s="223">
        <v>0</v>
      </c>
      <c r="T385" s="224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25" t="s">
        <v>146</v>
      </c>
      <c r="AT385" s="225" t="s">
        <v>141</v>
      </c>
      <c r="AU385" s="225" t="s">
        <v>79</v>
      </c>
      <c r="AY385" s="19" t="s">
        <v>139</v>
      </c>
      <c r="BE385" s="226">
        <f>IF(N385="základní",J385,0)</f>
        <v>0</v>
      </c>
      <c r="BF385" s="226">
        <f>IF(N385="snížená",J385,0)</f>
        <v>0</v>
      </c>
      <c r="BG385" s="226">
        <f>IF(N385="zákl. přenesená",J385,0)</f>
        <v>0</v>
      </c>
      <c r="BH385" s="226">
        <f>IF(N385="sníž. přenesená",J385,0)</f>
        <v>0</v>
      </c>
      <c r="BI385" s="226">
        <f>IF(N385="nulová",J385,0)</f>
        <v>0</v>
      </c>
      <c r="BJ385" s="19" t="s">
        <v>77</v>
      </c>
      <c r="BK385" s="226">
        <f>ROUND(I385*H385,2)</f>
        <v>0</v>
      </c>
      <c r="BL385" s="19" t="s">
        <v>146</v>
      </c>
      <c r="BM385" s="225" t="s">
        <v>428</v>
      </c>
    </row>
    <row r="386" s="2" customFormat="1">
      <c r="A386" s="40"/>
      <c r="B386" s="41"/>
      <c r="C386" s="42"/>
      <c r="D386" s="227" t="s">
        <v>148</v>
      </c>
      <c r="E386" s="42"/>
      <c r="F386" s="228" t="s">
        <v>429</v>
      </c>
      <c r="G386" s="42"/>
      <c r="H386" s="42"/>
      <c r="I386" s="229"/>
      <c r="J386" s="42"/>
      <c r="K386" s="42"/>
      <c r="L386" s="46"/>
      <c r="M386" s="230"/>
      <c r="N386" s="231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148</v>
      </c>
      <c r="AU386" s="19" t="s">
        <v>79</v>
      </c>
    </row>
    <row r="387" s="13" customFormat="1">
      <c r="A387" s="13"/>
      <c r="B387" s="232"/>
      <c r="C387" s="233"/>
      <c r="D387" s="234" t="s">
        <v>150</v>
      </c>
      <c r="E387" s="235" t="s">
        <v>19</v>
      </c>
      <c r="F387" s="236" t="s">
        <v>430</v>
      </c>
      <c r="G387" s="233"/>
      <c r="H387" s="237">
        <v>33</v>
      </c>
      <c r="I387" s="238"/>
      <c r="J387" s="233"/>
      <c r="K387" s="233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150</v>
      </c>
      <c r="AU387" s="243" t="s">
        <v>79</v>
      </c>
      <c r="AV387" s="13" t="s">
        <v>79</v>
      </c>
      <c r="AW387" s="13" t="s">
        <v>32</v>
      </c>
      <c r="AX387" s="13" t="s">
        <v>70</v>
      </c>
      <c r="AY387" s="243" t="s">
        <v>139</v>
      </c>
    </row>
    <row r="388" s="14" customFormat="1">
      <c r="A388" s="14"/>
      <c r="B388" s="244"/>
      <c r="C388" s="245"/>
      <c r="D388" s="234" t="s">
        <v>150</v>
      </c>
      <c r="E388" s="246" t="s">
        <v>19</v>
      </c>
      <c r="F388" s="247" t="s">
        <v>152</v>
      </c>
      <c r="G388" s="245"/>
      <c r="H388" s="248">
        <v>33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150</v>
      </c>
      <c r="AU388" s="254" t="s">
        <v>79</v>
      </c>
      <c r="AV388" s="14" t="s">
        <v>146</v>
      </c>
      <c r="AW388" s="14" t="s">
        <v>32</v>
      </c>
      <c r="AX388" s="14" t="s">
        <v>77</v>
      </c>
      <c r="AY388" s="254" t="s">
        <v>139</v>
      </c>
    </row>
    <row r="389" s="2" customFormat="1" ht="37.8" customHeight="1">
      <c r="A389" s="40"/>
      <c r="B389" s="41"/>
      <c r="C389" s="214" t="s">
        <v>431</v>
      </c>
      <c r="D389" s="214" t="s">
        <v>141</v>
      </c>
      <c r="E389" s="215" t="s">
        <v>432</v>
      </c>
      <c r="F389" s="216" t="s">
        <v>433</v>
      </c>
      <c r="G389" s="217" t="s">
        <v>144</v>
      </c>
      <c r="H389" s="218">
        <v>3</v>
      </c>
      <c r="I389" s="219"/>
      <c r="J389" s="220">
        <f>ROUND(I389*H389,2)</f>
        <v>0</v>
      </c>
      <c r="K389" s="216" t="s">
        <v>145</v>
      </c>
      <c r="L389" s="46"/>
      <c r="M389" s="221" t="s">
        <v>19</v>
      </c>
      <c r="N389" s="222" t="s">
        <v>41</v>
      </c>
      <c r="O389" s="86"/>
      <c r="P389" s="223">
        <f>O389*H389</f>
        <v>0</v>
      </c>
      <c r="Q389" s="223">
        <v>0.089219999999999994</v>
      </c>
      <c r="R389" s="223">
        <f>Q389*H389</f>
        <v>0.26766000000000001</v>
      </c>
      <c r="S389" s="223">
        <v>0</v>
      </c>
      <c r="T389" s="224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5" t="s">
        <v>146</v>
      </c>
      <c r="AT389" s="225" t="s">
        <v>141</v>
      </c>
      <c r="AU389" s="225" t="s">
        <v>79</v>
      </c>
      <c r="AY389" s="19" t="s">
        <v>139</v>
      </c>
      <c r="BE389" s="226">
        <f>IF(N389="základní",J389,0)</f>
        <v>0</v>
      </c>
      <c r="BF389" s="226">
        <f>IF(N389="snížená",J389,0)</f>
        <v>0</v>
      </c>
      <c r="BG389" s="226">
        <f>IF(N389="zákl. přenesená",J389,0)</f>
        <v>0</v>
      </c>
      <c r="BH389" s="226">
        <f>IF(N389="sníž. přenesená",J389,0)</f>
        <v>0</v>
      </c>
      <c r="BI389" s="226">
        <f>IF(N389="nulová",J389,0)</f>
        <v>0</v>
      </c>
      <c r="BJ389" s="19" t="s">
        <v>77</v>
      </c>
      <c r="BK389" s="226">
        <f>ROUND(I389*H389,2)</f>
        <v>0</v>
      </c>
      <c r="BL389" s="19" t="s">
        <v>146</v>
      </c>
      <c r="BM389" s="225" t="s">
        <v>434</v>
      </c>
    </row>
    <row r="390" s="2" customFormat="1">
      <c r="A390" s="40"/>
      <c r="B390" s="41"/>
      <c r="C390" s="42"/>
      <c r="D390" s="227" t="s">
        <v>148</v>
      </c>
      <c r="E390" s="42"/>
      <c r="F390" s="228" t="s">
        <v>435</v>
      </c>
      <c r="G390" s="42"/>
      <c r="H390" s="42"/>
      <c r="I390" s="229"/>
      <c r="J390" s="42"/>
      <c r="K390" s="42"/>
      <c r="L390" s="46"/>
      <c r="M390" s="230"/>
      <c r="N390" s="231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148</v>
      </c>
      <c r="AU390" s="19" t="s">
        <v>79</v>
      </c>
    </row>
    <row r="391" s="13" customFormat="1">
      <c r="A391" s="13"/>
      <c r="B391" s="232"/>
      <c r="C391" s="233"/>
      <c r="D391" s="234" t="s">
        <v>150</v>
      </c>
      <c r="E391" s="235" t="s">
        <v>19</v>
      </c>
      <c r="F391" s="236" t="s">
        <v>436</v>
      </c>
      <c r="G391" s="233"/>
      <c r="H391" s="237">
        <v>3</v>
      </c>
      <c r="I391" s="238"/>
      <c r="J391" s="233"/>
      <c r="K391" s="233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150</v>
      </c>
      <c r="AU391" s="243" t="s">
        <v>79</v>
      </c>
      <c r="AV391" s="13" t="s">
        <v>79</v>
      </c>
      <c r="AW391" s="13" t="s">
        <v>32</v>
      </c>
      <c r="AX391" s="13" t="s">
        <v>70</v>
      </c>
      <c r="AY391" s="243" t="s">
        <v>139</v>
      </c>
    </row>
    <row r="392" s="14" customFormat="1">
      <c r="A392" s="14"/>
      <c r="B392" s="244"/>
      <c r="C392" s="245"/>
      <c r="D392" s="234" t="s">
        <v>150</v>
      </c>
      <c r="E392" s="246" t="s">
        <v>19</v>
      </c>
      <c r="F392" s="247" t="s">
        <v>152</v>
      </c>
      <c r="G392" s="245"/>
      <c r="H392" s="248">
        <v>3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150</v>
      </c>
      <c r="AU392" s="254" t="s">
        <v>79</v>
      </c>
      <c r="AV392" s="14" t="s">
        <v>146</v>
      </c>
      <c r="AW392" s="14" t="s">
        <v>32</v>
      </c>
      <c r="AX392" s="14" t="s">
        <v>77</v>
      </c>
      <c r="AY392" s="254" t="s">
        <v>139</v>
      </c>
    </row>
    <row r="393" s="12" customFormat="1" ht="22.8" customHeight="1">
      <c r="A393" s="12"/>
      <c r="B393" s="198"/>
      <c r="C393" s="199"/>
      <c r="D393" s="200" t="s">
        <v>69</v>
      </c>
      <c r="E393" s="212" t="s">
        <v>199</v>
      </c>
      <c r="F393" s="212" t="s">
        <v>437</v>
      </c>
      <c r="G393" s="199"/>
      <c r="H393" s="199"/>
      <c r="I393" s="202"/>
      <c r="J393" s="213">
        <f>BK393</f>
        <v>0</v>
      </c>
      <c r="K393" s="199"/>
      <c r="L393" s="204"/>
      <c r="M393" s="205"/>
      <c r="N393" s="206"/>
      <c r="O393" s="206"/>
      <c r="P393" s="207">
        <f>SUM(P394:P435)</f>
        <v>0</v>
      </c>
      <c r="Q393" s="206"/>
      <c r="R393" s="207">
        <f>SUM(R394:R435)</f>
        <v>24.086967640000001</v>
      </c>
      <c r="S393" s="206"/>
      <c r="T393" s="208">
        <f>SUM(T394:T435)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9" t="s">
        <v>77</v>
      </c>
      <c r="AT393" s="210" t="s">
        <v>69</v>
      </c>
      <c r="AU393" s="210" t="s">
        <v>77</v>
      </c>
      <c r="AY393" s="209" t="s">
        <v>139</v>
      </c>
      <c r="BK393" s="211">
        <f>SUM(BK394:BK435)</f>
        <v>0</v>
      </c>
    </row>
    <row r="394" s="2" customFormat="1" ht="37.8" customHeight="1">
      <c r="A394" s="40"/>
      <c r="B394" s="41"/>
      <c r="C394" s="214" t="s">
        <v>438</v>
      </c>
      <c r="D394" s="214" t="s">
        <v>141</v>
      </c>
      <c r="E394" s="215" t="s">
        <v>439</v>
      </c>
      <c r="F394" s="216" t="s">
        <v>440</v>
      </c>
      <c r="G394" s="217" t="s">
        <v>202</v>
      </c>
      <c r="H394" s="218">
        <v>108</v>
      </c>
      <c r="I394" s="219"/>
      <c r="J394" s="220">
        <f>ROUND(I394*H394,2)</f>
        <v>0</v>
      </c>
      <c r="K394" s="216" t="s">
        <v>145</v>
      </c>
      <c r="L394" s="46"/>
      <c r="M394" s="221" t="s">
        <v>19</v>
      </c>
      <c r="N394" s="222" t="s">
        <v>41</v>
      </c>
      <c r="O394" s="86"/>
      <c r="P394" s="223">
        <f>O394*H394</f>
        <v>0</v>
      </c>
      <c r="Q394" s="223">
        <v>0.089779999999999999</v>
      </c>
      <c r="R394" s="223">
        <f>Q394*H394</f>
        <v>9.6962399999999995</v>
      </c>
      <c r="S394" s="223">
        <v>0</v>
      </c>
      <c r="T394" s="224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25" t="s">
        <v>146</v>
      </c>
      <c r="AT394" s="225" t="s">
        <v>141</v>
      </c>
      <c r="AU394" s="225" t="s">
        <v>79</v>
      </c>
      <c r="AY394" s="19" t="s">
        <v>139</v>
      </c>
      <c r="BE394" s="226">
        <f>IF(N394="základní",J394,0)</f>
        <v>0</v>
      </c>
      <c r="BF394" s="226">
        <f>IF(N394="snížená",J394,0)</f>
        <v>0</v>
      </c>
      <c r="BG394" s="226">
        <f>IF(N394="zákl. přenesená",J394,0)</f>
        <v>0</v>
      </c>
      <c r="BH394" s="226">
        <f>IF(N394="sníž. přenesená",J394,0)</f>
        <v>0</v>
      </c>
      <c r="BI394" s="226">
        <f>IF(N394="nulová",J394,0)</f>
        <v>0</v>
      </c>
      <c r="BJ394" s="19" t="s">
        <v>77</v>
      </c>
      <c r="BK394" s="226">
        <f>ROUND(I394*H394,2)</f>
        <v>0</v>
      </c>
      <c r="BL394" s="19" t="s">
        <v>146</v>
      </c>
      <c r="BM394" s="225" t="s">
        <v>441</v>
      </c>
    </row>
    <row r="395" s="2" customFormat="1">
      <c r="A395" s="40"/>
      <c r="B395" s="41"/>
      <c r="C395" s="42"/>
      <c r="D395" s="227" t="s">
        <v>148</v>
      </c>
      <c r="E395" s="42"/>
      <c r="F395" s="228" t="s">
        <v>442</v>
      </c>
      <c r="G395" s="42"/>
      <c r="H395" s="42"/>
      <c r="I395" s="229"/>
      <c r="J395" s="42"/>
      <c r="K395" s="42"/>
      <c r="L395" s="46"/>
      <c r="M395" s="230"/>
      <c r="N395" s="231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148</v>
      </c>
      <c r="AU395" s="19" t="s">
        <v>79</v>
      </c>
    </row>
    <row r="396" s="13" customFormat="1">
      <c r="A396" s="13"/>
      <c r="B396" s="232"/>
      <c r="C396" s="233"/>
      <c r="D396" s="234" t="s">
        <v>150</v>
      </c>
      <c r="E396" s="235" t="s">
        <v>19</v>
      </c>
      <c r="F396" s="236" t="s">
        <v>211</v>
      </c>
      <c r="G396" s="233"/>
      <c r="H396" s="237">
        <v>108</v>
      </c>
      <c r="I396" s="238"/>
      <c r="J396" s="233"/>
      <c r="K396" s="233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150</v>
      </c>
      <c r="AU396" s="243" t="s">
        <v>79</v>
      </c>
      <c r="AV396" s="13" t="s">
        <v>79</v>
      </c>
      <c r="AW396" s="13" t="s">
        <v>32</v>
      </c>
      <c r="AX396" s="13" t="s">
        <v>70</v>
      </c>
      <c r="AY396" s="243" t="s">
        <v>139</v>
      </c>
    </row>
    <row r="397" s="14" customFormat="1">
      <c r="A397" s="14"/>
      <c r="B397" s="244"/>
      <c r="C397" s="245"/>
      <c r="D397" s="234" t="s">
        <v>150</v>
      </c>
      <c r="E397" s="246" t="s">
        <v>19</v>
      </c>
      <c r="F397" s="247" t="s">
        <v>152</v>
      </c>
      <c r="G397" s="245"/>
      <c r="H397" s="248">
        <v>108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150</v>
      </c>
      <c r="AU397" s="254" t="s">
        <v>79</v>
      </c>
      <c r="AV397" s="14" t="s">
        <v>146</v>
      </c>
      <c r="AW397" s="14" t="s">
        <v>32</v>
      </c>
      <c r="AX397" s="14" t="s">
        <v>77</v>
      </c>
      <c r="AY397" s="254" t="s">
        <v>139</v>
      </c>
    </row>
    <row r="398" s="2" customFormat="1" ht="24.15" customHeight="1">
      <c r="A398" s="40"/>
      <c r="B398" s="41"/>
      <c r="C398" s="214" t="s">
        <v>443</v>
      </c>
      <c r="D398" s="214" t="s">
        <v>141</v>
      </c>
      <c r="E398" s="215" t="s">
        <v>444</v>
      </c>
      <c r="F398" s="216" t="s">
        <v>445</v>
      </c>
      <c r="G398" s="217" t="s">
        <v>202</v>
      </c>
      <c r="H398" s="218">
        <v>8</v>
      </c>
      <c r="I398" s="219"/>
      <c r="J398" s="220">
        <f>ROUND(I398*H398,2)</f>
        <v>0</v>
      </c>
      <c r="K398" s="216" t="s">
        <v>145</v>
      </c>
      <c r="L398" s="46"/>
      <c r="M398" s="221" t="s">
        <v>19</v>
      </c>
      <c r="N398" s="222" t="s">
        <v>41</v>
      </c>
      <c r="O398" s="86"/>
      <c r="P398" s="223">
        <f>O398*H398</f>
        <v>0</v>
      </c>
      <c r="Q398" s="223">
        <v>0.15540000000000001</v>
      </c>
      <c r="R398" s="223">
        <f>Q398*H398</f>
        <v>1.2432000000000001</v>
      </c>
      <c r="S398" s="223">
        <v>0</v>
      </c>
      <c r="T398" s="224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25" t="s">
        <v>146</v>
      </c>
      <c r="AT398" s="225" t="s">
        <v>141</v>
      </c>
      <c r="AU398" s="225" t="s">
        <v>79</v>
      </c>
      <c r="AY398" s="19" t="s">
        <v>139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9" t="s">
        <v>77</v>
      </c>
      <c r="BK398" s="226">
        <f>ROUND(I398*H398,2)</f>
        <v>0</v>
      </c>
      <c r="BL398" s="19" t="s">
        <v>146</v>
      </c>
      <c r="BM398" s="225" t="s">
        <v>446</v>
      </c>
    </row>
    <row r="399" s="2" customFormat="1">
      <c r="A399" s="40"/>
      <c r="B399" s="41"/>
      <c r="C399" s="42"/>
      <c r="D399" s="227" t="s">
        <v>148</v>
      </c>
      <c r="E399" s="42"/>
      <c r="F399" s="228" t="s">
        <v>447</v>
      </c>
      <c r="G399" s="42"/>
      <c r="H399" s="42"/>
      <c r="I399" s="229"/>
      <c r="J399" s="42"/>
      <c r="K399" s="42"/>
      <c r="L399" s="46"/>
      <c r="M399" s="230"/>
      <c r="N399" s="231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148</v>
      </c>
      <c r="AU399" s="19" t="s">
        <v>79</v>
      </c>
    </row>
    <row r="400" s="13" customFormat="1">
      <c r="A400" s="13"/>
      <c r="B400" s="232"/>
      <c r="C400" s="233"/>
      <c r="D400" s="234" t="s">
        <v>150</v>
      </c>
      <c r="E400" s="235" t="s">
        <v>19</v>
      </c>
      <c r="F400" s="236" t="s">
        <v>448</v>
      </c>
      <c r="G400" s="233"/>
      <c r="H400" s="237">
        <v>8</v>
      </c>
      <c r="I400" s="238"/>
      <c r="J400" s="233"/>
      <c r="K400" s="233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150</v>
      </c>
      <c r="AU400" s="243" t="s">
        <v>79</v>
      </c>
      <c r="AV400" s="13" t="s">
        <v>79</v>
      </c>
      <c r="AW400" s="13" t="s">
        <v>32</v>
      </c>
      <c r="AX400" s="13" t="s">
        <v>70</v>
      </c>
      <c r="AY400" s="243" t="s">
        <v>139</v>
      </c>
    </row>
    <row r="401" s="14" customFormat="1">
      <c r="A401" s="14"/>
      <c r="B401" s="244"/>
      <c r="C401" s="245"/>
      <c r="D401" s="234" t="s">
        <v>150</v>
      </c>
      <c r="E401" s="246" t="s">
        <v>19</v>
      </c>
      <c r="F401" s="247" t="s">
        <v>152</v>
      </c>
      <c r="G401" s="245"/>
      <c r="H401" s="248">
        <v>8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4" t="s">
        <v>150</v>
      </c>
      <c r="AU401" s="254" t="s">
        <v>79</v>
      </c>
      <c r="AV401" s="14" t="s">
        <v>146</v>
      </c>
      <c r="AW401" s="14" t="s">
        <v>32</v>
      </c>
      <c r="AX401" s="14" t="s">
        <v>77</v>
      </c>
      <c r="AY401" s="254" t="s">
        <v>139</v>
      </c>
    </row>
    <row r="402" s="2" customFormat="1" ht="24.15" customHeight="1">
      <c r="A402" s="40"/>
      <c r="B402" s="41"/>
      <c r="C402" s="214" t="s">
        <v>449</v>
      </c>
      <c r="D402" s="214" t="s">
        <v>141</v>
      </c>
      <c r="E402" s="215" t="s">
        <v>450</v>
      </c>
      <c r="F402" s="216" t="s">
        <v>451</v>
      </c>
      <c r="G402" s="217" t="s">
        <v>202</v>
      </c>
      <c r="H402" s="218">
        <v>8</v>
      </c>
      <c r="I402" s="219"/>
      <c r="J402" s="220">
        <f>ROUND(I402*H402,2)</f>
        <v>0</v>
      </c>
      <c r="K402" s="216" t="s">
        <v>145</v>
      </c>
      <c r="L402" s="46"/>
      <c r="M402" s="221" t="s">
        <v>19</v>
      </c>
      <c r="N402" s="222" t="s">
        <v>41</v>
      </c>
      <c r="O402" s="86"/>
      <c r="P402" s="223">
        <f>O402*H402</f>
        <v>0</v>
      </c>
      <c r="Q402" s="223">
        <v>0.1295</v>
      </c>
      <c r="R402" s="223">
        <f>Q402*H402</f>
        <v>1.036</v>
      </c>
      <c r="S402" s="223">
        <v>0</v>
      </c>
      <c r="T402" s="224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25" t="s">
        <v>146</v>
      </c>
      <c r="AT402" s="225" t="s">
        <v>141</v>
      </c>
      <c r="AU402" s="225" t="s">
        <v>79</v>
      </c>
      <c r="AY402" s="19" t="s">
        <v>139</v>
      </c>
      <c r="BE402" s="226">
        <f>IF(N402="základní",J402,0)</f>
        <v>0</v>
      </c>
      <c r="BF402" s="226">
        <f>IF(N402="snížená",J402,0)</f>
        <v>0</v>
      </c>
      <c r="BG402" s="226">
        <f>IF(N402="zákl. přenesená",J402,0)</f>
        <v>0</v>
      </c>
      <c r="BH402" s="226">
        <f>IF(N402="sníž. přenesená",J402,0)</f>
        <v>0</v>
      </c>
      <c r="BI402" s="226">
        <f>IF(N402="nulová",J402,0)</f>
        <v>0</v>
      </c>
      <c r="BJ402" s="19" t="s">
        <v>77</v>
      </c>
      <c r="BK402" s="226">
        <f>ROUND(I402*H402,2)</f>
        <v>0</v>
      </c>
      <c r="BL402" s="19" t="s">
        <v>146</v>
      </c>
      <c r="BM402" s="225" t="s">
        <v>452</v>
      </c>
    </row>
    <row r="403" s="2" customFormat="1">
      <c r="A403" s="40"/>
      <c r="B403" s="41"/>
      <c r="C403" s="42"/>
      <c r="D403" s="227" t="s">
        <v>148</v>
      </c>
      <c r="E403" s="42"/>
      <c r="F403" s="228" t="s">
        <v>453</v>
      </c>
      <c r="G403" s="42"/>
      <c r="H403" s="42"/>
      <c r="I403" s="229"/>
      <c r="J403" s="42"/>
      <c r="K403" s="42"/>
      <c r="L403" s="46"/>
      <c r="M403" s="230"/>
      <c r="N403" s="231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148</v>
      </c>
      <c r="AU403" s="19" t="s">
        <v>79</v>
      </c>
    </row>
    <row r="404" s="13" customFormat="1">
      <c r="A404" s="13"/>
      <c r="B404" s="232"/>
      <c r="C404" s="233"/>
      <c r="D404" s="234" t="s">
        <v>150</v>
      </c>
      <c r="E404" s="235" t="s">
        <v>19</v>
      </c>
      <c r="F404" s="236" t="s">
        <v>448</v>
      </c>
      <c r="G404" s="233"/>
      <c r="H404" s="237">
        <v>8</v>
      </c>
      <c r="I404" s="238"/>
      <c r="J404" s="233"/>
      <c r="K404" s="233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150</v>
      </c>
      <c r="AU404" s="243" t="s">
        <v>79</v>
      </c>
      <c r="AV404" s="13" t="s">
        <v>79</v>
      </c>
      <c r="AW404" s="13" t="s">
        <v>32</v>
      </c>
      <c r="AX404" s="13" t="s">
        <v>70</v>
      </c>
      <c r="AY404" s="243" t="s">
        <v>139</v>
      </c>
    </row>
    <row r="405" s="14" customFormat="1">
      <c r="A405" s="14"/>
      <c r="B405" s="244"/>
      <c r="C405" s="245"/>
      <c r="D405" s="234" t="s">
        <v>150</v>
      </c>
      <c r="E405" s="246" t="s">
        <v>19</v>
      </c>
      <c r="F405" s="247" t="s">
        <v>152</v>
      </c>
      <c r="G405" s="245"/>
      <c r="H405" s="248">
        <v>8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150</v>
      </c>
      <c r="AU405" s="254" t="s">
        <v>79</v>
      </c>
      <c r="AV405" s="14" t="s">
        <v>146</v>
      </c>
      <c r="AW405" s="14" t="s">
        <v>32</v>
      </c>
      <c r="AX405" s="14" t="s">
        <v>77</v>
      </c>
      <c r="AY405" s="254" t="s">
        <v>139</v>
      </c>
    </row>
    <row r="406" s="2" customFormat="1" ht="24.15" customHeight="1">
      <c r="A406" s="40"/>
      <c r="B406" s="41"/>
      <c r="C406" s="214" t="s">
        <v>454</v>
      </c>
      <c r="D406" s="214" t="s">
        <v>141</v>
      </c>
      <c r="E406" s="215" t="s">
        <v>455</v>
      </c>
      <c r="F406" s="216" t="s">
        <v>456</v>
      </c>
      <c r="G406" s="217" t="s">
        <v>202</v>
      </c>
      <c r="H406" s="218">
        <v>86</v>
      </c>
      <c r="I406" s="219"/>
      <c r="J406" s="220">
        <f>ROUND(I406*H406,2)</f>
        <v>0</v>
      </c>
      <c r="K406" s="216" t="s">
        <v>145</v>
      </c>
      <c r="L406" s="46"/>
      <c r="M406" s="221" t="s">
        <v>19</v>
      </c>
      <c r="N406" s="222" t="s">
        <v>41</v>
      </c>
      <c r="O406" s="86"/>
      <c r="P406" s="223">
        <f>O406*H406</f>
        <v>0</v>
      </c>
      <c r="Q406" s="223">
        <v>0.14066999999999999</v>
      </c>
      <c r="R406" s="223">
        <f>Q406*H406</f>
        <v>12.097619999999999</v>
      </c>
      <c r="S406" s="223">
        <v>0</v>
      </c>
      <c r="T406" s="224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25" t="s">
        <v>146</v>
      </c>
      <c r="AT406" s="225" t="s">
        <v>141</v>
      </c>
      <c r="AU406" s="225" t="s">
        <v>79</v>
      </c>
      <c r="AY406" s="19" t="s">
        <v>139</v>
      </c>
      <c r="BE406" s="226">
        <f>IF(N406="základní",J406,0)</f>
        <v>0</v>
      </c>
      <c r="BF406" s="226">
        <f>IF(N406="snížená",J406,0)</f>
        <v>0</v>
      </c>
      <c r="BG406" s="226">
        <f>IF(N406="zákl. přenesená",J406,0)</f>
        <v>0</v>
      </c>
      <c r="BH406" s="226">
        <f>IF(N406="sníž. přenesená",J406,0)</f>
        <v>0</v>
      </c>
      <c r="BI406" s="226">
        <f>IF(N406="nulová",J406,0)</f>
        <v>0</v>
      </c>
      <c r="BJ406" s="19" t="s">
        <v>77</v>
      </c>
      <c r="BK406" s="226">
        <f>ROUND(I406*H406,2)</f>
        <v>0</v>
      </c>
      <c r="BL406" s="19" t="s">
        <v>146</v>
      </c>
      <c r="BM406" s="225" t="s">
        <v>457</v>
      </c>
    </row>
    <row r="407" s="2" customFormat="1">
      <c r="A407" s="40"/>
      <c r="B407" s="41"/>
      <c r="C407" s="42"/>
      <c r="D407" s="227" t="s">
        <v>148</v>
      </c>
      <c r="E407" s="42"/>
      <c r="F407" s="228" t="s">
        <v>458</v>
      </c>
      <c r="G407" s="42"/>
      <c r="H407" s="42"/>
      <c r="I407" s="229"/>
      <c r="J407" s="42"/>
      <c r="K407" s="42"/>
      <c r="L407" s="46"/>
      <c r="M407" s="230"/>
      <c r="N407" s="231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148</v>
      </c>
      <c r="AU407" s="19" t="s">
        <v>79</v>
      </c>
    </row>
    <row r="408" s="13" customFormat="1">
      <c r="A408" s="13"/>
      <c r="B408" s="232"/>
      <c r="C408" s="233"/>
      <c r="D408" s="234" t="s">
        <v>150</v>
      </c>
      <c r="E408" s="235" t="s">
        <v>19</v>
      </c>
      <c r="F408" s="236" t="s">
        <v>459</v>
      </c>
      <c r="G408" s="233"/>
      <c r="H408" s="237">
        <v>86</v>
      </c>
      <c r="I408" s="238"/>
      <c r="J408" s="233"/>
      <c r="K408" s="233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150</v>
      </c>
      <c r="AU408" s="243" t="s">
        <v>79</v>
      </c>
      <c r="AV408" s="13" t="s">
        <v>79</v>
      </c>
      <c r="AW408" s="13" t="s">
        <v>32</v>
      </c>
      <c r="AX408" s="13" t="s">
        <v>70</v>
      </c>
      <c r="AY408" s="243" t="s">
        <v>139</v>
      </c>
    </row>
    <row r="409" s="14" customFormat="1">
      <c r="A409" s="14"/>
      <c r="B409" s="244"/>
      <c r="C409" s="245"/>
      <c r="D409" s="234" t="s">
        <v>150</v>
      </c>
      <c r="E409" s="246" t="s">
        <v>19</v>
      </c>
      <c r="F409" s="247" t="s">
        <v>152</v>
      </c>
      <c r="G409" s="245"/>
      <c r="H409" s="248">
        <v>86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150</v>
      </c>
      <c r="AU409" s="254" t="s">
        <v>79</v>
      </c>
      <c r="AV409" s="14" t="s">
        <v>146</v>
      </c>
      <c r="AW409" s="14" t="s">
        <v>32</v>
      </c>
      <c r="AX409" s="14" t="s">
        <v>77</v>
      </c>
      <c r="AY409" s="254" t="s">
        <v>139</v>
      </c>
    </row>
    <row r="410" s="2" customFormat="1" ht="21.75" customHeight="1">
      <c r="A410" s="40"/>
      <c r="B410" s="41"/>
      <c r="C410" s="214" t="s">
        <v>460</v>
      </c>
      <c r="D410" s="214" t="s">
        <v>141</v>
      </c>
      <c r="E410" s="215" t="s">
        <v>461</v>
      </c>
      <c r="F410" s="216" t="s">
        <v>462</v>
      </c>
      <c r="G410" s="217" t="s">
        <v>202</v>
      </c>
      <c r="H410" s="218">
        <v>38</v>
      </c>
      <c r="I410" s="219"/>
      <c r="J410" s="220">
        <f>ROUND(I410*H410,2)</f>
        <v>0</v>
      </c>
      <c r="K410" s="216" t="s">
        <v>145</v>
      </c>
      <c r="L410" s="46"/>
      <c r="M410" s="221" t="s">
        <v>19</v>
      </c>
      <c r="N410" s="222" t="s">
        <v>41</v>
      </c>
      <c r="O410" s="86"/>
      <c r="P410" s="223">
        <f>O410*H410</f>
        <v>0</v>
      </c>
      <c r="Q410" s="223">
        <v>7.5900000000000002E-06</v>
      </c>
      <c r="R410" s="223">
        <f>Q410*H410</f>
        <v>0.00028842000000000001</v>
      </c>
      <c r="S410" s="223">
        <v>0</v>
      </c>
      <c r="T410" s="224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25" t="s">
        <v>146</v>
      </c>
      <c r="AT410" s="225" t="s">
        <v>141</v>
      </c>
      <c r="AU410" s="225" t="s">
        <v>79</v>
      </c>
      <c r="AY410" s="19" t="s">
        <v>139</v>
      </c>
      <c r="BE410" s="226">
        <f>IF(N410="základní",J410,0)</f>
        <v>0</v>
      </c>
      <c r="BF410" s="226">
        <f>IF(N410="snížená",J410,0)</f>
        <v>0</v>
      </c>
      <c r="BG410" s="226">
        <f>IF(N410="zákl. přenesená",J410,0)</f>
        <v>0</v>
      </c>
      <c r="BH410" s="226">
        <f>IF(N410="sníž. přenesená",J410,0)</f>
        <v>0</v>
      </c>
      <c r="BI410" s="226">
        <f>IF(N410="nulová",J410,0)</f>
        <v>0</v>
      </c>
      <c r="BJ410" s="19" t="s">
        <v>77</v>
      </c>
      <c r="BK410" s="226">
        <f>ROUND(I410*H410,2)</f>
        <v>0</v>
      </c>
      <c r="BL410" s="19" t="s">
        <v>146</v>
      </c>
      <c r="BM410" s="225" t="s">
        <v>463</v>
      </c>
    </row>
    <row r="411" s="2" customFormat="1">
      <c r="A411" s="40"/>
      <c r="B411" s="41"/>
      <c r="C411" s="42"/>
      <c r="D411" s="227" t="s">
        <v>148</v>
      </c>
      <c r="E411" s="42"/>
      <c r="F411" s="228" t="s">
        <v>464</v>
      </c>
      <c r="G411" s="42"/>
      <c r="H411" s="42"/>
      <c r="I411" s="229"/>
      <c r="J411" s="42"/>
      <c r="K411" s="42"/>
      <c r="L411" s="46"/>
      <c r="M411" s="230"/>
      <c r="N411" s="231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148</v>
      </c>
      <c r="AU411" s="19" t="s">
        <v>79</v>
      </c>
    </row>
    <row r="412" s="13" customFormat="1">
      <c r="A412" s="13"/>
      <c r="B412" s="232"/>
      <c r="C412" s="233"/>
      <c r="D412" s="234" t="s">
        <v>150</v>
      </c>
      <c r="E412" s="235" t="s">
        <v>19</v>
      </c>
      <c r="F412" s="236" t="s">
        <v>465</v>
      </c>
      <c r="G412" s="233"/>
      <c r="H412" s="237">
        <v>38</v>
      </c>
      <c r="I412" s="238"/>
      <c r="J412" s="233"/>
      <c r="K412" s="233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150</v>
      </c>
      <c r="AU412" s="243" t="s">
        <v>79</v>
      </c>
      <c r="AV412" s="13" t="s">
        <v>79</v>
      </c>
      <c r="AW412" s="13" t="s">
        <v>32</v>
      </c>
      <c r="AX412" s="13" t="s">
        <v>70</v>
      </c>
      <c r="AY412" s="243" t="s">
        <v>139</v>
      </c>
    </row>
    <row r="413" s="14" customFormat="1">
      <c r="A413" s="14"/>
      <c r="B413" s="244"/>
      <c r="C413" s="245"/>
      <c r="D413" s="234" t="s">
        <v>150</v>
      </c>
      <c r="E413" s="246" t="s">
        <v>19</v>
      </c>
      <c r="F413" s="247" t="s">
        <v>152</v>
      </c>
      <c r="G413" s="245"/>
      <c r="H413" s="248">
        <v>38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150</v>
      </c>
      <c r="AU413" s="254" t="s">
        <v>79</v>
      </c>
      <c r="AV413" s="14" t="s">
        <v>146</v>
      </c>
      <c r="AW413" s="14" t="s">
        <v>32</v>
      </c>
      <c r="AX413" s="14" t="s">
        <v>77</v>
      </c>
      <c r="AY413" s="254" t="s">
        <v>139</v>
      </c>
    </row>
    <row r="414" s="2" customFormat="1" ht="24.15" customHeight="1">
      <c r="A414" s="40"/>
      <c r="B414" s="41"/>
      <c r="C414" s="214" t="s">
        <v>466</v>
      </c>
      <c r="D414" s="214" t="s">
        <v>141</v>
      </c>
      <c r="E414" s="215" t="s">
        <v>467</v>
      </c>
      <c r="F414" s="216" t="s">
        <v>468</v>
      </c>
      <c r="G414" s="217" t="s">
        <v>202</v>
      </c>
      <c r="H414" s="218">
        <v>38</v>
      </c>
      <c r="I414" s="219"/>
      <c r="J414" s="220">
        <f>ROUND(I414*H414,2)</f>
        <v>0</v>
      </c>
      <c r="K414" s="216" t="s">
        <v>145</v>
      </c>
      <c r="L414" s="46"/>
      <c r="M414" s="221" t="s">
        <v>19</v>
      </c>
      <c r="N414" s="222" t="s">
        <v>41</v>
      </c>
      <c r="O414" s="86"/>
      <c r="P414" s="223">
        <f>O414*H414</f>
        <v>0</v>
      </c>
      <c r="Q414" s="223">
        <v>0.00034089999999999999</v>
      </c>
      <c r="R414" s="223">
        <f>Q414*H414</f>
        <v>0.012954199999999999</v>
      </c>
      <c r="S414" s="223">
        <v>0</v>
      </c>
      <c r="T414" s="224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25" t="s">
        <v>146</v>
      </c>
      <c r="AT414" s="225" t="s">
        <v>141</v>
      </c>
      <c r="AU414" s="225" t="s">
        <v>79</v>
      </c>
      <c r="AY414" s="19" t="s">
        <v>139</v>
      </c>
      <c r="BE414" s="226">
        <f>IF(N414="základní",J414,0)</f>
        <v>0</v>
      </c>
      <c r="BF414" s="226">
        <f>IF(N414="snížená",J414,0)</f>
        <v>0</v>
      </c>
      <c r="BG414" s="226">
        <f>IF(N414="zákl. přenesená",J414,0)</f>
        <v>0</v>
      </c>
      <c r="BH414" s="226">
        <f>IF(N414="sníž. přenesená",J414,0)</f>
        <v>0</v>
      </c>
      <c r="BI414" s="226">
        <f>IF(N414="nulová",J414,0)</f>
        <v>0</v>
      </c>
      <c r="BJ414" s="19" t="s">
        <v>77</v>
      </c>
      <c r="BK414" s="226">
        <f>ROUND(I414*H414,2)</f>
        <v>0</v>
      </c>
      <c r="BL414" s="19" t="s">
        <v>146</v>
      </c>
      <c r="BM414" s="225" t="s">
        <v>469</v>
      </c>
    </row>
    <row r="415" s="2" customFormat="1">
      <c r="A415" s="40"/>
      <c r="B415" s="41"/>
      <c r="C415" s="42"/>
      <c r="D415" s="227" t="s">
        <v>148</v>
      </c>
      <c r="E415" s="42"/>
      <c r="F415" s="228" t="s">
        <v>470</v>
      </c>
      <c r="G415" s="42"/>
      <c r="H415" s="42"/>
      <c r="I415" s="229"/>
      <c r="J415" s="42"/>
      <c r="K415" s="42"/>
      <c r="L415" s="46"/>
      <c r="M415" s="230"/>
      <c r="N415" s="231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148</v>
      </c>
      <c r="AU415" s="19" t="s">
        <v>79</v>
      </c>
    </row>
    <row r="416" s="2" customFormat="1" ht="16.5" customHeight="1">
      <c r="A416" s="40"/>
      <c r="B416" s="41"/>
      <c r="C416" s="214" t="s">
        <v>471</v>
      </c>
      <c r="D416" s="214" t="s">
        <v>141</v>
      </c>
      <c r="E416" s="215" t="s">
        <v>472</v>
      </c>
      <c r="F416" s="216" t="s">
        <v>473</v>
      </c>
      <c r="G416" s="217" t="s">
        <v>202</v>
      </c>
      <c r="H416" s="218">
        <v>76</v>
      </c>
      <c r="I416" s="219"/>
      <c r="J416" s="220">
        <f>ROUND(I416*H416,2)</f>
        <v>0</v>
      </c>
      <c r="K416" s="216" t="s">
        <v>145</v>
      </c>
      <c r="L416" s="46"/>
      <c r="M416" s="221" t="s">
        <v>19</v>
      </c>
      <c r="N416" s="222" t="s">
        <v>41</v>
      </c>
      <c r="O416" s="86"/>
      <c r="P416" s="223">
        <f>O416*H416</f>
        <v>0</v>
      </c>
      <c r="Q416" s="223">
        <v>1.6449999999999999E-06</v>
      </c>
      <c r="R416" s="223">
        <f>Q416*H416</f>
        <v>0.00012501999999999999</v>
      </c>
      <c r="S416" s="223">
        <v>0</v>
      </c>
      <c r="T416" s="224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25" t="s">
        <v>146</v>
      </c>
      <c r="AT416" s="225" t="s">
        <v>141</v>
      </c>
      <c r="AU416" s="225" t="s">
        <v>79</v>
      </c>
      <c r="AY416" s="19" t="s">
        <v>139</v>
      </c>
      <c r="BE416" s="226">
        <f>IF(N416="základní",J416,0)</f>
        <v>0</v>
      </c>
      <c r="BF416" s="226">
        <f>IF(N416="snížená",J416,0)</f>
        <v>0</v>
      </c>
      <c r="BG416" s="226">
        <f>IF(N416="zákl. přenesená",J416,0)</f>
        <v>0</v>
      </c>
      <c r="BH416" s="226">
        <f>IF(N416="sníž. přenesená",J416,0)</f>
        <v>0</v>
      </c>
      <c r="BI416" s="226">
        <f>IF(N416="nulová",J416,0)</f>
        <v>0</v>
      </c>
      <c r="BJ416" s="19" t="s">
        <v>77</v>
      </c>
      <c r="BK416" s="226">
        <f>ROUND(I416*H416,2)</f>
        <v>0</v>
      </c>
      <c r="BL416" s="19" t="s">
        <v>146</v>
      </c>
      <c r="BM416" s="225" t="s">
        <v>474</v>
      </c>
    </row>
    <row r="417" s="2" customFormat="1">
      <c r="A417" s="40"/>
      <c r="B417" s="41"/>
      <c r="C417" s="42"/>
      <c r="D417" s="227" t="s">
        <v>148</v>
      </c>
      <c r="E417" s="42"/>
      <c r="F417" s="228" t="s">
        <v>475</v>
      </c>
      <c r="G417" s="42"/>
      <c r="H417" s="42"/>
      <c r="I417" s="229"/>
      <c r="J417" s="42"/>
      <c r="K417" s="42"/>
      <c r="L417" s="46"/>
      <c r="M417" s="230"/>
      <c r="N417" s="231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148</v>
      </c>
      <c r="AU417" s="19" t="s">
        <v>79</v>
      </c>
    </row>
    <row r="418" s="13" customFormat="1">
      <c r="A418" s="13"/>
      <c r="B418" s="232"/>
      <c r="C418" s="233"/>
      <c r="D418" s="234" t="s">
        <v>150</v>
      </c>
      <c r="E418" s="235" t="s">
        <v>19</v>
      </c>
      <c r="F418" s="236" t="s">
        <v>476</v>
      </c>
      <c r="G418" s="233"/>
      <c r="H418" s="237">
        <v>76</v>
      </c>
      <c r="I418" s="238"/>
      <c r="J418" s="233"/>
      <c r="K418" s="233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150</v>
      </c>
      <c r="AU418" s="243" t="s">
        <v>79</v>
      </c>
      <c r="AV418" s="13" t="s">
        <v>79</v>
      </c>
      <c r="AW418" s="13" t="s">
        <v>32</v>
      </c>
      <c r="AX418" s="13" t="s">
        <v>70</v>
      </c>
      <c r="AY418" s="243" t="s">
        <v>139</v>
      </c>
    </row>
    <row r="419" s="14" customFormat="1">
      <c r="A419" s="14"/>
      <c r="B419" s="244"/>
      <c r="C419" s="245"/>
      <c r="D419" s="234" t="s">
        <v>150</v>
      </c>
      <c r="E419" s="246" t="s">
        <v>19</v>
      </c>
      <c r="F419" s="247" t="s">
        <v>152</v>
      </c>
      <c r="G419" s="245"/>
      <c r="H419" s="248">
        <v>76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150</v>
      </c>
      <c r="AU419" s="254" t="s">
        <v>79</v>
      </c>
      <c r="AV419" s="14" t="s">
        <v>146</v>
      </c>
      <c r="AW419" s="14" t="s">
        <v>32</v>
      </c>
      <c r="AX419" s="14" t="s">
        <v>77</v>
      </c>
      <c r="AY419" s="254" t="s">
        <v>139</v>
      </c>
    </row>
    <row r="420" s="2" customFormat="1" ht="16.5" customHeight="1">
      <c r="A420" s="40"/>
      <c r="B420" s="41"/>
      <c r="C420" s="214" t="s">
        <v>477</v>
      </c>
      <c r="D420" s="214" t="s">
        <v>141</v>
      </c>
      <c r="E420" s="215" t="s">
        <v>478</v>
      </c>
      <c r="F420" s="216" t="s">
        <v>479</v>
      </c>
      <c r="G420" s="217" t="s">
        <v>202</v>
      </c>
      <c r="H420" s="218">
        <v>18</v>
      </c>
      <c r="I420" s="219"/>
      <c r="J420" s="220">
        <f>ROUND(I420*H420,2)</f>
        <v>0</v>
      </c>
      <c r="K420" s="216" t="s">
        <v>145</v>
      </c>
      <c r="L420" s="46"/>
      <c r="M420" s="221" t="s">
        <v>19</v>
      </c>
      <c r="N420" s="222" t="s">
        <v>41</v>
      </c>
      <c r="O420" s="86"/>
      <c r="P420" s="223">
        <f>O420*H420</f>
        <v>0</v>
      </c>
      <c r="Q420" s="223">
        <v>3.0000000000000001E-05</v>
      </c>
      <c r="R420" s="223">
        <f>Q420*H420</f>
        <v>0.00054000000000000001</v>
      </c>
      <c r="S420" s="223">
        <v>0</v>
      </c>
      <c r="T420" s="224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25" t="s">
        <v>146</v>
      </c>
      <c r="AT420" s="225" t="s">
        <v>141</v>
      </c>
      <c r="AU420" s="225" t="s">
        <v>79</v>
      </c>
      <c r="AY420" s="19" t="s">
        <v>139</v>
      </c>
      <c r="BE420" s="226">
        <f>IF(N420="základní",J420,0)</f>
        <v>0</v>
      </c>
      <c r="BF420" s="226">
        <f>IF(N420="snížená",J420,0)</f>
        <v>0</v>
      </c>
      <c r="BG420" s="226">
        <f>IF(N420="zákl. přenesená",J420,0)</f>
        <v>0</v>
      </c>
      <c r="BH420" s="226">
        <f>IF(N420="sníž. přenesená",J420,0)</f>
        <v>0</v>
      </c>
      <c r="BI420" s="226">
        <f>IF(N420="nulová",J420,0)</f>
        <v>0</v>
      </c>
      <c r="BJ420" s="19" t="s">
        <v>77</v>
      </c>
      <c r="BK420" s="226">
        <f>ROUND(I420*H420,2)</f>
        <v>0</v>
      </c>
      <c r="BL420" s="19" t="s">
        <v>146</v>
      </c>
      <c r="BM420" s="225" t="s">
        <v>480</v>
      </c>
    </row>
    <row r="421" s="2" customFormat="1">
      <c r="A421" s="40"/>
      <c r="B421" s="41"/>
      <c r="C421" s="42"/>
      <c r="D421" s="227" t="s">
        <v>148</v>
      </c>
      <c r="E421" s="42"/>
      <c r="F421" s="228" t="s">
        <v>481</v>
      </c>
      <c r="G421" s="42"/>
      <c r="H421" s="42"/>
      <c r="I421" s="229"/>
      <c r="J421" s="42"/>
      <c r="K421" s="42"/>
      <c r="L421" s="46"/>
      <c r="M421" s="230"/>
      <c r="N421" s="231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148</v>
      </c>
      <c r="AU421" s="19" t="s">
        <v>79</v>
      </c>
    </row>
    <row r="422" s="13" customFormat="1">
      <c r="A422" s="13"/>
      <c r="B422" s="232"/>
      <c r="C422" s="233"/>
      <c r="D422" s="234" t="s">
        <v>150</v>
      </c>
      <c r="E422" s="235" t="s">
        <v>19</v>
      </c>
      <c r="F422" s="236" t="s">
        <v>482</v>
      </c>
      <c r="G422" s="233"/>
      <c r="H422" s="237">
        <v>18</v>
      </c>
      <c r="I422" s="238"/>
      <c r="J422" s="233"/>
      <c r="K422" s="233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150</v>
      </c>
      <c r="AU422" s="243" t="s">
        <v>79</v>
      </c>
      <c r="AV422" s="13" t="s">
        <v>79</v>
      </c>
      <c r="AW422" s="13" t="s">
        <v>32</v>
      </c>
      <c r="AX422" s="13" t="s">
        <v>70</v>
      </c>
      <c r="AY422" s="243" t="s">
        <v>139</v>
      </c>
    </row>
    <row r="423" s="14" customFormat="1">
      <c r="A423" s="14"/>
      <c r="B423" s="244"/>
      <c r="C423" s="245"/>
      <c r="D423" s="234" t="s">
        <v>150</v>
      </c>
      <c r="E423" s="246" t="s">
        <v>19</v>
      </c>
      <c r="F423" s="247" t="s">
        <v>152</v>
      </c>
      <c r="G423" s="245"/>
      <c r="H423" s="248">
        <v>18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150</v>
      </c>
      <c r="AU423" s="254" t="s">
        <v>79</v>
      </c>
      <c r="AV423" s="14" t="s">
        <v>146</v>
      </c>
      <c r="AW423" s="14" t="s">
        <v>32</v>
      </c>
      <c r="AX423" s="14" t="s">
        <v>77</v>
      </c>
      <c r="AY423" s="254" t="s">
        <v>139</v>
      </c>
    </row>
    <row r="424" s="2" customFormat="1" ht="37.8" customHeight="1">
      <c r="A424" s="40"/>
      <c r="B424" s="41"/>
      <c r="C424" s="214" t="s">
        <v>483</v>
      </c>
      <c r="D424" s="214" t="s">
        <v>141</v>
      </c>
      <c r="E424" s="215" t="s">
        <v>484</v>
      </c>
      <c r="F424" s="216" t="s">
        <v>485</v>
      </c>
      <c r="G424" s="217" t="s">
        <v>202</v>
      </c>
      <c r="H424" s="218">
        <v>102</v>
      </c>
      <c r="I424" s="219"/>
      <c r="J424" s="220">
        <f>ROUND(I424*H424,2)</f>
        <v>0</v>
      </c>
      <c r="K424" s="216" t="s">
        <v>145</v>
      </c>
      <c r="L424" s="46"/>
      <c r="M424" s="221" t="s">
        <v>19</v>
      </c>
      <c r="N424" s="222" t="s">
        <v>41</v>
      </c>
      <c r="O424" s="86"/>
      <c r="P424" s="223">
        <f>O424*H424</f>
        <v>0</v>
      </c>
      <c r="Q424" s="223">
        <v>0</v>
      </c>
      <c r="R424" s="223">
        <f>Q424*H424</f>
        <v>0</v>
      </c>
      <c r="S424" s="223">
        <v>0</v>
      </c>
      <c r="T424" s="224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25" t="s">
        <v>146</v>
      </c>
      <c r="AT424" s="225" t="s">
        <v>141</v>
      </c>
      <c r="AU424" s="225" t="s">
        <v>79</v>
      </c>
      <c r="AY424" s="19" t="s">
        <v>139</v>
      </c>
      <c r="BE424" s="226">
        <f>IF(N424="základní",J424,0)</f>
        <v>0</v>
      </c>
      <c r="BF424" s="226">
        <f>IF(N424="snížená",J424,0)</f>
        <v>0</v>
      </c>
      <c r="BG424" s="226">
        <f>IF(N424="zákl. přenesená",J424,0)</f>
        <v>0</v>
      </c>
      <c r="BH424" s="226">
        <f>IF(N424="sníž. přenesená",J424,0)</f>
        <v>0</v>
      </c>
      <c r="BI424" s="226">
        <f>IF(N424="nulová",J424,0)</f>
        <v>0</v>
      </c>
      <c r="BJ424" s="19" t="s">
        <v>77</v>
      </c>
      <c r="BK424" s="226">
        <f>ROUND(I424*H424,2)</f>
        <v>0</v>
      </c>
      <c r="BL424" s="19" t="s">
        <v>146</v>
      </c>
      <c r="BM424" s="225" t="s">
        <v>486</v>
      </c>
    </row>
    <row r="425" s="2" customFormat="1">
      <c r="A425" s="40"/>
      <c r="B425" s="41"/>
      <c r="C425" s="42"/>
      <c r="D425" s="227" t="s">
        <v>148</v>
      </c>
      <c r="E425" s="42"/>
      <c r="F425" s="228" t="s">
        <v>487</v>
      </c>
      <c r="G425" s="42"/>
      <c r="H425" s="42"/>
      <c r="I425" s="229"/>
      <c r="J425" s="42"/>
      <c r="K425" s="42"/>
      <c r="L425" s="46"/>
      <c r="M425" s="230"/>
      <c r="N425" s="231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148</v>
      </c>
      <c r="AU425" s="19" t="s">
        <v>79</v>
      </c>
    </row>
    <row r="426" s="13" customFormat="1">
      <c r="A426" s="13"/>
      <c r="B426" s="232"/>
      <c r="C426" s="233"/>
      <c r="D426" s="234" t="s">
        <v>150</v>
      </c>
      <c r="E426" s="235" t="s">
        <v>19</v>
      </c>
      <c r="F426" s="236" t="s">
        <v>488</v>
      </c>
      <c r="G426" s="233"/>
      <c r="H426" s="237">
        <v>102</v>
      </c>
      <c r="I426" s="238"/>
      <c r="J426" s="233"/>
      <c r="K426" s="233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150</v>
      </c>
      <c r="AU426" s="243" t="s">
        <v>79</v>
      </c>
      <c r="AV426" s="13" t="s">
        <v>79</v>
      </c>
      <c r="AW426" s="13" t="s">
        <v>32</v>
      </c>
      <c r="AX426" s="13" t="s">
        <v>70</v>
      </c>
      <c r="AY426" s="243" t="s">
        <v>139</v>
      </c>
    </row>
    <row r="427" s="14" customFormat="1">
      <c r="A427" s="14"/>
      <c r="B427" s="244"/>
      <c r="C427" s="245"/>
      <c r="D427" s="234" t="s">
        <v>150</v>
      </c>
      <c r="E427" s="246" t="s">
        <v>19</v>
      </c>
      <c r="F427" s="247" t="s">
        <v>152</v>
      </c>
      <c r="G427" s="245"/>
      <c r="H427" s="248">
        <v>102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150</v>
      </c>
      <c r="AU427" s="254" t="s">
        <v>79</v>
      </c>
      <c r="AV427" s="14" t="s">
        <v>146</v>
      </c>
      <c r="AW427" s="14" t="s">
        <v>32</v>
      </c>
      <c r="AX427" s="14" t="s">
        <v>77</v>
      </c>
      <c r="AY427" s="254" t="s">
        <v>139</v>
      </c>
    </row>
    <row r="428" s="2" customFormat="1" ht="37.8" customHeight="1">
      <c r="A428" s="40"/>
      <c r="B428" s="41"/>
      <c r="C428" s="214" t="s">
        <v>489</v>
      </c>
      <c r="D428" s="214" t="s">
        <v>141</v>
      </c>
      <c r="E428" s="215" t="s">
        <v>490</v>
      </c>
      <c r="F428" s="216" t="s">
        <v>491</v>
      </c>
      <c r="G428" s="217" t="s">
        <v>144</v>
      </c>
      <c r="H428" s="218">
        <v>33</v>
      </c>
      <c r="I428" s="219"/>
      <c r="J428" s="220">
        <f>ROUND(I428*H428,2)</f>
        <v>0</v>
      </c>
      <c r="K428" s="216" t="s">
        <v>145</v>
      </c>
      <c r="L428" s="46"/>
      <c r="M428" s="221" t="s">
        <v>19</v>
      </c>
      <c r="N428" s="222" t="s">
        <v>41</v>
      </c>
      <c r="O428" s="86"/>
      <c r="P428" s="223">
        <f>O428*H428</f>
        <v>0</v>
      </c>
      <c r="Q428" s="223">
        <v>0</v>
      </c>
      <c r="R428" s="223">
        <f>Q428*H428</f>
        <v>0</v>
      </c>
      <c r="S428" s="223">
        <v>0</v>
      </c>
      <c r="T428" s="224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25" t="s">
        <v>146</v>
      </c>
      <c r="AT428" s="225" t="s">
        <v>141</v>
      </c>
      <c r="AU428" s="225" t="s">
        <v>79</v>
      </c>
      <c r="AY428" s="19" t="s">
        <v>139</v>
      </c>
      <c r="BE428" s="226">
        <f>IF(N428="základní",J428,0)</f>
        <v>0</v>
      </c>
      <c r="BF428" s="226">
        <f>IF(N428="snížená",J428,0)</f>
        <v>0</v>
      </c>
      <c r="BG428" s="226">
        <f>IF(N428="zákl. přenesená",J428,0)</f>
        <v>0</v>
      </c>
      <c r="BH428" s="226">
        <f>IF(N428="sníž. přenesená",J428,0)</f>
        <v>0</v>
      </c>
      <c r="BI428" s="226">
        <f>IF(N428="nulová",J428,0)</f>
        <v>0</v>
      </c>
      <c r="BJ428" s="19" t="s">
        <v>77</v>
      </c>
      <c r="BK428" s="226">
        <f>ROUND(I428*H428,2)</f>
        <v>0</v>
      </c>
      <c r="BL428" s="19" t="s">
        <v>146</v>
      </c>
      <c r="BM428" s="225" t="s">
        <v>492</v>
      </c>
    </row>
    <row r="429" s="2" customFormat="1">
      <c r="A429" s="40"/>
      <c r="B429" s="41"/>
      <c r="C429" s="42"/>
      <c r="D429" s="227" t="s">
        <v>148</v>
      </c>
      <c r="E429" s="42"/>
      <c r="F429" s="228" t="s">
        <v>493</v>
      </c>
      <c r="G429" s="42"/>
      <c r="H429" s="42"/>
      <c r="I429" s="229"/>
      <c r="J429" s="42"/>
      <c r="K429" s="42"/>
      <c r="L429" s="46"/>
      <c r="M429" s="230"/>
      <c r="N429" s="231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148</v>
      </c>
      <c r="AU429" s="19" t="s">
        <v>79</v>
      </c>
    </row>
    <row r="430" s="13" customFormat="1">
      <c r="A430" s="13"/>
      <c r="B430" s="232"/>
      <c r="C430" s="233"/>
      <c r="D430" s="234" t="s">
        <v>150</v>
      </c>
      <c r="E430" s="235" t="s">
        <v>19</v>
      </c>
      <c r="F430" s="236" t="s">
        <v>430</v>
      </c>
      <c r="G430" s="233"/>
      <c r="H430" s="237">
        <v>33</v>
      </c>
      <c r="I430" s="238"/>
      <c r="J430" s="233"/>
      <c r="K430" s="233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150</v>
      </c>
      <c r="AU430" s="243" t="s">
        <v>79</v>
      </c>
      <c r="AV430" s="13" t="s">
        <v>79</v>
      </c>
      <c r="AW430" s="13" t="s">
        <v>32</v>
      </c>
      <c r="AX430" s="13" t="s">
        <v>70</v>
      </c>
      <c r="AY430" s="243" t="s">
        <v>139</v>
      </c>
    </row>
    <row r="431" s="14" customFormat="1">
      <c r="A431" s="14"/>
      <c r="B431" s="244"/>
      <c r="C431" s="245"/>
      <c r="D431" s="234" t="s">
        <v>150</v>
      </c>
      <c r="E431" s="246" t="s">
        <v>19</v>
      </c>
      <c r="F431" s="247" t="s">
        <v>152</v>
      </c>
      <c r="G431" s="245"/>
      <c r="H431" s="248">
        <v>33</v>
      </c>
      <c r="I431" s="249"/>
      <c r="J431" s="245"/>
      <c r="K431" s="245"/>
      <c r="L431" s="250"/>
      <c r="M431" s="251"/>
      <c r="N431" s="252"/>
      <c r="O431" s="252"/>
      <c r="P431" s="252"/>
      <c r="Q431" s="252"/>
      <c r="R431" s="252"/>
      <c r="S431" s="252"/>
      <c r="T431" s="25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4" t="s">
        <v>150</v>
      </c>
      <c r="AU431" s="254" t="s">
        <v>79</v>
      </c>
      <c r="AV431" s="14" t="s">
        <v>146</v>
      </c>
      <c r="AW431" s="14" t="s">
        <v>32</v>
      </c>
      <c r="AX431" s="14" t="s">
        <v>77</v>
      </c>
      <c r="AY431" s="254" t="s">
        <v>139</v>
      </c>
    </row>
    <row r="432" s="2" customFormat="1" ht="37.8" customHeight="1">
      <c r="A432" s="40"/>
      <c r="B432" s="41"/>
      <c r="C432" s="214" t="s">
        <v>494</v>
      </c>
      <c r="D432" s="214" t="s">
        <v>141</v>
      </c>
      <c r="E432" s="215" t="s">
        <v>495</v>
      </c>
      <c r="F432" s="216" t="s">
        <v>496</v>
      </c>
      <c r="G432" s="217" t="s">
        <v>144</v>
      </c>
      <c r="H432" s="218">
        <v>10.800000000000001</v>
      </c>
      <c r="I432" s="219"/>
      <c r="J432" s="220">
        <f>ROUND(I432*H432,2)</f>
        <v>0</v>
      </c>
      <c r="K432" s="216" t="s">
        <v>145</v>
      </c>
      <c r="L432" s="46"/>
      <c r="M432" s="221" t="s">
        <v>19</v>
      </c>
      <c r="N432" s="222" t="s">
        <v>41</v>
      </c>
      <c r="O432" s="86"/>
      <c r="P432" s="223">
        <f>O432*H432</f>
        <v>0</v>
      </c>
      <c r="Q432" s="223">
        <v>0</v>
      </c>
      <c r="R432" s="223">
        <f>Q432*H432</f>
        <v>0</v>
      </c>
      <c r="S432" s="223">
        <v>0</v>
      </c>
      <c r="T432" s="224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25" t="s">
        <v>146</v>
      </c>
      <c r="AT432" s="225" t="s">
        <v>141</v>
      </c>
      <c r="AU432" s="225" t="s">
        <v>79</v>
      </c>
      <c r="AY432" s="19" t="s">
        <v>139</v>
      </c>
      <c r="BE432" s="226">
        <f>IF(N432="základní",J432,0)</f>
        <v>0</v>
      </c>
      <c r="BF432" s="226">
        <f>IF(N432="snížená",J432,0)</f>
        <v>0</v>
      </c>
      <c r="BG432" s="226">
        <f>IF(N432="zákl. přenesená",J432,0)</f>
        <v>0</v>
      </c>
      <c r="BH432" s="226">
        <f>IF(N432="sníž. přenesená",J432,0)</f>
        <v>0</v>
      </c>
      <c r="BI432" s="226">
        <f>IF(N432="nulová",J432,0)</f>
        <v>0</v>
      </c>
      <c r="BJ432" s="19" t="s">
        <v>77</v>
      </c>
      <c r="BK432" s="226">
        <f>ROUND(I432*H432,2)</f>
        <v>0</v>
      </c>
      <c r="BL432" s="19" t="s">
        <v>146</v>
      </c>
      <c r="BM432" s="225" t="s">
        <v>497</v>
      </c>
    </row>
    <row r="433" s="2" customFormat="1">
      <c r="A433" s="40"/>
      <c r="B433" s="41"/>
      <c r="C433" s="42"/>
      <c r="D433" s="227" t="s">
        <v>148</v>
      </c>
      <c r="E433" s="42"/>
      <c r="F433" s="228" t="s">
        <v>498</v>
      </c>
      <c r="G433" s="42"/>
      <c r="H433" s="42"/>
      <c r="I433" s="229"/>
      <c r="J433" s="42"/>
      <c r="K433" s="42"/>
      <c r="L433" s="46"/>
      <c r="M433" s="230"/>
      <c r="N433" s="231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148</v>
      </c>
      <c r="AU433" s="19" t="s">
        <v>79</v>
      </c>
    </row>
    <row r="434" s="13" customFormat="1">
      <c r="A434" s="13"/>
      <c r="B434" s="232"/>
      <c r="C434" s="233"/>
      <c r="D434" s="234" t="s">
        <v>150</v>
      </c>
      <c r="E434" s="235" t="s">
        <v>19</v>
      </c>
      <c r="F434" s="236" t="s">
        <v>499</v>
      </c>
      <c r="G434" s="233"/>
      <c r="H434" s="237">
        <v>10.800000000000001</v>
      </c>
      <c r="I434" s="238"/>
      <c r="J434" s="233"/>
      <c r="K434" s="233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150</v>
      </c>
      <c r="AU434" s="243" t="s">
        <v>79</v>
      </c>
      <c r="AV434" s="13" t="s">
        <v>79</v>
      </c>
      <c r="AW434" s="13" t="s">
        <v>32</v>
      </c>
      <c r="AX434" s="13" t="s">
        <v>70</v>
      </c>
      <c r="AY434" s="243" t="s">
        <v>139</v>
      </c>
    </row>
    <row r="435" s="14" customFormat="1">
      <c r="A435" s="14"/>
      <c r="B435" s="244"/>
      <c r="C435" s="245"/>
      <c r="D435" s="234" t="s">
        <v>150</v>
      </c>
      <c r="E435" s="246" t="s">
        <v>19</v>
      </c>
      <c r="F435" s="247" t="s">
        <v>152</v>
      </c>
      <c r="G435" s="245"/>
      <c r="H435" s="248">
        <v>10.800000000000001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150</v>
      </c>
      <c r="AU435" s="254" t="s">
        <v>79</v>
      </c>
      <c r="AV435" s="14" t="s">
        <v>146</v>
      </c>
      <c r="AW435" s="14" t="s">
        <v>32</v>
      </c>
      <c r="AX435" s="14" t="s">
        <v>77</v>
      </c>
      <c r="AY435" s="254" t="s">
        <v>139</v>
      </c>
    </row>
    <row r="436" s="12" customFormat="1" ht="22.8" customHeight="1">
      <c r="A436" s="12"/>
      <c r="B436" s="198"/>
      <c r="C436" s="199"/>
      <c r="D436" s="200" t="s">
        <v>69</v>
      </c>
      <c r="E436" s="212" t="s">
        <v>500</v>
      </c>
      <c r="F436" s="212" t="s">
        <v>501</v>
      </c>
      <c r="G436" s="199"/>
      <c r="H436" s="199"/>
      <c r="I436" s="202"/>
      <c r="J436" s="213">
        <f>BK436</f>
        <v>0</v>
      </c>
      <c r="K436" s="199"/>
      <c r="L436" s="204"/>
      <c r="M436" s="205"/>
      <c r="N436" s="206"/>
      <c r="O436" s="206"/>
      <c r="P436" s="207">
        <f>SUM(P437:P463)</f>
        <v>0</v>
      </c>
      <c r="Q436" s="206"/>
      <c r="R436" s="207">
        <f>SUM(R437:R463)</f>
        <v>0</v>
      </c>
      <c r="S436" s="206"/>
      <c r="T436" s="208">
        <f>SUM(T437:T463)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09" t="s">
        <v>77</v>
      </c>
      <c r="AT436" s="210" t="s">
        <v>69</v>
      </c>
      <c r="AU436" s="210" t="s">
        <v>77</v>
      </c>
      <c r="AY436" s="209" t="s">
        <v>139</v>
      </c>
      <c r="BK436" s="211">
        <f>SUM(BK437:BK463)</f>
        <v>0</v>
      </c>
    </row>
    <row r="437" s="2" customFormat="1" ht="24.15" customHeight="1">
      <c r="A437" s="40"/>
      <c r="B437" s="41"/>
      <c r="C437" s="214" t="s">
        <v>502</v>
      </c>
      <c r="D437" s="214" t="s">
        <v>141</v>
      </c>
      <c r="E437" s="215" t="s">
        <v>503</v>
      </c>
      <c r="F437" s="216" t="s">
        <v>504</v>
      </c>
      <c r="G437" s="217" t="s">
        <v>290</v>
      </c>
      <c r="H437" s="218">
        <v>18.59</v>
      </c>
      <c r="I437" s="219"/>
      <c r="J437" s="220">
        <f>ROUND(I437*H437,2)</f>
        <v>0</v>
      </c>
      <c r="K437" s="216" t="s">
        <v>145</v>
      </c>
      <c r="L437" s="46"/>
      <c r="M437" s="221" t="s">
        <v>19</v>
      </c>
      <c r="N437" s="222" t="s">
        <v>41</v>
      </c>
      <c r="O437" s="86"/>
      <c r="P437" s="223">
        <f>O437*H437</f>
        <v>0</v>
      </c>
      <c r="Q437" s="223">
        <v>0</v>
      </c>
      <c r="R437" s="223">
        <f>Q437*H437</f>
        <v>0</v>
      </c>
      <c r="S437" s="223">
        <v>0</v>
      </c>
      <c r="T437" s="224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25" t="s">
        <v>146</v>
      </c>
      <c r="AT437" s="225" t="s">
        <v>141</v>
      </c>
      <c r="AU437" s="225" t="s">
        <v>79</v>
      </c>
      <c r="AY437" s="19" t="s">
        <v>139</v>
      </c>
      <c r="BE437" s="226">
        <f>IF(N437="základní",J437,0)</f>
        <v>0</v>
      </c>
      <c r="BF437" s="226">
        <f>IF(N437="snížená",J437,0)</f>
        <v>0</v>
      </c>
      <c r="BG437" s="226">
        <f>IF(N437="zákl. přenesená",J437,0)</f>
        <v>0</v>
      </c>
      <c r="BH437" s="226">
        <f>IF(N437="sníž. přenesená",J437,0)</f>
        <v>0</v>
      </c>
      <c r="BI437" s="226">
        <f>IF(N437="nulová",J437,0)</f>
        <v>0</v>
      </c>
      <c r="BJ437" s="19" t="s">
        <v>77</v>
      </c>
      <c r="BK437" s="226">
        <f>ROUND(I437*H437,2)</f>
        <v>0</v>
      </c>
      <c r="BL437" s="19" t="s">
        <v>146</v>
      </c>
      <c r="BM437" s="225" t="s">
        <v>505</v>
      </c>
    </row>
    <row r="438" s="2" customFormat="1">
      <c r="A438" s="40"/>
      <c r="B438" s="41"/>
      <c r="C438" s="42"/>
      <c r="D438" s="227" t="s">
        <v>148</v>
      </c>
      <c r="E438" s="42"/>
      <c r="F438" s="228" t="s">
        <v>506</v>
      </c>
      <c r="G438" s="42"/>
      <c r="H438" s="42"/>
      <c r="I438" s="229"/>
      <c r="J438" s="42"/>
      <c r="K438" s="42"/>
      <c r="L438" s="46"/>
      <c r="M438" s="230"/>
      <c r="N438" s="231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148</v>
      </c>
      <c r="AU438" s="19" t="s">
        <v>79</v>
      </c>
    </row>
    <row r="439" s="15" customFormat="1">
      <c r="A439" s="15"/>
      <c r="B439" s="255"/>
      <c r="C439" s="256"/>
      <c r="D439" s="234" t="s">
        <v>150</v>
      </c>
      <c r="E439" s="257" t="s">
        <v>19</v>
      </c>
      <c r="F439" s="258" t="s">
        <v>507</v>
      </c>
      <c r="G439" s="256"/>
      <c r="H439" s="257" t="s">
        <v>19</v>
      </c>
      <c r="I439" s="259"/>
      <c r="J439" s="256"/>
      <c r="K439" s="256"/>
      <c r="L439" s="260"/>
      <c r="M439" s="261"/>
      <c r="N439" s="262"/>
      <c r="O439" s="262"/>
      <c r="P439" s="262"/>
      <c r="Q439" s="262"/>
      <c r="R439" s="262"/>
      <c r="S439" s="262"/>
      <c r="T439" s="263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4" t="s">
        <v>150</v>
      </c>
      <c r="AU439" s="264" t="s">
        <v>79</v>
      </c>
      <c r="AV439" s="15" t="s">
        <v>77</v>
      </c>
      <c r="AW439" s="15" t="s">
        <v>32</v>
      </c>
      <c r="AX439" s="15" t="s">
        <v>70</v>
      </c>
      <c r="AY439" s="264" t="s">
        <v>139</v>
      </c>
    </row>
    <row r="440" s="13" customFormat="1">
      <c r="A440" s="13"/>
      <c r="B440" s="232"/>
      <c r="C440" s="233"/>
      <c r="D440" s="234" t="s">
        <v>150</v>
      </c>
      <c r="E440" s="235" t="s">
        <v>19</v>
      </c>
      <c r="F440" s="236" t="s">
        <v>508</v>
      </c>
      <c r="G440" s="233"/>
      <c r="H440" s="237">
        <v>2.2949999999999999</v>
      </c>
      <c r="I440" s="238"/>
      <c r="J440" s="233"/>
      <c r="K440" s="233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150</v>
      </c>
      <c r="AU440" s="243" t="s">
        <v>79</v>
      </c>
      <c r="AV440" s="13" t="s">
        <v>79</v>
      </c>
      <c r="AW440" s="13" t="s">
        <v>32</v>
      </c>
      <c r="AX440" s="13" t="s">
        <v>70</v>
      </c>
      <c r="AY440" s="243" t="s">
        <v>139</v>
      </c>
    </row>
    <row r="441" s="13" customFormat="1">
      <c r="A441" s="13"/>
      <c r="B441" s="232"/>
      <c r="C441" s="233"/>
      <c r="D441" s="234" t="s">
        <v>150</v>
      </c>
      <c r="E441" s="235" t="s">
        <v>19</v>
      </c>
      <c r="F441" s="236" t="s">
        <v>509</v>
      </c>
      <c r="G441" s="233"/>
      <c r="H441" s="237">
        <v>7.9199999999999999</v>
      </c>
      <c r="I441" s="238"/>
      <c r="J441" s="233"/>
      <c r="K441" s="233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150</v>
      </c>
      <c r="AU441" s="243" t="s">
        <v>79</v>
      </c>
      <c r="AV441" s="13" t="s">
        <v>79</v>
      </c>
      <c r="AW441" s="13" t="s">
        <v>32</v>
      </c>
      <c r="AX441" s="13" t="s">
        <v>70</v>
      </c>
      <c r="AY441" s="243" t="s">
        <v>139</v>
      </c>
    </row>
    <row r="442" s="13" customFormat="1">
      <c r="A442" s="13"/>
      <c r="B442" s="232"/>
      <c r="C442" s="233"/>
      <c r="D442" s="234" t="s">
        <v>150</v>
      </c>
      <c r="E442" s="235" t="s">
        <v>19</v>
      </c>
      <c r="F442" s="236" t="s">
        <v>510</v>
      </c>
      <c r="G442" s="233"/>
      <c r="H442" s="237">
        <v>8.375</v>
      </c>
      <c r="I442" s="238"/>
      <c r="J442" s="233"/>
      <c r="K442" s="233"/>
      <c r="L442" s="239"/>
      <c r="M442" s="240"/>
      <c r="N442" s="241"/>
      <c r="O442" s="241"/>
      <c r="P442" s="241"/>
      <c r="Q442" s="241"/>
      <c r="R442" s="241"/>
      <c r="S442" s="241"/>
      <c r="T442" s="24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3" t="s">
        <v>150</v>
      </c>
      <c r="AU442" s="243" t="s">
        <v>79</v>
      </c>
      <c r="AV442" s="13" t="s">
        <v>79</v>
      </c>
      <c r="AW442" s="13" t="s">
        <v>32</v>
      </c>
      <c r="AX442" s="13" t="s">
        <v>70</v>
      </c>
      <c r="AY442" s="243" t="s">
        <v>139</v>
      </c>
    </row>
    <row r="443" s="14" customFormat="1">
      <c r="A443" s="14"/>
      <c r="B443" s="244"/>
      <c r="C443" s="245"/>
      <c r="D443" s="234" t="s">
        <v>150</v>
      </c>
      <c r="E443" s="246" t="s">
        <v>19</v>
      </c>
      <c r="F443" s="247" t="s">
        <v>152</v>
      </c>
      <c r="G443" s="245"/>
      <c r="H443" s="248">
        <v>18.59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4" t="s">
        <v>150</v>
      </c>
      <c r="AU443" s="254" t="s">
        <v>79</v>
      </c>
      <c r="AV443" s="14" t="s">
        <v>146</v>
      </c>
      <c r="AW443" s="14" t="s">
        <v>32</v>
      </c>
      <c r="AX443" s="14" t="s">
        <v>77</v>
      </c>
      <c r="AY443" s="254" t="s">
        <v>139</v>
      </c>
    </row>
    <row r="444" s="2" customFormat="1" ht="24.15" customHeight="1">
      <c r="A444" s="40"/>
      <c r="B444" s="41"/>
      <c r="C444" s="214" t="s">
        <v>511</v>
      </c>
      <c r="D444" s="214" t="s">
        <v>141</v>
      </c>
      <c r="E444" s="215" t="s">
        <v>512</v>
      </c>
      <c r="F444" s="216" t="s">
        <v>513</v>
      </c>
      <c r="G444" s="217" t="s">
        <v>290</v>
      </c>
      <c r="H444" s="218">
        <v>167.31</v>
      </c>
      <c r="I444" s="219"/>
      <c r="J444" s="220">
        <f>ROUND(I444*H444,2)</f>
        <v>0</v>
      </c>
      <c r="K444" s="216" t="s">
        <v>145</v>
      </c>
      <c r="L444" s="46"/>
      <c r="M444" s="221" t="s">
        <v>19</v>
      </c>
      <c r="N444" s="222" t="s">
        <v>41</v>
      </c>
      <c r="O444" s="86"/>
      <c r="P444" s="223">
        <f>O444*H444</f>
        <v>0</v>
      </c>
      <c r="Q444" s="223">
        <v>0</v>
      </c>
      <c r="R444" s="223">
        <f>Q444*H444</f>
        <v>0</v>
      </c>
      <c r="S444" s="223">
        <v>0</v>
      </c>
      <c r="T444" s="224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25" t="s">
        <v>146</v>
      </c>
      <c r="AT444" s="225" t="s">
        <v>141</v>
      </c>
      <c r="AU444" s="225" t="s">
        <v>79</v>
      </c>
      <c r="AY444" s="19" t="s">
        <v>139</v>
      </c>
      <c r="BE444" s="226">
        <f>IF(N444="základní",J444,0)</f>
        <v>0</v>
      </c>
      <c r="BF444" s="226">
        <f>IF(N444="snížená",J444,0)</f>
        <v>0</v>
      </c>
      <c r="BG444" s="226">
        <f>IF(N444="zákl. přenesená",J444,0)</f>
        <v>0</v>
      </c>
      <c r="BH444" s="226">
        <f>IF(N444="sníž. přenesená",J444,0)</f>
        <v>0</v>
      </c>
      <c r="BI444" s="226">
        <f>IF(N444="nulová",J444,0)</f>
        <v>0</v>
      </c>
      <c r="BJ444" s="19" t="s">
        <v>77</v>
      </c>
      <c r="BK444" s="226">
        <f>ROUND(I444*H444,2)</f>
        <v>0</v>
      </c>
      <c r="BL444" s="19" t="s">
        <v>146</v>
      </c>
      <c r="BM444" s="225" t="s">
        <v>514</v>
      </c>
    </row>
    <row r="445" s="2" customFormat="1">
      <c r="A445" s="40"/>
      <c r="B445" s="41"/>
      <c r="C445" s="42"/>
      <c r="D445" s="227" t="s">
        <v>148</v>
      </c>
      <c r="E445" s="42"/>
      <c r="F445" s="228" t="s">
        <v>515</v>
      </c>
      <c r="G445" s="42"/>
      <c r="H445" s="42"/>
      <c r="I445" s="229"/>
      <c r="J445" s="42"/>
      <c r="K445" s="42"/>
      <c r="L445" s="46"/>
      <c r="M445" s="230"/>
      <c r="N445" s="231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148</v>
      </c>
      <c r="AU445" s="19" t="s">
        <v>79</v>
      </c>
    </row>
    <row r="446" s="15" customFormat="1">
      <c r="A446" s="15"/>
      <c r="B446" s="255"/>
      <c r="C446" s="256"/>
      <c r="D446" s="234" t="s">
        <v>150</v>
      </c>
      <c r="E446" s="257" t="s">
        <v>19</v>
      </c>
      <c r="F446" s="258" t="s">
        <v>507</v>
      </c>
      <c r="G446" s="256"/>
      <c r="H446" s="257" t="s">
        <v>19</v>
      </c>
      <c r="I446" s="259"/>
      <c r="J446" s="256"/>
      <c r="K446" s="256"/>
      <c r="L446" s="260"/>
      <c r="M446" s="261"/>
      <c r="N446" s="262"/>
      <c r="O446" s="262"/>
      <c r="P446" s="262"/>
      <c r="Q446" s="262"/>
      <c r="R446" s="262"/>
      <c r="S446" s="262"/>
      <c r="T446" s="263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4" t="s">
        <v>150</v>
      </c>
      <c r="AU446" s="264" t="s">
        <v>79</v>
      </c>
      <c r="AV446" s="15" t="s">
        <v>77</v>
      </c>
      <c r="AW446" s="15" t="s">
        <v>32</v>
      </c>
      <c r="AX446" s="15" t="s">
        <v>70</v>
      </c>
      <c r="AY446" s="264" t="s">
        <v>139</v>
      </c>
    </row>
    <row r="447" s="13" customFormat="1">
      <c r="A447" s="13"/>
      <c r="B447" s="232"/>
      <c r="C447" s="233"/>
      <c r="D447" s="234" t="s">
        <v>150</v>
      </c>
      <c r="E447" s="235" t="s">
        <v>19</v>
      </c>
      <c r="F447" s="236" t="s">
        <v>508</v>
      </c>
      <c r="G447" s="233"/>
      <c r="H447" s="237">
        <v>2.2949999999999999</v>
      </c>
      <c r="I447" s="238"/>
      <c r="J447" s="233"/>
      <c r="K447" s="233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150</v>
      </c>
      <c r="AU447" s="243" t="s">
        <v>79</v>
      </c>
      <c r="AV447" s="13" t="s">
        <v>79</v>
      </c>
      <c r="AW447" s="13" t="s">
        <v>32</v>
      </c>
      <c r="AX447" s="13" t="s">
        <v>70</v>
      </c>
      <c r="AY447" s="243" t="s">
        <v>139</v>
      </c>
    </row>
    <row r="448" s="13" customFormat="1">
      <c r="A448" s="13"/>
      <c r="B448" s="232"/>
      <c r="C448" s="233"/>
      <c r="D448" s="234" t="s">
        <v>150</v>
      </c>
      <c r="E448" s="235" t="s">
        <v>19</v>
      </c>
      <c r="F448" s="236" t="s">
        <v>509</v>
      </c>
      <c r="G448" s="233"/>
      <c r="H448" s="237">
        <v>7.9199999999999999</v>
      </c>
      <c r="I448" s="238"/>
      <c r="J448" s="233"/>
      <c r="K448" s="233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150</v>
      </c>
      <c r="AU448" s="243" t="s">
        <v>79</v>
      </c>
      <c r="AV448" s="13" t="s">
        <v>79</v>
      </c>
      <c r="AW448" s="13" t="s">
        <v>32</v>
      </c>
      <c r="AX448" s="13" t="s">
        <v>70</v>
      </c>
      <c r="AY448" s="243" t="s">
        <v>139</v>
      </c>
    </row>
    <row r="449" s="13" customFormat="1">
      <c r="A449" s="13"/>
      <c r="B449" s="232"/>
      <c r="C449" s="233"/>
      <c r="D449" s="234" t="s">
        <v>150</v>
      </c>
      <c r="E449" s="235" t="s">
        <v>19</v>
      </c>
      <c r="F449" s="236" t="s">
        <v>510</v>
      </c>
      <c r="G449" s="233"/>
      <c r="H449" s="237">
        <v>8.375</v>
      </c>
      <c r="I449" s="238"/>
      <c r="J449" s="233"/>
      <c r="K449" s="233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150</v>
      </c>
      <c r="AU449" s="243" t="s">
        <v>79</v>
      </c>
      <c r="AV449" s="13" t="s">
        <v>79</v>
      </c>
      <c r="AW449" s="13" t="s">
        <v>32</v>
      </c>
      <c r="AX449" s="13" t="s">
        <v>70</v>
      </c>
      <c r="AY449" s="243" t="s">
        <v>139</v>
      </c>
    </row>
    <row r="450" s="14" customFormat="1">
      <c r="A450" s="14"/>
      <c r="B450" s="244"/>
      <c r="C450" s="245"/>
      <c r="D450" s="234" t="s">
        <v>150</v>
      </c>
      <c r="E450" s="246" t="s">
        <v>19</v>
      </c>
      <c r="F450" s="247" t="s">
        <v>152</v>
      </c>
      <c r="G450" s="245"/>
      <c r="H450" s="248">
        <v>18.59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150</v>
      </c>
      <c r="AU450" s="254" t="s">
        <v>79</v>
      </c>
      <c r="AV450" s="14" t="s">
        <v>146</v>
      </c>
      <c r="AW450" s="14" t="s">
        <v>32</v>
      </c>
      <c r="AX450" s="14" t="s">
        <v>77</v>
      </c>
      <c r="AY450" s="254" t="s">
        <v>139</v>
      </c>
    </row>
    <row r="451" s="13" customFormat="1">
      <c r="A451" s="13"/>
      <c r="B451" s="232"/>
      <c r="C451" s="233"/>
      <c r="D451" s="234" t="s">
        <v>150</v>
      </c>
      <c r="E451" s="233"/>
      <c r="F451" s="236" t="s">
        <v>516</v>
      </c>
      <c r="G451" s="233"/>
      <c r="H451" s="237">
        <v>167.31</v>
      </c>
      <c r="I451" s="238"/>
      <c r="J451" s="233"/>
      <c r="K451" s="233"/>
      <c r="L451" s="239"/>
      <c r="M451" s="240"/>
      <c r="N451" s="241"/>
      <c r="O451" s="241"/>
      <c r="P451" s="241"/>
      <c r="Q451" s="241"/>
      <c r="R451" s="241"/>
      <c r="S451" s="241"/>
      <c r="T451" s="24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3" t="s">
        <v>150</v>
      </c>
      <c r="AU451" s="243" t="s">
        <v>79</v>
      </c>
      <c r="AV451" s="13" t="s">
        <v>79</v>
      </c>
      <c r="AW451" s="13" t="s">
        <v>4</v>
      </c>
      <c r="AX451" s="13" t="s">
        <v>77</v>
      </c>
      <c r="AY451" s="243" t="s">
        <v>139</v>
      </c>
    </row>
    <row r="452" s="2" customFormat="1" ht="24.15" customHeight="1">
      <c r="A452" s="40"/>
      <c r="B452" s="41"/>
      <c r="C452" s="214" t="s">
        <v>517</v>
      </c>
      <c r="D452" s="214" t="s">
        <v>141</v>
      </c>
      <c r="E452" s="215" t="s">
        <v>518</v>
      </c>
      <c r="F452" s="216" t="s">
        <v>519</v>
      </c>
      <c r="G452" s="217" t="s">
        <v>290</v>
      </c>
      <c r="H452" s="218">
        <v>2.2949999999999999</v>
      </c>
      <c r="I452" s="219"/>
      <c r="J452" s="220">
        <f>ROUND(I452*H452,2)</f>
        <v>0</v>
      </c>
      <c r="K452" s="216" t="s">
        <v>145</v>
      </c>
      <c r="L452" s="46"/>
      <c r="M452" s="221" t="s">
        <v>19</v>
      </c>
      <c r="N452" s="222" t="s">
        <v>41</v>
      </c>
      <c r="O452" s="86"/>
      <c r="P452" s="223">
        <f>O452*H452</f>
        <v>0</v>
      </c>
      <c r="Q452" s="223">
        <v>0</v>
      </c>
      <c r="R452" s="223">
        <f>Q452*H452</f>
        <v>0</v>
      </c>
      <c r="S452" s="223">
        <v>0</v>
      </c>
      <c r="T452" s="224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25" t="s">
        <v>146</v>
      </c>
      <c r="AT452" s="225" t="s">
        <v>141</v>
      </c>
      <c r="AU452" s="225" t="s">
        <v>79</v>
      </c>
      <c r="AY452" s="19" t="s">
        <v>139</v>
      </c>
      <c r="BE452" s="226">
        <f>IF(N452="základní",J452,0)</f>
        <v>0</v>
      </c>
      <c r="BF452" s="226">
        <f>IF(N452="snížená",J452,0)</f>
        <v>0</v>
      </c>
      <c r="BG452" s="226">
        <f>IF(N452="zákl. přenesená",J452,0)</f>
        <v>0</v>
      </c>
      <c r="BH452" s="226">
        <f>IF(N452="sníž. přenesená",J452,0)</f>
        <v>0</v>
      </c>
      <c r="BI452" s="226">
        <f>IF(N452="nulová",J452,0)</f>
        <v>0</v>
      </c>
      <c r="BJ452" s="19" t="s">
        <v>77</v>
      </c>
      <c r="BK452" s="226">
        <f>ROUND(I452*H452,2)</f>
        <v>0</v>
      </c>
      <c r="BL452" s="19" t="s">
        <v>146</v>
      </c>
      <c r="BM452" s="225" t="s">
        <v>520</v>
      </c>
    </row>
    <row r="453" s="2" customFormat="1">
      <c r="A453" s="40"/>
      <c r="B453" s="41"/>
      <c r="C453" s="42"/>
      <c r="D453" s="227" t="s">
        <v>148</v>
      </c>
      <c r="E453" s="42"/>
      <c r="F453" s="228" t="s">
        <v>521</v>
      </c>
      <c r="G453" s="42"/>
      <c r="H453" s="42"/>
      <c r="I453" s="229"/>
      <c r="J453" s="42"/>
      <c r="K453" s="42"/>
      <c r="L453" s="46"/>
      <c r="M453" s="230"/>
      <c r="N453" s="231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148</v>
      </c>
      <c r="AU453" s="19" t="s">
        <v>79</v>
      </c>
    </row>
    <row r="454" s="13" customFormat="1">
      <c r="A454" s="13"/>
      <c r="B454" s="232"/>
      <c r="C454" s="233"/>
      <c r="D454" s="234" t="s">
        <v>150</v>
      </c>
      <c r="E454" s="235" t="s">
        <v>19</v>
      </c>
      <c r="F454" s="236" t="s">
        <v>508</v>
      </c>
      <c r="G454" s="233"/>
      <c r="H454" s="237">
        <v>2.2949999999999999</v>
      </c>
      <c r="I454" s="238"/>
      <c r="J454" s="233"/>
      <c r="K454" s="233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150</v>
      </c>
      <c r="AU454" s="243" t="s">
        <v>79</v>
      </c>
      <c r="AV454" s="13" t="s">
        <v>79</v>
      </c>
      <c r="AW454" s="13" t="s">
        <v>32</v>
      </c>
      <c r="AX454" s="13" t="s">
        <v>70</v>
      </c>
      <c r="AY454" s="243" t="s">
        <v>139</v>
      </c>
    </row>
    <row r="455" s="14" customFormat="1">
      <c r="A455" s="14"/>
      <c r="B455" s="244"/>
      <c r="C455" s="245"/>
      <c r="D455" s="234" t="s">
        <v>150</v>
      </c>
      <c r="E455" s="246" t="s">
        <v>19</v>
      </c>
      <c r="F455" s="247" t="s">
        <v>152</v>
      </c>
      <c r="G455" s="245"/>
      <c r="H455" s="248">
        <v>2.2949999999999999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150</v>
      </c>
      <c r="AU455" s="254" t="s">
        <v>79</v>
      </c>
      <c r="AV455" s="14" t="s">
        <v>146</v>
      </c>
      <c r="AW455" s="14" t="s">
        <v>32</v>
      </c>
      <c r="AX455" s="14" t="s">
        <v>77</v>
      </c>
      <c r="AY455" s="254" t="s">
        <v>139</v>
      </c>
    </row>
    <row r="456" s="2" customFormat="1" ht="24.15" customHeight="1">
      <c r="A456" s="40"/>
      <c r="B456" s="41"/>
      <c r="C456" s="214" t="s">
        <v>522</v>
      </c>
      <c r="D456" s="214" t="s">
        <v>141</v>
      </c>
      <c r="E456" s="215" t="s">
        <v>523</v>
      </c>
      <c r="F456" s="216" t="s">
        <v>289</v>
      </c>
      <c r="G456" s="217" t="s">
        <v>290</v>
      </c>
      <c r="H456" s="218">
        <v>7.9199999999999999</v>
      </c>
      <c r="I456" s="219"/>
      <c r="J456" s="220">
        <f>ROUND(I456*H456,2)</f>
        <v>0</v>
      </c>
      <c r="K456" s="216" t="s">
        <v>145</v>
      </c>
      <c r="L456" s="46"/>
      <c r="M456" s="221" t="s">
        <v>19</v>
      </c>
      <c r="N456" s="222" t="s">
        <v>41</v>
      </c>
      <c r="O456" s="86"/>
      <c r="P456" s="223">
        <f>O456*H456</f>
        <v>0</v>
      </c>
      <c r="Q456" s="223">
        <v>0</v>
      </c>
      <c r="R456" s="223">
        <f>Q456*H456</f>
        <v>0</v>
      </c>
      <c r="S456" s="223">
        <v>0</v>
      </c>
      <c r="T456" s="224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25" t="s">
        <v>146</v>
      </c>
      <c r="AT456" s="225" t="s">
        <v>141</v>
      </c>
      <c r="AU456" s="225" t="s">
        <v>79</v>
      </c>
      <c r="AY456" s="19" t="s">
        <v>139</v>
      </c>
      <c r="BE456" s="226">
        <f>IF(N456="základní",J456,0)</f>
        <v>0</v>
      </c>
      <c r="BF456" s="226">
        <f>IF(N456="snížená",J456,0)</f>
        <v>0</v>
      </c>
      <c r="BG456" s="226">
        <f>IF(N456="zákl. přenesená",J456,0)</f>
        <v>0</v>
      </c>
      <c r="BH456" s="226">
        <f>IF(N456="sníž. přenesená",J456,0)</f>
        <v>0</v>
      </c>
      <c r="BI456" s="226">
        <f>IF(N456="nulová",J456,0)</f>
        <v>0</v>
      </c>
      <c r="BJ456" s="19" t="s">
        <v>77</v>
      </c>
      <c r="BK456" s="226">
        <f>ROUND(I456*H456,2)</f>
        <v>0</v>
      </c>
      <c r="BL456" s="19" t="s">
        <v>146</v>
      </c>
      <c r="BM456" s="225" t="s">
        <v>524</v>
      </c>
    </row>
    <row r="457" s="2" customFormat="1">
      <c r="A457" s="40"/>
      <c r="B457" s="41"/>
      <c r="C457" s="42"/>
      <c r="D457" s="227" t="s">
        <v>148</v>
      </c>
      <c r="E457" s="42"/>
      <c r="F457" s="228" t="s">
        <v>525</v>
      </c>
      <c r="G457" s="42"/>
      <c r="H457" s="42"/>
      <c r="I457" s="229"/>
      <c r="J457" s="42"/>
      <c r="K457" s="42"/>
      <c r="L457" s="46"/>
      <c r="M457" s="230"/>
      <c r="N457" s="231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148</v>
      </c>
      <c r="AU457" s="19" t="s">
        <v>79</v>
      </c>
    </row>
    <row r="458" s="13" customFormat="1">
      <c r="A458" s="13"/>
      <c r="B458" s="232"/>
      <c r="C458" s="233"/>
      <c r="D458" s="234" t="s">
        <v>150</v>
      </c>
      <c r="E458" s="235" t="s">
        <v>19</v>
      </c>
      <c r="F458" s="236" t="s">
        <v>509</v>
      </c>
      <c r="G458" s="233"/>
      <c r="H458" s="237">
        <v>7.9199999999999999</v>
      </c>
      <c r="I458" s="238"/>
      <c r="J458" s="233"/>
      <c r="K458" s="233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150</v>
      </c>
      <c r="AU458" s="243" t="s">
        <v>79</v>
      </c>
      <c r="AV458" s="13" t="s">
        <v>79</v>
      </c>
      <c r="AW458" s="13" t="s">
        <v>32</v>
      </c>
      <c r="AX458" s="13" t="s">
        <v>70</v>
      </c>
      <c r="AY458" s="243" t="s">
        <v>139</v>
      </c>
    </row>
    <row r="459" s="14" customFormat="1">
      <c r="A459" s="14"/>
      <c r="B459" s="244"/>
      <c r="C459" s="245"/>
      <c r="D459" s="234" t="s">
        <v>150</v>
      </c>
      <c r="E459" s="246" t="s">
        <v>19</v>
      </c>
      <c r="F459" s="247" t="s">
        <v>152</v>
      </c>
      <c r="G459" s="245"/>
      <c r="H459" s="248">
        <v>7.9199999999999999</v>
      </c>
      <c r="I459" s="249"/>
      <c r="J459" s="245"/>
      <c r="K459" s="245"/>
      <c r="L459" s="250"/>
      <c r="M459" s="251"/>
      <c r="N459" s="252"/>
      <c r="O459" s="252"/>
      <c r="P459" s="252"/>
      <c r="Q459" s="252"/>
      <c r="R459" s="252"/>
      <c r="S459" s="252"/>
      <c r="T459" s="25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4" t="s">
        <v>150</v>
      </c>
      <c r="AU459" s="254" t="s">
        <v>79</v>
      </c>
      <c r="AV459" s="14" t="s">
        <v>146</v>
      </c>
      <c r="AW459" s="14" t="s">
        <v>32</v>
      </c>
      <c r="AX459" s="14" t="s">
        <v>77</v>
      </c>
      <c r="AY459" s="254" t="s">
        <v>139</v>
      </c>
    </row>
    <row r="460" s="2" customFormat="1" ht="24.15" customHeight="1">
      <c r="A460" s="40"/>
      <c r="B460" s="41"/>
      <c r="C460" s="214" t="s">
        <v>526</v>
      </c>
      <c r="D460" s="214" t="s">
        <v>141</v>
      </c>
      <c r="E460" s="215" t="s">
        <v>527</v>
      </c>
      <c r="F460" s="216" t="s">
        <v>528</v>
      </c>
      <c r="G460" s="217" t="s">
        <v>290</v>
      </c>
      <c r="H460" s="218">
        <v>8.375</v>
      </c>
      <c r="I460" s="219"/>
      <c r="J460" s="220">
        <f>ROUND(I460*H460,2)</f>
        <v>0</v>
      </c>
      <c r="K460" s="216" t="s">
        <v>145</v>
      </c>
      <c r="L460" s="46"/>
      <c r="M460" s="221" t="s">
        <v>19</v>
      </c>
      <c r="N460" s="222" t="s">
        <v>41</v>
      </c>
      <c r="O460" s="86"/>
      <c r="P460" s="223">
        <f>O460*H460</f>
        <v>0</v>
      </c>
      <c r="Q460" s="223">
        <v>0</v>
      </c>
      <c r="R460" s="223">
        <f>Q460*H460</f>
        <v>0</v>
      </c>
      <c r="S460" s="223">
        <v>0</v>
      </c>
      <c r="T460" s="224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25" t="s">
        <v>146</v>
      </c>
      <c r="AT460" s="225" t="s">
        <v>141</v>
      </c>
      <c r="AU460" s="225" t="s">
        <v>79</v>
      </c>
      <c r="AY460" s="19" t="s">
        <v>139</v>
      </c>
      <c r="BE460" s="226">
        <f>IF(N460="základní",J460,0)</f>
        <v>0</v>
      </c>
      <c r="BF460" s="226">
        <f>IF(N460="snížená",J460,0)</f>
        <v>0</v>
      </c>
      <c r="BG460" s="226">
        <f>IF(N460="zákl. přenesená",J460,0)</f>
        <v>0</v>
      </c>
      <c r="BH460" s="226">
        <f>IF(N460="sníž. přenesená",J460,0)</f>
        <v>0</v>
      </c>
      <c r="BI460" s="226">
        <f>IF(N460="nulová",J460,0)</f>
        <v>0</v>
      </c>
      <c r="BJ460" s="19" t="s">
        <v>77</v>
      </c>
      <c r="BK460" s="226">
        <f>ROUND(I460*H460,2)</f>
        <v>0</v>
      </c>
      <c r="BL460" s="19" t="s">
        <v>146</v>
      </c>
      <c r="BM460" s="225" t="s">
        <v>529</v>
      </c>
    </row>
    <row r="461" s="2" customFormat="1">
      <c r="A461" s="40"/>
      <c r="B461" s="41"/>
      <c r="C461" s="42"/>
      <c r="D461" s="227" t="s">
        <v>148</v>
      </c>
      <c r="E461" s="42"/>
      <c r="F461" s="228" t="s">
        <v>530</v>
      </c>
      <c r="G461" s="42"/>
      <c r="H461" s="42"/>
      <c r="I461" s="229"/>
      <c r="J461" s="42"/>
      <c r="K461" s="42"/>
      <c r="L461" s="46"/>
      <c r="M461" s="230"/>
      <c r="N461" s="231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148</v>
      </c>
      <c r="AU461" s="19" t="s">
        <v>79</v>
      </c>
    </row>
    <row r="462" s="13" customFormat="1">
      <c r="A462" s="13"/>
      <c r="B462" s="232"/>
      <c r="C462" s="233"/>
      <c r="D462" s="234" t="s">
        <v>150</v>
      </c>
      <c r="E462" s="235" t="s">
        <v>19</v>
      </c>
      <c r="F462" s="236" t="s">
        <v>510</v>
      </c>
      <c r="G462" s="233"/>
      <c r="H462" s="237">
        <v>8.375</v>
      </c>
      <c r="I462" s="238"/>
      <c r="J462" s="233"/>
      <c r="K462" s="233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150</v>
      </c>
      <c r="AU462" s="243" t="s">
        <v>79</v>
      </c>
      <c r="AV462" s="13" t="s">
        <v>79</v>
      </c>
      <c r="AW462" s="13" t="s">
        <v>32</v>
      </c>
      <c r="AX462" s="13" t="s">
        <v>70</v>
      </c>
      <c r="AY462" s="243" t="s">
        <v>139</v>
      </c>
    </row>
    <row r="463" s="14" customFormat="1">
      <c r="A463" s="14"/>
      <c r="B463" s="244"/>
      <c r="C463" s="245"/>
      <c r="D463" s="234" t="s">
        <v>150</v>
      </c>
      <c r="E463" s="246" t="s">
        <v>19</v>
      </c>
      <c r="F463" s="247" t="s">
        <v>152</v>
      </c>
      <c r="G463" s="245"/>
      <c r="H463" s="248">
        <v>8.375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4" t="s">
        <v>150</v>
      </c>
      <c r="AU463" s="254" t="s">
        <v>79</v>
      </c>
      <c r="AV463" s="14" t="s">
        <v>146</v>
      </c>
      <c r="AW463" s="14" t="s">
        <v>32</v>
      </c>
      <c r="AX463" s="14" t="s">
        <v>77</v>
      </c>
      <c r="AY463" s="254" t="s">
        <v>139</v>
      </c>
    </row>
    <row r="464" s="12" customFormat="1" ht="22.8" customHeight="1">
      <c r="A464" s="12"/>
      <c r="B464" s="198"/>
      <c r="C464" s="199"/>
      <c r="D464" s="200" t="s">
        <v>69</v>
      </c>
      <c r="E464" s="212" t="s">
        <v>531</v>
      </c>
      <c r="F464" s="212" t="s">
        <v>532</v>
      </c>
      <c r="G464" s="199"/>
      <c r="H464" s="199"/>
      <c r="I464" s="202"/>
      <c r="J464" s="213">
        <f>BK464</f>
        <v>0</v>
      </c>
      <c r="K464" s="199"/>
      <c r="L464" s="204"/>
      <c r="M464" s="205"/>
      <c r="N464" s="206"/>
      <c r="O464" s="206"/>
      <c r="P464" s="207">
        <f>SUM(P465:P466)</f>
        <v>0</v>
      </c>
      <c r="Q464" s="206"/>
      <c r="R464" s="207">
        <f>SUM(R465:R466)</f>
        <v>0</v>
      </c>
      <c r="S464" s="206"/>
      <c r="T464" s="208">
        <f>SUM(T465:T466)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09" t="s">
        <v>77</v>
      </c>
      <c r="AT464" s="210" t="s">
        <v>69</v>
      </c>
      <c r="AU464" s="210" t="s">
        <v>77</v>
      </c>
      <c r="AY464" s="209" t="s">
        <v>139</v>
      </c>
      <c r="BK464" s="211">
        <f>SUM(BK465:BK466)</f>
        <v>0</v>
      </c>
    </row>
    <row r="465" s="2" customFormat="1" ht="24.15" customHeight="1">
      <c r="A465" s="40"/>
      <c r="B465" s="41"/>
      <c r="C465" s="214" t="s">
        <v>533</v>
      </c>
      <c r="D465" s="214" t="s">
        <v>141</v>
      </c>
      <c r="E465" s="215" t="s">
        <v>534</v>
      </c>
      <c r="F465" s="216" t="s">
        <v>535</v>
      </c>
      <c r="G465" s="217" t="s">
        <v>290</v>
      </c>
      <c r="H465" s="218">
        <v>32.265000000000001</v>
      </c>
      <c r="I465" s="219"/>
      <c r="J465" s="220">
        <f>ROUND(I465*H465,2)</f>
        <v>0</v>
      </c>
      <c r="K465" s="216" t="s">
        <v>145</v>
      </c>
      <c r="L465" s="46"/>
      <c r="M465" s="221" t="s">
        <v>19</v>
      </c>
      <c r="N465" s="222" t="s">
        <v>41</v>
      </c>
      <c r="O465" s="86"/>
      <c r="P465" s="223">
        <f>O465*H465</f>
        <v>0</v>
      </c>
      <c r="Q465" s="223">
        <v>0</v>
      </c>
      <c r="R465" s="223">
        <f>Q465*H465</f>
        <v>0</v>
      </c>
      <c r="S465" s="223">
        <v>0</v>
      </c>
      <c r="T465" s="224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25" t="s">
        <v>146</v>
      </c>
      <c r="AT465" s="225" t="s">
        <v>141</v>
      </c>
      <c r="AU465" s="225" t="s">
        <v>79</v>
      </c>
      <c r="AY465" s="19" t="s">
        <v>139</v>
      </c>
      <c r="BE465" s="226">
        <f>IF(N465="základní",J465,0)</f>
        <v>0</v>
      </c>
      <c r="BF465" s="226">
        <f>IF(N465="snížená",J465,0)</f>
        <v>0</v>
      </c>
      <c r="BG465" s="226">
        <f>IF(N465="zákl. přenesená",J465,0)</f>
        <v>0</v>
      </c>
      <c r="BH465" s="226">
        <f>IF(N465="sníž. přenesená",J465,0)</f>
        <v>0</v>
      </c>
      <c r="BI465" s="226">
        <f>IF(N465="nulová",J465,0)</f>
        <v>0</v>
      </c>
      <c r="BJ465" s="19" t="s">
        <v>77</v>
      </c>
      <c r="BK465" s="226">
        <f>ROUND(I465*H465,2)</f>
        <v>0</v>
      </c>
      <c r="BL465" s="19" t="s">
        <v>146</v>
      </c>
      <c r="BM465" s="225" t="s">
        <v>536</v>
      </c>
    </row>
    <row r="466" s="2" customFormat="1">
      <c r="A466" s="40"/>
      <c r="B466" s="41"/>
      <c r="C466" s="42"/>
      <c r="D466" s="227" t="s">
        <v>148</v>
      </c>
      <c r="E466" s="42"/>
      <c r="F466" s="228" t="s">
        <v>537</v>
      </c>
      <c r="G466" s="42"/>
      <c r="H466" s="42"/>
      <c r="I466" s="229"/>
      <c r="J466" s="42"/>
      <c r="K466" s="42"/>
      <c r="L466" s="46"/>
      <c r="M466" s="286"/>
      <c r="N466" s="287"/>
      <c r="O466" s="288"/>
      <c r="P466" s="288"/>
      <c r="Q466" s="288"/>
      <c r="R466" s="288"/>
      <c r="S466" s="288"/>
      <c r="T466" s="289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148</v>
      </c>
      <c r="AU466" s="19" t="s">
        <v>79</v>
      </c>
    </row>
    <row r="467" s="2" customFormat="1" ht="6.96" customHeight="1">
      <c r="A467" s="40"/>
      <c r="B467" s="61"/>
      <c r="C467" s="62"/>
      <c r="D467" s="62"/>
      <c r="E467" s="62"/>
      <c r="F467" s="62"/>
      <c r="G467" s="62"/>
      <c r="H467" s="62"/>
      <c r="I467" s="62"/>
      <c r="J467" s="62"/>
      <c r="K467" s="62"/>
      <c r="L467" s="46"/>
      <c r="M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</row>
  </sheetData>
  <sheetProtection sheet="1" autoFilter="0" formatColumns="0" formatRows="0" objects="1" scenarios="1" spinCount="100000" saltValue="mhILrpsa4pKtD/ZheAxXD9/uGsphFgWTLk+BmstpG06Pp5DBd6uDFGu+ZAImbfVXtiTJMjUxqq//Blz42ptSpg==" hashValue="FICEMF0E7OlwrlsgbIXo7pblhpu9UsmA7u8a/OVT1e7T/TNXeC6E2TBr0xvHcNCnWNacl5H4a8NVFV0Y7RHt3Q==" algorithmName="SHA-512" password="CC51"/>
  <autoFilter ref="C91:K46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2_01/113106123"/>
    <hyperlink ref="F100" r:id="rId2" display="https://podminky.urs.cz/item/CS_URS_2022_01/113106151"/>
    <hyperlink ref="F104" r:id="rId3" display="https://podminky.urs.cz/item/CS_URS_2022_01/113107421"/>
    <hyperlink ref="F113" r:id="rId4" display="https://podminky.urs.cz/item/CS_URS_2022_01/113107431"/>
    <hyperlink ref="F117" r:id="rId5" display="https://podminky.urs.cz/item/CS_URS_2022_01/113107523"/>
    <hyperlink ref="F124" r:id="rId6" display="https://podminky.urs.cz/item/CS_URS_2022_01/113107524"/>
    <hyperlink ref="F129" r:id="rId7" display="https://podminky.urs.cz/item/CS_URS_2022_01/113107542"/>
    <hyperlink ref="F133" r:id="rId8" display="https://podminky.urs.cz/item/CS_URS_2022_01/113154123"/>
    <hyperlink ref="F137" r:id="rId9" display="https://podminky.urs.cz/item/CS_URS_2022_01/113202111"/>
    <hyperlink ref="F141" r:id="rId10" display="https://podminky.urs.cz/item/CS_URS_2022_01/113203111"/>
    <hyperlink ref="F145" r:id="rId11" display="https://podminky.urs.cz/item/CS_URS_2022_01/119001405"/>
    <hyperlink ref="F149" r:id="rId12" display="https://podminky.urs.cz/item/CS_URS_2022_01/119001421"/>
    <hyperlink ref="F153" r:id="rId13" display="https://podminky.urs.cz/item/CS_URS_2022_01/121151103"/>
    <hyperlink ref="F157" r:id="rId14" display="https://podminky.urs.cz/item/CS_URS_2022_01/132254204"/>
    <hyperlink ref="F171" r:id="rId15" display="https://podminky.urs.cz/item/CS_URS_2022_01/139001101"/>
    <hyperlink ref="F176" r:id="rId16" display="https://podminky.urs.cz/item/CS_URS_2022_01/151811132"/>
    <hyperlink ref="F180" r:id="rId17" display="https://podminky.urs.cz/item/CS_URS_2022_01/151811232"/>
    <hyperlink ref="F182" r:id="rId18" display="https://podminky.urs.cz/item/CS_URS_2022_01/162251102"/>
    <hyperlink ref="F191" r:id="rId19" display="https://podminky.urs.cz/item/CS_URS_2022_01/162751117"/>
    <hyperlink ref="F211" r:id="rId20" display="https://podminky.urs.cz/item/CS_URS_2022_01/167151101"/>
    <hyperlink ref="F217" r:id="rId21" display="https://podminky.urs.cz/item/CS_URS_2022_01/171201231"/>
    <hyperlink ref="F238" r:id="rId22" display="https://podminky.urs.cz/item/CS_URS_2022_01/171251201"/>
    <hyperlink ref="F244" r:id="rId23" display="https://podminky.urs.cz/item/CS_URS_2022_01/174101101"/>
    <hyperlink ref="F250" r:id="rId24" display="https://podminky.urs.cz/item/CS_URS_2022_01/174101101"/>
    <hyperlink ref="F260" r:id="rId25" display="https://podminky.urs.cz/item/CS_URS_2022_01/174101101"/>
    <hyperlink ref="F310" r:id="rId26" display="https://podminky.urs.cz/item/CS_URS_2022_01/175151101"/>
    <hyperlink ref="F321" r:id="rId27" display="https://podminky.urs.cz/item/CS_URS_2022_01/181351003"/>
    <hyperlink ref="F325" r:id="rId28" display="https://podminky.urs.cz/item/CS_URS_2022_01/181411131"/>
    <hyperlink ref="F331" r:id="rId29" display="https://podminky.urs.cz/item/CS_URS_2022_01/181912111"/>
    <hyperlink ref="F336" r:id="rId30" display="https://podminky.urs.cz/item/CS_URS_2022_01/451541111"/>
    <hyperlink ref="F343" r:id="rId31" display="https://podminky.urs.cz/item/CS_URS_2022_01/564831011"/>
    <hyperlink ref="F350" r:id="rId32" display="https://podminky.urs.cz/item/CS_URS_2022_01/564851011"/>
    <hyperlink ref="F362" r:id="rId33" display="https://podminky.urs.cz/item/CS_URS_2022_01/564871016"/>
    <hyperlink ref="F366" r:id="rId34" display="https://podminky.urs.cz/item/CS_URS_2022_01/565145111"/>
    <hyperlink ref="F370" r:id="rId35" display="https://podminky.urs.cz/item/CS_URS_2022_01/573111112"/>
    <hyperlink ref="F374" r:id="rId36" display="https://podminky.urs.cz/item/CS_URS_2022_01/573211109"/>
    <hyperlink ref="F378" r:id="rId37" display="https://podminky.urs.cz/item/CS_URS_2022_01/577134131"/>
    <hyperlink ref="F382" r:id="rId38" display="https://podminky.urs.cz/item/CS_URS_2022_01/581121115"/>
    <hyperlink ref="F386" r:id="rId39" display="https://podminky.urs.cz/item/CS_URS_2022_01/591111111"/>
    <hyperlink ref="F390" r:id="rId40" display="https://podminky.urs.cz/item/CS_URS_2022_01/596211110"/>
    <hyperlink ref="F395" r:id="rId41" display="https://podminky.urs.cz/item/CS_URS_2022_01/916111123"/>
    <hyperlink ref="F399" r:id="rId42" display="https://podminky.urs.cz/item/CS_URS_2022_01/916131213"/>
    <hyperlink ref="F403" r:id="rId43" display="https://podminky.urs.cz/item/CS_URS_2022_01/916231213"/>
    <hyperlink ref="F407" r:id="rId44" display="https://podminky.urs.cz/item/CS_URS_2022_01/916241213"/>
    <hyperlink ref="F411" r:id="rId45" display="https://podminky.urs.cz/item/CS_URS_2022_01/919112114"/>
    <hyperlink ref="F415" r:id="rId46" display="https://podminky.urs.cz/item/CS_URS_2022_01/919121132"/>
    <hyperlink ref="F417" r:id="rId47" display="https://podminky.urs.cz/item/CS_URS_2022_01/919735112"/>
    <hyperlink ref="F421" r:id="rId48" display="https://podminky.urs.cz/item/CS_URS_2022_01/919735123"/>
    <hyperlink ref="F425" r:id="rId49" display="https://podminky.urs.cz/item/CS_URS_2022_01/979024442"/>
    <hyperlink ref="F429" r:id="rId50" display="https://podminky.urs.cz/item/CS_URS_2022_01/979054441"/>
    <hyperlink ref="F433" r:id="rId51" display="https://podminky.urs.cz/item/CS_URS_2022_01/979054442"/>
    <hyperlink ref="F438" r:id="rId52" display="https://podminky.urs.cz/item/CS_URS_2022_01/997221561"/>
    <hyperlink ref="F445" r:id="rId53" display="https://podminky.urs.cz/item/CS_URS_2022_01/997221569"/>
    <hyperlink ref="F453" r:id="rId54" display="https://podminky.urs.cz/item/CS_URS_2022_01/997221861"/>
    <hyperlink ref="F457" r:id="rId55" display="https://podminky.urs.cz/item/CS_URS_2022_01/997221873"/>
    <hyperlink ref="F461" r:id="rId56" display="https://podminky.urs.cz/item/CS_URS_2022_01/997221875"/>
    <hyperlink ref="F466" r:id="rId57" display="https://podminky.urs.cz/item/CS_URS_2022_01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1" customFormat="1" ht="12" customHeight="1">
      <c r="B8" s="22"/>
      <c r="D8" s="144" t="s">
        <v>109</v>
      </c>
      <c r="L8" s="22"/>
    </row>
    <row r="9" s="2" customFormat="1" ht="16.5" customHeight="1">
      <c r="A9" s="40"/>
      <c r="B9" s="46"/>
      <c r="C9" s="40"/>
      <c r="D9" s="40"/>
      <c r="E9" s="145" t="s">
        <v>110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538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27. 5. 2022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34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36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38</v>
      </c>
      <c r="G34" s="40"/>
      <c r="H34" s="40"/>
      <c r="I34" s="156" t="s">
        <v>37</v>
      </c>
      <c r="J34" s="156" t="s">
        <v>39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40</v>
      </c>
      <c r="E35" s="144" t="s">
        <v>41</v>
      </c>
      <c r="F35" s="158">
        <f>ROUND((SUM(BE92:BE256)),  2)</f>
        <v>0</v>
      </c>
      <c r="G35" s="40"/>
      <c r="H35" s="40"/>
      <c r="I35" s="159">
        <v>0.20999999999999999</v>
      </c>
      <c r="J35" s="158">
        <f>ROUND(((SUM(BE92:BE256))*I35),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42</v>
      </c>
      <c r="F36" s="158">
        <f>ROUND((SUM(BF92:BF256)),  2)</f>
        <v>0</v>
      </c>
      <c r="G36" s="40"/>
      <c r="H36" s="40"/>
      <c r="I36" s="159">
        <v>0.14999999999999999</v>
      </c>
      <c r="J36" s="158">
        <f>ROUND(((SUM(BF92:BF256))*I36),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43</v>
      </c>
      <c r="F37" s="158">
        <f>ROUND((SUM(BG92:BG256)),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44</v>
      </c>
      <c r="F38" s="158">
        <f>ROUND((SUM(BH92:BH256)),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45</v>
      </c>
      <c r="F39" s="158">
        <f>ROUND((SUM(BI92:BI256)),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46</v>
      </c>
      <c r="E41" s="162"/>
      <c r="F41" s="162"/>
      <c r="G41" s="163" t="s">
        <v>47</v>
      </c>
      <c r="H41" s="164" t="s">
        <v>48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Buchlovice - oprava části vodovodního řadu B-2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001.002 - Výpis materiálu - řad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Buchlovice</v>
      </c>
      <c r="G56" s="42"/>
      <c r="H56" s="42"/>
      <c r="I56" s="34" t="s">
        <v>23</v>
      </c>
      <c r="J56" s="74" t="str">
        <f>IF(J14="","",J14)</f>
        <v>27. 5. 2022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114</v>
      </c>
      <c r="D61" s="173"/>
      <c r="E61" s="173"/>
      <c r="F61" s="173"/>
      <c r="G61" s="173"/>
      <c r="H61" s="173"/>
      <c r="I61" s="173"/>
      <c r="J61" s="174" t="s">
        <v>115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68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116</v>
      </c>
    </row>
    <row r="64" s="9" customFormat="1" ht="24.96" customHeight="1">
      <c r="A64" s="9"/>
      <c r="B64" s="176"/>
      <c r="C64" s="177"/>
      <c r="D64" s="178" t="s">
        <v>117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118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539</v>
      </c>
      <c r="E66" s="184"/>
      <c r="F66" s="184"/>
      <c r="G66" s="184"/>
      <c r="H66" s="184"/>
      <c r="I66" s="184"/>
      <c r="J66" s="185">
        <f>J100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540</v>
      </c>
      <c r="E67" s="184"/>
      <c r="F67" s="184"/>
      <c r="G67" s="184"/>
      <c r="H67" s="184"/>
      <c r="I67" s="184"/>
      <c r="J67" s="185">
        <f>J107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541</v>
      </c>
      <c r="E68" s="184"/>
      <c r="F68" s="184"/>
      <c r="G68" s="184"/>
      <c r="H68" s="184"/>
      <c r="I68" s="184"/>
      <c r="J68" s="185">
        <f>J190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542</v>
      </c>
      <c r="E69" s="184"/>
      <c r="F69" s="184"/>
      <c r="G69" s="184"/>
      <c r="H69" s="184"/>
      <c r="I69" s="184"/>
      <c r="J69" s="185">
        <f>J200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123</v>
      </c>
      <c r="E70" s="184"/>
      <c r="F70" s="184"/>
      <c r="G70" s="184"/>
      <c r="H70" s="184"/>
      <c r="I70" s="184"/>
      <c r="J70" s="185">
        <f>J254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124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Buchlovice - oprava části vodovodního řadu B-2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109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110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111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001.002 - Výpis materiálu - řad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Buchlovice</v>
      </c>
      <c r="G86" s="42"/>
      <c r="H86" s="42"/>
      <c r="I86" s="34" t="s">
        <v>23</v>
      </c>
      <c r="J86" s="74" t="str">
        <f>IF(J14="","",J14)</f>
        <v>27. 5. 2022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 xml:space="preserve"> </v>
      </c>
      <c r="G88" s="42"/>
      <c r="H88" s="42"/>
      <c r="I88" s="34" t="s">
        <v>31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33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125</v>
      </c>
      <c r="D91" s="190" t="s">
        <v>55</v>
      </c>
      <c r="E91" s="190" t="s">
        <v>51</v>
      </c>
      <c r="F91" s="190" t="s">
        <v>52</v>
      </c>
      <c r="G91" s="190" t="s">
        <v>126</v>
      </c>
      <c r="H91" s="190" t="s">
        <v>127</v>
      </c>
      <c r="I91" s="190" t="s">
        <v>128</v>
      </c>
      <c r="J91" s="190" t="s">
        <v>115</v>
      </c>
      <c r="K91" s="191" t="s">
        <v>129</v>
      </c>
      <c r="L91" s="192"/>
      <c r="M91" s="94" t="s">
        <v>19</v>
      </c>
      <c r="N91" s="95" t="s">
        <v>40</v>
      </c>
      <c r="O91" s="95" t="s">
        <v>130</v>
      </c>
      <c r="P91" s="95" t="s">
        <v>131</v>
      </c>
      <c r="Q91" s="95" t="s">
        <v>132</v>
      </c>
      <c r="R91" s="95" t="s">
        <v>133</v>
      </c>
      <c r="S91" s="95" t="s">
        <v>134</v>
      </c>
      <c r="T91" s="96" t="s">
        <v>135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136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5.428958252000001</v>
      </c>
      <c r="S92" s="98"/>
      <c r="T92" s="196">
        <f>T93</f>
        <v>0.4158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69</v>
      </c>
      <c r="AU92" s="19" t="s">
        <v>116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69</v>
      </c>
      <c r="E93" s="201" t="s">
        <v>137</v>
      </c>
      <c r="F93" s="201" t="s">
        <v>138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P94+P100+P107+P190+P200+P254</f>
        <v>0</v>
      </c>
      <c r="Q93" s="206"/>
      <c r="R93" s="207">
        <f>R94+R100+R107+R190+R200+R254</f>
        <v>5.428958252000001</v>
      </c>
      <c r="S93" s="206"/>
      <c r="T93" s="208">
        <f>T94+T100+T107+T190+T200+T254</f>
        <v>0.4158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77</v>
      </c>
      <c r="AT93" s="210" t="s">
        <v>69</v>
      </c>
      <c r="AU93" s="210" t="s">
        <v>70</v>
      </c>
      <c r="AY93" s="209" t="s">
        <v>139</v>
      </c>
      <c r="BK93" s="211">
        <f>BK94+BK100+BK107+BK190+BK200+BK254</f>
        <v>0</v>
      </c>
    </row>
    <row r="94" s="12" customFormat="1" ht="22.8" customHeight="1">
      <c r="A94" s="12"/>
      <c r="B94" s="198"/>
      <c r="C94" s="199"/>
      <c r="D94" s="200" t="s">
        <v>69</v>
      </c>
      <c r="E94" s="212" t="s">
        <v>77</v>
      </c>
      <c r="F94" s="212" t="s">
        <v>140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SUM(P95:P99)</f>
        <v>0</v>
      </c>
      <c r="Q94" s="206"/>
      <c r="R94" s="207">
        <f>SUM(R95:R99)</f>
        <v>0</v>
      </c>
      <c r="S94" s="206"/>
      <c r="T94" s="208">
        <f>SUM(T95:T99)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77</v>
      </c>
      <c r="AT94" s="210" t="s">
        <v>69</v>
      </c>
      <c r="AU94" s="210" t="s">
        <v>77</v>
      </c>
      <c r="AY94" s="209" t="s">
        <v>139</v>
      </c>
      <c r="BK94" s="211">
        <f>SUM(BK95:BK99)</f>
        <v>0</v>
      </c>
    </row>
    <row r="95" s="2" customFormat="1" ht="16.5" customHeight="1">
      <c r="A95" s="40"/>
      <c r="B95" s="41"/>
      <c r="C95" s="214" t="s">
        <v>77</v>
      </c>
      <c r="D95" s="214" t="s">
        <v>141</v>
      </c>
      <c r="E95" s="215" t="s">
        <v>543</v>
      </c>
      <c r="F95" s="216" t="s">
        <v>544</v>
      </c>
      <c r="G95" s="217" t="s">
        <v>202</v>
      </c>
      <c r="H95" s="218">
        <v>1.6000000000000001</v>
      </c>
      <c r="I95" s="219"/>
      <c r="J95" s="220">
        <f>ROUND(I95*H95,2)</f>
        <v>0</v>
      </c>
      <c r="K95" s="216" t="s">
        <v>145</v>
      </c>
      <c r="L95" s="46"/>
      <c r="M95" s="221" t="s">
        <v>19</v>
      </c>
      <c r="N95" s="222" t="s">
        <v>41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146</v>
      </c>
      <c r="AT95" s="225" t="s">
        <v>141</v>
      </c>
      <c r="AU95" s="225" t="s">
        <v>79</v>
      </c>
      <c r="AY95" s="19" t="s">
        <v>139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77</v>
      </c>
      <c r="BK95" s="226">
        <f>ROUND(I95*H95,2)</f>
        <v>0</v>
      </c>
      <c r="BL95" s="19" t="s">
        <v>146</v>
      </c>
      <c r="BM95" s="225" t="s">
        <v>545</v>
      </c>
    </row>
    <row r="96" s="2" customFormat="1">
      <c r="A96" s="40"/>
      <c r="B96" s="41"/>
      <c r="C96" s="42"/>
      <c r="D96" s="227" t="s">
        <v>148</v>
      </c>
      <c r="E96" s="42"/>
      <c r="F96" s="228" t="s">
        <v>546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148</v>
      </c>
      <c r="AU96" s="19" t="s">
        <v>79</v>
      </c>
    </row>
    <row r="97" s="15" customFormat="1">
      <c r="A97" s="15"/>
      <c r="B97" s="255"/>
      <c r="C97" s="256"/>
      <c r="D97" s="234" t="s">
        <v>150</v>
      </c>
      <c r="E97" s="257" t="s">
        <v>19</v>
      </c>
      <c r="F97" s="258" t="s">
        <v>547</v>
      </c>
      <c r="G97" s="256"/>
      <c r="H97" s="257" t="s">
        <v>19</v>
      </c>
      <c r="I97" s="259"/>
      <c r="J97" s="256"/>
      <c r="K97" s="256"/>
      <c r="L97" s="260"/>
      <c r="M97" s="261"/>
      <c r="N97" s="262"/>
      <c r="O97" s="262"/>
      <c r="P97" s="262"/>
      <c r="Q97" s="262"/>
      <c r="R97" s="262"/>
      <c r="S97" s="262"/>
      <c r="T97" s="263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4" t="s">
        <v>150</v>
      </c>
      <c r="AU97" s="264" t="s">
        <v>79</v>
      </c>
      <c r="AV97" s="15" t="s">
        <v>77</v>
      </c>
      <c r="AW97" s="15" t="s">
        <v>32</v>
      </c>
      <c r="AX97" s="15" t="s">
        <v>70</v>
      </c>
      <c r="AY97" s="264" t="s">
        <v>139</v>
      </c>
    </row>
    <row r="98" s="13" customFormat="1">
      <c r="A98" s="13"/>
      <c r="B98" s="232"/>
      <c r="C98" s="233"/>
      <c r="D98" s="234" t="s">
        <v>150</v>
      </c>
      <c r="E98" s="235" t="s">
        <v>19</v>
      </c>
      <c r="F98" s="236" t="s">
        <v>548</v>
      </c>
      <c r="G98" s="233"/>
      <c r="H98" s="237">
        <v>1.6000000000000001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150</v>
      </c>
      <c r="AU98" s="243" t="s">
        <v>79</v>
      </c>
      <c r="AV98" s="13" t="s">
        <v>79</v>
      </c>
      <c r="AW98" s="13" t="s">
        <v>32</v>
      </c>
      <c r="AX98" s="13" t="s">
        <v>70</v>
      </c>
      <c r="AY98" s="243" t="s">
        <v>139</v>
      </c>
    </row>
    <row r="99" s="14" customFormat="1">
      <c r="A99" s="14"/>
      <c r="B99" s="244"/>
      <c r="C99" s="245"/>
      <c r="D99" s="234" t="s">
        <v>150</v>
      </c>
      <c r="E99" s="246" t="s">
        <v>19</v>
      </c>
      <c r="F99" s="247" t="s">
        <v>152</v>
      </c>
      <c r="G99" s="245"/>
      <c r="H99" s="248">
        <v>1.6000000000000001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150</v>
      </c>
      <c r="AU99" s="254" t="s">
        <v>79</v>
      </c>
      <c r="AV99" s="14" t="s">
        <v>146</v>
      </c>
      <c r="AW99" s="14" t="s">
        <v>32</v>
      </c>
      <c r="AX99" s="14" t="s">
        <v>77</v>
      </c>
      <c r="AY99" s="254" t="s">
        <v>139</v>
      </c>
    </row>
    <row r="100" s="12" customFormat="1" ht="22.8" customHeight="1">
      <c r="A100" s="12"/>
      <c r="B100" s="198"/>
      <c r="C100" s="199"/>
      <c r="D100" s="200" t="s">
        <v>69</v>
      </c>
      <c r="E100" s="212" t="s">
        <v>158</v>
      </c>
      <c r="F100" s="212" t="s">
        <v>549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SUM(P101:P106)</f>
        <v>0</v>
      </c>
      <c r="Q100" s="206"/>
      <c r="R100" s="207">
        <f>SUM(R101:R106)</f>
        <v>0.34977599999999998</v>
      </c>
      <c r="S100" s="206"/>
      <c r="T100" s="208">
        <f>SUM(T101:T106)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77</v>
      </c>
      <c r="AT100" s="210" t="s">
        <v>69</v>
      </c>
      <c r="AU100" s="210" t="s">
        <v>77</v>
      </c>
      <c r="AY100" s="209" t="s">
        <v>139</v>
      </c>
      <c r="BK100" s="211">
        <f>SUM(BK101:BK106)</f>
        <v>0</v>
      </c>
    </row>
    <row r="101" s="2" customFormat="1" ht="24.15" customHeight="1">
      <c r="A101" s="40"/>
      <c r="B101" s="41"/>
      <c r="C101" s="214" t="s">
        <v>79</v>
      </c>
      <c r="D101" s="214" t="s">
        <v>141</v>
      </c>
      <c r="E101" s="215" t="s">
        <v>550</v>
      </c>
      <c r="F101" s="216" t="s">
        <v>551</v>
      </c>
      <c r="G101" s="217" t="s">
        <v>552</v>
      </c>
      <c r="H101" s="218">
        <v>2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41</v>
      </c>
      <c r="O101" s="86"/>
      <c r="P101" s="223">
        <f>O101*H101</f>
        <v>0</v>
      </c>
      <c r="Q101" s="223">
        <v>0.17488799999999999</v>
      </c>
      <c r="R101" s="223">
        <f>Q101*H101</f>
        <v>0.34977599999999998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146</v>
      </c>
      <c r="AT101" s="225" t="s">
        <v>141</v>
      </c>
      <c r="AU101" s="225" t="s">
        <v>79</v>
      </c>
      <c r="AY101" s="19" t="s">
        <v>139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77</v>
      </c>
      <c r="BK101" s="226">
        <f>ROUND(I101*H101,2)</f>
        <v>0</v>
      </c>
      <c r="BL101" s="19" t="s">
        <v>146</v>
      </c>
      <c r="BM101" s="225" t="s">
        <v>553</v>
      </c>
    </row>
    <row r="102" s="13" customFormat="1">
      <c r="A102" s="13"/>
      <c r="B102" s="232"/>
      <c r="C102" s="233"/>
      <c r="D102" s="234" t="s">
        <v>150</v>
      </c>
      <c r="E102" s="235" t="s">
        <v>19</v>
      </c>
      <c r="F102" s="236" t="s">
        <v>554</v>
      </c>
      <c r="G102" s="233"/>
      <c r="H102" s="237">
        <v>2</v>
      </c>
      <c r="I102" s="238"/>
      <c r="J102" s="233"/>
      <c r="K102" s="233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150</v>
      </c>
      <c r="AU102" s="243" t="s">
        <v>79</v>
      </c>
      <c r="AV102" s="13" t="s">
        <v>79</v>
      </c>
      <c r="AW102" s="13" t="s">
        <v>32</v>
      </c>
      <c r="AX102" s="13" t="s">
        <v>70</v>
      </c>
      <c r="AY102" s="243" t="s">
        <v>139</v>
      </c>
    </row>
    <row r="103" s="14" customFormat="1">
      <c r="A103" s="14"/>
      <c r="B103" s="244"/>
      <c r="C103" s="245"/>
      <c r="D103" s="234" t="s">
        <v>150</v>
      </c>
      <c r="E103" s="246" t="s">
        <v>19</v>
      </c>
      <c r="F103" s="247" t="s">
        <v>152</v>
      </c>
      <c r="G103" s="245"/>
      <c r="H103" s="248">
        <v>2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150</v>
      </c>
      <c r="AU103" s="254" t="s">
        <v>79</v>
      </c>
      <c r="AV103" s="14" t="s">
        <v>146</v>
      </c>
      <c r="AW103" s="14" t="s">
        <v>32</v>
      </c>
      <c r="AX103" s="14" t="s">
        <v>77</v>
      </c>
      <c r="AY103" s="254" t="s">
        <v>139</v>
      </c>
    </row>
    <row r="104" s="2" customFormat="1" ht="16.5" customHeight="1">
      <c r="A104" s="40"/>
      <c r="B104" s="41"/>
      <c r="C104" s="276" t="s">
        <v>158</v>
      </c>
      <c r="D104" s="276" t="s">
        <v>326</v>
      </c>
      <c r="E104" s="277" t="s">
        <v>555</v>
      </c>
      <c r="F104" s="278" t="s">
        <v>556</v>
      </c>
      <c r="G104" s="279" t="s">
        <v>552</v>
      </c>
      <c r="H104" s="280">
        <v>2</v>
      </c>
      <c r="I104" s="281"/>
      <c r="J104" s="282">
        <f>ROUND(I104*H104,2)</f>
        <v>0</v>
      </c>
      <c r="K104" s="278" t="s">
        <v>19</v>
      </c>
      <c r="L104" s="283"/>
      <c r="M104" s="284" t="s">
        <v>19</v>
      </c>
      <c r="N104" s="285" t="s">
        <v>41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193</v>
      </c>
      <c r="AT104" s="225" t="s">
        <v>326</v>
      </c>
      <c r="AU104" s="225" t="s">
        <v>79</v>
      </c>
      <c r="AY104" s="19" t="s">
        <v>139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77</v>
      </c>
      <c r="BK104" s="226">
        <f>ROUND(I104*H104,2)</f>
        <v>0</v>
      </c>
      <c r="BL104" s="19" t="s">
        <v>146</v>
      </c>
      <c r="BM104" s="225" t="s">
        <v>557</v>
      </c>
    </row>
    <row r="105" s="13" customFormat="1">
      <c r="A105" s="13"/>
      <c r="B105" s="232"/>
      <c r="C105" s="233"/>
      <c r="D105" s="234" t="s">
        <v>150</v>
      </c>
      <c r="E105" s="235" t="s">
        <v>19</v>
      </c>
      <c r="F105" s="236" t="s">
        <v>554</v>
      </c>
      <c r="G105" s="233"/>
      <c r="H105" s="237">
        <v>2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150</v>
      </c>
      <c r="AU105" s="243" t="s">
        <v>79</v>
      </c>
      <c r="AV105" s="13" t="s">
        <v>79</v>
      </c>
      <c r="AW105" s="13" t="s">
        <v>32</v>
      </c>
      <c r="AX105" s="13" t="s">
        <v>70</v>
      </c>
      <c r="AY105" s="243" t="s">
        <v>139</v>
      </c>
    </row>
    <row r="106" s="14" customFormat="1">
      <c r="A106" s="14"/>
      <c r="B106" s="244"/>
      <c r="C106" s="245"/>
      <c r="D106" s="234" t="s">
        <v>150</v>
      </c>
      <c r="E106" s="246" t="s">
        <v>19</v>
      </c>
      <c r="F106" s="247" t="s">
        <v>152</v>
      </c>
      <c r="G106" s="245"/>
      <c r="H106" s="248">
        <v>2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150</v>
      </c>
      <c r="AU106" s="254" t="s">
        <v>79</v>
      </c>
      <c r="AV106" s="14" t="s">
        <v>146</v>
      </c>
      <c r="AW106" s="14" t="s">
        <v>32</v>
      </c>
      <c r="AX106" s="14" t="s">
        <v>77</v>
      </c>
      <c r="AY106" s="254" t="s">
        <v>139</v>
      </c>
    </row>
    <row r="107" s="12" customFormat="1" ht="22.8" customHeight="1">
      <c r="A107" s="12"/>
      <c r="B107" s="198"/>
      <c r="C107" s="199"/>
      <c r="D107" s="200" t="s">
        <v>69</v>
      </c>
      <c r="E107" s="212" t="s">
        <v>193</v>
      </c>
      <c r="F107" s="212" t="s">
        <v>558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SUM(P108:P189)</f>
        <v>0</v>
      </c>
      <c r="Q107" s="206"/>
      <c r="R107" s="207">
        <f>SUM(R108:R189)</f>
        <v>3.9715936120000004</v>
      </c>
      <c r="S107" s="206"/>
      <c r="T107" s="208">
        <f>SUM(T108:T189)</f>
        <v>0.4158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77</v>
      </c>
      <c r="AT107" s="210" t="s">
        <v>69</v>
      </c>
      <c r="AU107" s="210" t="s">
        <v>77</v>
      </c>
      <c r="AY107" s="209" t="s">
        <v>139</v>
      </c>
      <c r="BK107" s="211">
        <f>SUM(BK108:BK189)</f>
        <v>0</v>
      </c>
    </row>
    <row r="108" s="2" customFormat="1" ht="21.75" customHeight="1">
      <c r="A108" s="40"/>
      <c r="B108" s="41"/>
      <c r="C108" s="214" t="s">
        <v>146</v>
      </c>
      <c r="D108" s="214" t="s">
        <v>141</v>
      </c>
      <c r="E108" s="215" t="s">
        <v>559</v>
      </c>
      <c r="F108" s="216" t="s">
        <v>560</v>
      </c>
      <c r="G108" s="217" t="s">
        <v>202</v>
      </c>
      <c r="H108" s="218">
        <v>150</v>
      </c>
      <c r="I108" s="219"/>
      <c r="J108" s="220">
        <f>ROUND(I108*H108,2)</f>
        <v>0</v>
      </c>
      <c r="K108" s="216" t="s">
        <v>145</v>
      </c>
      <c r="L108" s="46"/>
      <c r="M108" s="221" t="s">
        <v>19</v>
      </c>
      <c r="N108" s="222" t="s">
        <v>41</v>
      </c>
      <c r="O108" s="86"/>
      <c r="P108" s="223">
        <f>O108*H108</f>
        <v>0</v>
      </c>
      <c r="Q108" s="223">
        <v>4.7999999999999996E-07</v>
      </c>
      <c r="R108" s="223">
        <f>Q108*H108</f>
        <v>7.1999999999999988E-05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146</v>
      </c>
      <c r="AT108" s="225" t="s">
        <v>141</v>
      </c>
      <c r="AU108" s="225" t="s">
        <v>79</v>
      </c>
      <c r="AY108" s="19" t="s">
        <v>139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77</v>
      </c>
      <c r="BK108" s="226">
        <f>ROUND(I108*H108,2)</f>
        <v>0</v>
      </c>
      <c r="BL108" s="19" t="s">
        <v>146</v>
      </c>
      <c r="BM108" s="225" t="s">
        <v>561</v>
      </c>
    </row>
    <row r="109" s="2" customFormat="1">
      <c r="A109" s="40"/>
      <c r="B109" s="41"/>
      <c r="C109" s="42"/>
      <c r="D109" s="227" t="s">
        <v>148</v>
      </c>
      <c r="E109" s="42"/>
      <c r="F109" s="228" t="s">
        <v>562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148</v>
      </c>
      <c r="AU109" s="19" t="s">
        <v>79</v>
      </c>
    </row>
    <row r="110" s="13" customFormat="1">
      <c r="A110" s="13"/>
      <c r="B110" s="232"/>
      <c r="C110" s="233"/>
      <c r="D110" s="234" t="s">
        <v>150</v>
      </c>
      <c r="E110" s="235" t="s">
        <v>19</v>
      </c>
      <c r="F110" s="236" t="s">
        <v>563</v>
      </c>
      <c r="G110" s="233"/>
      <c r="H110" s="237">
        <v>150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150</v>
      </c>
      <c r="AU110" s="243" t="s">
        <v>79</v>
      </c>
      <c r="AV110" s="13" t="s">
        <v>79</v>
      </c>
      <c r="AW110" s="13" t="s">
        <v>32</v>
      </c>
      <c r="AX110" s="13" t="s">
        <v>70</v>
      </c>
      <c r="AY110" s="243" t="s">
        <v>139</v>
      </c>
    </row>
    <row r="111" s="14" customFormat="1">
      <c r="A111" s="14"/>
      <c r="B111" s="244"/>
      <c r="C111" s="245"/>
      <c r="D111" s="234" t="s">
        <v>150</v>
      </c>
      <c r="E111" s="246" t="s">
        <v>19</v>
      </c>
      <c r="F111" s="247" t="s">
        <v>152</v>
      </c>
      <c r="G111" s="245"/>
      <c r="H111" s="248">
        <v>150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150</v>
      </c>
      <c r="AU111" s="254" t="s">
        <v>79</v>
      </c>
      <c r="AV111" s="14" t="s">
        <v>146</v>
      </c>
      <c r="AW111" s="14" t="s">
        <v>32</v>
      </c>
      <c r="AX111" s="14" t="s">
        <v>77</v>
      </c>
      <c r="AY111" s="254" t="s">
        <v>139</v>
      </c>
    </row>
    <row r="112" s="2" customFormat="1" ht="24.15" customHeight="1">
      <c r="A112" s="40"/>
      <c r="B112" s="41"/>
      <c r="C112" s="276" t="s">
        <v>173</v>
      </c>
      <c r="D112" s="276" t="s">
        <v>326</v>
      </c>
      <c r="E112" s="277" t="s">
        <v>564</v>
      </c>
      <c r="F112" s="278" t="s">
        <v>565</v>
      </c>
      <c r="G112" s="279" t="s">
        <v>202</v>
      </c>
      <c r="H112" s="280">
        <v>157.5</v>
      </c>
      <c r="I112" s="281"/>
      <c r="J112" s="282">
        <f>ROUND(I112*H112,2)</f>
        <v>0</v>
      </c>
      <c r="K112" s="278" t="s">
        <v>19</v>
      </c>
      <c r="L112" s="283"/>
      <c r="M112" s="284" t="s">
        <v>19</v>
      </c>
      <c r="N112" s="285" t="s">
        <v>41</v>
      </c>
      <c r="O112" s="86"/>
      <c r="P112" s="223">
        <f>O112*H112</f>
        <v>0</v>
      </c>
      <c r="Q112" s="223">
        <v>0.017600000000000001</v>
      </c>
      <c r="R112" s="223">
        <f>Q112*H112</f>
        <v>2.7720000000000002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193</v>
      </c>
      <c r="AT112" s="225" t="s">
        <v>326</v>
      </c>
      <c r="AU112" s="225" t="s">
        <v>79</v>
      </c>
      <c r="AY112" s="19" t="s">
        <v>139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77</v>
      </c>
      <c r="BK112" s="226">
        <f>ROUND(I112*H112,2)</f>
        <v>0</v>
      </c>
      <c r="BL112" s="19" t="s">
        <v>146</v>
      </c>
      <c r="BM112" s="225" t="s">
        <v>566</v>
      </c>
    </row>
    <row r="113" s="2" customFormat="1">
      <c r="A113" s="40"/>
      <c r="B113" s="41"/>
      <c r="C113" s="42"/>
      <c r="D113" s="234" t="s">
        <v>567</v>
      </c>
      <c r="E113" s="42"/>
      <c r="F113" s="290" t="s">
        <v>568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567</v>
      </c>
      <c r="AU113" s="19" t="s">
        <v>79</v>
      </c>
    </row>
    <row r="114" s="13" customFormat="1">
      <c r="A114" s="13"/>
      <c r="B114" s="232"/>
      <c r="C114" s="233"/>
      <c r="D114" s="234" t="s">
        <v>150</v>
      </c>
      <c r="E114" s="235" t="s">
        <v>19</v>
      </c>
      <c r="F114" s="236" t="s">
        <v>563</v>
      </c>
      <c r="G114" s="233"/>
      <c r="H114" s="237">
        <v>150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150</v>
      </c>
      <c r="AU114" s="243" t="s">
        <v>79</v>
      </c>
      <c r="AV114" s="13" t="s">
        <v>79</v>
      </c>
      <c r="AW114" s="13" t="s">
        <v>32</v>
      </c>
      <c r="AX114" s="13" t="s">
        <v>70</v>
      </c>
      <c r="AY114" s="243" t="s">
        <v>139</v>
      </c>
    </row>
    <row r="115" s="14" customFormat="1">
      <c r="A115" s="14"/>
      <c r="B115" s="244"/>
      <c r="C115" s="245"/>
      <c r="D115" s="234" t="s">
        <v>150</v>
      </c>
      <c r="E115" s="246" t="s">
        <v>19</v>
      </c>
      <c r="F115" s="247" t="s">
        <v>152</v>
      </c>
      <c r="G115" s="245"/>
      <c r="H115" s="248">
        <v>150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150</v>
      </c>
      <c r="AU115" s="254" t="s">
        <v>79</v>
      </c>
      <c r="AV115" s="14" t="s">
        <v>146</v>
      </c>
      <c r="AW115" s="14" t="s">
        <v>32</v>
      </c>
      <c r="AX115" s="14" t="s">
        <v>77</v>
      </c>
      <c r="AY115" s="254" t="s">
        <v>139</v>
      </c>
    </row>
    <row r="116" s="13" customFormat="1">
      <c r="A116" s="13"/>
      <c r="B116" s="232"/>
      <c r="C116" s="233"/>
      <c r="D116" s="234" t="s">
        <v>150</v>
      </c>
      <c r="E116" s="233"/>
      <c r="F116" s="236" t="s">
        <v>569</v>
      </c>
      <c r="G116" s="233"/>
      <c r="H116" s="237">
        <v>157.5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150</v>
      </c>
      <c r="AU116" s="243" t="s">
        <v>79</v>
      </c>
      <c r="AV116" s="13" t="s">
        <v>79</v>
      </c>
      <c r="AW116" s="13" t="s">
        <v>4</v>
      </c>
      <c r="AX116" s="13" t="s">
        <v>77</v>
      </c>
      <c r="AY116" s="243" t="s">
        <v>139</v>
      </c>
    </row>
    <row r="117" s="2" customFormat="1" ht="16.5" customHeight="1">
      <c r="A117" s="40"/>
      <c r="B117" s="41"/>
      <c r="C117" s="276" t="s">
        <v>180</v>
      </c>
      <c r="D117" s="276" t="s">
        <v>326</v>
      </c>
      <c r="E117" s="277" t="s">
        <v>570</v>
      </c>
      <c r="F117" s="278" t="s">
        <v>571</v>
      </c>
      <c r="G117" s="279" t="s">
        <v>552</v>
      </c>
      <c r="H117" s="280">
        <v>12</v>
      </c>
      <c r="I117" s="281"/>
      <c r="J117" s="282">
        <f>ROUND(I117*H117,2)</f>
        <v>0</v>
      </c>
      <c r="K117" s="278" t="s">
        <v>19</v>
      </c>
      <c r="L117" s="283"/>
      <c r="M117" s="284" t="s">
        <v>19</v>
      </c>
      <c r="N117" s="285" t="s">
        <v>41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193</v>
      </c>
      <c r="AT117" s="225" t="s">
        <v>326</v>
      </c>
      <c r="AU117" s="225" t="s">
        <v>79</v>
      </c>
      <c r="AY117" s="19" t="s">
        <v>139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77</v>
      </c>
      <c r="BK117" s="226">
        <f>ROUND(I117*H117,2)</f>
        <v>0</v>
      </c>
      <c r="BL117" s="19" t="s">
        <v>146</v>
      </c>
      <c r="BM117" s="225" t="s">
        <v>572</v>
      </c>
    </row>
    <row r="118" s="13" customFormat="1">
      <c r="A118" s="13"/>
      <c r="B118" s="232"/>
      <c r="C118" s="233"/>
      <c r="D118" s="234" t="s">
        <v>150</v>
      </c>
      <c r="E118" s="235" t="s">
        <v>19</v>
      </c>
      <c r="F118" s="236" t="s">
        <v>573</v>
      </c>
      <c r="G118" s="233"/>
      <c r="H118" s="237">
        <v>6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150</v>
      </c>
      <c r="AU118" s="243" t="s">
        <v>79</v>
      </c>
      <c r="AV118" s="13" t="s">
        <v>79</v>
      </c>
      <c r="AW118" s="13" t="s">
        <v>32</v>
      </c>
      <c r="AX118" s="13" t="s">
        <v>70</v>
      </c>
      <c r="AY118" s="243" t="s">
        <v>139</v>
      </c>
    </row>
    <row r="119" s="13" customFormat="1">
      <c r="A119" s="13"/>
      <c r="B119" s="232"/>
      <c r="C119" s="233"/>
      <c r="D119" s="234" t="s">
        <v>150</v>
      </c>
      <c r="E119" s="235" t="s">
        <v>19</v>
      </c>
      <c r="F119" s="236" t="s">
        <v>574</v>
      </c>
      <c r="G119" s="233"/>
      <c r="H119" s="237">
        <v>6</v>
      </c>
      <c r="I119" s="238"/>
      <c r="J119" s="233"/>
      <c r="K119" s="233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150</v>
      </c>
      <c r="AU119" s="243" t="s">
        <v>79</v>
      </c>
      <c r="AV119" s="13" t="s">
        <v>79</v>
      </c>
      <c r="AW119" s="13" t="s">
        <v>32</v>
      </c>
      <c r="AX119" s="13" t="s">
        <v>70</v>
      </c>
      <c r="AY119" s="243" t="s">
        <v>139</v>
      </c>
    </row>
    <row r="120" s="14" customFormat="1">
      <c r="A120" s="14"/>
      <c r="B120" s="244"/>
      <c r="C120" s="245"/>
      <c r="D120" s="234" t="s">
        <v>150</v>
      </c>
      <c r="E120" s="246" t="s">
        <v>19</v>
      </c>
      <c r="F120" s="247" t="s">
        <v>152</v>
      </c>
      <c r="G120" s="245"/>
      <c r="H120" s="248">
        <v>12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150</v>
      </c>
      <c r="AU120" s="254" t="s">
        <v>79</v>
      </c>
      <c r="AV120" s="14" t="s">
        <v>146</v>
      </c>
      <c r="AW120" s="14" t="s">
        <v>32</v>
      </c>
      <c r="AX120" s="14" t="s">
        <v>77</v>
      </c>
      <c r="AY120" s="254" t="s">
        <v>139</v>
      </c>
    </row>
    <row r="121" s="2" customFormat="1" ht="24.15" customHeight="1">
      <c r="A121" s="40"/>
      <c r="B121" s="41"/>
      <c r="C121" s="214" t="s">
        <v>187</v>
      </c>
      <c r="D121" s="214" t="s">
        <v>141</v>
      </c>
      <c r="E121" s="215" t="s">
        <v>575</v>
      </c>
      <c r="F121" s="216" t="s">
        <v>576</v>
      </c>
      <c r="G121" s="217" t="s">
        <v>552</v>
      </c>
      <c r="H121" s="218">
        <v>2</v>
      </c>
      <c r="I121" s="219"/>
      <c r="J121" s="220">
        <f>ROUND(I121*H121,2)</f>
        <v>0</v>
      </c>
      <c r="K121" s="216" t="s">
        <v>145</v>
      </c>
      <c r="L121" s="46"/>
      <c r="M121" s="221" t="s">
        <v>19</v>
      </c>
      <c r="N121" s="222" t="s">
        <v>41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0.0080000000000000002</v>
      </c>
      <c r="T121" s="224">
        <f>S121*H121</f>
        <v>0.016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146</v>
      </c>
      <c r="AT121" s="225" t="s">
        <v>141</v>
      </c>
      <c r="AU121" s="225" t="s">
        <v>79</v>
      </c>
      <c r="AY121" s="19" t="s">
        <v>139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77</v>
      </c>
      <c r="BK121" s="226">
        <f>ROUND(I121*H121,2)</f>
        <v>0</v>
      </c>
      <c r="BL121" s="19" t="s">
        <v>146</v>
      </c>
      <c r="BM121" s="225" t="s">
        <v>577</v>
      </c>
    </row>
    <row r="122" s="2" customFormat="1">
      <c r="A122" s="40"/>
      <c r="B122" s="41"/>
      <c r="C122" s="42"/>
      <c r="D122" s="227" t="s">
        <v>148</v>
      </c>
      <c r="E122" s="42"/>
      <c r="F122" s="228" t="s">
        <v>578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148</v>
      </c>
      <c r="AU122" s="19" t="s">
        <v>79</v>
      </c>
    </row>
    <row r="123" s="2" customFormat="1" ht="16.5" customHeight="1">
      <c r="A123" s="40"/>
      <c r="B123" s="41"/>
      <c r="C123" s="276" t="s">
        <v>193</v>
      </c>
      <c r="D123" s="276" t="s">
        <v>326</v>
      </c>
      <c r="E123" s="277" t="s">
        <v>579</v>
      </c>
      <c r="F123" s="278" t="s">
        <v>580</v>
      </c>
      <c r="G123" s="279" t="s">
        <v>552</v>
      </c>
      <c r="H123" s="280">
        <v>1</v>
      </c>
      <c r="I123" s="281"/>
      <c r="J123" s="282">
        <f>ROUND(I123*H123,2)</f>
        <v>0</v>
      </c>
      <c r="K123" s="278" t="s">
        <v>19</v>
      </c>
      <c r="L123" s="283"/>
      <c r="M123" s="284" t="s">
        <v>19</v>
      </c>
      <c r="N123" s="285" t="s">
        <v>41</v>
      </c>
      <c r="O123" s="86"/>
      <c r="P123" s="223">
        <f>O123*H123</f>
        <v>0</v>
      </c>
      <c r="Q123" s="223">
        <v>0.012</v>
      </c>
      <c r="R123" s="223">
        <f>Q123*H123</f>
        <v>0.012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193</v>
      </c>
      <c r="AT123" s="225" t="s">
        <v>326</v>
      </c>
      <c r="AU123" s="225" t="s">
        <v>79</v>
      </c>
      <c r="AY123" s="19" t="s">
        <v>139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77</v>
      </c>
      <c r="BK123" s="226">
        <f>ROUND(I123*H123,2)</f>
        <v>0</v>
      </c>
      <c r="BL123" s="19" t="s">
        <v>146</v>
      </c>
      <c r="BM123" s="225" t="s">
        <v>581</v>
      </c>
    </row>
    <row r="124" s="2" customFormat="1">
      <c r="A124" s="40"/>
      <c r="B124" s="41"/>
      <c r="C124" s="42"/>
      <c r="D124" s="234" t="s">
        <v>567</v>
      </c>
      <c r="E124" s="42"/>
      <c r="F124" s="290" t="s">
        <v>582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567</v>
      </c>
      <c r="AU124" s="19" t="s">
        <v>79</v>
      </c>
    </row>
    <row r="125" s="13" customFormat="1">
      <c r="A125" s="13"/>
      <c r="B125" s="232"/>
      <c r="C125" s="233"/>
      <c r="D125" s="234" t="s">
        <v>150</v>
      </c>
      <c r="E125" s="235" t="s">
        <v>19</v>
      </c>
      <c r="F125" s="236" t="s">
        <v>583</v>
      </c>
      <c r="G125" s="233"/>
      <c r="H125" s="237">
        <v>1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150</v>
      </c>
      <c r="AU125" s="243" t="s">
        <v>79</v>
      </c>
      <c r="AV125" s="13" t="s">
        <v>79</v>
      </c>
      <c r="AW125" s="13" t="s">
        <v>32</v>
      </c>
      <c r="AX125" s="13" t="s">
        <v>70</v>
      </c>
      <c r="AY125" s="243" t="s">
        <v>139</v>
      </c>
    </row>
    <row r="126" s="14" customFormat="1">
      <c r="A126" s="14"/>
      <c r="B126" s="244"/>
      <c r="C126" s="245"/>
      <c r="D126" s="234" t="s">
        <v>150</v>
      </c>
      <c r="E126" s="246" t="s">
        <v>19</v>
      </c>
      <c r="F126" s="247" t="s">
        <v>152</v>
      </c>
      <c r="G126" s="245"/>
      <c r="H126" s="248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150</v>
      </c>
      <c r="AU126" s="254" t="s">
        <v>79</v>
      </c>
      <c r="AV126" s="14" t="s">
        <v>146</v>
      </c>
      <c r="AW126" s="14" t="s">
        <v>32</v>
      </c>
      <c r="AX126" s="14" t="s">
        <v>77</v>
      </c>
      <c r="AY126" s="254" t="s">
        <v>139</v>
      </c>
    </row>
    <row r="127" s="2" customFormat="1" ht="16.5" customHeight="1">
      <c r="A127" s="40"/>
      <c r="B127" s="41"/>
      <c r="C127" s="276" t="s">
        <v>199</v>
      </c>
      <c r="D127" s="276" t="s">
        <v>326</v>
      </c>
      <c r="E127" s="277" t="s">
        <v>584</v>
      </c>
      <c r="F127" s="278" t="s">
        <v>585</v>
      </c>
      <c r="G127" s="279" t="s">
        <v>552</v>
      </c>
      <c r="H127" s="280">
        <v>1</v>
      </c>
      <c r="I127" s="281"/>
      <c r="J127" s="282">
        <f>ROUND(I127*H127,2)</f>
        <v>0</v>
      </c>
      <c r="K127" s="278" t="s">
        <v>19</v>
      </c>
      <c r="L127" s="283"/>
      <c r="M127" s="284" t="s">
        <v>19</v>
      </c>
      <c r="N127" s="285" t="s">
        <v>41</v>
      </c>
      <c r="O127" s="86"/>
      <c r="P127" s="223">
        <f>O127*H127</f>
        <v>0</v>
      </c>
      <c r="Q127" s="223">
        <v>0.012</v>
      </c>
      <c r="R127" s="223">
        <f>Q127*H127</f>
        <v>0.012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193</v>
      </c>
      <c r="AT127" s="225" t="s">
        <v>326</v>
      </c>
      <c r="AU127" s="225" t="s">
        <v>79</v>
      </c>
      <c r="AY127" s="19" t="s">
        <v>139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77</v>
      </c>
      <c r="BK127" s="226">
        <f>ROUND(I127*H127,2)</f>
        <v>0</v>
      </c>
      <c r="BL127" s="19" t="s">
        <v>146</v>
      </c>
      <c r="BM127" s="225" t="s">
        <v>586</v>
      </c>
    </row>
    <row r="128" s="2" customFormat="1">
      <c r="A128" s="40"/>
      <c r="B128" s="41"/>
      <c r="C128" s="42"/>
      <c r="D128" s="234" t="s">
        <v>567</v>
      </c>
      <c r="E128" s="42"/>
      <c r="F128" s="290" t="s">
        <v>587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567</v>
      </c>
      <c r="AU128" s="19" t="s">
        <v>79</v>
      </c>
    </row>
    <row r="129" s="13" customFormat="1">
      <c r="A129" s="13"/>
      <c r="B129" s="232"/>
      <c r="C129" s="233"/>
      <c r="D129" s="234" t="s">
        <v>150</v>
      </c>
      <c r="E129" s="235" t="s">
        <v>19</v>
      </c>
      <c r="F129" s="236" t="s">
        <v>588</v>
      </c>
      <c r="G129" s="233"/>
      <c r="H129" s="237">
        <v>1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150</v>
      </c>
      <c r="AU129" s="243" t="s">
        <v>79</v>
      </c>
      <c r="AV129" s="13" t="s">
        <v>79</v>
      </c>
      <c r="AW129" s="13" t="s">
        <v>32</v>
      </c>
      <c r="AX129" s="13" t="s">
        <v>70</v>
      </c>
      <c r="AY129" s="243" t="s">
        <v>139</v>
      </c>
    </row>
    <row r="130" s="14" customFormat="1">
      <c r="A130" s="14"/>
      <c r="B130" s="244"/>
      <c r="C130" s="245"/>
      <c r="D130" s="234" t="s">
        <v>150</v>
      </c>
      <c r="E130" s="246" t="s">
        <v>19</v>
      </c>
      <c r="F130" s="247" t="s">
        <v>152</v>
      </c>
      <c r="G130" s="245"/>
      <c r="H130" s="248">
        <v>1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150</v>
      </c>
      <c r="AU130" s="254" t="s">
        <v>79</v>
      </c>
      <c r="AV130" s="14" t="s">
        <v>146</v>
      </c>
      <c r="AW130" s="14" t="s">
        <v>32</v>
      </c>
      <c r="AX130" s="14" t="s">
        <v>77</v>
      </c>
      <c r="AY130" s="254" t="s">
        <v>139</v>
      </c>
    </row>
    <row r="131" s="2" customFormat="1" ht="24.15" customHeight="1">
      <c r="A131" s="40"/>
      <c r="B131" s="41"/>
      <c r="C131" s="214" t="s">
        <v>206</v>
      </c>
      <c r="D131" s="214" t="s">
        <v>141</v>
      </c>
      <c r="E131" s="215" t="s">
        <v>589</v>
      </c>
      <c r="F131" s="216" t="s">
        <v>590</v>
      </c>
      <c r="G131" s="217" t="s">
        <v>552</v>
      </c>
      <c r="H131" s="218">
        <v>4</v>
      </c>
      <c r="I131" s="219"/>
      <c r="J131" s="220">
        <f>ROUND(I131*H131,2)</f>
        <v>0</v>
      </c>
      <c r="K131" s="216" t="s">
        <v>145</v>
      </c>
      <c r="L131" s="46"/>
      <c r="M131" s="221" t="s">
        <v>19</v>
      </c>
      <c r="N131" s="222" t="s">
        <v>41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0.011599999999999999</v>
      </c>
      <c r="T131" s="224">
        <f>S131*H131</f>
        <v>0.046399999999999997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146</v>
      </c>
      <c r="AT131" s="225" t="s">
        <v>141</v>
      </c>
      <c r="AU131" s="225" t="s">
        <v>79</v>
      </c>
      <c r="AY131" s="19" t="s">
        <v>139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77</v>
      </c>
      <c r="BK131" s="226">
        <f>ROUND(I131*H131,2)</f>
        <v>0</v>
      </c>
      <c r="BL131" s="19" t="s">
        <v>146</v>
      </c>
      <c r="BM131" s="225" t="s">
        <v>591</v>
      </c>
    </row>
    <row r="132" s="2" customFormat="1">
      <c r="A132" s="40"/>
      <c r="B132" s="41"/>
      <c r="C132" s="42"/>
      <c r="D132" s="227" t="s">
        <v>148</v>
      </c>
      <c r="E132" s="42"/>
      <c r="F132" s="228" t="s">
        <v>592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148</v>
      </c>
      <c r="AU132" s="19" t="s">
        <v>79</v>
      </c>
    </row>
    <row r="133" s="2" customFormat="1" ht="16.5" customHeight="1">
      <c r="A133" s="40"/>
      <c r="B133" s="41"/>
      <c r="C133" s="276" t="s">
        <v>212</v>
      </c>
      <c r="D133" s="276" t="s">
        <v>326</v>
      </c>
      <c r="E133" s="277" t="s">
        <v>593</v>
      </c>
      <c r="F133" s="278" t="s">
        <v>594</v>
      </c>
      <c r="G133" s="279" t="s">
        <v>552</v>
      </c>
      <c r="H133" s="280">
        <v>2</v>
      </c>
      <c r="I133" s="281"/>
      <c r="J133" s="282">
        <f>ROUND(I133*H133,2)</f>
        <v>0</v>
      </c>
      <c r="K133" s="278" t="s">
        <v>19</v>
      </c>
      <c r="L133" s="283"/>
      <c r="M133" s="284" t="s">
        <v>19</v>
      </c>
      <c r="N133" s="285" t="s">
        <v>41</v>
      </c>
      <c r="O133" s="86"/>
      <c r="P133" s="223">
        <f>O133*H133</f>
        <v>0</v>
      </c>
      <c r="Q133" s="223">
        <v>0.021000000000000001</v>
      </c>
      <c r="R133" s="223">
        <f>Q133*H133</f>
        <v>0.042000000000000003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193</v>
      </c>
      <c r="AT133" s="225" t="s">
        <v>326</v>
      </c>
      <c r="AU133" s="225" t="s">
        <v>79</v>
      </c>
      <c r="AY133" s="19" t="s">
        <v>139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77</v>
      </c>
      <c r="BK133" s="226">
        <f>ROUND(I133*H133,2)</f>
        <v>0</v>
      </c>
      <c r="BL133" s="19" t="s">
        <v>146</v>
      </c>
      <c r="BM133" s="225" t="s">
        <v>595</v>
      </c>
    </row>
    <row r="134" s="2" customFormat="1">
      <c r="A134" s="40"/>
      <c r="B134" s="41"/>
      <c r="C134" s="42"/>
      <c r="D134" s="234" t="s">
        <v>567</v>
      </c>
      <c r="E134" s="42"/>
      <c r="F134" s="290" t="s">
        <v>596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567</v>
      </c>
      <c r="AU134" s="19" t="s">
        <v>79</v>
      </c>
    </row>
    <row r="135" s="13" customFormat="1">
      <c r="A135" s="13"/>
      <c r="B135" s="232"/>
      <c r="C135" s="233"/>
      <c r="D135" s="234" t="s">
        <v>150</v>
      </c>
      <c r="E135" s="235" t="s">
        <v>19</v>
      </c>
      <c r="F135" s="236" t="s">
        <v>597</v>
      </c>
      <c r="G135" s="233"/>
      <c r="H135" s="237">
        <v>2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150</v>
      </c>
      <c r="AU135" s="243" t="s">
        <v>79</v>
      </c>
      <c r="AV135" s="13" t="s">
        <v>79</v>
      </c>
      <c r="AW135" s="13" t="s">
        <v>32</v>
      </c>
      <c r="AX135" s="13" t="s">
        <v>70</v>
      </c>
      <c r="AY135" s="243" t="s">
        <v>139</v>
      </c>
    </row>
    <row r="136" s="14" customFormat="1">
      <c r="A136" s="14"/>
      <c r="B136" s="244"/>
      <c r="C136" s="245"/>
      <c r="D136" s="234" t="s">
        <v>150</v>
      </c>
      <c r="E136" s="246" t="s">
        <v>19</v>
      </c>
      <c r="F136" s="247" t="s">
        <v>152</v>
      </c>
      <c r="G136" s="245"/>
      <c r="H136" s="248">
        <v>2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150</v>
      </c>
      <c r="AU136" s="254" t="s">
        <v>79</v>
      </c>
      <c r="AV136" s="14" t="s">
        <v>146</v>
      </c>
      <c r="AW136" s="14" t="s">
        <v>32</v>
      </c>
      <c r="AX136" s="14" t="s">
        <v>77</v>
      </c>
      <c r="AY136" s="254" t="s">
        <v>139</v>
      </c>
    </row>
    <row r="137" s="2" customFormat="1" ht="24.15" customHeight="1">
      <c r="A137" s="40"/>
      <c r="B137" s="41"/>
      <c r="C137" s="276" t="s">
        <v>218</v>
      </c>
      <c r="D137" s="276" t="s">
        <v>326</v>
      </c>
      <c r="E137" s="277" t="s">
        <v>598</v>
      </c>
      <c r="F137" s="278" t="s">
        <v>599</v>
      </c>
      <c r="G137" s="279" t="s">
        <v>552</v>
      </c>
      <c r="H137" s="280">
        <v>2</v>
      </c>
      <c r="I137" s="281"/>
      <c r="J137" s="282">
        <f>ROUND(I137*H137,2)</f>
        <v>0</v>
      </c>
      <c r="K137" s="278" t="s">
        <v>19</v>
      </c>
      <c r="L137" s="283"/>
      <c r="M137" s="284" t="s">
        <v>19</v>
      </c>
      <c r="N137" s="285" t="s">
        <v>41</v>
      </c>
      <c r="O137" s="86"/>
      <c r="P137" s="223">
        <f>O137*H137</f>
        <v>0</v>
      </c>
      <c r="Q137" s="223">
        <v>0.012</v>
      </c>
      <c r="R137" s="223">
        <f>Q137*H137</f>
        <v>0.024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193</v>
      </c>
      <c r="AT137" s="225" t="s">
        <v>326</v>
      </c>
      <c r="AU137" s="225" t="s">
        <v>79</v>
      </c>
      <c r="AY137" s="19" t="s">
        <v>139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77</v>
      </c>
      <c r="BK137" s="226">
        <f>ROUND(I137*H137,2)</f>
        <v>0</v>
      </c>
      <c r="BL137" s="19" t="s">
        <v>146</v>
      </c>
      <c r="BM137" s="225" t="s">
        <v>600</v>
      </c>
    </row>
    <row r="138" s="2" customFormat="1">
      <c r="A138" s="40"/>
      <c r="B138" s="41"/>
      <c r="C138" s="42"/>
      <c r="D138" s="234" t="s">
        <v>567</v>
      </c>
      <c r="E138" s="42"/>
      <c r="F138" s="290" t="s">
        <v>601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567</v>
      </c>
      <c r="AU138" s="19" t="s">
        <v>79</v>
      </c>
    </row>
    <row r="139" s="13" customFormat="1">
      <c r="A139" s="13"/>
      <c r="B139" s="232"/>
      <c r="C139" s="233"/>
      <c r="D139" s="234" t="s">
        <v>150</v>
      </c>
      <c r="E139" s="235" t="s">
        <v>19</v>
      </c>
      <c r="F139" s="236" t="s">
        <v>602</v>
      </c>
      <c r="G139" s="233"/>
      <c r="H139" s="237">
        <v>2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150</v>
      </c>
      <c r="AU139" s="243" t="s">
        <v>79</v>
      </c>
      <c r="AV139" s="13" t="s">
        <v>79</v>
      </c>
      <c r="AW139" s="13" t="s">
        <v>32</v>
      </c>
      <c r="AX139" s="13" t="s">
        <v>70</v>
      </c>
      <c r="AY139" s="243" t="s">
        <v>139</v>
      </c>
    </row>
    <row r="140" s="14" customFormat="1">
      <c r="A140" s="14"/>
      <c r="B140" s="244"/>
      <c r="C140" s="245"/>
      <c r="D140" s="234" t="s">
        <v>150</v>
      </c>
      <c r="E140" s="246" t="s">
        <v>19</v>
      </c>
      <c r="F140" s="247" t="s">
        <v>152</v>
      </c>
      <c r="G140" s="245"/>
      <c r="H140" s="248">
        <v>2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150</v>
      </c>
      <c r="AU140" s="254" t="s">
        <v>79</v>
      </c>
      <c r="AV140" s="14" t="s">
        <v>146</v>
      </c>
      <c r="AW140" s="14" t="s">
        <v>32</v>
      </c>
      <c r="AX140" s="14" t="s">
        <v>77</v>
      </c>
      <c r="AY140" s="254" t="s">
        <v>139</v>
      </c>
    </row>
    <row r="141" s="2" customFormat="1" ht="24.15" customHeight="1">
      <c r="A141" s="40"/>
      <c r="B141" s="41"/>
      <c r="C141" s="214" t="s">
        <v>224</v>
      </c>
      <c r="D141" s="214" t="s">
        <v>141</v>
      </c>
      <c r="E141" s="215" t="s">
        <v>603</v>
      </c>
      <c r="F141" s="216" t="s">
        <v>604</v>
      </c>
      <c r="G141" s="217" t="s">
        <v>552</v>
      </c>
      <c r="H141" s="218">
        <v>3</v>
      </c>
      <c r="I141" s="219"/>
      <c r="J141" s="220">
        <f>ROUND(I141*H141,2)</f>
        <v>0</v>
      </c>
      <c r="K141" s="216" t="s">
        <v>145</v>
      </c>
      <c r="L141" s="46"/>
      <c r="M141" s="221" t="s">
        <v>19</v>
      </c>
      <c r="N141" s="222" t="s">
        <v>41</v>
      </c>
      <c r="O141" s="86"/>
      <c r="P141" s="223">
        <f>O141*H141</f>
        <v>0</v>
      </c>
      <c r="Q141" s="223">
        <v>0.0016692</v>
      </c>
      <c r="R141" s="223">
        <f>Q141*H141</f>
        <v>0.0050076000000000001</v>
      </c>
      <c r="S141" s="223">
        <v>0.013769999999999999</v>
      </c>
      <c r="T141" s="224">
        <f>S141*H141</f>
        <v>0.04131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146</v>
      </c>
      <c r="AT141" s="225" t="s">
        <v>141</v>
      </c>
      <c r="AU141" s="225" t="s">
        <v>79</v>
      </c>
      <c r="AY141" s="19" t="s">
        <v>139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77</v>
      </c>
      <c r="BK141" s="226">
        <f>ROUND(I141*H141,2)</f>
        <v>0</v>
      </c>
      <c r="BL141" s="19" t="s">
        <v>146</v>
      </c>
      <c r="BM141" s="225" t="s">
        <v>605</v>
      </c>
    </row>
    <row r="142" s="2" customFormat="1">
      <c r="A142" s="40"/>
      <c r="B142" s="41"/>
      <c r="C142" s="42"/>
      <c r="D142" s="227" t="s">
        <v>148</v>
      </c>
      <c r="E142" s="42"/>
      <c r="F142" s="228" t="s">
        <v>606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148</v>
      </c>
      <c r="AU142" s="19" t="s">
        <v>79</v>
      </c>
    </row>
    <row r="143" s="2" customFormat="1" ht="16.5" customHeight="1">
      <c r="A143" s="40"/>
      <c r="B143" s="41"/>
      <c r="C143" s="276" t="s">
        <v>230</v>
      </c>
      <c r="D143" s="276" t="s">
        <v>326</v>
      </c>
      <c r="E143" s="277" t="s">
        <v>607</v>
      </c>
      <c r="F143" s="278" t="s">
        <v>608</v>
      </c>
      <c r="G143" s="279" t="s">
        <v>552</v>
      </c>
      <c r="H143" s="280">
        <v>2</v>
      </c>
      <c r="I143" s="281"/>
      <c r="J143" s="282">
        <f>ROUND(I143*H143,2)</f>
        <v>0</v>
      </c>
      <c r="K143" s="278" t="s">
        <v>19</v>
      </c>
      <c r="L143" s="283"/>
      <c r="M143" s="284" t="s">
        <v>19</v>
      </c>
      <c r="N143" s="285" t="s">
        <v>41</v>
      </c>
      <c r="O143" s="86"/>
      <c r="P143" s="223">
        <f>O143*H143</f>
        <v>0</v>
      </c>
      <c r="Q143" s="223">
        <v>0.0089999999999999993</v>
      </c>
      <c r="R143" s="223">
        <f>Q143*H143</f>
        <v>0.017999999999999999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193</v>
      </c>
      <c r="AT143" s="225" t="s">
        <v>326</v>
      </c>
      <c r="AU143" s="225" t="s">
        <v>79</v>
      </c>
      <c r="AY143" s="19" t="s">
        <v>139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77</v>
      </c>
      <c r="BK143" s="226">
        <f>ROUND(I143*H143,2)</f>
        <v>0</v>
      </c>
      <c r="BL143" s="19" t="s">
        <v>146</v>
      </c>
      <c r="BM143" s="225" t="s">
        <v>609</v>
      </c>
    </row>
    <row r="144" s="2" customFormat="1">
      <c r="A144" s="40"/>
      <c r="B144" s="41"/>
      <c r="C144" s="42"/>
      <c r="D144" s="234" t="s">
        <v>567</v>
      </c>
      <c r="E144" s="42"/>
      <c r="F144" s="290" t="s">
        <v>610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567</v>
      </c>
      <c r="AU144" s="19" t="s">
        <v>79</v>
      </c>
    </row>
    <row r="145" s="13" customFormat="1">
      <c r="A145" s="13"/>
      <c r="B145" s="232"/>
      <c r="C145" s="233"/>
      <c r="D145" s="234" t="s">
        <v>150</v>
      </c>
      <c r="E145" s="235" t="s">
        <v>19</v>
      </c>
      <c r="F145" s="236" t="s">
        <v>611</v>
      </c>
      <c r="G145" s="233"/>
      <c r="H145" s="237">
        <v>2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150</v>
      </c>
      <c r="AU145" s="243" t="s">
        <v>79</v>
      </c>
      <c r="AV145" s="13" t="s">
        <v>79</v>
      </c>
      <c r="AW145" s="13" t="s">
        <v>32</v>
      </c>
      <c r="AX145" s="13" t="s">
        <v>70</v>
      </c>
      <c r="AY145" s="243" t="s">
        <v>139</v>
      </c>
    </row>
    <row r="146" s="14" customFormat="1">
      <c r="A146" s="14"/>
      <c r="B146" s="244"/>
      <c r="C146" s="245"/>
      <c r="D146" s="234" t="s">
        <v>150</v>
      </c>
      <c r="E146" s="246" t="s">
        <v>19</v>
      </c>
      <c r="F146" s="247" t="s">
        <v>152</v>
      </c>
      <c r="G146" s="245"/>
      <c r="H146" s="248">
        <v>2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150</v>
      </c>
      <c r="AU146" s="254" t="s">
        <v>79</v>
      </c>
      <c r="AV146" s="14" t="s">
        <v>146</v>
      </c>
      <c r="AW146" s="14" t="s">
        <v>32</v>
      </c>
      <c r="AX146" s="14" t="s">
        <v>77</v>
      </c>
      <c r="AY146" s="254" t="s">
        <v>139</v>
      </c>
    </row>
    <row r="147" s="2" customFormat="1" ht="24.15" customHeight="1">
      <c r="A147" s="40"/>
      <c r="B147" s="41"/>
      <c r="C147" s="276" t="s">
        <v>8</v>
      </c>
      <c r="D147" s="276" t="s">
        <v>326</v>
      </c>
      <c r="E147" s="277" t="s">
        <v>612</v>
      </c>
      <c r="F147" s="278" t="s">
        <v>613</v>
      </c>
      <c r="G147" s="279" t="s">
        <v>552</v>
      </c>
      <c r="H147" s="280">
        <v>1</v>
      </c>
      <c r="I147" s="281"/>
      <c r="J147" s="282">
        <f>ROUND(I147*H147,2)</f>
        <v>0</v>
      </c>
      <c r="K147" s="278" t="s">
        <v>19</v>
      </c>
      <c r="L147" s="283"/>
      <c r="M147" s="284" t="s">
        <v>19</v>
      </c>
      <c r="N147" s="285" t="s">
        <v>41</v>
      </c>
      <c r="O147" s="86"/>
      <c r="P147" s="223">
        <f>O147*H147</f>
        <v>0</v>
      </c>
      <c r="Q147" s="223">
        <v>0.01</v>
      </c>
      <c r="R147" s="223">
        <f>Q147*H147</f>
        <v>0.01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193</v>
      </c>
      <c r="AT147" s="225" t="s">
        <v>326</v>
      </c>
      <c r="AU147" s="225" t="s">
        <v>79</v>
      </c>
      <c r="AY147" s="19" t="s">
        <v>139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77</v>
      </c>
      <c r="BK147" s="226">
        <f>ROUND(I147*H147,2)</f>
        <v>0</v>
      </c>
      <c r="BL147" s="19" t="s">
        <v>146</v>
      </c>
      <c r="BM147" s="225" t="s">
        <v>614</v>
      </c>
    </row>
    <row r="148" s="2" customFormat="1">
      <c r="A148" s="40"/>
      <c r="B148" s="41"/>
      <c r="C148" s="42"/>
      <c r="D148" s="234" t="s">
        <v>567</v>
      </c>
      <c r="E148" s="42"/>
      <c r="F148" s="290" t="s">
        <v>615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567</v>
      </c>
      <c r="AU148" s="19" t="s">
        <v>79</v>
      </c>
    </row>
    <row r="149" s="13" customFormat="1">
      <c r="A149" s="13"/>
      <c r="B149" s="232"/>
      <c r="C149" s="233"/>
      <c r="D149" s="234" t="s">
        <v>150</v>
      </c>
      <c r="E149" s="235" t="s">
        <v>19</v>
      </c>
      <c r="F149" s="236" t="s">
        <v>616</v>
      </c>
      <c r="G149" s="233"/>
      <c r="H149" s="237">
        <v>1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150</v>
      </c>
      <c r="AU149" s="243" t="s">
        <v>79</v>
      </c>
      <c r="AV149" s="13" t="s">
        <v>79</v>
      </c>
      <c r="AW149" s="13" t="s">
        <v>32</v>
      </c>
      <c r="AX149" s="13" t="s">
        <v>70</v>
      </c>
      <c r="AY149" s="243" t="s">
        <v>139</v>
      </c>
    </row>
    <row r="150" s="14" customFormat="1">
      <c r="A150" s="14"/>
      <c r="B150" s="244"/>
      <c r="C150" s="245"/>
      <c r="D150" s="234" t="s">
        <v>150</v>
      </c>
      <c r="E150" s="246" t="s">
        <v>19</v>
      </c>
      <c r="F150" s="247" t="s">
        <v>152</v>
      </c>
      <c r="G150" s="245"/>
      <c r="H150" s="248">
        <v>1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150</v>
      </c>
      <c r="AU150" s="254" t="s">
        <v>79</v>
      </c>
      <c r="AV150" s="14" t="s">
        <v>146</v>
      </c>
      <c r="AW150" s="14" t="s">
        <v>32</v>
      </c>
      <c r="AX150" s="14" t="s">
        <v>77</v>
      </c>
      <c r="AY150" s="254" t="s">
        <v>139</v>
      </c>
    </row>
    <row r="151" s="2" customFormat="1" ht="24.15" customHeight="1">
      <c r="A151" s="40"/>
      <c r="B151" s="41"/>
      <c r="C151" s="214" t="s">
        <v>253</v>
      </c>
      <c r="D151" s="214" t="s">
        <v>141</v>
      </c>
      <c r="E151" s="215" t="s">
        <v>617</v>
      </c>
      <c r="F151" s="216" t="s">
        <v>618</v>
      </c>
      <c r="G151" s="217" t="s">
        <v>552</v>
      </c>
      <c r="H151" s="218">
        <v>1</v>
      </c>
      <c r="I151" s="219"/>
      <c r="J151" s="220">
        <f>ROUND(I151*H151,2)</f>
        <v>0</v>
      </c>
      <c r="K151" s="216" t="s">
        <v>145</v>
      </c>
      <c r="L151" s="46"/>
      <c r="M151" s="221" t="s">
        <v>19</v>
      </c>
      <c r="N151" s="222" t="s">
        <v>41</v>
      </c>
      <c r="O151" s="86"/>
      <c r="P151" s="223">
        <f>O151*H151</f>
        <v>0</v>
      </c>
      <c r="Q151" s="223">
        <v>0.0017147</v>
      </c>
      <c r="R151" s="223">
        <f>Q151*H151</f>
        <v>0.0017147</v>
      </c>
      <c r="S151" s="223">
        <v>0.19871</v>
      </c>
      <c r="T151" s="224">
        <f>S151*H151</f>
        <v>0.19871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146</v>
      </c>
      <c r="AT151" s="225" t="s">
        <v>141</v>
      </c>
      <c r="AU151" s="225" t="s">
        <v>79</v>
      </c>
      <c r="AY151" s="19" t="s">
        <v>139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77</v>
      </c>
      <c r="BK151" s="226">
        <f>ROUND(I151*H151,2)</f>
        <v>0</v>
      </c>
      <c r="BL151" s="19" t="s">
        <v>146</v>
      </c>
      <c r="BM151" s="225" t="s">
        <v>619</v>
      </c>
    </row>
    <row r="152" s="2" customFormat="1">
      <c r="A152" s="40"/>
      <c r="B152" s="41"/>
      <c r="C152" s="42"/>
      <c r="D152" s="227" t="s">
        <v>148</v>
      </c>
      <c r="E152" s="42"/>
      <c r="F152" s="228" t="s">
        <v>620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148</v>
      </c>
      <c r="AU152" s="19" t="s">
        <v>79</v>
      </c>
    </row>
    <row r="153" s="2" customFormat="1" ht="16.5" customHeight="1">
      <c r="A153" s="40"/>
      <c r="B153" s="41"/>
      <c r="C153" s="276" t="s">
        <v>259</v>
      </c>
      <c r="D153" s="276" t="s">
        <v>326</v>
      </c>
      <c r="E153" s="277" t="s">
        <v>621</v>
      </c>
      <c r="F153" s="278" t="s">
        <v>622</v>
      </c>
      <c r="G153" s="279" t="s">
        <v>552</v>
      </c>
      <c r="H153" s="280">
        <v>1</v>
      </c>
      <c r="I153" s="281"/>
      <c r="J153" s="282">
        <f>ROUND(I153*H153,2)</f>
        <v>0</v>
      </c>
      <c r="K153" s="278" t="s">
        <v>19</v>
      </c>
      <c r="L153" s="283"/>
      <c r="M153" s="284" t="s">
        <v>19</v>
      </c>
      <c r="N153" s="285" t="s">
        <v>41</v>
      </c>
      <c r="O153" s="86"/>
      <c r="P153" s="223">
        <f>O153*H153</f>
        <v>0</v>
      </c>
      <c r="Q153" s="223">
        <v>0.0178</v>
      </c>
      <c r="R153" s="223">
        <f>Q153*H153</f>
        <v>0.0178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193</v>
      </c>
      <c r="AT153" s="225" t="s">
        <v>326</v>
      </c>
      <c r="AU153" s="225" t="s">
        <v>79</v>
      </c>
      <c r="AY153" s="19" t="s">
        <v>139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77</v>
      </c>
      <c r="BK153" s="226">
        <f>ROUND(I153*H153,2)</f>
        <v>0</v>
      </c>
      <c r="BL153" s="19" t="s">
        <v>146</v>
      </c>
      <c r="BM153" s="225" t="s">
        <v>623</v>
      </c>
    </row>
    <row r="154" s="2" customFormat="1">
      <c r="A154" s="40"/>
      <c r="B154" s="41"/>
      <c r="C154" s="42"/>
      <c r="D154" s="234" t="s">
        <v>567</v>
      </c>
      <c r="E154" s="42"/>
      <c r="F154" s="290" t="s">
        <v>624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567</v>
      </c>
      <c r="AU154" s="19" t="s">
        <v>79</v>
      </c>
    </row>
    <row r="155" s="13" customFormat="1">
      <c r="A155" s="13"/>
      <c r="B155" s="232"/>
      <c r="C155" s="233"/>
      <c r="D155" s="234" t="s">
        <v>150</v>
      </c>
      <c r="E155" s="235" t="s">
        <v>19</v>
      </c>
      <c r="F155" s="236" t="s">
        <v>625</v>
      </c>
      <c r="G155" s="233"/>
      <c r="H155" s="237">
        <v>1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150</v>
      </c>
      <c r="AU155" s="243" t="s">
        <v>79</v>
      </c>
      <c r="AV155" s="13" t="s">
        <v>79</v>
      </c>
      <c r="AW155" s="13" t="s">
        <v>32</v>
      </c>
      <c r="AX155" s="13" t="s">
        <v>70</v>
      </c>
      <c r="AY155" s="243" t="s">
        <v>139</v>
      </c>
    </row>
    <row r="156" s="14" customFormat="1">
      <c r="A156" s="14"/>
      <c r="B156" s="244"/>
      <c r="C156" s="245"/>
      <c r="D156" s="234" t="s">
        <v>150</v>
      </c>
      <c r="E156" s="246" t="s">
        <v>19</v>
      </c>
      <c r="F156" s="247" t="s">
        <v>152</v>
      </c>
      <c r="G156" s="245"/>
      <c r="H156" s="248">
        <v>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150</v>
      </c>
      <c r="AU156" s="254" t="s">
        <v>79</v>
      </c>
      <c r="AV156" s="14" t="s">
        <v>146</v>
      </c>
      <c r="AW156" s="14" t="s">
        <v>32</v>
      </c>
      <c r="AX156" s="14" t="s">
        <v>77</v>
      </c>
      <c r="AY156" s="254" t="s">
        <v>139</v>
      </c>
    </row>
    <row r="157" s="2" customFormat="1" ht="24.15" customHeight="1">
      <c r="A157" s="40"/>
      <c r="B157" s="41"/>
      <c r="C157" s="214" t="s">
        <v>264</v>
      </c>
      <c r="D157" s="214" t="s">
        <v>141</v>
      </c>
      <c r="E157" s="215" t="s">
        <v>626</v>
      </c>
      <c r="F157" s="216" t="s">
        <v>627</v>
      </c>
      <c r="G157" s="217" t="s">
        <v>552</v>
      </c>
      <c r="H157" s="218">
        <v>3</v>
      </c>
      <c r="I157" s="219"/>
      <c r="J157" s="220">
        <f>ROUND(I157*H157,2)</f>
        <v>0</v>
      </c>
      <c r="K157" s="216" t="s">
        <v>145</v>
      </c>
      <c r="L157" s="46"/>
      <c r="M157" s="221" t="s">
        <v>19</v>
      </c>
      <c r="N157" s="222" t="s">
        <v>41</v>
      </c>
      <c r="O157" s="86"/>
      <c r="P157" s="223">
        <f>O157*H157</f>
        <v>0</v>
      </c>
      <c r="Q157" s="223">
        <v>0.00296</v>
      </c>
      <c r="R157" s="223">
        <f>Q157*H157</f>
        <v>0.008879999999999999</v>
      </c>
      <c r="S157" s="223">
        <v>0.02656</v>
      </c>
      <c r="T157" s="224">
        <f>S157*H157</f>
        <v>0.079680000000000001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146</v>
      </c>
      <c r="AT157" s="225" t="s">
        <v>141</v>
      </c>
      <c r="AU157" s="225" t="s">
        <v>79</v>
      </c>
      <c r="AY157" s="19" t="s">
        <v>139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77</v>
      </c>
      <c r="BK157" s="226">
        <f>ROUND(I157*H157,2)</f>
        <v>0</v>
      </c>
      <c r="BL157" s="19" t="s">
        <v>146</v>
      </c>
      <c r="BM157" s="225" t="s">
        <v>628</v>
      </c>
    </row>
    <row r="158" s="2" customFormat="1">
      <c r="A158" s="40"/>
      <c r="B158" s="41"/>
      <c r="C158" s="42"/>
      <c r="D158" s="227" t="s">
        <v>148</v>
      </c>
      <c r="E158" s="42"/>
      <c r="F158" s="228" t="s">
        <v>629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148</v>
      </c>
      <c r="AU158" s="19" t="s">
        <v>79</v>
      </c>
    </row>
    <row r="159" s="2" customFormat="1" ht="16.5" customHeight="1">
      <c r="A159" s="40"/>
      <c r="B159" s="41"/>
      <c r="C159" s="276" t="s">
        <v>273</v>
      </c>
      <c r="D159" s="276" t="s">
        <v>326</v>
      </c>
      <c r="E159" s="277" t="s">
        <v>630</v>
      </c>
      <c r="F159" s="278" t="s">
        <v>631</v>
      </c>
      <c r="G159" s="279" t="s">
        <v>552</v>
      </c>
      <c r="H159" s="280">
        <v>1</v>
      </c>
      <c r="I159" s="281"/>
      <c r="J159" s="282">
        <f>ROUND(I159*H159,2)</f>
        <v>0</v>
      </c>
      <c r="K159" s="278" t="s">
        <v>19</v>
      </c>
      <c r="L159" s="283"/>
      <c r="M159" s="284" t="s">
        <v>19</v>
      </c>
      <c r="N159" s="285" t="s">
        <v>41</v>
      </c>
      <c r="O159" s="86"/>
      <c r="P159" s="223">
        <f>O159*H159</f>
        <v>0</v>
      </c>
      <c r="Q159" s="223">
        <v>0.014</v>
      </c>
      <c r="R159" s="223">
        <f>Q159*H159</f>
        <v>0.014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193</v>
      </c>
      <c r="AT159" s="225" t="s">
        <v>326</v>
      </c>
      <c r="AU159" s="225" t="s">
        <v>79</v>
      </c>
      <c r="AY159" s="19" t="s">
        <v>139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77</v>
      </c>
      <c r="BK159" s="226">
        <f>ROUND(I159*H159,2)</f>
        <v>0</v>
      </c>
      <c r="BL159" s="19" t="s">
        <v>146</v>
      </c>
      <c r="BM159" s="225" t="s">
        <v>632</v>
      </c>
    </row>
    <row r="160" s="2" customFormat="1">
      <c r="A160" s="40"/>
      <c r="B160" s="41"/>
      <c r="C160" s="42"/>
      <c r="D160" s="234" t="s">
        <v>567</v>
      </c>
      <c r="E160" s="42"/>
      <c r="F160" s="290" t="s">
        <v>633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567</v>
      </c>
      <c r="AU160" s="19" t="s">
        <v>79</v>
      </c>
    </row>
    <row r="161" s="13" customFormat="1">
      <c r="A161" s="13"/>
      <c r="B161" s="232"/>
      <c r="C161" s="233"/>
      <c r="D161" s="234" t="s">
        <v>150</v>
      </c>
      <c r="E161" s="235" t="s">
        <v>19</v>
      </c>
      <c r="F161" s="236" t="s">
        <v>634</v>
      </c>
      <c r="G161" s="233"/>
      <c r="H161" s="237">
        <v>1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150</v>
      </c>
      <c r="AU161" s="243" t="s">
        <v>79</v>
      </c>
      <c r="AV161" s="13" t="s">
        <v>79</v>
      </c>
      <c r="AW161" s="13" t="s">
        <v>32</v>
      </c>
      <c r="AX161" s="13" t="s">
        <v>70</v>
      </c>
      <c r="AY161" s="243" t="s">
        <v>139</v>
      </c>
    </row>
    <row r="162" s="14" customFormat="1">
      <c r="A162" s="14"/>
      <c r="B162" s="244"/>
      <c r="C162" s="245"/>
      <c r="D162" s="234" t="s">
        <v>150</v>
      </c>
      <c r="E162" s="246" t="s">
        <v>19</v>
      </c>
      <c r="F162" s="247" t="s">
        <v>152</v>
      </c>
      <c r="G162" s="245"/>
      <c r="H162" s="248">
        <v>1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150</v>
      </c>
      <c r="AU162" s="254" t="s">
        <v>79</v>
      </c>
      <c r="AV162" s="14" t="s">
        <v>146</v>
      </c>
      <c r="AW162" s="14" t="s">
        <v>32</v>
      </c>
      <c r="AX162" s="14" t="s">
        <v>77</v>
      </c>
      <c r="AY162" s="254" t="s">
        <v>139</v>
      </c>
    </row>
    <row r="163" s="2" customFormat="1" ht="24.15" customHeight="1">
      <c r="A163" s="40"/>
      <c r="B163" s="41"/>
      <c r="C163" s="276" t="s">
        <v>282</v>
      </c>
      <c r="D163" s="276" t="s">
        <v>326</v>
      </c>
      <c r="E163" s="277" t="s">
        <v>635</v>
      </c>
      <c r="F163" s="278" t="s">
        <v>636</v>
      </c>
      <c r="G163" s="279" t="s">
        <v>552</v>
      </c>
      <c r="H163" s="280">
        <v>2</v>
      </c>
      <c r="I163" s="281"/>
      <c r="J163" s="282">
        <f>ROUND(I163*H163,2)</f>
        <v>0</v>
      </c>
      <c r="K163" s="278" t="s">
        <v>19</v>
      </c>
      <c r="L163" s="283"/>
      <c r="M163" s="284" t="s">
        <v>19</v>
      </c>
      <c r="N163" s="285" t="s">
        <v>41</v>
      </c>
      <c r="O163" s="86"/>
      <c r="P163" s="223">
        <f>O163*H163</f>
        <v>0</v>
      </c>
      <c r="Q163" s="223">
        <v>0.033000000000000002</v>
      </c>
      <c r="R163" s="223">
        <f>Q163*H163</f>
        <v>0.066000000000000003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193</v>
      </c>
      <c r="AT163" s="225" t="s">
        <v>326</v>
      </c>
      <c r="AU163" s="225" t="s">
        <v>79</v>
      </c>
      <c r="AY163" s="19" t="s">
        <v>139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77</v>
      </c>
      <c r="BK163" s="226">
        <f>ROUND(I163*H163,2)</f>
        <v>0</v>
      </c>
      <c r="BL163" s="19" t="s">
        <v>146</v>
      </c>
      <c r="BM163" s="225" t="s">
        <v>637</v>
      </c>
    </row>
    <row r="164" s="2" customFormat="1">
      <c r="A164" s="40"/>
      <c r="B164" s="41"/>
      <c r="C164" s="42"/>
      <c r="D164" s="234" t="s">
        <v>567</v>
      </c>
      <c r="E164" s="42"/>
      <c r="F164" s="290" t="s">
        <v>638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567</v>
      </c>
      <c r="AU164" s="19" t="s">
        <v>79</v>
      </c>
    </row>
    <row r="165" s="13" customFormat="1">
      <c r="A165" s="13"/>
      <c r="B165" s="232"/>
      <c r="C165" s="233"/>
      <c r="D165" s="234" t="s">
        <v>150</v>
      </c>
      <c r="E165" s="235" t="s">
        <v>19</v>
      </c>
      <c r="F165" s="236" t="s">
        <v>639</v>
      </c>
      <c r="G165" s="233"/>
      <c r="H165" s="237">
        <v>2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150</v>
      </c>
      <c r="AU165" s="243" t="s">
        <v>79</v>
      </c>
      <c r="AV165" s="13" t="s">
        <v>79</v>
      </c>
      <c r="AW165" s="13" t="s">
        <v>32</v>
      </c>
      <c r="AX165" s="13" t="s">
        <v>70</v>
      </c>
      <c r="AY165" s="243" t="s">
        <v>139</v>
      </c>
    </row>
    <row r="166" s="14" customFormat="1">
      <c r="A166" s="14"/>
      <c r="B166" s="244"/>
      <c r="C166" s="245"/>
      <c r="D166" s="234" t="s">
        <v>150</v>
      </c>
      <c r="E166" s="246" t="s">
        <v>19</v>
      </c>
      <c r="F166" s="247" t="s">
        <v>152</v>
      </c>
      <c r="G166" s="245"/>
      <c r="H166" s="248">
        <v>2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150</v>
      </c>
      <c r="AU166" s="254" t="s">
        <v>79</v>
      </c>
      <c r="AV166" s="14" t="s">
        <v>146</v>
      </c>
      <c r="AW166" s="14" t="s">
        <v>32</v>
      </c>
      <c r="AX166" s="14" t="s">
        <v>77</v>
      </c>
      <c r="AY166" s="254" t="s">
        <v>139</v>
      </c>
    </row>
    <row r="167" s="2" customFormat="1" ht="24.15" customHeight="1">
      <c r="A167" s="40"/>
      <c r="B167" s="41"/>
      <c r="C167" s="214" t="s">
        <v>7</v>
      </c>
      <c r="D167" s="214" t="s">
        <v>141</v>
      </c>
      <c r="E167" s="215" t="s">
        <v>640</v>
      </c>
      <c r="F167" s="216" t="s">
        <v>641</v>
      </c>
      <c r="G167" s="217" t="s">
        <v>552</v>
      </c>
      <c r="H167" s="218">
        <v>1</v>
      </c>
      <c r="I167" s="219"/>
      <c r="J167" s="220">
        <f>ROUND(I167*H167,2)</f>
        <v>0</v>
      </c>
      <c r="K167" s="216" t="s">
        <v>145</v>
      </c>
      <c r="L167" s="46"/>
      <c r="M167" s="221" t="s">
        <v>19</v>
      </c>
      <c r="N167" s="222" t="s">
        <v>41</v>
      </c>
      <c r="O167" s="86"/>
      <c r="P167" s="223">
        <f>O167*H167</f>
        <v>0</v>
      </c>
      <c r="Q167" s="223">
        <v>0.0038</v>
      </c>
      <c r="R167" s="223">
        <f>Q167*H167</f>
        <v>0.0038</v>
      </c>
      <c r="S167" s="223">
        <v>0.033700000000000001</v>
      </c>
      <c r="T167" s="224">
        <f>S167*H167</f>
        <v>0.033700000000000001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146</v>
      </c>
      <c r="AT167" s="225" t="s">
        <v>141</v>
      </c>
      <c r="AU167" s="225" t="s">
        <v>79</v>
      </c>
      <c r="AY167" s="19" t="s">
        <v>139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77</v>
      </c>
      <c r="BK167" s="226">
        <f>ROUND(I167*H167,2)</f>
        <v>0</v>
      </c>
      <c r="BL167" s="19" t="s">
        <v>146</v>
      </c>
      <c r="BM167" s="225" t="s">
        <v>642</v>
      </c>
    </row>
    <row r="168" s="2" customFormat="1">
      <c r="A168" s="40"/>
      <c r="B168" s="41"/>
      <c r="C168" s="42"/>
      <c r="D168" s="227" t="s">
        <v>148</v>
      </c>
      <c r="E168" s="42"/>
      <c r="F168" s="228" t="s">
        <v>643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148</v>
      </c>
      <c r="AU168" s="19" t="s">
        <v>79</v>
      </c>
    </row>
    <row r="169" s="2" customFormat="1" ht="16.5" customHeight="1">
      <c r="A169" s="40"/>
      <c r="B169" s="41"/>
      <c r="C169" s="276" t="s">
        <v>294</v>
      </c>
      <c r="D169" s="276" t="s">
        <v>326</v>
      </c>
      <c r="E169" s="277" t="s">
        <v>644</v>
      </c>
      <c r="F169" s="278" t="s">
        <v>645</v>
      </c>
      <c r="G169" s="279" t="s">
        <v>552</v>
      </c>
      <c r="H169" s="280">
        <v>1</v>
      </c>
      <c r="I169" s="281"/>
      <c r="J169" s="282">
        <f>ROUND(I169*H169,2)</f>
        <v>0</v>
      </c>
      <c r="K169" s="278" t="s">
        <v>19</v>
      </c>
      <c r="L169" s="283"/>
      <c r="M169" s="284" t="s">
        <v>19</v>
      </c>
      <c r="N169" s="285" t="s">
        <v>41</v>
      </c>
      <c r="O169" s="86"/>
      <c r="P169" s="223">
        <f>O169*H169</f>
        <v>0</v>
      </c>
      <c r="Q169" s="223">
        <v>0.029999999999999999</v>
      </c>
      <c r="R169" s="223">
        <f>Q169*H169</f>
        <v>0.029999999999999999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193</v>
      </c>
      <c r="AT169" s="225" t="s">
        <v>326</v>
      </c>
      <c r="AU169" s="225" t="s">
        <v>79</v>
      </c>
      <c r="AY169" s="19" t="s">
        <v>139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77</v>
      </c>
      <c r="BK169" s="226">
        <f>ROUND(I169*H169,2)</f>
        <v>0</v>
      </c>
      <c r="BL169" s="19" t="s">
        <v>146</v>
      </c>
      <c r="BM169" s="225" t="s">
        <v>646</v>
      </c>
    </row>
    <row r="170" s="13" customFormat="1">
      <c r="A170" s="13"/>
      <c r="B170" s="232"/>
      <c r="C170" s="233"/>
      <c r="D170" s="234" t="s">
        <v>150</v>
      </c>
      <c r="E170" s="235" t="s">
        <v>19</v>
      </c>
      <c r="F170" s="236" t="s">
        <v>647</v>
      </c>
      <c r="G170" s="233"/>
      <c r="H170" s="237">
        <v>1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150</v>
      </c>
      <c r="AU170" s="243" t="s">
        <v>79</v>
      </c>
      <c r="AV170" s="13" t="s">
        <v>79</v>
      </c>
      <c r="AW170" s="13" t="s">
        <v>32</v>
      </c>
      <c r="AX170" s="13" t="s">
        <v>70</v>
      </c>
      <c r="AY170" s="243" t="s">
        <v>139</v>
      </c>
    </row>
    <row r="171" s="14" customFormat="1">
      <c r="A171" s="14"/>
      <c r="B171" s="244"/>
      <c r="C171" s="245"/>
      <c r="D171" s="234" t="s">
        <v>150</v>
      </c>
      <c r="E171" s="246" t="s">
        <v>19</v>
      </c>
      <c r="F171" s="247" t="s">
        <v>152</v>
      </c>
      <c r="G171" s="245"/>
      <c r="H171" s="248">
        <v>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150</v>
      </c>
      <c r="AU171" s="254" t="s">
        <v>79</v>
      </c>
      <c r="AV171" s="14" t="s">
        <v>146</v>
      </c>
      <c r="AW171" s="14" t="s">
        <v>32</v>
      </c>
      <c r="AX171" s="14" t="s">
        <v>77</v>
      </c>
      <c r="AY171" s="254" t="s">
        <v>139</v>
      </c>
    </row>
    <row r="172" s="2" customFormat="1" ht="16.5" customHeight="1">
      <c r="A172" s="40"/>
      <c r="B172" s="41"/>
      <c r="C172" s="214" t="s">
        <v>300</v>
      </c>
      <c r="D172" s="214" t="s">
        <v>141</v>
      </c>
      <c r="E172" s="215" t="s">
        <v>648</v>
      </c>
      <c r="F172" s="216" t="s">
        <v>649</v>
      </c>
      <c r="G172" s="217" t="s">
        <v>202</v>
      </c>
      <c r="H172" s="218">
        <v>150</v>
      </c>
      <c r="I172" s="219"/>
      <c r="J172" s="220">
        <f>ROUND(I172*H172,2)</f>
        <v>0</v>
      </c>
      <c r="K172" s="216" t="s">
        <v>145</v>
      </c>
      <c r="L172" s="46"/>
      <c r="M172" s="221" t="s">
        <v>19</v>
      </c>
      <c r="N172" s="222" t="s">
        <v>41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146</v>
      </c>
      <c r="AT172" s="225" t="s">
        <v>141</v>
      </c>
      <c r="AU172" s="225" t="s">
        <v>79</v>
      </c>
      <c r="AY172" s="19" t="s">
        <v>139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77</v>
      </c>
      <c r="BK172" s="226">
        <f>ROUND(I172*H172,2)</f>
        <v>0</v>
      </c>
      <c r="BL172" s="19" t="s">
        <v>146</v>
      </c>
      <c r="BM172" s="225" t="s">
        <v>650</v>
      </c>
    </row>
    <row r="173" s="2" customFormat="1">
      <c r="A173" s="40"/>
      <c r="B173" s="41"/>
      <c r="C173" s="42"/>
      <c r="D173" s="227" t="s">
        <v>148</v>
      </c>
      <c r="E173" s="42"/>
      <c r="F173" s="228" t="s">
        <v>651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148</v>
      </c>
      <c r="AU173" s="19" t="s">
        <v>79</v>
      </c>
    </row>
    <row r="174" s="13" customFormat="1">
      <c r="A174" s="13"/>
      <c r="B174" s="232"/>
      <c r="C174" s="233"/>
      <c r="D174" s="234" t="s">
        <v>150</v>
      </c>
      <c r="E174" s="235" t="s">
        <v>19</v>
      </c>
      <c r="F174" s="236" t="s">
        <v>563</v>
      </c>
      <c r="G174" s="233"/>
      <c r="H174" s="237">
        <v>150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150</v>
      </c>
      <c r="AU174" s="243" t="s">
        <v>79</v>
      </c>
      <c r="AV174" s="13" t="s">
        <v>79</v>
      </c>
      <c r="AW174" s="13" t="s">
        <v>32</v>
      </c>
      <c r="AX174" s="13" t="s">
        <v>70</v>
      </c>
      <c r="AY174" s="243" t="s">
        <v>139</v>
      </c>
    </row>
    <row r="175" s="14" customFormat="1">
      <c r="A175" s="14"/>
      <c r="B175" s="244"/>
      <c r="C175" s="245"/>
      <c r="D175" s="234" t="s">
        <v>150</v>
      </c>
      <c r="E175" s="246" t="s">
        <v>19</v>
      </c>
      <c r="F175" s="247" t="s">
        <v>152</v>
      </c>
      <c r="G175" s="245"/>
      <c r="H175" s="248">
        <v>150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150</v>
      </c>
      <c r="AU175" s="254" t="s">
        <v>79</v>
      </c>
      <c r="AV175" s="14" t="s">
        <v>146</v>
      </c>
      <c r="AW175" s="14" t="s">
        <v>32</v>
      </c>
      <c r="AX175" s="14" t="s">
        <v>77</v>
      </c>
      <c r="AY175" s="254" t="s">
        <v>139</v>
      </c>
    </row>
    <row r="176" s="2" customFormat="1" ht="16.5" customHeight="1">
      <c r="A176" s="40"/>
      <c r="B176" s="41"/>
      <c r="C176" s="214" t="s">
        <v>307</v>
      </c>
      <c r="D176" s="214" t="s">
        <v>141</v>
      </c>
      <c r="E176" s="215" t="s">
        <v>652</v>
      </c>
      <c r="F176" s="216" t="s">
        <v>653</v>
      </c>
      <c r="G176" s="217" t="s">
        <v>202</v>
      </c>
      <c r="H176" s="218">
        <v>150</v>
      </c>
      <c r="I176" s="219"/>
      <c r="J176" s="220">
        <f>ROUND(I176*H176,2)</f>
        <v>0</v>
      </c>
      <c r="K176" s="216" t="s">
        <v>145</v>
      </c>
      <c r="L176" s="46"/>
      <c r="M176" s="221" t="s">
        <v>19</v>
      </c>
      <c r="N176" s="222" t="s">
        <v>41</v>
      </c>
      <c r="O176" s="86"/>
      <c r="P176" s="223">
        <f>O176*H176</f>
        <v>0</v>
      </c>
      <c r="Q176" s="223">
        <v>5.5000000000000003E-07</v>
      </c>
      <c r="R176" s="223">
        <f>Q176*H176</f>
        <v>8.25E-05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146</v>
      </c>
      <c r="AT176" s="225" t="s">
        <v>141</v>
      </c>
      <c r="AU176" s="225" t="s">
        <v>79</v>
      </c>
      <c r="AY176" s="19" t="s">
        <v>139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77</v>
      </c>
      <c r="BK176" s="226">
        <f>ROUND(I176*H176,2)</f>
        <v>0</v>
      </c>
      <c r="BL176" s="19" t="s">
        <v>146</v>
      </c>
      <c r="BM176" s="225" t="s">
        <v>654</v>
      </c>
    </row>
    <row r="177" s="2" customFormat="1">
      <c r="A177" s="40"/>
      <c r="B177" s="41"/>
      <c r="C177" s="42"/>
      <c r="D177" s="227" t="s">
        <v>148</v>
      </c>
      <c r="E177" s="42"/>
      <c r="F177" s="228" t="s">
        <v>655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148</v>
      </c>
      <c r="AU177" s="19" t="s">
        <v>79</v>
      </c>
    </row>
    <row r="178" s="2" customFormat="1" ht="16.5" customHeight="1">
      <c r="A178" s="40"/>
      <c r="B178" s="41"/>
      <c r="C178" s="214" t="s">
        <v>314</v>
      </c>
      <c r="D178" s="214" t="s">
        <v>141</v>
      </c>
      <c r="E178" s="215" t="s">
        <v>656</v>
      </c>
      <c r="F178" s="216" t="s">
        <v>657</v>
      </c>
      <c r="G178" s="217" t="s">
        <v>552</v>
      </c>
      <c r="H178" s="218">
        <v>2</v>
      </c>
      <c r="I178" s="219"/>
      <c r="J178" s="220">
        <f>ROUND(I178*H178,2)</f>
        <v>0</v>
      </c>
      <c r="K178" s="216" t="s">
        <v>145</v>
      </c>
      <c r="L178" s="46"/>
      <c r="M178" s="221" t="s">
        <v>19</v>
      </c>
      <c r="N178" s="222" t="s">
        <v>41</v>
      </c>
      <c r="O178" s="86"/>
      <c r="P178" s="223">
        <f>O178*H178</f>
        <v>0</v>
      </c>
      <c r="Q178" s="223">
        <v>0.45937290600000003</v>
      </c>
      <c r="R178" s="223">
        <f>Q178*H178</f>
        <v>0.91874581200000005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146</v>
      </c>
      <c r="AT178" s="225" t="s">
        <v>141</v>
      </c>
      <c r="AU178" s="225" t="s">
        <v>79</v>
      </c>
      <c r="AY178" s="19" t="s">
        <v>139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77</v>
      </c>
      <c r="BK178" s="226">
        <f>ROUND(I178*H178,2)</f>
        <v>0</v>
      </c>
      <c r="BL178" s="19" t="s">
        <v>146</v>
      </c>
      <c r="BM178" s="225" t="s">
        <v>658</v>
      </c>
    </row>
    <row r="179" s="2" customFormat="1">
      <c r="A179" s="40"/>
      <c r="B179" s="41"/>
      <c r="C179" s="42"/>
      <c r="D179" s="227" t="s">
        <v>148</v>
      </c>
      <c r="E179" s="42"/>
      <c r="F179" s="228" t="s">
        <v>659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148</v>
      </c>
      <c r="AU179" s="19" t="s">
        <v>79</v>
      </c>
    </row>
    <row r="180" s="2" customFormat="1" ht="16.5" customHeight="1">
      <c r="A180" s="40"/>
      <c r="B180" s="41"/>
      <c r="C180" s="214" t="s">
        <v>325</v>
      </c>
      <c r="D180" s="214" t="s">
        <v>141</v>
      </c>
      <c r="E180" s="215" t="s">
        <v>660</v>
      </c>
      <c r="F180" s="216" t="s">
        <v>661</v>
      </c>
      <c r="G180" s="217" t="s">
        <v>552</v>
      </c>
      <c r="H180" s="218">
        <v>2</v>
      </c>
      <c r="I180" s="219"/>
      <c r="J180" s="220">
        <f>ROUND(I180*H180,2)</f>
        <v>0</v>
      </c>
      <c r="K180" s="216" t="s">
        <v>19</v>
      </c>
      <c r="L180" s="46"/>
      <c r="M180" s="221" t="s">
        <v>19</v>
      </c>
      <c r="N180" s="222" t="s">
        <v>41</v>
      </c>
      <c r="O180" s="86"/>
      <c r="P180" s="223">
        <f>O180*H180</f>
        <v>0</v>
      </c>
      <c r="Q180" s="223">
        <v>0.00015799999999999999</v>
      </c>
      <c r="R180" s="223">
        <f>Q180*H180</f>
        <v>0.00031599999999999998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146</v>
      </c>
      <c r="AT180" s="225" t="s">
        <v>141</v>
      </c>
      <c r="AU180" s="225" t="s">
        <v>79</v>
      </c>
      <c r="AY180" s="19" t="s">
        <v>139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77</v>
      </c>
      <c r="BK180" s="226">
        <f>ROUND(I180*H180,2)</f>
        <v>0</v>
      </c>
      <c r="BL180" s="19" t="s">
        <v>146</v>
      </c>
      <c r="BM180" s="225" t="s">
        <v>662</v>
      </c>
    </row>
    <row r="181" s="13" customFormat="1">
      <c r="A181" s="13"/>
      <c r="B181" s="232"/>
      <c r="C181" s="233"/>
      <c r="D181" s="234" t="s">
        <v>150</v>
      </c>
      <c r="E181" s="235" t="s">
        <v>19</v>
      </c>
      <c r="F181" s="236" t="s">
        <v>663</v>
      </c>
      <c r="G181" s="233"/>
      <c r="H181" s="237">
        <v>2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150</v>
      </c>
      <c r="AU181" s="243" t="s">
        <v>79</v>
      </c>
      <c r="AV181" s="13" t="s">
        <v>79</v>
      </c>
      <c r="AW181" s="13" t="s">
        <v>32</v>
      </c>
      <c r="AX181" s="13" t="s">
        <v>70</v>
      </c>
      <c r="AY181" s="243" t="s">
        <v>139</v>
      </c>
    </row>
    <row r="182" s="14" customFormat="1">
      <c r="A182" s="14"/>
      <c r="B182" s="244"/>
      <c r="C182" s="245"/>
      <c r="D182" s="234" t="s">
        <v>150</v>
      </c>
      <c r="E182" s="246" t="s">
        <v>19</v>
      </c>
      <c r="F182" s="247" t="s">
        <v>152</v>
      </c>
      <c r="G182" s="245"/>
      <c r="H182" s="248">
        <v>2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150</v>
      </c>
      <c r="AU182" s="254" t="s">
        <v>79</v>
      </c>
      <c r="AV182" s="14" t="s">
        <v>146</v>
      </c>
      <c r="AW182" s="14" t="s">
        <v>32</v>
      </c>
      <c r="AX182" s="14" t="s">
        <v>77</v>
      </c>
      <c r="AY182" s="254" t="s">
        <v>139</v>
      </c>
    </row>
    <row r="183" s="2" customFormat="1" ht="16.5" customHeight="1">
      <c r="A183" s="40"/>
      <c r="B183" s="41"/>
      <c r="C183" s="276" t="s">
        <v>331</v>
      </c>
      <c r="D183" s="276" t="s">
        <v>326</v>
      </c>
      <c r="E183" s="277" t="s">
        <v>664</v>
      </c>
      <c r="F183" s="278" t="s">
        <v>665</v>
      </c>
      <c r="G183" s="279" t="s">
        <v>552</v>
      </c>
      <c r="H183" s="280">
        <v>2</v>
      </c>
      <c r="I183" s="281"/>
      <c r="J183" s="282">
        <f>ROUND(I183*H183,2)</f>
        <v>0</v>
      </c>
      <c r="K183" s="278" t="s">
        <v>19</v>
      </c>
      <c r="L183" s="283"/>
      <c r="M183" s="284" t="s">
        <v>19</v>
      </c>
      <c r="N183" s="285" t="s">
        <v>41</v>
      </c>
      <c r="O183" s="86"/>
      <c r="P183" s="223">
        <f>O183*H183</f>
        <v>0</v>
      </c>
      <c r="Q183" s="223">
        <v>0.00050000000000000001</v>
      </c>
      <c r="R183" s="223">
        <f>Q183*H183</f>
        <v>0.001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193</v>
      </c>
      <c r="AT183" s="225" t="s">
        <v>326</v>
      </c>
      <c r="AU183" s="225" t="s">
        <v>79</v>
      </c>
      <c r="AY183" s="19" t="s">
        <v>139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77</v>
      </c>
      <c r="BK183" s="226">
        <f>ROUND(I183*H183,2)</f>
        <v>0</v>
      </c>
      <c r="BL183" s="19" t="s">
        <v>146</v>
      </c>
      <c r="BM183" s="225" t="s">
        <v>666</v>
      </c>
    </row>
    <row r="184" s="13" customFormat="1">
      <c r="A184" s="13"/>
      <c r="B184" s="232"/>
      <c r="C184" s="233"/>
      <c r="D184" s="234" t="s">
        <v>150</v>
      </c>
      <c r="E184" s="235" t="s">
        <v>19</v>
      </c>
      <c r="F184" s="236" t="s">
        <v>663</v>
      </c>
      <c r="G184" s="233"/>
      <c r="H184" s="237">
        <v>2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150</v>
      </c>
      <c r="AU184" s="243" t="s">
        <v>79</v>
      </c>
      <c r="AV184" s="13" t="s">
        <v>79</v>
      </c>
      <c r="AW184" s="13" t="s">
        <v>32</v>
      </c>
      <c r="AX184" s="13" t="s">
        <v>70</v>
      </c>
      <c r="AY184" s="243" t="s">
        <v>139</v>
      </c>
    </row>
    <row r="185" s="14" customFormat="1">
      <c r="A185" s="14"/>
      <c r="B185" s="244"/>
      <c r="C185" s="245"/>
      <c r="D185" s="234" t="s">
        <v>150</v>
      </c>
      <c r="E185" s="246" t="s">
        <v>19</v>
      </c>
      <c r="F185" s="247" t="s">
        <v>152</v>
      </c>
      <c r="G185" s="245"/>
      <c r="H185" s="248">
        <v>2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150</v>
      </c>
      <c r="AU185" s="254" t="s">
        <v>79</v>
      </c>
      <c r="AV185" s="14" t="s">
        <v>146</v>
      </c>
      <c r="AW185" s="14" t="s">
        <v>32</v>
      </c>
      <c r="AX185" s="14" t="s">
        <v>77</v>
      </c>
      <c r="AY185" s="254" t="s">
        <v>139</v>
      </c>
    </row>
    <row r="186" s="2" customFormat="1" ht="16.5" customHeight="1">
      <c r="A186" s="40"/>
      <c r="B186" s="41"/>
      <c r="C186" s="214" t="s">
        <v>339</v>
      </c>
      <c r="D186" s="214" t="s">
        <v>141</v>
      </c>
      <c r="E186" s="215" t="s">
        <v>667</v>
      </c>
      <c r="F186" s="216" t="s">
        <v>668</v>
      </c>
      <c r="G186" s="217" t="s">
        <v>202</v>
      </c>
      <c r="H186" s="218">
        <v>150</v>
      </c>
      <c r="I186" s="219"/>
      <c r="J186" s="220">
        <f>ROUND(I186*H186,2)</f>
        <v>0</v>
      </c>
      <c r="K186" s="216" t="s">
        <v>145</v>
      </c>
      <c r="L186" s="46"/>
      <c r="M186" s="221" t="s">
        <v>19</v>
      </c>
      <c r="N186" s="222" t="s">
        <v>41</v>
      </c>
      <c r="O186" s="86"/>
      <c r="P186" s="223">
        <f>O186*H186</f>
        <v>0</v>
      </c>
      <c r="Q186" s="223">
        <v>9.4500000000000007E-05</v>
      </c>
      <c r="R186" s="223">
        <f>Q186*H186</f>
        <v>0.014175000000000002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146</v>
      </c>
      <c r="AT186" s="225" t="s">
        <v>141</v>
      </c>
      <c r="AU186" s="225" t="s">
        <v>79</v>
      </c>
      <c r="AY186" s="19" t="s">
        <v>139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77</v>
      </c>
      <c r="BK186" s="226">
        <f>ROUND(I186*H186,2)</f>
        <v>0</v>
      </c>
      <c r="BL186" s="19" t="s">
        <v>146</v>
      </c>
      <c r="BM186" s="225" t="s">
        <v>669</v>
      </c>
    </row>
    <row r="187" s="2" customFormat="1">
      <c r="A187" s="40"/>
      <c r="B187" s="41"/>
      <c r="C187" s="42"/>
      <c r="D187" s="227" t="s">
        <v>148</v>
      </c>
      <c r="E187" s="42"/>
      <c r="F187" s="228" t="s">
        <v>670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148</v>
      </c>
      <c r="AU187" s="19" t="s">
        <v>79</v>
      </c>
    </row>
    <row r="188" s="13" customFormat="1">
      <c r="A188" s="13"/>
      <c r="B188" s="232"/>
      <c r="C188" s="233"/>
      <c r="D188" s="234" t="s">
        <v>150</v>
      </c>
      <c r="E188" s="235" t="s">
        <v>19</v>
      </c>
      <c r="F188" s="236" t="s">
        <v>671</v>
      </c>
      <c r="G188" s="233"/>
      <c r="H188" s="237">
        <v>150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150</v>
      </c>
      <c r="AU188" s="243" t="s">
        <v>79</v>
      </c>
      <c r="AV188" s="13" t="s">
        <v>79</v>
      </c>
      <c r="AW188" s="13" t="s">
        <v>32</v>
      </c>
      <c r="AX188" s="13" t="s">
        <v>70</v>
      </c>
      <c r="AY188" s="243" t="s">
        <v>139</v>
      </c>
    </row>
    <row r="189" s="14" customFormat="1">
      <c r="A189" s="14"/>
      <c r="B189" s="244"/>
      <c r="C189" s="245"/>
      <c r="D189" s="234" t="s">
        <v>150</v>
      </c>
      <c r="E189" s="246" t="s">
        <v>19</v>
      </c>
      <c r="F189" s="247" t="s">
        <v>152</v>
      </c>
      <c r="G189" s="245"/>
      <c r="H189" s="248">
        <v>150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150</v>
      </c>
      <c r="AU189" s="254" t="s">
        <v>79</v>
      </c>
      <c r="AV189" s="14" t="s">
        <v>146</v>
      </c>
      <c r="AW189" s="14" t="s">
        <v>32</v>
      </c>
      <c r="AX189" s="14" t="s">
        <v>77</v>
      </c>
      <c r="AY189" s="254" t="s">
        <v>139</v>
      </c>
    </row>
    <row r="190" s="12" customFormat="1" ht="22.8" customHeight="1">
      <c r="A190" s="12"/>
      <c r="B190" s="198"/>
      <c r="C190" s="199"/>
      <c r="D190" s="200" t="s">
        <v>69</v>
      </c>
      <c r="E190" s="212" t="s">
        <v>672</v>
      </c>
      <c r="F190" s="212" t="s">
        <v>673</v>
      </c>
      <c r="G190" s="199"/>
      <c r="H190" s="199"/>
      <c r="I190" s="202"/>
      <c r="J190" s="213">
        <f>BK190</f>
        <v>0</v>
      </c>
      <c r="K190" s="199"/>
      <c r="L190" s="204"/>
      <c r="M190" s="205"/>
      <c r="N190" s="206"/>
      <c r="O190" s="206"/>
      <c r="P190" s="207">
        <f>SUM(P191:P199)</f>
        <v>0</v>
      </c>
      <c r="Q190" s="206"/>
      <c r="R190" s="207">
        <f>SUM(R191:R199)</f>
        <v>0.024</v>
      </c>
      <c r="S190" s="206"/>
      <c r="T190" s="208">
        <f>SUM(T191:T199)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9" t="s">
        <v>77</v>
      </c>
      <c r="AT190" s="210" t="s">
        <v>69</v>
      </c>
      <c r="AU190" s="210" t="s">
        <v>77</v>
      </c>
      <c r="AY190" s="209" t="s">
        <v>139</v>
      </c>
      <c r="BK190" s="211">
        <f>SUM(BK191:BK199)</f>
        <v>0</v>
      </c>
    </row>
    <row r="191" s="2" customFormat="1" ht="24.15" customHeight="1">
      <c r="A191" s="40"/>
      <c r="B191" s="41"/>
      <c r="C191" s="214" t="s">
        <v>345</v>
      </c>
      <c r="D191" s="214" t="s">
        <v>141</v>
      </c>
      <c r="E191" s="215" t="s">
        <v>674</v>
      </c>
      <c r="F191" s="216" t="s">
        <v>675</v>
      </c>
      <c r="G191" s="217" t="s">
        <v>552</v>
      </c>
      <c r="H191" s="218">
        <v>3</v>
      </c>
      <c r="I191" s="219"/>
      <c r="J191" s="220">
        <f>ROUND(I191*H191,2)</f>
        <v>0</v>
      </c>
      <c r="K191" s="216" t="s">
        <v>19</v>
      </c>
      <c r="L191" s="46"/>
      <c r="M191" s="221" t="s">
        <v>19</v>
      </c>
      <c r="N191" s="222" t="s">
        <v>41</v>
      </c>
      <c r="O191" s="86"/>
      <c r="P191" s="223">
        <f>O191*H191</f>
        <v>0</v>
      </c>
      <c r="Q191" s="223">
        <v>0.002</v>
      </c>
      <c r="R191" s="223">
        <f>Q191*H191</f>
        <v>0.0060000000000000001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146</v>
      </c>
      <c r="AT191" s="225" t="s">
        <v>141</v>
      </c>
      <c r="AU191" s="225" t="s">
        <v>79</v>
      </c>
      <c r="AY191" s="19" t="s">
        <v>139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77</v>
      </c>
      <c r="BK191" s="226">
        <f>ROUND(I191*H191,2)</f>
        <v>0</v>
      </c>
      <c r="BL191" s="19" t="s">
        <v>146</v>
      </c>
      <c r="BM191" s="225" t="s">
        <v>676</v>
      </c>
    </row>
    <row r="192" s="13" customFormat="1">
      <c r="A192" s="13"/>
      <c r="B192" s="232"/>
      <c r="C192" s="233"/>
      <c r="D192" s="234" t="s">
        <v>150</v>
      </c>
      <c r="E192" s="235" t="s">
        <v>19</v>
      </c>
      <c r="F192" s="236" t="s">
        <v>677</v>
      </c>
      <c r="G192" s="233"/>
      <c r="H192" s="237">
        <v>3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150</v>
      </c>
      <c r="AU192" s="243" t="s">
        <v>79</v>
      </c>
      <c r="AV192" s="13" t="s">
        <v>79</v>
      </c>
      <c r="AW192" s="13" t="s">
        <v>32</v>
      </c>
      <c r="AX192" s="13" t="s">
        <v>70</v>
      </c>
      <c r="AY192" s="243" t="s">
        <v>139</v>
      </c>
    </row>
    <row r="193" s="14" customFormat="1">
      <c r="A193" s="14"/>
      <c r="B193" s="244"/>
      <c r="C193" s="245"/>
      <c r="D193" s="234" t="s">
        <v>150</v>
      </c>
      <c r="E193" s="246" t="s">
        <v>19</v>
      </c>
      <c r="F193" s="247" t="s">
        <v>152</v>
      </c>
      <c r="G193" s="245"/>
      <c r="H193" s="248">
        <v>3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150</v>
      </c>
      <c r="AU193" s="254" t="s">
        <v>79</v>
      </c>
      <c r="AV193" s="14" t="s">
        <v>146</v>
      </c>
      <c r="AW193" s="14" t="s">
        <v>32</v>
      </c>
      <c r="AX193" s="14" t="s">
        <v>77</v>
      </c>
      <c r="AY193" s="254" t="s">
        <v>139</v>
      </c>
    </row>
    <row r="194" s="2" customFormat="1" ht="24.15" customHeight="1">
      <c r="A194" s="40"/>
      <c r="B194" s="41"/>
      <c r="C194" s="214" t="s">
        <v>350</v>
      </c>
      <c r="D194" s="214" t="s">
        <v>141</v>
      </c>
      <c r="E194" s="215" t="s">
        <v>678</v>
      </c>
      <c r="F194" s="216" t="s">
        <v>679</v>
      </c>
      <c r="G194" s="217" t="s">
        <v>552</v>
      </c>
      <c r="H194" s="218">
        <v>4</v>
      </c>
      <c r="I194" s="219"/>
      <c r="J194" s="220">
        <f>ROUND(I194*H194,2)</f>
        <v>0</v>
      </c>
      <c r="K194" s="216" t="s">
        <v>19</v>
      </c>
      <c r="L194" s="46"/>
      <c r="M194" s="221" t="s">
        <v>19</v>
      </c>
      <c r="N194" s="222" t="s">
        <v>41</v>
      </c>
      <c r="O194" s="86"/>
      <c r="P194" s="223">
        <f>O194*H194</f>
        <v>0</v>
      </c>
      <c r="Q194" s="223">
        <v>0.002</v>
      </c>
      <c r="R194" s="223">
        <f>Q194*H194</f>
        <v>0.0080000000000000002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146</v>
      </c>
      <c r="AT194" s="225" t="s">
        <v>141</v>
      </c>
      <c r="AU194" s="225" t="s">
        <v>79</v>
      </c>
      <c r="AY194" s="19" t="s">
        <v>139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77</v>
      </c>
      <c r="BK194" s="226">
        <f>ROUND(I194*H194,2)</f>
        <v>0</v>
      </c>
      <c r="BL194" s="19" t="s">
        <v>146</v>
      </c>
      <c r="BM194" s="225" t="s">
        <v>680</v>
      </c>
    </row>
    <row r="195" s="13" customFormat="1">
      <c r="A195" s="13"/>
      <c r="B195" s="232"/>
      <c r="C195" s="233"/>
      <c r="D195" s="234" t="s">
        <v>150</v>
      </c>
      <c r="E195" s="235" t="s">
        <v>19</v>
      </c>
      <c r="F195" s="236" t="s">
        <v>681</v>
      </c>
      <c r="G195" s="233"/>
      <c r="H195" s="237">
        <v>4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150</v>
      </c>
      <c r="AU195" s="243" t="s">
        <v>79</v>
      </c>
      <c r="AV195" s="13" t="s">
        <v>79</v>
      </c>
      <c r="AW195" s="13" t="s">
        <v>32</v>
      </c>
      <c r="AX195" s="13" t="s">
        <v>70</v>
      </c>
      <c r="AY195" s="243" t="s">
        <v>139</v>
      </c>
    </row>
    <row r="196" s="14" customFormat="1">
      <c r="A196" s="14"/>
      <c r="B196" s="244"/>
      <c r="C196" s="245"/>
      <c r="D196" s="234" t="s">
        <v>150</v>
      </c>
      <c r="E196" s="246" t="s">
        <v>19</v>
      </c>
      <c r="F196" s="247" t="s">
        <v>152</v>
      </c>
      <c r="G196" s="245"/>
      <c r="H196" s="248">
        <v>4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150</v>
      </c>
      <c r="AU196" s="254" t="s">
        <v>79</v>
      </c>
      <c r="AV196" s="14" t="s">
        <v>146</v>
      </c>
      <c r="AW196" s="14" t="s">
        <v>32</v>
      </c>
      <c r="AX196" s="14" t="s">
        <v>77</v>
      </c>
      <c r="AY196" s="254" t="s">
        <v>139</v>
      </c>
    </row>
    <row r="197" s="2" customFormat="1" ht="24.15" customHeight="1">
      <c r="A197" s="40"/>
      <c r="B197" s="41"/>
      <c r="C197" s="214" t="s">
        <v>356</v>
      </c>
      <c r="D197" s="214" t="s">
        <v>141</v>
      </c>
      <c r="E197" s="215" t="s">
        <v>682</v>
      </c>
      <c r="F197" s="216" t="s">
        <v>683</v>
      </c>
      <c r="G197" s="217" t="s">
        <v>552</v>
      </c>
      <c r="H197" s="218">
        <v>5</v>
      </c>
      <c r="I197" s="219"/>
      <c r="J197" s="220">
        <f>ROUND(I197*H197,2)</f>
        <v>0</v>
      </c>
      <c r="K197" s="216" t="s">
        <v>19</v>
      </c>
      <c r="L197" s="46"/>
      <c r="M197" s="221" t="s">
        <v>19</v>
      </c>
      <c r="N197" s="222" t="s">
        <v>41</v>
      </c>
      <c r="O197" s="86"/>
      <c r="P197" s="223">
        <f>O197*H197</f>
        <v>0</v>
      </c>
      <c r="Q197" s="223">
        <v>0.002</v>
      </c>
      <c r="R197" s="223">
        <f>Q197*H197</f>
        <v>0.01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146</v>
      </c>
      <c r="AT197" s="225" t="s">
        <v>141</v>
      </c>
      <c r="AU197" s="225" t="s">
        <v>79</v>
      </c>
      <c r="AY197" s="19" t="s">
        <v>139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77</v>
      </c>
      <c r="BK197" s="226">
        <f>ROUND(I197*H197,2)</f>
        <v>0</v>
      </c>
      <c r="BL197" s="19" t="s">
        <v>146</v>
      </c>
      <c r="BM197" s="225" t="s">
        <v>684</v>
      </c>
    </row>
    <row r="198" s="13" customFormat="1">
      <c r="A198" s="13"/>
      <c r="B198" s="232"/>
      <c r="C198" s="233"/>
      <c r="D198" s="234" t="s">
        <v>150</v>
      </c>
      <c r="E198" s="235" t="s">
        <v>19</v>
      </c>
      <c r="F198" s="236" t="s">
        <v>685</v>
      </c>
      <c r="G198" s="233"/>
      <c r="H198" s="237">
        <v>5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150</v>
      </c>
      <c r="AU198" s="243" t="s">
        <v>79</v>
      </c>
      <c r="AV198" s="13" t="s">
        <v>79</v>
      </c>
      <c r="AW198" s="13" t="s">
        <v>32</v>
      </c>
      <c r="AX198" s="13" t="s">
        <v>70</v>
      </c>
      <c r="AY198" s="243" t="s">
        <v>139</v>
      </c>
    </row>
    <row r="199" s="14" customFormat="1">
      <c r="A199" s="14"/>
      <c r="B199" s="244"/>
      <c r="C199" s="245"/>
      <c r="D199" s="234" t="s">
        <v>150</v>
      </c>
      <c r="E199" s="246" t="s">
        <v>19</v>
      </c>
      <c r="F199" s="247" t="s">
        <v>152</v>
      </c>
      <c r="G199" s="245"/>
      <c r="H199" s="248">
        <v>5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150</v>
      </c>
      <c r="AU199" s="254" t="s">
        <v>79</v>
      </c>
      <c r="AV199" s="14" t="s">
        <v>146</v>
      </c>
      <c r="AW199" s="14" t="s">
        <v>32</v>
      </c>
      <c r="AX199" s="14" t="s">
        <v>77</v>
      </c>
      <c r="AY199" s="254" t="s">
        <v>139</v>
      </c>
    </row>
    <row r="200" s="12" customFormat="1" ht="22.8" customHeight="1">
      <c r="A200" s="12"/>
      <c r="B200" s="198"/>
      <c r="C200" s="199"/>
      <c r="D200" s="200" t="s">
        <v>69</v>
      </c>
      <c r="E200" s="212" t="s">
        <v>686</v>
      </c>
      <c r="F200" s="212" t="s">
        <v>687</v>
      </c>
      <c r="G200" s="199"/>
      <c r="H200" s="199"/>
      <c r="I200" s="202"/>
      <c r="J200" s="213">
        <f>BK200</f>
        <v>0</v>
      </c>
      <c r="K200" s="199"/>
      <c r="L200" s="204"/>
      <c r="M200" s="205"/>
      <c r="N200" s="206"/>
      <c r="O200" s="206"/>
      <c r="P200" s="207">
        <f>SUM(P201:P253)</f>
        <v>0</v>
      </c>
      <c r="Q200" s="206"/>
      <c r="R200" s="207">
        <f>SUM(R201:R253)</f>
        <v>1.0835886400000001</v>
      </c>
      <c r="S200" s="206"/>
      <c r="T200" s="208">
        <f>SUM(T201:T253)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9" t="s">
        <v>77</v>
      </c>
      <c r="AT200" s="210" t="s">
        <v>69</v>
      </c>
      <c r="AU200" s="210" t="s">
        <v>77</v>
      </c>
      <c r="AY200" s="209" t="s">
        <v>139</v>
      </c>
      <c r="BK200" s="211">
        <f>SUM(BK201:BK253)</f>
        <v>0</v>
      </c>
    </row>
    <row r="201" s="2" customFormat="1" ht="16.5" customHeight="1">
      <c r="A201" s="40"/>
      <c r="B201" s="41"/>
      <c r="C201" s="214" t="s">
        <v>362</v>
      </c>
      <c r="D201" s="214" t="s">
        <v>141</v>
      </c>
      <c r="E201" s="215" t="s">
        <v>688</v>
      </c>
      <c r="F201" s="216" t="s">
        <v>689</v>
      </c>
      <c r="G201" s="217" t="s">
        <v>552</v>
      </c>
      <c r="H201" s="218">
        <v>1</v>
      </c>
      <c r="I201" s="219"/>
      <c r="J201" s="220">
        <f>ROUND(I201*H201,2)</f>
        <v>0</v>
      </c>
      <c r="K201" s="216" t="s">
        <v>145</v>
      </c>
      <c r="L201" s="46"/>
      <c r="M201" s="221" t="s">
        <v>19</v>
      </c>
      <c r="N201" s="222" t="s">
        <v>41</v>
      </c>
      <c r="O201" s="86"/>
      <c r="P201" s="223">
        <f>O201*H201</f>
        <v>0</v>
      </c>
      <c r="Q201" s="223">
        <v>0.0013628</v>
      </c>
      <c r="R201" s="223">
        <f>Q201*H201</f>
        <v>0.0013628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146</v>
      </c>
      <c r="AT201" s="225" t="s">
        <v>141</v>
      </c>
      <c r="AU201" s="225" t="s">
        <v>79</v>
      </c>
      <c r="AY201" s="19" t="s">
        <v>139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77</v>
      </c>
      <c r="BK201" s="226">
        <f>ROUND(I201*H201,2)</f>
        <v>0</v>
      </c>
      <c r="BL201" s="19" t="s">
        <v>146</v>
      </c>
      <c r="BM201" s="225" t="s">
        <v>690</v>
      </c>
    </row>
    <row r="202" s="2" customFormat="1">
      <c r="A202" s="40"/>
      <c r="B202" s="41"/>
      <c r="C202" s="42"/>
      <c r="D202" s="227" t="s">
        <v>148</v>
      </c>
      <c r="E202" s="42"/>
      <c r="F202" s="228" t="s">
        <v>691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148</v>
      </c>
      <c r="AU202" s="19" t="s">
        <v>79</v>
      </c>
    </row>
    <row r="203" s="13" customFormat="1">
      <c r="A203" s="13"/>
      <c r="B203" s="232"/>
      <c r="C203" s="233"/>
      <c r="D203" s="234" t="s">
        <v>150</v>
      </c>
      <c r="E203" s="235" t="s">
        <v>19</v>
      </c>
      <c r="F203" s="236" t="s">
        <v>692</v>
      </c>
      <c r="G203" s="233"/>
      <c r="H203" s="237">
        <v>1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150</v>
      </c>
      <c r="AU203" s="243" t="s">
        <v>79</v>
      </c>
      <c r="AV203" s="13" t="s">
        <v>79</v>
      </c>
      <c r="AW203" s="13" t="s">
        <v>32</v>
      </c>
      <c r="AX203" s="13" t="s">
        <v>70</v>
      </c>
      <c r="AY203" s="243" t="s">
        <v>139</v>
      </c>
    </row>
    <row r="204" s="14" customFormat="1">
      <c r="A204" s="14"/>
      <c r="B204" s="244"/>
      <c r="C204" s="245"/>
      <c r="D204" s="234" t="s">
        <v>150</v>
      </c>
      <c r="E204" s="246" t="s">
        <v>19</v>
      </c>
      <c r="F204" s="247" t="s">
        <v>152</v>
      </c>
      <c r="G204" s="245"/>
      <c r="H204" s="248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150</v>
      </c>
      <c r="AU204" s="254" t="s">
        <v>79</v>
      </c>
      <c r="AV204" s="14" t="s">
        <v>146</v>
      </c>
      <c r="AW204" s="14" t="s">
        <v>32</v>
      </c>
      <c r="AX204" s="14" t="s">
        <v>77</v>
      </c>
      <c r="AY204" s="254" t="s">
        <v>139</v>
      </c>
    </row>
    <row r="205" s="2" customFormat="1" ht="16.5" customHeight="1">
      <c r="A205" s="40"/>
      <c r="B205" s="41"/>
      <c r="C205" s="276" t="s">
        <v>369</v>
      </c>
      <c r="D205" s="276" t="s">
        <v>326</v>
      </c>
      <c r="E205" s="277" t="s">
        <v>693</v>
      </c>
      <c r="F205" s="278" t="s">
        <v>694</v>
      </c>
      <c r="G205" s="279" t="s">
        <v>552</v>
      </c>
      <c r="H205" s="280">
        <v>1</v>
      </c>
      <c r="I205" s="281"/>
      <c r="J205" s="282">
        <f>ROUND(I205*H205,2)</f>
        <v>0</v>
      </c>
      <c r="K205" s="278" t="s">
        <v>19</v>
      </c>
      <c r="L205" s="283"/>
      <c r="M205" s="284" t="s">
        <v>19</v>
      </c>
      <c r="N205" s="285" t="s">
        <v>41</v>
      </c>
      <c r="O205" s="86"/>
      <c r="P205" s="223">
        <f>O205*H205</f>
        <v>0</v>
      </c>
      <c r="Q205" s="223">
        <v>0.029999999999999999</v>
      </c>
      <c r="R205" s="223">
        <f>Q205*H205</f>
        <v>0.029999999999999999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193</v>
      </c>
      <c r="AT205" s="225" t="s">
        <v>326</v>
      </c>
      <c r="AU205" s="225" t="s">
        <v>79</v>
      </c>
      <c r="AY205" s="19" t="s">
        <v>139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77</v>
      </c>
      <c r="BK205" s="226">
        <f>ROUND(I205*H205,2)</f>
        <v>0</v>
      </c>
      <c r="BL205" s="19" t="s">
        <v>146</v>
      </c>
      <c r="BM205" s="225" t="s">
        <v>695</v>
      </c>
    </row>
    <row r="206" s="2" customFormat="1">
      <c r="A206" s="40"/>
      <c r="B206" s="41"/>
      <c r="C206" s="42"/>
      <c r="D206" s="234" t="s">
        <v>567</v>
      </c>
      <c r="E206" s="42"/>
      <c r="F206" s="290" t="s">
        <v>696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567</v>
      </c>
      <c r="AU206" s="19" t="s">
        <v>79</v>
      </c>
    </row>
    <row r="207" s="13" customFormat="1">
      <c r="A207" s="13"/>
      <c r="B207" s="232"/>
      <c r="C207" s="233"/>
      <c r="D207" s="234" t="s">
        <v>150</v>
      </c>
      <c r="E207" s="235" t="s">
        <v>19</v>
      </c>
      <c r="F207" s="236" t="s">
        <v>692</v>
      </c>
      <c r="G207" s="233"/>
      <c r="H207" s="237">
        <v>1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150</v>
      </c>
      <c r="AU207" s="243" t="s">
        <v>79</v>
      </c>
      <c r="AV207" s="13" t="s">
        <v>79</v>
      </c>
      <c r="AW207" s="13" t="s">
        <v>32</v>
      </c>
      <c r="AX207" s="13" t="s">
        <v>70</v>
      </c>
      <c r="AY207" s="243" t="s">
        <v>139</v>
      </c>
    </row>
    <row r="208" s="14" customFormat="1">
      <c r="A208" s="14"/>
      <c r="B208" s="244"/>
      <c r="C208" s="245"/>
      <c r="D208" s="234" t="s">
        <v>150</v>
      </c>
      <c r="E208" s="246" t="s">
        <v>19</v>
      </c>
      <c r="F208" s="247" t="s">
        <v>152</v>
      </c>
      <c r="G208" s="245"/>
      <c r="H208" s="248">
        <v>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150</v>
      </c>
      <c r="AU208" s="254" t="s">
        <v>79</v>
      </c>
      <c r="AV208" s="14" t="s">
        <v>146</v>
      </c>
      <c r="AW208" s="14" t="s">
        <v>32</v>
      </c>
      <c r="AX208" s="14" t="s">
        <v>77</v>
      </c>
      <c r="AY208" s="254" t="s">
        <v>139</v>
      </c>
    </row>
    <row r="209" s="2" customFormat="1" ht="24.15" customHeight="1">
      <c r="A209" s="40"/>
      <c r="B209" s="41"/>
      <c r="C209" s="214" t="s">
        <v>377</v>
      </c>
      <c r="D209" s="214" t="s">
        <v>141</v>
      </c>
      <c r="E209" s="215" t="s">
        <v>697</v>
      </c>
      <c r="F209" s="216" t="s">
        <v>698</v>
      </c>
      <c r="G209" s="217" t="s">
        <v>552</v>
      </c>
      <c r="H209" s="218">
        <v>1</v>
      </c>
      <c r="I209" s="219"/>
      <c r="J209" s="220">
        <f>ROUND(I209*H209,2)</f>
        <v>0</v>
      </c>
      <c r="K209" s="216" t="s">
        <v>145</v>
      </c>
      <c r="L209" s="46"/>
      <c r="M209" s="221" t="s">
        <v>19</v>
      </c>
      <c r="N209" s="222" t="s">
        <v>41</v>
      </c>
      <c r="O209" s="86"/>
      <c r="P209" s="223">
        <f>O209*H209</f>
        <v>0</v>
      </c>
      <c r="Q209" s="223">
        <v>0.00165424</v>
      </c>
      <c r="R209" s="223">
        <f>Q209*H209</f>
        <v>0.00165424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146</v>
      </c>
      <c r="AT209" s="225" t="s">
        <v>141</v>
      </c>
      <c r="AU209" s="225" t="s">
        <v>79</v>
      </c>
      <c r="AY209" s="19" t="s">
        <v>139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77</v>
      </c>
      <c r="BK209" s="226">
        <f>ROUND(I209*H209,2)</f>
        <v>0</v>
      </c>
      <c r="BL209" s="19" t="s">
        <v>146</v>
      </c>
      <c r="BM209" s="225" t="s">
        <v>699</v>
      </c>
    </row>
    <row r="210" s="2" customFormat="1">
      <c r="A210" s="40"/>
      <c r="B210" s="41"/>
      <c r="C210" s="42"/>
      <c r="D210" s="227" t="s">
        <v>148</v>
      </c>
      <c r="E210" s="42"/>
      <c r="F210" s="228" t="s">
        <v>700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148</v>
      </c>
      <c r="AU210" s="19" t="s">
        <v>79</v>
      </c>
    </row>
    <row r="211" s="13" customFormat="1">
      <c r="A211" s="13"/>
      <c r="B211" s="232"/>
      <c r="C211" s="233"/>
      <c r="D211" s="234" t="s">
        <v>150</v>
      </c>
      <c r="E211" s="235" t="s">
        <v>19</v>
      </c>
      <c r="F211" s="236" t="s">
        <v>701</v>
      </c>
      <c r="G211" s="233"/>
      <c r="H211" s="237">
        <v>1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150</v>
      </c>
      <c r="AU211" s="243" t="s">
        <v>79</v>
      </c>
      <c r="AV211" s="13" t="s">
        <v>79</v>
      </c>
      <c r="AW211" s="13" t="s">
        <v>32</v>
      </c>
      <c r="AX211" s="13" t="s">
        <v>70</v>
      </c>
      <c r="AY211" s="243" t="s">
        <v>139</v>
      </c>
    </row>
    <row r="212" s="14" customFormat="1">
      <c r="A212" s="14"/>
      <c r="B212" s="244"/>
      <c r="C212" s="245"/>
      <c r="D212" s="234" t="s">
        <v>150</v>
      </c>
      <c r="E212" s="246" t="s">
        <v>19</v>
      </c>
      <c r="F212" s="247" t="s">
        <v>152</v>
      </c>
      <c r="G212" s="245"/>
      <c r="H212" s="248">
        <v>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150</v>
      </c>
      <c r="AU212" s="254" t="s">
        <v>79</v>
      </c>
      <c r="AV212" s="14" t="s">
        <v>146</v>
      </c>
      <c r="AW212" s="14" t="s">
        <v>32</v>
      </c>
      <c r="AX212" s="14" t="s">
        <v>77</v>
      </c>
      <c r="AY212" s="254" t="s">
        <v>139</v>
      </c>
    </row>
    <row r="213" s="2" customFormat="1" ht="16.5" customHeight="1">
      <c r="A213" s="40"/>
      <c r="B213" s="41"/>
      <c r="C213" s="276" t="s">
        <v>384</v>
      </c>
      <c r="D213" s="276" t="s">
        <v>326</v>
      </c>
      <c r="E213" s="277" t="s">
        <v>702</v>
      </c>
      <c r="F213" s="278" t="s">
        <v>703</v>
      </c>
      <c r="G213" s="279" t="s">
        <v>552</v>
      </c>
      <c r="H213" s="280">
        <v>1</v>
      </c>
      <c r="I213" s="281"/>
      <c r="J213" s="282">
        <f>ROUND(I213*H213,2)</f>
        <v>0</v>
      </c>
      <c r="K213" s="278" t="s">
        <v>19</v>
      </c>
      <c r="L213" s="283"/>
      <c r="M213" s="284" t="s">
        <v>19</v>
      </c>
      <c r="N213" s="285" t="s">
        <v>41</v>
      </c>
      <c r="O213" s="86"/>
      <c r="P213" s="223">
        <f>O213*H213</f>
        <v>0</v>
      </c>
      <c r="Q213" s="223">
        <v>0.018499999999999999</v>
      </c>
      <c r="R213" s="223">
        <f>Q213*H213</f>
        <v>0.018499999999999999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193</v>
      </c>
      <c r="AT213" s="225" t="s">
        <v>326</v>
      </c>
      <c r="AU213" s="225" t="s">
        <v>79</v>
      </c>
      <c r="AY213" s="19" t="s">
        <v>139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77</v>
      </c>
      <c r="BK213" s="226">
        <f>ROUND(I213*H213,2)</f>
        <v>0</v>
      </c>
      <c r="BL213" s="19" t="s">
        <v>146</v>
      </c>
      <c r="BM213" s="225" t="s">
        <v>704</v>
      </c>
    </row>
    <row r="214" s="2" customFormat="1">
      <c r="A214" s="40"/>
      <c r="B214" s="41"/>
      <c r="C214" s="42"/>
      <c r="D214" s="234" t="s">
        <v>567</v>
      </c>
      <c r="E214" s="42"/>
      <c r="F214" s="290" t="s">
        <v>705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567</v>
      </c>
      <c r="AU214" s="19" t="s">
        <v>79</v>
      </c>
    </row>
    <row r="215" s="13" customFormat="1">
      <c r="A215" s="13"/>
      <c r="B215" s="232"/>
      <c r="C215" s="233"/>
      <c r="D215" s="234" t="s">
        <v>150</v>
      </c>
      <c r="E215" s="235" t="s">
        <v>19</v>
      </c>
      <c r="F215" s="236" t="s">
        <v>701</v>
      </c>
      <c r="G215" s="233"/>
      <c r="H215" s="237">
        <v>1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150</v>
      </c>
      <c r="AU215" s="243" t="s">
        <v>79</v>
      </c>
      <c r="AV215" s="13" t="s">
        <v>79</v>
      </c>
      <c r="AW215" s="13" t="s">
        <v>32</v>
      </c>
      <c r="AX215" s="13" t="s">
        <v>70</v>
      </c>
      <c r="AY215" s="243" t="s">
        <v>139</v>
      </c>
    </row>
    <row r="216" s="14" customFormat="1">
      <c r="A216" s="14"/>
      <c r="B216" s="244"/>
      <c r="C216" s="245"/>
      <c r="D216" s="234" t="s">
        <v>150</v>
      </c>
      <c r="E216" s="246" t="s">
        <v>19</v>
      </c>
      <c r="F216" s="247" t="s">
        <v>152</v>
      </c>
      <c r="G216" s="245"/>
      <c r="H216" s="248">
        <v>1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150</v>
      </c>
      <c r="AU216" s="254" t="s">
        <v>79</v>
      </c>
      <c r="AV216" s="14" t="s">
        <v>146</v>
      </c>
      <c r="AW216" s="14" t="s">
        <v>32</v>
      </c>
      <c r="AX216" s="14" t="s">
        <v>77</v>
      </c>
      <c r="AY216" s="254" t="s">
        <v>139</v>
      </c>
    </row>
    <row r="217" s="2" customFormat="1" ht="24.15" customHeight="1">
      <c r="A217" s="40"/>
      <c r="B217" s="41"/>
      <c r="C217" s="214" t="s">
        <v>392</v>
      </c>
      <c r="D217" s="214" t="s">
        <v>141</v>
      </c>
      <c r="E217" s="215" t="s">
        <v>706</v>
      </c>
      <c r="F217" s="216" t="s">
        <v>707</v>
      </c>
      <c r="G217" s="217" t="s">
        <v>552</v>
      </c>
      <c r="H217" s="218">
        <v>2</v>
      </c>
      <c r="I217" s="219"/>
      <c r="J217" s="220">
        <f>ROUND(I217*H217,2)</f>
        <v>0</v>
      </c>
      <c r="K217" s="216" t="s">
        <v>145</v>
      </c>
      <c r="L217" s="46"/>
      <c r="M217" s="221" t="s">
        <v>19</v>
      </c>
      <c r="N217" s="222" t="s">
        <v>41</v>
      </c>
      <c r="O217" s="86"/>
      <c r="P217" s="223">
        <f>O217*H217</f>
        <v>0</v>
      </c>
      <c r="Q217" s="223">
        <v>0.00296</v>
      </c>
      <c r="R217" s="223">
        <f>Q217*H217</f>
        <v>0.0059199999999999999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146</v>
      </c>
      <c r="AT217" s="225" t="s">
        <v>141</v>
      </c>
      <c r="AU217" s="225" t="s">
        <v>79</v>
      </c>
      <c r="AY217" s="19" t="s">
        <v>139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77</v>
      </c>
      <c r="BK217" s="226">
        <f>ROUND(I217*H217,2)</f>
        <v>0</v>
      </c>
      <c r="BL217" s="19" t="s">
        <v>146</v>
      </c>
      <c r="BM217" s="225" t="s">
        <v>708</v>
      </c>
    </row>
    <row r="218" s="2" customFormat="1">
      <c r="A218" s="40"/>
      <c r="B218" s="41"/>
      <c r="C218" s="42"/>
      <c r="D218" s="227" t="s">
        <v>148</v>
      </c>
      <c r="E218" s="42"/>
      <c r="F218" s="228" t="s">
        <v>709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148</v>
      </c>
      <c r="AU218" s="19" t="s">
        <v>79</v>
      </c>
    </row>
    <row r="219" s="13" customFormat="1">
      <c r="A219" s="13"/>
      <c r="B219" s="232"/>
      <c r="C219" s="233"/>
      <c r="D219" s="234" t="s">
        <v>150</v>
      </c>
      <c r="E219" s="235" t="s">
        <v>19</v>
      </c>
      <c r="F219" s="236" t="s">
        <v>710</v>
      </c>
      <c r="G219" s="233"/>
      <c r="H219" s="237">
        <v>2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150</v>
      </c>
      <c r="AU219" s="243" t="s">
        <v>79</v>
      </c>
      <c r="AV219" s="13" t="s">
        <v>79</v>
      </c>
      <c r="AW219" s="13" t="s">
        <v>32</v>
      </c>
      <c r="AX219" s="13" t="s">
        <v>70</v>
      </c>
      <c r="AY219" s="243" t="s">
        <v>139</v>
      </c>
    </row>
    <row r="220" s="14" customFormat="1">
      <c r="A220" s="14"/>
      <c r="B220" s="244"/>
      <c r="C220" s="245"/>
      <c r="D220" s="234" t="s">
        <v>150</v>
      </c>
      <c r="E220" s="246" t="s">
        <v>19</v>
      </c>
      <c r="F220" s="247" t="s">
        <v>152</v>
      </c>
      <c r="G220" s="245"/>
      <c r="H220" s="248">
        <v>2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150</v>
      </c>
      <c r="AU220" s="254" t="s">
        <v>79</v>
      </c>
      <c r="AV220" s="14" t="s">
        <v>146</v>
      </c>
      <c r="AW220" s="14" t="s">
        <v>32</v>
      </c>
      <c r="AX220" s="14" t="s">
        <v>77</v>
      </c>
      <c r="AY220" s="254" t="s">
        <v>139</v>
      </c>
    </row>
    <row r="221" s="2" customFormat="1" ht="16.5" customHeight="1">
      <c r="A221" s="40"/>
      <c r="B221" s="41"/>
      <c r="C221" s="276" t="s">
        <v>398</v>
      </c>
      <c r="D221" s="276" t="s">
        <v>326</v>
      </c>
      <c r="E221" s="277" t="s">
        <v>711</v>
      </c>
      <c r="F221" s="278" t="s">
        <v>712</v>
      </c>
      <c r="G221" s="279" t="s">
        <v>552</v>
      </c>
      <c r="H221" s="280">
        <v>2</v>
      </c>
      <c r="I221" s="281"/>
      <c r="J221" s="282">
        <f>ROUND(I221*H221,2)</f>
        <v>0</v>
      </c>
      <c r="K221" s="278" t="s">
        <v>19</v>
      </c>
      <c r="L221" s="283"/>
      <c r="M221" s="284" t="s">
        <v>19</v>
      </c>
      <c r="N221" s="285" t="s">
        <v>41</v>
      </c>
      <c r="O221" s="86"/>
      <c r="P221" s="223">
        <f>O221*H221</f>
        <v>0</v>
      </c>
      <c r="Q221" s="223">
        <v>0.018499999999999999</v>
      </c>
      <c r="R221" s="223">
        <f>Q221*H221</f>
        <v>0.036999999999999998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193</v>
      </c>
      <c r="AT221" s="225" t="s">
        <v>326</v>
      </c>
      <c r="AU221" s="225" t="s">
        <v>79</v>
      </c>
      <c r="AY221" s="19" t="s">
        <v>139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77</v>
      </c>
      <c r="BK221" s="226">
        <f>ROUND(I221*H221,2)</f>
        <v>0</v>
      </c>
      <c r="BL221" s="19" t="s">
        <v>146</v>
      </c>
      <c r="BM221" s="225" t="s">
        <v>713</v>
      </c>
    </row>
    <row r="222" s="2" customFormat="1">
      <c r="A222" s="40"/>
      <c r="B222" s="41"/>
      <c r="C222" s="42"/>
      <c r="D222" s="234" t="s">
        <v>567</v>
      </c>
      <c r="E222" s="42"/>
      <c r="F222" s="290" t="s">
        <v>714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567</v>
      </c>
      <c r="AU222" s="19" t="s">
        <v>79</v>
      </c>
    </row>
    <row r="223" s="13" customFormat="1">
      <c r="A223" s="13"/>
      <c r="B223" s="232"/>
      <c r="C223" s="233"/>
      <c r="D223" s="234" t="s">
        <v>150</v>
      </c>
      <c r="E223" s="235" t="s">
        <v>19</v>
      </c>
      <c r="F223" s="236" t="s">
        <v>710</v>
      </c>
      <c r="G223" s="233"/>
      <c r="H223" s="237">
        <v>2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150</v>
      </c>
      <c r="AU223" s="243" t="s">
        <v>79</v>
      </c>
      <c r="AV223" s="13" t="s">
        <v>79</v>
      </c>
      <c r="AW223" s="13" t="s">
        <v>32</v>
      </c>
      <c r="AX223" s="13" t="s">
        <v>70</v>
      </c>
      <c r="AY223" s="243" t="s">
        <v>139</v>
      </c>
    </row>
    <row r="224" s="14" customFormat="1">
      <c r="A224" s="14"/>
      <c r="B224" s="244"/>
      <c r="C224" s="245"/>
      <c r="D224" s="234" t="s">
        <v>150</v>
      </c>
      <c r="E224" s="246" t="s">
        <v>19</v>
      </c>
      <c r="F224" s="247" t="s">
        <v>152</v>
      </c>
      <c r="G224" s="245"/>
      <c r="H224" s="248">
        <v>2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150</v>
      </c>
      <c r="AU224" s="254" t="s">
        <v>79</v>
      </c>
      <c r="AV224" s="14" t="s">
        <v>146</v>
      </c>
      <c r="AW224" s="14" t="s">
        <v>32</v>
      </c>
      <c r="AX224" s="14" t="s">
        <v>77</v>
      </c>
      <c r="AY224" s="254" t="s">
        <v>139</v>
      </c>
    </row>
    <row r="225" s="2" customFormat="1" ht="16.5" customHeight="1">
      <c r="A225" s="40"/>
      <c r="B225" s="41"/>
      <c r="C225" s="214" t="s">
        <v>404</v>
      </c>
      <c r="D225" s="214" t="s">
        <v>141</v>
      </c>
      <c r="E225" s="215" t="s">
        <v>715</v>
      </c>
      <c r="F225" s="216" t="s">
        <v>716</v>
      </c>
      <c r="G225" s="217" t="s">
        <v>552</v>
      </c>
      <c r="H225" s="218">
        <v>3</v>
      </c>
      <c r="I225" s="219"/>
      <c r="J225" s="220">
        <f>ROUND(I225*H225,2)</f>
        <v>0</v>
      </c>
      <c r="K225" s="216" t="s">
        <v>19</v>
      </c>
      <c r="L225" s="46"/>
      <c r="M225" s="221" t="s">
        <v>19</v>
      </c>
      <c r="N225" s="222" t="s">
        <v>41</v>
      </c>
      <c r="O225" s="86"/>
      <c r="P225" s="223">
        <f>O225*H225</f>
        <v>0</v>
      </c>
      <c r="Q225" s="223">
        <v>0.12303160000000001</v>
      </c>
      <c r="R225" s="223">
        <f>Q225*H225</f>
        <v>0.3690948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146</v>
      </c>
      <c r="AT225" s="225" t="s">
        <v>141</v>
      </c>
      <c r="AU225" s="225" t="s">
        <v>79</v>
      </c>
      <c r="AY225" s="19" t="s">
        <v>139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77</v>
      </c>
      <c r="BK225" s="226">
        <f>ROUND(I225*H225,2)</f>
        <v>0</v>
      </c>
      <c r="BL225" s="19" t="s">
        <v>146</v>
      </c>
      <c r="BM225" s="225" t="s">
        <v>717</v>
      </c>
    </row>
    <row r="226" s="13" customFormat="1">
      <c r="A226" s="13"/>
      <c r="B226" s="232"/>
      <c r="C226" s="233"/>
      <c r="D226" s="234" t="s">
        <v>150</v>
      </c>
      <c r="E226" s="235" t="s">
        <v>19</v>
      </c>
      <c r="F226" s="236" t="s">
        <v>718</v>
      </c>
      <c r="G226" s="233"/>
      <c r="H226" s="237">
        <v>3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150</v>
      </c>
      <c r="AU226" s="243" t="s">
        <v>79</v>
      </c>
      <c r="AV226" s="13" t="s">
        <v>79</v>
      </c>
      <c r="AW226" s="13" t="s">
        <v>32</v>
      </c>
      <c r="AX226" s="13" t="s">
        <v>70</v>
      </c>
      <c r="AY226" s="243" t="s">
        <v>139</v>
      </c>
    </row>
    <row r="227" s="14" customFormat="1">
      <c r="A227" s="14"/>
      <c r="B227" s="244"/>
      <c r="C227" s="245"/>
      <c r="D227" s="234" t="s">
        <v>150</v>
      </c>
      <c r="E227" s="246" t="s">
        <v>19</v>
      </c>
      <c r="F227" s="247" t="s">
        <v>152</v>
      </c>
      <c r="G227" s="245"/>
      <c r="H227" s="248">
        <v>3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150</v>
      </c>
      <c r="AU227" s="254" t="s">
        <v>79</v>
      </c>
      <c r="AV227" s="14" t="s">
        <v>146</v>
      </c>
      <c r="AW227" s="14" t="s">
        <v>32</v>
      </c>
      <c r="AX227" s="14" t="s">
        <v>77</v>
      </c>
      <c r="AY227" s="254" t="s">
        <v>139</v>
      </c>
    </row>
    <row r="228" s="2" customFormat="1" ht="16.5" customHeight="1">
      <c r="A228" s="40"/>
      <c r="B228" s="41"/>
      <c r="C228" s="276" t="s">
        <v>409</v>
      </c>
      <c r="D228" s="276" t="s">
        <v>326</v>
      </c>
      <c r="E228" s="277" t="s">
        <v>719</v>
      </c>
      <c r="F228" s="278" t="s">
        <v>720</v>
      </c>
      <c r="G228" s="279" t="s">
        <v>552</v>
      </c>
      <c r="H228" s="280">
        <v>3</v>
      </c>
      <c r="I228" s="281"/>
      <c r="J228" s="282">
        <f>ROUND(I228*H228,2)</f>
        <v>0</v>
      </c>
      <c r="K228" s="278" t="s">
        <v>19</v>
      </c>
      <c r="L228" s="283"/>
      <c r="M228" s="284" t="s">
        <v>19</v>
      </c>
      <c r="N228" s="285" t="s">
        <v>41</v>
      </c>
      <c r="O228" s="86"/>
      <c r="P228" s="223">
        <f>O228*H228</f>
        <v>0</v>
      </c>
      <c r="Q228" s="223">
        <v>0.014</v>
      </c>
      <c r="R228" s="223">
        <f>Q228*H228</f>
        <v>0.042000000000000003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193</v>
      </c>
      <c r="AT228" s="225" t="s">
        <v>326</v>
      </c>
      <c r="AU228" s="225" t="s">
        <v>79</v>
      </c>
      <c r="AY228" s="19" t="s">
        <v>139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77</v>
      </c>
      <c r="BK228" s="226">
        <f>ROUND(I228*H228,2)</f>
        <v>0</v>
      </c>
      <c r="BL228" s="19" t="s">
        <v>146</v>
      </c>
      <c r="BM228" s="225" t="s">
        <v>721</v>
      </c>
    </row>
    <row r="229" s="13" customFormat="1">
      <c r="A229" s="13"/>
      <c r="B229" s="232"/>
      <c r="C229" s="233"/>
      <c r="D229" s="234" t="s">
        <v>150</v>
      </c>
      <c r="E229" s="235" t="s">
        <v>19</v>
      </c>
      <c r="F229" s="236" t="s">
        <v>718</v>
      </c>
      <c r="G229" s="233"/>
      <c r="H229" s="237">
        <v>3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150</v>
      </c>
      <c r="AU229" s="243" t="s">
        <v>79</v>
      </c>
      <c r="AV229" s="13" t="s">
        <v>79</v>
      </c>
      <c r="AW229" s="13" t="s">
        <v>32</v>
      </c>
      <c r="AX229" s="13" t="s">
        <v>70</v>
      </c>
      <c r="AY229" s="243" t="s">
        <v>139</v>
      </c>
    </row>
    <row r="230" s="14" customFormat="1">
      <c r="A230" s="14"/>
      <c r="B230" s="244"/>
      <c r="C230" s="245"/>
      <c r="D230" s="234" t="s">
        <v>150</v>
      </c>
      <c r="E230" s="246" t="s">
        <v>19</v>
      </c>
      <c r="F230" s="247" t="s">
        <v>152</v>
      </c>
      <c r="G230" s="245"/>
      <c r="H230" s="248">
        <v>3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150</v>
      </c>
      <c r="AU230" s="254" t="s">
        <v>79</v>
      </c>
      <c r="AV230" s="14" t="s">
        <v>146</v>
      </c>
      <c r="AW230" s="14" t="s">
        <v>32</v>
      </c>
      <c r="AX230" s="14" t="s">
        <v>77</v>
      </c>
      <c r="AY230" s="254" t="s">
        <v>139</v>
      </c>
    </row>
    <row r="231" s="2" customFormat="1" ht="16.5" customHeight="1">
      <c r="A231" s="40"/>
      <c r="B231" s="41"/>
      <c r="C231" s="276" t="s">
        <v>414</v>
      </c>
      <c r="D231" s="276" t="s">
        <v>326</v>
      </c>
      <c r="E231" s="277" t="s">
        <v>722</v>
      </c>
      <c r="F231" s="278" t="s">
        <v>723</v>
      </c>
      <c r="G231" s="279" t="s">
        <v>552</v>
      </c>
      <c r="H231" s="280">
        <v>3</v>
      </c>
      <c r="I231" s="281"/>
      <c r="J231" s="282">
        <f>ROUND(I231*H231,2)</f>
        <v>0</v>
      </c>
      <c r="K231" s="278" t="s">
        <v>19</v>
      </c>
      <c r="L231" s="283"/>
      <c r="M231" s="284" t="s">
        <v>19</v>
      </c>
      <c r="N231" s="285" t="s">
        <v>41</v>
      </c>
      <c r="O231" s="86"/>
      <c r="P231" s="223">
        <f>O231*H231</f>
        <v>0</v>
      </c>
      <c r="Q231" s="223">
        <v>0.01</v>
      </c>
      <c r="R231" s="223">
        <f>Q231*H231</f>
        <v>0.029999999999999999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193</v>
      </c>
      <c r="AT231" s="225" t="s">
        <v>326</v>
      </c>
      <c r="AU231" s="225" t="s">
        <v>79</v>
      </c>
      <c r="AY231" s="19" t="s">
        <v>139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77</v>
      </c>
      <c r="BK231" s="226">
        <f>ROUND(I231*H231,2)</f>
        <v>0</v>
      </c>
      <c r="BL231" s="19" t="s">
        <v>146</v>
      </c>
      <c r="BM231" s="225" t="s">
        <v>724</v>
      </c>
    </row>
    <row r="232" s="13" customFormat="1">
      <c r="A232" s="13"/>
      <c r="B232" s="232"/>
      <c r="C232" s="233"/>
      <c r="D232" s="234" t="s">
        <v>150</v>
      </c>
      <c r="E232" s="235" t="s">
        <v>19</v>
      </c>
      <c r="F232" s="236" t="s">
        <v>725</v>
      </c>
      <c r="G232" s="233"/>
      <c r="H232" s="237">
        <v>3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150</v>
      </c>
      <c r="AU232" s="243" t="s">
        <v>79</v>
      </c>
      <c r="AV232" s="13" t="s">
        <v>79</v>
      </c>
      <c r="AW232" s="13" t="s">
        <v>32</v>
      </c>
      <c r="AX232" s="13" t="s">
        <v>70</v>
      </c>
      <c r="AY232" s="243" t="s">
        <v>139</v>
      </c>
    </row>
    <row r="233" s="14" customFormat="1">
      <c r="A233" s="14"/>
      <c r="B233" s="244"/>
      <c r="C233" s="245"/>
      <c r="D233" s="234" t="s">
        <v>150</v>
      </c>
      <c r="E233" s="246" t="s">
        <v>19</v>
      </c>
      <c r="F233" s="247" t="s">
        <v>152</v>
      </c>
      <c r="G233" s="245"/>
      <c r="H233" s="248">
        <v>3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150</v>
      </c>
      <c r="AU233" s="254" t="s">
        <v>79</v>
      </c>
      <c r="AV233" s="14" t="s">
        <v>146</v>
      </c>
      <c r="AW233" s="14" t="s">
        <v>32</v>
      </c>
      <c r="AX233" s="14" t="s">
        <v>77</v>
      </c>
      <c r="AY233" s="254" t="s">
        <v>139</v>
      </c>
    </row>
    <row r="234" s="2" customFormat="1" ht="16.5" customHeight="1">
      <c r="A234" s="40"/>
      <c r="B234" s="41"/>
      <c r="C234" s="214" t="s">
        <v>419</v>
      </c>
      <c r="D234" s="214" t="s">
        <v>141</v>
      </c>
      <c r="E234" s="215" t="s">
        <v>726</v>
      </c>
      <c r="F234" s="216" t="s">
        <v>727</v>
      </c>
      <c r="G234" s="217" t="s">
        <v>552</v>
      </c>
      <c r="H234" s="218">
        <v>1</v>
      </c>
      <c r="I234" s="219"/>
      <c r="J234" s="220">
        <f>ROUND(I234*H234,2)</f>
        <v>0</v>
      </c>
      <c r="K234" s="216" t="s">
        <v>145</v>
      </c>
      <c r="L234" s="46"/>
      <c r="M234" s="221" t="s">
        <v>19</v>
      </c>
      <c r="N234" s="222" t="s">
        <v>41</v>
      </c>
      <c r="O234" s="86"/>
      <c r="P234" s="223">
        <f>O234*H234</f>
        <v>0</v>
      </c>
      <c r="Q234" s="223">
        <v>0.32905679999999998</v>
      </c>
      <c r="R234" s="223">
        <f>Q234*H234</f>
        <v>0.32905679999999998</v>
      </c>
      <c r="S234" s="223">
        <v>0</v>
      </c>
      <c r="T234" s="22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5" t="s">
        <v>146</v>
      </c>
      <c r="AT234" s="225" t="s">
        <v>141</v>
      </c>
      <c r="AU234" s="225" t="s">
        <v>79</v>
      </c>
      <c r="AY234" s="19" t="s">
        <v>139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9" t="s">
        <v>77</v>
      </c>
      <c r="BK234" s="226">
        <f>ROUND(I234*H234,2)</f>
        <v>0</v>
      </c>
      <c r="BL234" s="19" t="s">
        <v>146</v>
      </c>
      <c r="BM234" s="225" t="s">
        <v>728</v>
      </c>
    </row>
    <row r="235" s="2" customFormat="1">
      <c r="A235" s="40"/>
      <c r="B235" s="41"/>
      <c r="C235" s="42"/>
      <c r="D235" s="227" t="s">
        <v>148</v>
      </c>
      <c r="E235" s="42"/>
      <c r="F235" s="228" t="s">
        <v>729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148</v>
      </c>
      <c r="AU235" s="19" t="s">
        <v>79</v>
      </c>
    </row>
    <row r="236" s="13" customFormat="1">
      <c r="A236" s="13"/>
      <c r="B236" s="232"/>
      <c r="C236" s="233"/>
      <c r="D236" s="234" t="s">
        <v>150</v>
      </c>
      <c r="E236" s="235" t="s">
        <v>19</v>
      </c>
      <c r="F236" s="236" t="s">
        <v>730</v>
      </c>
      <c r="G236" s="233"/>
      <c r="H236" s="237">
        <v>1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150</v>
      </c>
      <c r="AU236" s="243" t="s">
        <v>79</v>
      </c>
      <c r="AV236" s="13" t="s">
        <v>79</v>
      </c>
      <c r="AW236" s="13" t="s">
        <v>32</v>
      </c>
      <c r="AX236" s="13" t="s">
        <v>70</v>
      </c>
      <c r="AY236" s="243" t="s">
        <v>139</v>
      </c>
    </row>
    <row r="237" s="14" customFormat="1">
      <c r="A237" s="14"/>
      <c r="B237" s="244"/>
      <c r="C237" s="245"/>
      <c r="D237" s="234" t="s">
        <v>150</v>
      </c>
      <c r="E237" s="246" t="s">
        <v>19</v>
      </c>
      <c r="F237" s="247" t="s">
        <v>152</v>
      </c>
      <c r="G237" s="245"/>
      <c r="H237" s="248">
        <v>1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150</v>
      </c>
      <c r="AU237" s="254" t="s">
        <v>79</v>
      </c>
      <c r="AV237" s="14" t="s">
        <v>146</v>
      </c>
      <c r="AW237" s="14" t="s">
        <v>32</v>
      </c>
      <c r="AX237" s="14" t="s">
        <v>77</v>
      </c>
      <c r="AY237" s="254" t="s">
        <v>139</v>
      </c>
    </row>
    <row r="238" s="2" customFormat="1" ht="16.5" customHeight="1">
      <c r="A238" s="40"/>
      <c r="B238" s="41"/>
      <c r="C238" s="276" t="s">
        <v>425</v>
      </c>
      <c r="D238" s="276" t="s">
        <v>326</v>
      </c>
      <c r="E238" s="277" t="s">
        <v>731</v>
      </c>
      <c r="F238" s="278" t="s">
        <v>732</v>
      </c>
      <c r="G238" s="279" t="s">
        <v>552</v>
      </c>
      <c r="H238" s="280">
        <v>1</v>
      </c>
      <c r="I238" s="281"/>
      <c r="J238" s="282">
        <f>ROUND(I238*H238,2)</f>
        <v>0</v>
      </c>
      <c r="K238" s="278" t="s">
        <v>19</v>
      </c>
      <c r="L238" s="283"/>
      <c r="M238" s="284" t="s">
        <v>19</v>
      </c>
      <c r="N238" s="285" t="s">
        <v>41</v>
      </c>
      <c r="O238" s="86"/>
      <c r="P238" s="223">
        <f>O238*H238</f>
        <v>0</v>
      </c>
      <c r="Q238" s="223">
        <v>0.014</v>
      </c>
      <c r="R238" s="223">
        <f>Q238*H238</f>
        <v>0.014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193</v>
      </c>
      <c r="AT238" s="225" t="s">
        <v>326</v>
      </c>
      <c r="AU238" s="225" t="s">
        <v>79</v>
      </c>
      <c r="AY238" s="19" t="s">
        <v>139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77</v>
      </c>
      <c r="BK238" s="226">
        <f>ROUND(I238*H238,2)</f>
        <v>0</v>
      </c>
      <c r="BL238" s="19" t="s">
        <v>146</v>
      </c>
      <c r="BM238" s="225" t="s">
        <v>733</v>
      </c>
    </row>
    <row r="239" s="13" customFormat="1">
      <c r="A239" s="13"/>
      <c r="B239" s="232"/>
      <c r="C239" s="233"/>
      <c r="D239" s="234" t="s">
        <v>150</v>
      </c>
      <c r="E239" s="235" t="s">
        <v>19</v>
      </c>
      <c r="F239" s="236" t="s">
        <v>730</v>
      </c>
      <c r="G239" s="233"/>
      <c r="H239" s="237">
        <v>1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150</v>
      </c>
      <c r="AU239" s="243" t="s">
        <v>79</v>
      </c>
      <c r="AV239" s="13" t="s">
        <v>79</v>
      </c>
      <c r="AW239" s="13" t="s">
        <v>32</v>
      </c>
      <c r="AX239" s="13" t="s">
        <v>70</v>
      </c>
      <c r="AY239" s="243" t="s">
        <v>139</v>
      </c>
    </row>
    <row r="240" s="14" customFormat="1">
      <c r="A240" s="14"/>
      <c r="B240" s="244"/>
      <c r="C240" s="245"/>
      <c r="D240" s="234" t="s">
        <v>150</v>
      </c>
      <c r="E240" s="246" t="s">
        <v>19</v>
      </c>
      <c r="F240" s="247" t="s">
        <v>152</v>
      </c>
      <c r="G240" s="245"/>
      <c r="H240" s="248">
        <v>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150</v>
      </c>
      <c r="AU240" s="254" t="s">
        <v>79</v>
      </c>
      <c r="AV240" s="14" t="s">
        <v>146</v>
      </c>
      <c r="AW240" s="14" t="s">
        <v>32</v>
      </c>
      <c r="AX240" s="14" t="s">
        <v>77</v>
      </c>
      <c r="AY240" s="254" t="s">
        <v>139</v>
      </c>
    </row>
    <row r="241" s="2" customFormat="1" ht="16.5" customHeight="1">
      <c r="A241" s="40"/>
      <c r="B241" s="41"/>
      <c r="C241" s="276" t="s">
        <v>431</v>
      </c>
      <c r="D241" s="276" t="s">
        <v>326</v>
      </c>
      <c r="E241" s="277" t="s">
        <v>734</v>
      </c>
      <c r="F241" s="278" t="s">
        <v>735</v>
      </c>
      <c r="G241" s="279" t="s">
        <v>552</v>
      </c>
      <c r="H241" s="280">
        <v>1</v>
      </c>
      <c r="I241" s="281"/>
      <c r="J241" s="282">
        <f>ROUND(I241*H241,2)</f>
        <v>0</v>
      </c>
      <c r="K241" s="278" t="s">
        <v>19</v>
      </c>
      <c r="L241" s="283"/>
      <c r="M241" s="284" t="s">
        <v>19</v>
      </c>
      <c r="N241" s="285" t="s">
        <v>41</v>
      </c>
      <c r="O241" s="86"/>
      <c r="P241" s="223">
        <f>O241*H241</f>
        <v>0</v>
      </c>
      <c r="Q241" s="223">
        <v>0.01</v>
      </c>
      <c r="R241" s="223">
        <f>Q241*H241</f>
        <v>0.01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193</v>
      </c>
      <c r="AT241" s="225" t="s">
        <v>326</v>
      </c>
      <c r="AU241" s="225" t="s">
        <v>79</v>
      </c>
      <c r="AY241" s="19" t="s">
        <v>139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77</v>
      </c>
      <c r="BK241" s="226">
        <f>ROUND(I241*H241,2)</f>
        <v>0</v>
      </c>
      <c r="BL241" s="19" t="s">
        <v>146</v>
      </c>
      <c r="BM241" s="225" t="s">
        <v>736</v>
      </c>
    </row>
    <row r="242" s="13" customFormat="1">
      <c r="A242" s="13"/>
      <c r="B242" s="232"/>
      <c r="C242" s="233"/>
      <c r="D242" s="234" t="s">
        <v>150</v>
      </c>
      <c r="E242" s="235" t="s">
        <v>19</v>
      </c>
      <c r="F242" s="236" t="s">
        <v>737</v>
      </c>
      <c r="G242" s="233"/>
      <c r="H242" s="237">
        <v>1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150</v>
      </c>
      <c r="AU242" s="243" t="s">
        <v>79</v>
      </c>
      <c r="AV242" s="13" t="s">
        <v>79</v>
      </c>
      <c r="AW242" s="13" t="s">
        <v>32</v>
      </c>
      <c r="AX242" s="13" t="s">
        <v>70</v>
      </c>
      <c r="AY242" s="243" t="s">
        <v>139</v>
      </c>
    </row>
    <row r="243" s="14" customFormat="1">
      <c r="A243" s="14"/>
      <c r="B243" s="244"/>
      <c r="C243" s="245"/>
      <c r="D243" s="234" t="s">
        <v>150</v>
      </c>
      <c r="E243" s="246" t="s">
        <v>19</v>
      </c>
      <c r="F243" s="247" t="s">
        <v>152</v>
      </c>
      <c r="G243" s="245"/>
      <c r="H243" s="248">
        <v>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150</v>
      </c>
      <c r="AU243" s="254" t="s">
        <v>79</v>
      </c>
      <c r="AV243" s="14" t="s">
        <v>146</v>
      </c>
      <c r="AW243" s="14" t="s">
        <v>32</v>
      </c>
      <c r="AX243" s="14" t="s">
        <v>77</v>
      </c>
      <c r="AY243" s="254" t="s">
        <v>139</v>
      </c>
    </row>
    <row r="244" s="2" customFormat="1" ht="16.5" customHeight="1">
      <c r="A244" s="40"/>
      <c r="B244" s="41"/>
      <c r="C244" s="214" t="s">
        <v>438</v>
      </c>
      <c r="D244" s="214" t="s">
        <v>141</v>
      </c>
      <c r="E244" s="215" t="s">
        <v>738</v>
      </c>
      <c r="F244" s="216" t="s">
        <v>739</v>
      </c>
      <c r="G244" s="217" t="s">
        <v>552</v>
      </c>
      <c r="H244" s="218">
        <v>4</v>
      </c>
      <c r="I244" s="219"/>
      <c r="J244" s="220">
        <f>ROUND(I244*H244,2)</f>
        <v>0</v>
      </c>
      <c r="K244" s="216" t="s">
        <v>19</v>
      </c>
      <c r="L244" s="46"/>
      <c r="M244" s="221" t="s">
        <v>19</v>
      </c>
      <c r="N244" s="222" t="s">
        <v>41</v>
      </c>
      <c r="O244" s="86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740</v>
      </c>
      <c r="AT244" s="225" t="s">
        <v>141</v>
      </c>
      <c r="AU244" s="225" t="s">
        <v>79</v>
      </c>
      <c r="AY244" s="19" t="s">
        <v>139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77</v>
      </c>
      <c r="BK244" s="226">
        <f>ROUND(I244*H244,2)</f>
        <v>0</v>
      </c>
      <c r="BL244" s="19" t="s">
        <v>740</v>
      </c>
      <c r="BM244" s="225" t="s">
        <v>741</v>
      </c>
    </row>
    <row r="245" s="2" customFormat="1" ht="21.75" customHeight="1">
      <c r="A245" s="40"/>
      <c r="B245" s="41"/>
      <c r="C245" s="214" t="s">
        <v>443</v>
      </c>
      <c r="D245" s="214" t="s">
        <v>141</v>
      </c>
      <c r="E245" s="215" t="s">
        <v>742</v>
      </c>
      <c r="F245" s="216" t="s">
        <v>743</v>
      </c>
      <c r="G245" s="217" t="s">
        <v>552</v>
      </c>
      <c r="H245" s="218">
        <v>4</v>
      </c>
      <c r="I245" s="219"/>
      <c r="J245" s="220">
        <f>ROUND(I245*H245,2)</f>
        <v>0</v>
      </c>
      <c r="K245" s="216" t="s">
        <v>19</v>
      </c>
      <c r="L245" s="46"/>
      <c r="M245" s="221" t="s">
        <v>19</v>
      </c>
      <c r="N245" s="222" t="s">
        <v>41</v>
      </c>
      <c r="O245" s="86"/>
      <c r="P245" s="223">
        <f>O245*H245</f>
        <v>0</v>
      </c>
      <c r="Q245" s="223">
        <v>0.025000000000000001</v>
      </c>
      <c r="R245" s="223">
        <f>Q245*H245</f>
        <v>0.10000000000000001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146</v>
      </c>
      <c r="AT245" s="225" t="s">
        <v>141</v>
      </c>
      <c r="AU245" s="225" t="s">
        <v>79</v>
      </c>
      <c r="AY245" s="19" t="s">
        <v>139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77</v>
      </c>
      <c r="BK245" s="226">
        <f>ROUND(I245*H245,2)</f>
        <v>0</v>
      </c>
      <c r="BL245" s="19" t="s">
        <v>146</v>
      </c>
      <c r="BM245" s="225" t="s">
        <v>744</v>
      </c>
    </row>
    <row r="246" s="13" customFormat="1">
      <c r="A246" s="13"/>
      <c r="B246" s="232"/>
      <c r="C246" s="233"/>
      <c r="D246" s="234" t="s">
        <v>150</v>
      </c>
      <c r="E246" s="235" t="s">
        <v>19</v>
      </c>
      <c r="F246" s="236" t="s">
        <v>745</v>
      </c>
      <c r="G246" s="233"/>
      <c r="H246" s="237">
        <v>4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150</v>
      </c>
      <c r="AU246" s="243" t="s">
        <v>79</v>
      </c>
      <c r="AV246" s="13" t="s">
        <v>79</v>
      </c>
      <c r="AW246" s="13" t="s">
        <v>32</v>
      </c>
      <c r="AX246" s="13" t="s">
        <v>70</v>
      </c>
      <c r="AY246" s="243" t="s">
        <v>139</v>
      </c>
    </row>
    <row r="247" s="14" customFormat="1">
      <c r="A247" s="14"/>
      <c r="B247" s="244"/>
      <c r="C247" s="245"/>
      <c r="D247" s="234" t="s">
        <v>150</v>
      </c>
      <c r="E247" s="246" t="s">
        <v>19</v>
      </c>
      <c r="F247" s="247" t="s">
        <v>152</v>
      </c>
      <c r="G247" s="245"/>
      <c r="H247" s="248">
        <v>4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150</v>
      </c>
      <c r="AU247" s="254" t="s">
        <v>79</v>
      </c>
      <c r="AV247" s="14" t="s">
        <v>146</v>
      </c>
      <c r="AW247" s="14" t="s">
        <v>32</v>
      </c>
      <c r="AX247" s="14" t="s">
        <v>77</v>
      </c>
      <c r="AY247" s="254" t="s">
        <v>139</v>
      </c>
    </row>
    <row r="248" s="2" customFormat="1" ht="24.15" customHeight="1">
      <c r="A248" s="40"/>
      <c r="B248" s="41"/>
      <c r="C248" s="214" t="s">
        <v>449</v>
      </c>
      <c r="D248" s="214" t="s">
        <v>141</v>
      </c>
      <c r="E248" s="215" t="s">
        <v>746</v>
      </c>
      <c r="F248" s="216" t="s">
        <v>747</v>
      </c>
      <c r="G248" s="217" t="s">
        <v>202</v>
      </c>
      <c r="H248" s="218">
        <v>154</v>
      </c>
      <c r="I248" s="219"/>
      <c r="J248" s="220">
        <f>ROUND(I248*H248,2)</f>
        <v>0</v>
      </c>
      <c r="K248" s="216" t="s">
        <v>19</v>
      </c>
      <c r="L248" s="46"/>
      <c r="M248" s="221" t="s">
        <v>19</v>
      </c>
      <c r="N248" s="222" t="s">
        <v>41</v>
      </c>
      <c r="O248" s="86"/>
      <c r="P248" s="223">
        <f>O248*H248</f>
        <v>0</v>
      </c>
      <c r="Q248" s="223">
        <v>0.00050000000000000001</v>
      </c>
      <c r="R248" s="223">
        <f>Q248*H248</f>
        <v>0.076999999999999999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146</v>
      </c>
      <c r="AT248" s="225" t="s">
        <v>141</v>
      </c>
      <c r="AU248" s="225" t="s">
        <v>79</v>
      </c>
      <c r="AY248" s="19" t="s">
        <v>139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77</v>
      </c>
      <c r="BK248" s="226">
        <f>ROUND(I248*H248,2)</f>
        <v>0</v>
      </c>
      <c r="BL248" s="19" t="s">
        <v>146</v>
      </c>
      <c r="BM248" s="225" t="s">
        <v>748</v>
      </c>
    </row>
    <row r="249" s="13" customFormat="1">
      <c r="A249" s="13"/>
      <c r="B249" s="232"/>
      <c r="C249" s="233"/>
      <c r="D249" s="234" t="s">
        <v>150</v>
      </c>
      <c r="E249" s="235" t="s">
        <v>19</v>
      </c>
      <c r="F249" s="236" t="s">
        <v>749</v>
      </c>
      <c r="G249" s="233"/>
      <c r="H249" s="237">
        <v>154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150</v>
      </c>
      <c r="AU249" s="243" t="s">
        <v>79</v>
      </c>
      <c r="AV249" s="13" t="s">
        <v>79</v>
      </c>
      <c r="AW249" s="13" t="s">
        <v>32</v>
      </c>
      <c r="AX249" s="13" t="s">
        <v>70</v>
      </c>
      <c r="AY249" s="243" t="s">
        <v>139</v>
      </c>
    </row>
    <row r="250" s="14" customFormat="1">
      <c r="A250" s="14"/>
      <c r="B250" s="244"/>
      <c r="C250" s="245"/>
      <c r="D250" s="234" t="s">
        <v>150</v>
      </c>
      <c r="E250" s="246" t="s">
        <v>19</v>
      </c>
      <c r="F250" s="247" t="s">
        <v>152</v>
      </c>
      <c r="G250" s="245"/>
      <c r="H250" s="248">
        <v>154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150</v>
      </c>
      <c r="AU250" s="254" t="s">
        <v>79</v>
      </c>
      <c r="AV250" s="14" t="s">
        <v>146</v>
      </c>
      <c r="AW250" s="14" t="s">
        <v>32</v>
      </c>
      <c r="AX250" s="14" t="s">
        <v>77</v>
      </c>
      <c r="AY250" s="254" t="s">
        <v>139</v>
      </c>
    </row>
    <row r="251" s="2" customFormat="1" ht="24.15" customHeight="1">
      <c r="A251" s="40"/>
      <c r="B251" s="41"/>
      <c r="C251" s="214" t="s">
        <v>454</v>
      </c>
      <c r="D251" s="214" t="s">
        <v>141</v>
      </c>
      <c r="E251" s="215" t="s">
        <v>750</v>
      </c>
      <c r="F251" s="216" t="s">
        <v>751</v>
      </c>
      <c r="G251" s="217" t="s">
        <v>552</v>
      </c>
      <c r="H251" s="218">
        <v>3</v>
      </c>
      <c r="I251" s="219"/>
      <c r="J251" s="220">
        <f>ROUND(I251*H251,2)</f>
        <v>0</v>
      </c>
      <c r="K251" s="216" t="s">
        <v>19</v>
      </c>
      <c r="L251" s="46"/>
      <c r="M251" s="221" t="s">
        <v>19</v>
      </c>
      <c r="N251" s="222" t="s">
        <v>41</v>
      </c>
      <c r="O251" s="86"/>
      <c r="P251" s="223">
        <f>O251*H251</f>
        <v>0</v>
      </c>
      <c r="Q251" s="223">
        <v>0.0060000000000000001</v>
      </c>
      <c r="R251" s="223">
        <f>Q251*H251</f>
        <v>0.018000000000000002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146</v>
      </c>
      <c r="AT251" s="225" t="s">
        <v>141</v>
      </c>
      <c r="AU251" s="225" t="s">
        <v>79</v>
      </c>
      <c r="AY251" s="19" t="s">
        <v>139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77</v>
      </c>
      <c r="BK251" s="226">
        <f>ROUND(I251*H251,2)</f>
        <v>0</v>
      </c>
      <c r="BL251" s="19" t="s">
        <v>146</v>
      </c>
      <c r="BM251" s="225" t="s">
        <v>752</v>
      </c>
    </row>
    <row r="252" s="13" customFormat="1">
      <c r="A252" s="13"/>
      <c r="B252" s="232"/>
      <c r="C252" s="233"/>
      <c r="D252" s="234" t="s">
        <v>150</v>
      </c>
      <c r="E252" s="235" t="s">
        <v>19</v>
      </c>
      <c r="F252" s="236" t="s">
        <v>753</v>
      </c>
      <c r="G252" s="233"/>
      <c r="H252" s="237">
        <v>3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150</v>
      </c>
      <c r="AU252" s="243" t="s">
        <v>79</v>
      </c>
      <c r="AV252" s="13" t="s">
        <v>79</v>
      </c>
      <c r="AW252" s="13" t="s">
        <v>32</v>
      </c>
      <c r="AX252" s="13" t="s">
        <v>70</v>
      </c>
      <c r="AY252" s="243" t="s">
        <v>139</v>
      </c>
    </row>
    <row r="253" s="14" customFormat="1">
      <c r="A253" s="14"/>
      <c r="B253" s="244"/>
      <c r="C253" s="245"/>
      <c r="D253" s="234" t="s">
        <v>150</v>
      </c>
      <c r="E253" s="246" t="s">
        <v>19</v>
      </c>
      <c r="F253" s="247" t="s">
        <v>152</v>
      </c>
      <c r="G253" s="245"/>
      <c r="H253" s="248">
        <v>3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150</v>
      </c>
      <c r="AU253" s="254" t="s">
        <v>79</v>
      </c>
      <c r="AV253" s="14" t="s">
        <v>146</v>
      </c>
      <c r="AW253" s="14" t="s">
        <v>32</v>
      </c>
      <c r="AX253" s="14" t="s">
        <v>77</v>
      </c>
      <c r="AY253" s="254" t="s">
        <v>139</v>
      </c>
    </row>
    <row r="254" s="12" customFormat="1" ht="22.8" customHeight="1">
      <c r="A254" s="12"/>
      <c r="B254" s="198"/>
      <c r="C254" s="199"/>
      <c r="D254" s="200" t="s">
        <v>69</v>
      </c>
      <c r="E254" s="212" t="s">
        <v>531</v>
      </c>
      <c r="F254" s="212" t="s">
        <v>532</v>
      </c>
      <c r="G254" s="199"/>
      <c r="H254" s="199"/>
      <c r="I254" s="202"/>
      <c r="J254" s="213">
        <f>BK254</f>
        <v>0</v>
      </c>
      <c r="K254" s="199"/>
      <c r="L254" s="204"/>
      <c r="M254" s="205"/>
      <c r="N254" s="206"/>
      <c r="O254" s="206"/>
      <c r="P254" s="207">
        <f>SUM(P255:P256)</f>
        <v>0</v>
      </c>
      <c r="Q254" s="206"/>
      <c r="R254" s="207">
        <f>SUM(R255:R256)</f>
        <v>0</v>
      </c>
      <c r="S254" s="206"/>
      <c r="T254" s="208">
        <f>SUM(T255:T256)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9" t="s">
        <v>77</v>
      </c>
      <c r="AT254" s="210" t="s">
        <v>69</v>
      </c>
      <c r="AU254" s="210" t="s">
        <v>77</v>
      </c>
      <c r="AY254" s="209" t="s">
        <v>139</v>
      </c>
      <c r="BK254" s="211">
        <f>SUM(BK255:BK256)</f>
        <v>0</v>
      </c>
    </row>
    <row r="255" s="2" customFormat="1" ht="24.15" customHeight="1">
      <c r="A255" s="40"/>
      <c r="B255" s="41"/>
      <c r="C255" s="214" t="s">
        <v>460</v>
      </c>
      <c r="D255" s="214" t="s">
        <v>141</v>
      </c>
      <c r="E255" s="215" t="s">
        <v>534</v>
      </c>
      <c r="F255" s="216" t="s">
        <v>535</v>
      </c>
      <c r="G255" s="217" t="s">
        <v>290</v>
      </c>
      <c r="H255" s="218">
        <v>5.4290000000000003</v>
      </c>
      <c r="I255" s="219"/>
      <c r="J255" s="220">
        <f>ROUND(I255*H255,2)</f>
        <v>0</v>
      </c>
      <c r="K255" s="216" t="s">
        <v>145</v>
      </c>
      <c r="L255" s="46"/>
      <c r="M255" s="221" t="s">
        <v>19</v>
      </c>
      <c r="N255" s="222" t="s">
        <v>41</v>
      </c>
      <c r="O255" s="86"/>
      <c r="P255" s="223">
        <f>O255*H255</f>
        <v>0</v>
      </c>
      <c r="Q255" s="223">
        <v>0</v>
      </c>
      <c r="R255" s="223">
        <f>Q255*H255</f>
        <v>0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146</v>
      </c>
      <c r="AT255" s="225" t="s">
        <v>141</v>
      </c>
      <c r="AU255" s="225" t="s">
        <v>79</v>
      </c>
      <c r="AY255" s="19" t="s">
        <v>139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77</v>
      </c>
      <c r="BK255" s="226">
        <f>ROUND(I255*H255,2)</f>
        <v>0</v>
      </c>
      <c r="BL255" s="19" t="s">
        <v>146</v>
      </c>
      <c r="BM255" s="225" t="s">
        <v>754</v>
      </c>
    </row>
    <row r="256" s="2" customFormat="1">
      <c r="A256" s="40"/>
      <c r="B256" s="41"/>
      <c r="C256" s="42"/>
      <c r="D256" s="227" t="s">
        <v>148</v>
      </c>
      <c r="E256" s="42"/>
      <c r="F256" s="228" t="s">
        <v>537</v>
      </c>
      <c r="G256" s="42"/>
      <c r="H256" s="42"/>
      <c r="I256" s="229"/>
      <c r="J256" s="42"/>
      <c r="K256" s="42"/>
      <c r="L256" s="46"/>
      <c r="M256" s="286"/>
      <c r="N256" s="287"/>
      <c r="O256" s="288"/>
      <c r="P256" s="288"/>
      <c r="Q256" s="288"/>
      <c r="R256" s="288"/>
      <c r="S256" s="288"/>
      <c r="T256" s="289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148</v>
      </c>
      <c r="AU256" s="19" t="s">
        <v>79</v>
      </c>
    </row>
    <row r="257" s="2" customFormat="1" ht="6.96" customHeight="1">
      <c r="A257" s="40"/>
      <c r="B257" s="61"/>
      <c r="C257" s="62"/>
      <c r="D257" s="62"/>
      <c r="E257" s="62"/>
      <c r="F257" s="62"/>
      <c r="G257" s="62"/>
      <c r="H257" s="62"/>
      <c r="I257" s="62"/>
      <c r="J257" s="62"/>
      <c r="K257" s="62"/>
      <c r="L257" s="46"/>
      <c r="M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</row>
  </sheetData>
  <sheetProtection sheet="1" autoFilter="0" formatColumns="0" formatRows="0" objects="1" scenarios="1" spinCount="100000" saltValue="CkKynq0cTxXECZ9RK7LKtd94Q85GFngOAiOwltViShYcDLWe/mwd5Du7HJvdID2kdbESIk/z4RfIK8avBs4zOg==" hashValue="BItI1n8fGfsTn0ALzwIfZlzRWtcLkYmMZqTFu4B1lZMxWIeKRWq6WBAI35SOF5M8AQ5Trnj2qRPJLA3bQnAFVg==" algorithmName="SHA-512" password="CC51"/>
  <autoFilter ref="C91:K25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2_01/131151343"/>
    <hyperlink ref="F109" r:id="rId2" display="https://podminky.urs.cz/item/CS_URS_2022_01/851261131"/>
    <hyperlink ref="F122" r:id="rId3" display="https://podminky.urs.cz/item/CS_URS_2022_01/857241131"/>
    <hyperlink ref="F132" r:id="rId4" display="https://podminky.urs.cz/item/CS_URS_2022_01/857261131"/>
    <hyperlink ref="F142" r:id="rId5" display="https://podminky.urs.cz/item/CS_URS_2022_01/857262122"/>
    <hyperlink ref="F152" r:id="rId6" display="https://podminky.urs.cz/item/CS_URS_2022_01/857264122"/>
    <hyperlink ref="F158" r:id="rId7" display="https://podminky.urs.cz/item/CS_URS_2022_01/857312122"/>
    <hyperlink ref="F168" r:id="rId8" display="https://podminky.urs.cz/item/CS_URS_2022_01/857314122"/>
    <hyperlink ref="F173" r:id="rId9" display="https://podminky.urs.cz/item/CS_URS_2022_01/892271111"/>
    <hyperlink ref="F177" r:id="rId10" display="https://podminky.urs.cz/item/CS_URS_2022_01/892273122"/>
    <hyperlink ref="F179" r:id="rId11" display="https://podminky.urs.cz/item/CS_URS_2022_01/892372111"/>
    <hyperlink ref="F187" r:id="rId12" display="https://podminky.urs.cz/item/CS_URS_2022_01/899722113"/>
    <hyperlink ref="F202" r:id="rId13" display="https://podminky.urs.cz/item/CS_URS_2022_01/891247112"/>
    <hyperlink ref="F210" r:id="rId14" display="https://podminky.urs.cz/item/CS_URS_2022_01/891261112"/>
    <hyperlink ref="F218" r:id="rId15" display="https://podminky.urs.cz/item/CS_URS_2022_01/891311112"/>
    <hyperlink ref="F235" r:id="rId16" display="https://podminky.urs.cz/item/CS_URS_2022_01/899401113"/>
    <hyperlink ref="F256" r:id="rId17" display="https://podminky.urs.cz/item/CS_URS_2022_01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1" customFormat="1" ht="12" customHeight="1">
      <c r="B8" s="22"/>
      <c r="D8" s="144" t="s">
        <v>109</v>
      </c>
      <c r="L8" s="22"/>
    </row>
    <row r="9" s="2" customFormat="1" ht="16.5" customHeight="1">
      <c r="A9" s="40"/>
      <c r="B9" s="46"/>
      <c r="C9" s="40"/>
      <c r="D9" s="40"/>
      <c r="E9" s="145" t="s">
        <v>110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755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27. 5. 2022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34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36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38</v>
      </c>
      <c r="G34" s="40"/>
      <c r="H34" s="40"/>
      <c r="I34" s="156" t="s">
        <v>37</v>
      </c>
      <c r="J34" s="156" t="s">
        <v>39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40</v>
      </c>
      <c r="E35" s="144" t="s">
        <v>41</v>
      </c>
      <c r="F35" s="158">
        <f>ROUND((SUM(BE89:BE153)),  2)</f>
        <v>0</v>
      </c>
      <c r="G35" s="40"/>
      <c r="H35" s="40"/>
      <c r="I35" s="159">
        <v>0.20999999999999999</v>
      </c>
      <c r="J35" s="158">
        <f>ROUND(((SUM(BE89:BE153))*I35),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42</v>
      </c>
      <c r="F36" s="158">
        <f>ROUND((SUM(BF89:BF153)),  2)</f>
        <v>0</v>
      </c>
      <c r="G36" s="40"/>
      <c r="H36" s="40"/>
      <c r="I36" s="159">
        <v>0.14999999999999999</v>
      </c>
      <c r="J36" s="158">
        <f>ROUND(((SUM(BF89:BF153))*I36),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43</v>
      </c>
      <c r="F37" s="158">
        <f>ROUND((SUM(BG89:BG153)),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44</v>
      </c>
      <c r="F38" s="158">
        <f>ROUND((SUM(BH89:BH153)),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45</v>
      </c>
      <c r="F39" s="158">
        <f>ROUND((SUM(BI89:BI153)),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46</v>
      </c>
      <c r="E41" s="162"/>
      <c r="F41" s="162"/>
      <c r="G41" s="163" t="s">
        <v>47</v>
      </c>
      <c r="H41" s="164" t="s">
        <v>48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Buchlovice - oprava části vodovodního řadu B-2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001.003 - Výpis materiálu - přípojky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Buchlovice</v>
      </c>
      <c r="G56" s="42"/>
      <c r="H56" s="42"/>
      <c r="I56" s="34" t="s">
        <v>23</v>
      </c>
      <c r="J56" s="74" t="str">
        <f>IF(J14="","",J14)</f>
        <v>27. 5. 2022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114</v>
      </c>
      <c r="D61" s="173"/>
      <c r="E61" s="173"/>
      <c r="F61" s="173"/>
      <c r="G61" s="173"/>
      <c r="H61" s="173"/>
      <c r="I61" s="173"/>
      <c r="J61" s="174" t="s">
        <v>115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68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116</v>
      </c>
    </row>
    <row r="64" s="9" customFormat="1" ht="24.96" customHeight="1">
      <c r="A64" s="9"/>
      <c r="B64" s="176"/>
      <c r="C64" s="177"/>
      <c r="D64" s="178" t="s">
        <v>117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540</v>
      </c>
      <c r="E65" s="184"/>
      <c r="F65" s="184"/>
      <c r="G65" s="184"/>
      <c r="H65" s="184"/>
      <c r="I65" s="184"/>
      <c r="J65" s="185">
        <f>J91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542</v>
      </c>
      <c r="E66" s="184"/>
      <c r="F66" s="184"/>
      <c r="G66" s="184"/>
      <c r="H66" s="184"/>
      <c r="I66" s="184"/>
      <c r="J66" s="185">
        <f>J132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123</v>
      </c>
      <c r="E67" s="184"/>
      <c r="F67" s="184"/>
      <c r="G67" s="184"/>
      <c r="H67" s="184"/>
      <c r="I67" s="184"/>
      <c r="J67" s="185">
        <f>J151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124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1" t="str">
        <f>E7</f>
        <v>Buchlovice - oprava části vodovodního řadu B-2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109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110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111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001.003 - Výpis materiálu - přípojky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>Buchlovice</v>
      </c>
      <c r="G83" s="42"/>
      <c r="H83" s="42"/>
      <c r="I83" s="34" t="s">
        <v>23</v>
      </c>
      <c r="J83" s="74" t="str">
        <f>IF(J14="","",J14)</f>
        <v>27. 5. 2022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E17</f>
        <v xml:space="preserve"> </v>
      </c>
      <c r="G85" s="42"/>
      <c r="H85" s="42"/>
      <c r="I85" s="34" t="s">
        <v>31</v>
      </c>
      <c r="J85" s="38" t="str">
        <f>E23</f>
        <v xml:space="preserve"> 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IF(E20="","",E20)</f>
        <v>Vyplň údaj</v>
      </c>
      <c r="G86" s="42"/>
      <c r="H86" s="42"/>
      <c r="I86" s="34" t="s">
        <v>33</v>
      </c>
      <c r="J86" s="38" t="str">
        <f>E26</f>
        <v xml:space="preserve"> 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125</v>
      </c>
      <c r="D88" s="190" t="s">
        <v>55</v>
      </c>
      <c r="E88" s="190" t="s">
        <v>51</v>
      </c>
      <c r="F88" s="190" t="s">
        <v>52</v>
      </c>
      <c r="G88" s="190" t="s">
        <v>126</v>
      </c>
      <c r="H88" s="190" t="s">
        <v>127</v>
      </c>
      <c r="I88" s="190" t="s">
        <v>128</v>
      </c>
      <c r="J88" s="190" t="s">
        <v>115</v>
      </c>
      <c r="K88" s="191" t="s">
        <v>129</v>
      </c>
      <c r="L88" s="192"/>
      <c r="M88" s="94" t="s">
        <v>19</v>
      </c>
      <c r="N88" s="95" t="s">
        <v>40</v>
      </c>
      <c r="O88" s="95" t="s">
        <v>130</v>
      </c>
      <c r="P88" s="95" t="s">
        <v>131</v>
      </c>
      <c r="Q88" s="95" t="s">
        <v>132</v>
      </c>
      <c r="R88" s="95" t="s">
        <v>133</v>
      </c>
      <c r="S88" s="95" t="s">
        <v>134</v>
      </c>
      <c r="T88" s="96" t="s">
        <v>135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136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</f>
        <v>0</v>
      </c>
      <c r="Q89" s="98"/>
      <c r="R89" s="195">
        <f>R90</f>
        <v>1.72607442</v>
      </c>
      <c r="S89" s="98"/>
      <c r="T89" s="196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69</v>
      </c>
      <c r="AU89" s="19" t="s">
        <v>116</v>
      </c>
      <c r="BK89" s="197">
        <f>BK90</f>
        <v>0</v>
      </c>
    </row>
    <row r="90" s="12" customFormat="1" ht="25.92" customHeight="1">
      <c r="A90" s="12"/>
      <c r="B90" s="198"/>
      <c r="C90" s="199"/>
      <c r="D90" s="200" t="s">
        <v>69</v>
      </c>
      <c r="E90" s="201" t="s">
        <v>137</v>
      </c>
      <c r="F90" s="201" t="s">
        <v>138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P91+P132+P151</f>
        <v>0</v>
      </c>
      <c r="Q90" s="206"/>
      <c r="R90" s="207">
        <f>R91+R132+R151</f>
        <v>1.72607442</v>
      </c>
      <c r="S90" s="206"/>
      <c r="T90" s="208">
        <f>T91+T132+T151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77</v>
      </c>
      <c r="AT90" s="210" t="s">
        <v>69</v>
      </c>
      <c r="AU90" s="210" t="s">
        <v>70</v>
      </c>
      <c r="AY90" s="209" t="s">
        <v>139</v>
      </c>
      <c r="BK90" s="211">
        <f>BK91+BK132+BK151</f>
        <v>0</v>
      </c>
    </row>
    <row r="91" s="12" customFormat="1" ht="22.8" customHeight="1">
      <c r="A91" s="12"/>
      <c r="B91" s="198"/>
      <c r="C91" s="199"/>
      <c r="D91" s="200" t="s">
        <v>69</v>
      </c>
      <c r="E91" s="212" t="s">
        <v>193</v>
      </c>
      <c r="F91" s="212" t="s">
        <v>558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SUM(P92:P131)</f>
        <v>0</v>
      </c>
      <c r="Q91" s="206"/>
      <c r="R91" s="207">
        <f>SUM(R92:R131)</f>
        <v>0.12079002</v>
      </c>
      <c r="S91" s="206"/>
      <c r="T91" s="208">
        <f>SUM(T92:T131)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77</v>
      </c>
      <c r="AT91" s="210" t="s">
        <v>69</v>
      </c>
      <c r="AU91" s="210" t="s">
        <v>77</v>
      </c>
      <c r="AY91" s="209" t="s">
        <v>139</v>
      </c>
      <c r="BK91" s="211">
        <f>SUM(BK92:BK131)</f>
        <v>0</v>
      </c>
    </row>
    <row r="92" s="2" customFormat="1" ht="24.15" customHeight="1">
      <c r="A92" s="40"/>
      <c r="B92" s="41"/>
      <c r="C92" s="214" t="s">
        <v>77</v>
      </c>
      <c r="D92" s="214" t="s">
        <v>141</v>
      </c>
      <c r="E92" s="215" t="s">
        <v>756</v>
      </c>
      <c r="F92" s="216" t="s">
        <v>757</v>
      </c>
      <c r="G92" s="217" t="s">
        <v>202</v>
      </c>
      <c r="H92" s="218">
        <v>6</v>
      </c>
      <c r="I92" s="219"/>
      <c r="J92" s="220">
        <f>ROUND(I92*H92,2)</f>
        <v>0</v>
      </c>
      <c r="K92" s="216" t="s">
        <v>145</v>
      </c>
      <c r="L92" s="46"/>
      <c r="M92" s="221" t="s">
        <v>19</v>
      </c>
      <c r="N92" s="222" t="s">
        <v>41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146</v>
      </c>
      <c r="AT92" s="225" t="s">
        <v>141</v>
      </c>
      <c r="AU92" s="225" t="s">
        <v>79</v>
      </c>
      <c r="AY92" s="19" t="s">
        <v>139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77</v>
      </c>
      <c r="BK92" s="226">
        <f>ROUND(I92*H92,2)</f>
        <v>0</v>
      </c>
      <c r="BL92" s="19" t="s">
        <v>146</v>
      </c>
      <c r="BM92" s="225" t="s">
        <v>758</v>
      </c>
    </row>
    <row r="93" s="2" customFormat="1">
      <c r="A93" s="40"/>
      <c r="B93" s="41"/>
      <c r="C93" s="42"/>
      <c r="D93" s="227" t="s">
        <v>148</v>
      </c>
      <c r="E93" s="42"/>
      <c r="F93" s="228" t="s">
        <v>759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148</v>
      </c>
      <c r="AU93" s="19" t="s">
        <v>79</v>
      </c>
    </row>
    <row r="94" s="13" customFormat="1">
      <c r="A94" s="13"/>
      <c r="B94" s="232"/>
      <c r="C94" s="233"/>
      <c r="D94" s="234" t="s">
        <v>150</v>
      </c>
      <c r="E94" s="235" t="s">
        <v>19</v>
      </c>
      <c r="F94" s="236" t="s">
        <v>760</v>
      </c>
      <c r="G94" s="233"/>
      <c r="H94" s="237">
        <v>6</v>
      </c>
      <c r="I94" s="238"/>
      <c r="J94" s="233"/>
      <c r="K94" s="233"/>
      <c r="L94" s="239"/>
      <c r="M94" s="240"/>
      <c r="N94" s="241"/>
      <c r="O94" s="241"/>
      <c r="P94" s="241"/>
      <c r="Q94" s="241"/>
      <c r="R94" s="241"/>
      <c r="S94" s="241"/>
      <c r="T94" s="24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3" t="s">
        <v>150</v>
      </c>
      <c r="AU94" s="243" t="s">
        <v>79</v>
      </c>
      <c r="AV94" s="13" t="s">
        <v>79</v>
      </c>
      <c r="AW94" s="13" t="s">
        <v>32</v>
      </c>
      <c r="AX94" s="13" t="s">
        <v>70</v>
      </c>
      <c r="AY94" s="243" t="s">
        <v>139</v>
      </c>
    </row>
    <row r="95" s="14" customFormat="1">
      <c r="A95" s="14"/>
      <c r="B95" s="244"/>
      <c r="C95" s="245"/>
      <c r="D95" s="234" t="s">
        <v>150</v>
      </c>
      <c r="E95" s="246" t="s">
        <v>19</v>
      </c>
      <c r="F95" s="247" t="s">
        <v>152</v>
      </c>
      <c r="G95" s="245"/>
      <c r="H95" s="248">
        <v>6</v>
      </c>
      <c r="I95" s="249"/>
      <c r="J95" s="245"/>
      <c r="K95" s="245"/>
      <c r="L95" s="250"/>
      <c r="M95" s="251"/>
      <c r="N95" s="252"/>
      <c r="O95" s="252"/>
      <c r="P95" s="252"/>
      <c r="Q95" s="252"/>
      <c r="R95" s="252"/>
      <c r="S95" s="252"/>
      <c r="T95" s="25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4" t="s">
        <v>150</v>
      </c>
      <c r="AU95" s="254" t="s">
        <v>79</v>
      </c>
      <c r="AV95" s="14" t="s">
        <v>146</v>
      </c>
      <c r="AW95" s="14" t="s">
        <v>32</v>
      </c>
      <c r="AX95" s="14" t="s">
        <v>77</v>
      </c>
      <c r="AY95" s="254" t="s">
        <v>139</v>
      </c>
    </row>
    <row r="96" s="2" customFormat="1" ht="24.15" customHeight="1">
      <c r="A96" s="40"/>
      <c r="B96" s="41"/>
      <c r="C96" s="276" t="s">
        <v>79</v>
      </c>
      <c r="D96" s="276" t="s">
        <v>326</v>
      </c>
      <c r="E96" s="277" t="s">
        <v>761</v>
      </c>
      <c r="F96" s="278" t="s">
        <v>762</v>
      </c>
      <c r="G96" s="279" t="s">
        <v>202</v>
      </c>
      <c r="H96" s="280">
        <v>6.2999999999999998</v>
      </c>
      <c r="I96" s="281"/>
      <c r="J96" s="282">
        <f>ROUND(I96*H96,2)</f>
        <v>0</v>
      </c>
      <c r="K96" s="278" t="s">
        <v>19</v>
      </c>
      <c r="L96" s="283"/>
      <c r="M96" s="284" t="s">
        <v>19</v>
      </c>
      <c r="N96" s="285" t="s">
        <v>41</v>
      </c>
      <c r="O96" s="86"/>
      <c r="P96" s="223">
        <f>O96*H96</f>
        <v>0</v>
      </c>
      <c r="Q96" s="223">
        <v>0.001</v>
      </c>
      <c r="R96" s="223">
        <f>Q96*H96</f>
        <v>0.0063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193</v>
      </c>
      <c r="AT96" s="225" t="s">
        <v>326</v>
      </c>
      <c r="AU96" s="225" t="s">
        <v>79</v>
      </c>
      <c r="AY96" s="19" t="s">
        <v>139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77</v>
      </c>
      <c r="BK96" s="226">
        <f>ROUND(I96*H96,2)</f>
        <v>0</v>
      </c>
      <c r="BL96" s="19" t="s">
        <v>146</v>
      </c>
      <c r="BM96" s="225" t="s">
        <v>763</v>
      </c>
    </row>
    <row r="97" s="13" customFormat="1">
      <c r="A97" s="13"/>
      <c r="B97" s="232"/>
      <c r="C97" s="233"/>
      <c r="D97" s="234" t="s">
        <v>150</v>
      </c>
      <c r="E97" s="235" t="s">
        <v>19</v>
      </c>
      <c r="F97" s="236" t="s">
        <v>760</v>
      </c>
      <c r="G97" s="233"/>
      <c r="H97" s="237">
        <v>6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150</v>
      </c>
      <c r="AU97" s="243" t="s">
        <v>79</v>
      </c>
      <c r="AV97" s="13" t="s">
        <v>79</v>
      </c>
      <c r="AW97" s="13" t="s">
        <v>32</v>
      </c>
      <c r="AX97" s="13" t="s">
        <v>70</v>
      </c>
      <c r="AY97" s="243" t="s">
        <v>139</v>
      </c>
    </row>
    <row r="98" s="14" customFormat="1">
      <c r="A98" s="14"/>
      <c r="B98" s="244"/>
      <c r="C98" s="245"/>
      <c r="D98" s="234" t="s">
        <v>150</v>
      </c>
      <c r="E98" s="246" t="s">
        <v>19</v>
      </c>
      <c r="F98" s="247" t="s">
        <v>152</v>
      </c>
      <c r="G98" s="245"/>
      <c r="H98" s="248">
        <v>6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150</v>
      </c>
      <c r="AU98" s="254" t="s">
        <v>79</v>
      </c>
      <c r="AV98" s="14" t="s">
        <v>146</v>
      </c>
      <c r="AW98" s="14" t="s">
        <v>32</v>
      </c>
      <c r="AX98" s="14" t="s">
        <v>77</v>
      </c>
      <c r="AY98" s="254" t="s">
        <v>139</v>
      </c>
    </row>
    <row r="99" s="13" customFormat="1">
      <c r="A99" s="13"/>
      <c r="B99" s="232"/>
      <c r="C99" s="233"/>
      <c r="D99" s="234" t="s">
        <v>150</v>
      </c>
      <c r="E99" s="233"/>
      <c r="F99" s="236" t="s">
        <v>764</v>
      </c>
      <c r="G99" s="233"/>
      <c r="H99" s="237">
        <v>6.2999999999999998</v>
      </c>
      <c r="I99" s="238"/>
      <c r="J99" s="233"/>
      <c r="K99" s="233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150</v>
      </c>
      <c r="AU99" s="243" t="s">
        <v>79</v>
      </c>
      <c r="AV99" s="13" t="s">
        <v>79</v>
      </c>
      <c r="AW99" s="13" t="s">
        <v>4</v>
      </c>
      <c r="AX99" s="13" t="s">
        <v>77</v>
      </c>
      <c r="AY99" s="243" t="s">
        <v>139</v>
      </c>
    </row>
    <row r="100" s="2" customFormat="1" ht="24.15" customHeight="1">
      <c r="A100" s="40"/>
      <c r="B100" s="41"/>
      <c r="C100" s="214" t="s">
        <v>158</v>
      </c>
      <c r="D100" s="214" t="s">
        <v>141</v>
      </c>
      <c r="E100" s="215" t="s">
        <v>765</v>
      </c>
      <c r="F100" s="216" t="s">
        <v>766</v>
      </c>
      <c r="G100" s="217" t="s">
        <v>552</v>
      </c>
      <c r="H100" s="218">
        <v>18</v>
      </c>
      <c r="I100" s="219"/>
      <c r="J100" s="220">
        <f>ROUND(I100*H100,2)</f>
        <v>0</v>
      </c>
      <c r="K100" s="216" t="s">
        <v>145</v>
      </c>
      <c r="L100" s="46"/>
      <c r="M100" s="221" t="s">
        <v>19</v>
      </c>
      <c r="N100" s="222" t="s">
        <v>41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146</v>
      </c>
      <c r="AT100" s="225" t="s">
        <v>141</v>
      </c>
      <c r="AU100" s="225" t="s">
        <v>79</v>
      </c>
      <c r="AY100" s="19" t="s">
        <v>139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77</v>
      </c>
      <c r="BK100" s="226">
        <f>ROUND(I100*H100,2)</f>
        <v>0</v>
      </c>
      <c r="BL100" s="19" t="s">
        <v>146</v>
      </c>
      <c r="BM100" s="225" t="s">
        <v>767</v>
      </c>
    </row>
    <row r="101" s="2" customFormat="1">
      <c r="A101" s="40"/>
      <c r="B101" s="41"/>
      <c r="C101" s="42"/>
      <c r="D101" s="227" t="s">
        <v>148</v>
      </c>
      <c r="E101" s="42"/>
      <c r="F101" s="228" t="s">
        <v>768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148</v>
      </c>
      <c r="AU101" s="19" t="s">
        <v>79</v>
      </c>
    </row>
    <row r="102" s="2" customFormat="1" ht="16.5" customHeight="1">
      <c r="A102" s="40"/>
      <c r="B102" s="41"/>
      <c r="C102" s="276" t="s">
        <v>146</v>
      </c>
      <c r="D102" s="276" t="s">
        <v>326</v>
      </c>
      <c r="E102" s="277" t="s">
        <v>769</v>
      </c>
      <c r="F102" s="278" t="s">
        <v>770</v>
      </c>
      <c r="G102" s="279" t="s">
        <v>552</v>
      </c>
      <c r="H102" s="280">
        <v>9</v>
      </c>
      <c r="I102" s="281"/>
      <c r="J102" s="282">
        <f>ROUND(I102*H102,2)</f>
        <v>0</v>
      </c>
      <c r="K102" s="278" t="s">
        <v>19</v>
      </c>
      <c r="L102" s="283"/>
      <c r="M102" s="284" t="s">
        <v>19</v>
      </c>
      <c r="N102" s="285" t="s">
        <v>41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193</v>
      </c>
      <c r="AT102" s="225" t="s">
        <v>326</v>
      </c>
      <c r="AU102" s="225" t="s">
        <v>79</v>
      </c>
      <c r="AY102" s="19" t="s">
        <v>139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77</v>
      </c>
      <c r="BK102" s="226">
        <f>ROUND(I102*H102,2)</f>
        <v>0</v>
      </c>
      <c r="BL102" s="19" t="s">
        <v>146</v>
      </c>
      <c r="BM102" s="225" t="s">
        <v>771</v>
      </c>
    </row>
    <row r="103" s="13" customFormat="1">
      <c r="A103" s="13"/>
      <c r="B103" s="232"/>
      <c r="C103" s="233"/>
      <c r="D103" s="234" t="s">
        <v>150</v>
      </c>
      <c r="E103" s="235" t="s">
        <v>19</v>
      </c>
      <c r="F103" s="236" t="s">
        <v>772</v>
      </c>
      <c r="G103" s="233"/>
      <c r="H103" s="237">
        <v>9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150</v>
      </c>
      <c r="AU103" s="243" t="s">
        <v>79</v>
      </c>
      <c r="AV103" s="13" t="s">
        <v>79</v>
      </c>
      <c r="AW103" s="13" t="s">
        <v>32</v>
      </c>
      <c r="AX103" s="13" t="s">
        <v>70</v>
      </c>
      <c r="AY103" s="243" t="s">
        <v>139</v>
      </c>
    </row>
    <row r="104" s="14" customFormat="1">
      <c r="A104" s="14"/>
      <c r="B104" s="244"/>
      <c r="C104" s="245"/>
      <c r="D104" s="234" t="s">
        <v>150</v>
      </c>
      <c r="E104" s="246" t="s">
        <v>19</v>
      </c>
      <c r="F104" s="247" t="s">
        <v>152</v>
      </c>
      <c r="G104" s="245"/>
      <c r="H104" s="248">
        <v>9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150</v>
      </c>
      <c r="AU104" s="254" t="s">
        <v>79</v>
      </c>
      <c r="AV104" s="14" t="s">
        <v>146</v>
      </c>
      <c r="AW104" s="14" t="s">
        <v>32</v>
      </c>
      <c r="AX104" s="14" t="s">
        <v>77</v>
      </c>
      <c r="AY104" s="254" t="s">
        <v>139</v>
      </c>
    </row>
    <row r="105" s="2" customFormat="1" ht="21.75" customHeight="1">
      <c r="A105" s="40"/>
      <c r="B105" s="41"/>
      <c r="C105" s="276" t="s">
        <v>173</v>
      </c>
      <c r="D105" s="276" t="s">
        <v>326</v>
      </c>
      <c r="E105" s="277" t="s">
        <v>773</v>
      </c>
      <c r="F105" s="278" t="s">
        <v>774</v>
      </c>
      <c r="G105" s="279" t="s">
        <v>552</v>
      </c>
      <c r="H105" s="280">
        <v>9</v>
      </c>
      <c r="I105" s="281"/>
      <c r="J105" s="282">
        <f>ROUND(I105*H105,2)</f>
        <v>0</v>
      </c>
      <c r="K105" s="278" t="s">
        <v>19</v>
      </c>
      <c r="L105" s="283"/>
      <c r="M105" s="284" t="s">
        <v>19</v>
      </c>
      <c r="N105" s="285" t="s">
        <v>41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193</v>
      </c>
      <c r="AT105" s="225" t="s">
        <v>326</v>
      </c>
      <c r="AU105" s="225" t="s">
        <v>79</v>
      </c>
      <c r="AY105" s="19" t="s">
        <v>139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77</v>
      </c>
      <c r="BK105" s="226">
        <f>ROUND(I105*H105,2)</f>
        <v>0</v>
      </c>
      <c r="BL105" s="19" t="s">
        <v>146</v>
      </c>
      <c r="BM105" s="225" t="s">
        <v>775</v>
      </c>
    </row>
    <row r="106" s="13" customFormat="1">
      <c r="A106" s="13"/>
      <c r="B106" s="232"/>
      <c r="C106" s="233"/>
      <c r="D106" s="234" t="s">
        <v>150</v>
      </c>
      <c r="E106" s="235" t="s">
        <v>19</v>
      </c>
      <c r="F106" s="236" t="s">
        <v>776</v>
      </c>
      <c r="G106" s="233"/>
      <c r="H106" s="237">
        <v>9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150</v>
      </c>
      <c r="AU106" s="243" t="s">
        <v>79</v>
      </c>
      <c r="AV106" s="13" t="s">
        <v>79</v>
      </c>
      <c r="AW106" s="13" t="s">
        <v>32</v>
      </c>
      <c r="AX106" s="13" t="s">
        <v>70</v>
      </c>
      <c r="AY106" s="243" t="s">
        <v>139</v>
      </c>
    </row>
    <row r="107" s="14" customFormat="1">
      <c r="A107" s="14"/>
      <c r="B107" s="244"/>
      <c r="C107" s="245"/>
      <c r="D107" s="234" t="s">
        <v>150</v>
      </c>
      <c r="E107" s="246" t="s">
        <v>19</v>
      </c>
      <c r="F107" s="247" t="s">
        <v>152</v>
      </c>
      <c r="G107" s="245"/>
      <c r="H107" s="248">
        <v>9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150</v>
      </c>
      <c r="AU107" s="254" t="s">
        <v>79</v>
      </c>
      <c r="AV107" s="14" t="s">
        <v>146</v>
      </c>
      <c r="AW107" s="14" t="s">
        <v>32</v>
      </c>
      <c r="AX107" s="14" t="s">
        <v>77</v>
      </c>
      <c r="AY107" s="254" t="s">
        <v>139</v>
      </c>
    </row>
    <row r="108" s="2" customFormat="1" ht="24.15" customHeight="1">
      <c r="A108" s="40"/>
      <c r="B108" s="41"/>
      <c r="C108" s="214" t="s">
        <v>180</v>
      </c>
      <c r="D108" s="214" t="s">
        <v>141</v>
      </c>
      <c r="E108" s="215" t="s">
        <v>777</v>
      </c>
      <c r="F108" s="216" t="s">
        <v>778</v>
      </c>
      <c r="G108" s="217" t="s">
        <v>552</v>
      </c>
      <c r="H108" s="218">
        <v>9</v>
      </c>
      <c r="I108" s="219"/>
      <c r="J108" s="220">
        <f>ROUND(I108*H108,2)</f>
        <v>0</v>
      </c>
      <c r="K108" s="216" t="s">
        <v>145</v>
      </c>
      <c r="L108" s="46"/>
      <c r="M108" s="221" t="s">
        <v>19</v>
      </c>
      <c r="N108" s="222" t="s">
        <v>41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146</v>
      </c>
      <c r="AT108" s="225" t="s">
        <v>141</v>
      </c>
      <c r="AU108" s="225" t="s">
        <v>79</v>
      </c>
      <c r="AY108" s="19" t="s">
        <v>139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77</v>
      </c>
      <c r="BK108" s="226">
        <f>ROUND(I108*H108,2)</f>
        <v>0</v>
      </c>
      <c r="BL108" s="19" t="s">
        <v>146</v>
      </c>
      <c r="BM108" s="225" t="s">
        <v>779</v>
      </c>
    </row>
    <row r="109" s="2" customFormat="1">
      <c r="A109" s="40"/>
      <c r="B109" s="41"/>
      <c r="C109" s="42"/>
      <c r="D109" s="227" t="s">
        <v>148</v>
      </c>
      <c r="E109" s="42"/>
      <c r="F109" s="228" t="s">
        <v>780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148</v>
      </c>
      <c r="AU109" s="19" t="s">
        <v>79</v>
      </c>
    </row>
    <row r="110" s="13" customFormat="1">
      <c r="A110" s="13"/>
      <c r="B110" s="232"/>
      <c r="C110" s="233"/>
      <c r="D110" s="234" t="s">
        <v>150</v>
      </c>
      <c r="E110" s="235" t="s">
        <v>19</v>
      </c>
      <c r="F110" s="236" t="s">
        <v>781</v>
      </c>
      <c r="G110" s="233"/>
      <c r="H110" s="237">
        <v>9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150</v>
      </c>
      <c r="AU110" s="243" t="s">
        <v>79</v>
      </c>
      <c r="AV110" s="13" t="s">
        <v>79</v>
      </c>
      <c r="AW110" s="13" t="s">
        <v>32</v>
      </c>
      <c r="AX110" s="13" t="s">
        <v>70</v>
      </c>
      <c r="AY110" s="243" t="s">
        <v>139</v>
      </c>
    </row>
    <row r="111" s="14" customFormat="1">
      <c r="A111" s="14"/>
      <c r="B111" s="244"/>
      <c r="C111" s="245"/>
      <c r="D111" s="234" t="s">
        <v>150</v>
      </c>
      <c r="E111" s="246" t="s">
        <v>19</v>
      </c>
      <c r="F111" s="247" t="s">
        <v>152</v>
      </c>
      <c r="G111" s="245"/>
      <c r="H111" s="248">
        <v>9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150</v>
      </c>
      <c r="AU111" s="254" t="s">
        <v>79</v>
      </c>
      <c r="AV111" s="14" t="s">
        <v>146</v>
      </c>
      <c r="AW111" s="14" t="s">
        <v>32</v>
      </c>
      <c r="AX111" s="14" t="s">
        <v>77</v>
      </c>
      <c r="AY111" s="254" t="s">
        <v>139</v>
      </c>
    </row>
    <row r="112" s="2" customFormat="1" ht="24.15" customHeight="1">
      <c r="A112" s="40"/>
      <c r="B112" s="41"/>
      <c r="C112" s="276" t="s">
        <v>187</v>
      </c>
      <c r="D112" s="276" t="s">
        <v>326</v>
      </c>
      <c r="E112" s="277" t="s">
        <v>782</v>
      </c>
      <c r="F112" s="278" t="s">
        <v>783</v>
      </c>
      <c r="G112" s="279" t="s">
        <v>552</v>
      </c>
      <c r="H112" s="280">
        <v>9</v>
      </c>
      <c r="I112" s="281"/>
      <c r="J112" s="282">
        <f>ROUND(I112*H112,2)</f>
        <v>0</v>
      </c>
      <c r="K112" s="278" t="s">
        <v>19</v>
      </c>
      <c r="L112" s="283"/>
      <c r="M112" s="284" t="s">
        <v>19</v>
      </c>
      <c r="N112" s="285" t="s">
        <v>41</v>
      </c>
      <c r="O112" s="86"/>
      <c r="P112" s="223">
        <f>O112*H112</f>
        <v>0</v>
      </c>
      <c r="Q112" s="223">
        <v>0.012</v>
      </c>
      <c r="R112" s="223">
        <f>Q112*H112</f>
        <v>0.108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193</v>
      </c>
      <c r="AT112" s="225" t="s">
        <v>326</v>
      </c>
      <c r="AU112" s="225" t="s">
        <v>79</v>
      </c>
      <c r="AY112" s="19" t="s">
        <v>139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77</v>
      </c>
      <c r="BK112" s="226">
        <f>ROUND(I112*H112,2)</f>
        <v>0</v>
      </c>
      <c r="BL112" s="19" t="s">
        <v>146</v>
      </c>
      <c r="BM112" s="225" t="s">
        <v>784</v>
      </c>
    </row>
    <row r="113" s="2" customFormat="1">
      <c r="A113" s="40"/>
      <c r="B113" s="41"/>
      <c r="C113" s="42"/>
      <c r="D113" s="234" t="s">
        <v>567</v>
      </c>
      <c r="E113" s="42"/>
      <c r="F113" s="290" t="s">
        <v>785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567</v>
      </c>
      <c r="AU113" s="19" t="s">
        <v>79</v>
      </c>
    </row>
    <row r="114" s="13" customFormat="1">
      <c r="A114" s="13"/>
      <c r="B114" s="232"/>
      <c r="C114" s="233"/>
      <c r="D114" s="234" t="s">
        <v>150</v>
      </c>
      <c r="E114" s="235" t="s">
        <v>19</v>
      </c>
      <c r="F114" s="236" t="s">
        <v>781</v>
      </c>
      <c r="G114" s="233"/>
      <c r="H114" s="237">
        <v>9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150</v>
      </c>
      <c r="AU114" s="243" t="s">
        <v>79</v>
      </c>
      <c r="AV114" s="13" t="s">
        <v>79</v>
      </c>
      <c r="AW114" s="13" t="s">
        <v>32</v>
      </c>
      <c r="AX114" s="13" t="s">
        <v>70</v>
      </c>
      <c r="AY114" s="243" t="s">
        <v>139</v>
      </c>
    </row>
    <row r="115" s="14" customFormat="1">
      <c r="A115" s="14"/>
      <c r="B115" s="244"/>
      <c r="C115" s="245"/>
      <c r="D115" s="234" t="s">
        <v>150</v>
      </c>
      <c r="E115" s="246" t="s">
        <v>19</v>
      </c>
      <c r="F115" s="247" t="s">
        <v>152</v>
      </c>
      <c r="G115" s="245"/>
      <c r="H115" s="248">
        <v>9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150</v>
      </c>
      <c r="AU115" s="254" t="s">
        <v>79</v>
      </c>
      <c r="AV115" s="14" t="s">
        <v>146</v>
      </c>
      <c r="AW115" s="14" t="s">
        <v>32</v>
      </c>
      <c r="AX115" s="14" t="s">
        <v>77</v>
      </c>
      <c r="AY115" s="254" t="s">
        <v>139</v>
      </c>
    </row>
    <row r="116" s="2" customFormat="1" ht="16.5" customHeight="1">
      <c r="A116" s="40"/>
      <c r="B116" s="41"/>
      <c r="C116" s="214" t="s">
        <v>193</v>
      </c>
      <c r="D116" s="214" t="s">
        <v>141</v>
      </c>
      <c r="E116" s="215" t="s">
        <v>786</v>
      </c>
      <c r="F116" s="216" t="s">
        <v>787</v>
      </c>
      <c r="G116" s="217" t="s">
        <v>202</v>
      </c>
      <c r="H116" s="218">
        <v>6</v>
      </c>
      <c r="I116" s="219"/>
      <c r="J116" s="220">
        <f>ROUND(I116*H116,2)</f>
        <v>0</v>
      </c>
      <c r="K116" s="216" t="s">
        <v>145</v>
      </c>
      <c r="L116" s="46"/>
      <c r="M116" s="221" t="s">
        <v>19</v>
      </c>
      <c r="N116" s="222" t="s">
        <v>41</v>
      </c>
      <c r="O116" s="86"/>
      <c r="P116" s="223">
        <f>O116*H116</f>
        <v>0</v>
      </c>
      <c r="Q116" s="223">
        <v>1.6999999999999999E-07</v>
      </c>
      <c r="R116" s="223">
        <f>Q116*H116</f>
        <v>1.02E-06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146</v>
      </c>
      <c r="AT116" s="225" t="s">
        <v>141</v>
      </c>
      <c r="AU116" s="225" t="s">
        <v>79</v>
      </c>
      <c r="AY116" s="19" t="s">
        <v>139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77</v>
      </c>
      <c r="BK116" s="226">
        <f>ROUND(I116*H116,2)</f>
        <v>0</v>
      </c>
      <c r="BL116" s="19" t="s">
        <v>146</v>
      </c>
      <c r="BM116" s="225" t="s">
        <v>788</v>
      </c>
    </row>
    <row r="117" s="2" customFormat="1">
      <c r="A117" s="40"/>
      <c r="B117" s="41"/>
      <c r="C117" s="42"/>
      <c r="D117" s="227" t="s">
        <v>148</v>
      </c>
      <c r="E117" s="42"/>
      <c r="F117" s="228" t="s">
        <v>789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148</v>
      </c>
      <c r="AU117" s="19" t="s">
        <v>79</v>
      </c>
    </row>
    <row r="118" s="13" customFormat="1">
      <c r="A118" s="13"/>
      <c r="B118" s="232"/>
      <c r="C118" s="233"/>
      <c r="D118" s="234" t="s">
        <v>150</v>
      </c>
      <c r="E118" s="235" t="s">
        <v>19</v>
      </c>
      <c r="F118" s="236" t="s">
        <v>760</v>
      </c>
      <c r="G118" s="233"/>
      <c r="H118" s="237">
        <v>6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150</v>
      </c>
      <c r="AU118" s="243" t="s">
        <v>79</v>
      </c>
      <c r="AV118" s="13" t="s">
        <v>79</v>
      </c>
      <c r="AW118" s="13" t="s">
        <v>32</v>
      </c>
      <c r="AX118" s="13" t="s">
        <v>70</v>
      </c>
      <c r="AY118" s="243" t="s">
        <v>139</v>
      </c>
    </row>
    <row r="119" s="14" customFormat="1">
      <c r="A119" s="14"/>
      <c r="B119" s="244"/>
      <c r="C119" s="245"/>
      <c r="D119" s="234" t="s">
        <v>150</v>
      </c>
      <c r="E119" s="246" t="s">
        <v>19</v>
      </c>
      <c r="F119" s="247" t="s">
        <v>152</v>
      </c>
      <c r="G119" s="245"/>
      <c r="H119" s="248">
        <v>6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150</v>
      </c>
      <c r="AU119" s="254" t="s">
        <v>79</v>
      </c>
      <c r="AV119" s="14" t="s">
        <v>146</v>
      </c>
      <c r="AW119" s="14" t="s">
        <v>32</v>
      </c>
      <c r="AX119" s="14" t="s">
        <v>77</v>
      </c>
      <c r="AY119" s="254" t="s">
        <v>139</v>
      </c>
    </row>
    <row r="120" s="2" customFormat="1" ht="16.5" customHeight="1">
      <c r="A120" s="40"/>
      <c r="B120" s="41"/>
      <c r="C120" s="214" t="s">
        <v>199</v>
      </c>
      <c r="D120" s="214" t="s">
        <v>141</v>
      </c>
      <c r="E120" s="215" t="s">
        <v>790</v>
      </c>
      <c r="F120" s="216" t="s">
        <v>791</v>
      </c>
      <c r="G120" s="217" t="s">
        <v>202</v>
      </c>
      <c r="H120" s="218">
        <v>6</v>
      </c>
      <c r="I120" s="219"/>
      <c r="J120" s="220">
        <f>ROUND(I120*H120,2)</f>
        <v>0</v>
      </c>
      <c r="K120" s="216" t="s">
        <v>145</v>
      </c>
      <c r="L120" s="46"/>
      <c r="M120" s="221" t="s">
        <v>19</v>
      </c>
      <c r="N120" s="222" t="s">
        <v>41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146</v>
      </c>
      <c r="AT120" s="225" t="s">
        <v>141</v>
      </c>
      <c r="AU120" s="225" t="s">
        <v>79</v>
      </c>
      <c r="AY120" s="19" t="s">
        <v>139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77</v>
      </c>
      <c r="BK120" s="226">
        <f>ROUND(I120*H120,2)</f>
        <v>0</v>
      </c>
      <c r="BL120" s="19" t="s">
        <v>146</v>
      </c>
      <c r="BM120" s="225" t="s">
        <v>792</v>
      </c>
    </row>
    <row r="121" s="2" customFormat="1">
      <c r="A121" s="40"/>
      <c r="B121" s="41"/>
      <c r="C121" s="42"/>
      <c r="D121" s="227" t="s">
        <v>148</v>
      </c>
      <c r="E121" s="42"/>
      <c r="F121" s="228" t="s">
        <v>793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148</v>
      </c>
      <c r="AU121" s="19" t="s">
        <v>79</v>
      </c>
    </row>
    <row r="122" s="13" customFormat="1">
      <c r="A122" s="13"/>
      <c r="B122" s="232"/>
      <c r="C122" s="233"/>
      <c r="D122" s="234" t="s">
        <v>150</v>
      </c>
      <c r="E122" s="235" t="s">
        <v>19</v>
      </c>
      <c r="F122" s="236" t="s">
        <v>760</v>
      </c>
      <c r="G122" s="233"/>
      <c r="H122" s="237">
        <v>6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150</v>
      </c>
      <c r="AU122" s="243" t="s">
        <v>79</v>
      </c>
      <c r="AV122" s="13" t="s">
        <v>79</v>
      </c>
      <c r="AW122" s="13" t="s">
        <v>32</v>
      </c>
      <c r="AX122" s="13" t="s">
        <v>70</v>
      </c>
      <c r="AY122" s="243" t="s">
        <v>139</v>
      </c>
    </row>
    <row r="123" s="14" customFormat="1">
      <c r="A123" s="14"/>
      <c r="B123" s="244"/>
      <c r="C123" s="245"/>
      <c r="D123" s="234" t="s">
        <v>150</v>
      </c>
      <c r="E123" s="246" t="s">
        <v>19</v>
      </c>
      <c r="F123" s="247" t="s">
        <v>152</v>
      </c>
      <c r="G123" s="245"/>
      <c r="H123" s="248">
        <v>6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150</v>
      </c>
      <c r="AU123" s="254" t="s">
        <v>79</v>
      </c>
      <c r="AV123" s="14" t="s">
        <v>146</v>
      </c>
      <c r="AW123" s="14" t="s">
        <v>32</v>
      </c>
      <c r="AX123" s="14" t="s">
        <v>77</v>
      </c>
      <c r="AY123" s="254" t="s">
        <v>139</v>
      </c>
    </row>
    <row r="124" s="2" customFormat="1" ht="16.5" customHeight="1">
      <c r="A124" s="40"/>
      <c r="B124" s="41"/>
      <c r="C124" s="214" t="s">
        <v>206</v>
      </c>
      <c r="D124" s="214" t="s">
        <v>141</v>
      </c>
      <c r="E124" s="215" t="s">
        <v>660</v>
      </c>
      <c r="F124" s="216" t="s">
        <v>661</v>
      </c>
      <c r="G124" s="217" t="s">
        <v>552</v>
      </c>
      <c r="H124" s="218">
        <v>9</v>
      </c>
      <c r="I124" s="219"/>
      <c r="J124" s="220">
        <f>ROUND(I124*H124,2)</f>
        <v>0</v>
      </c>
      <c r="K124" s="216" t="s">
        <v>19</v>
      </c>
      <c r="L124" s="46"/>
      <c r="M124" s="221" t="s">
        <v>19</v>
      </c>
      <c r="N124" s="222" t="s">
        <v>41</v>
      </c>
      <c r="O124" s="86"/>
      <c r="P124" s="223">
        <f>O124*H124</f>
        <v>0</v>
      </c>
      <c r="Q124" s="223">
        <v>0.00015799999999999999</v>
      </c>
      <c r="R124" s="223">
        <f>Q124*H124</f>
        <v>0.0014219999999999999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146</v>
      </c>
      <c r="AT124" s="225" t="s">
        <v>141</v>
      </c>
      <c r="AU124" s="225" t="s">
        <v>79</v>
      </c>
      <c r="AY124" s="19" t="s">
        <v>139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77</v>
      </c>
      <c r="BK124" s="226">
        <f>ROUND(I124*H124,2)</f>
        <v>0</v>
      </c>
      <c r="BL124" s="19" t="s">
        <v>146</v>
      </c>
      <c r="BM124" s="225" t="s">
        <v>794</v>
      </c>
    </row>
    <row r="125" s="13" customFormat="1">
      <c r="A125" s="13"/>
      <c r="B125" s="232"/>
      <c r="C125" s="233"/>
      <c r="D125" s="234" t="s">
        <v>150</v>
      </c>
      <c r="E125" s="235" t="s">
        <v>19</v>
      </c>
      <c r="F125" s="236" t="s">
        <v>795</v>
      </c>
      <c r="G125" s="233"/>
      <c r="H125" s="237">
        <v>9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150</v>
      </c>
      <c r="AU125" s="243" t="s">
        <v>79</v>
      </c>
      <c r="AV125" s="13" t="s">
        <v>79</v>
      </c>
      <c r="AW125" s="13" t="s">
        <v>32</v>
      </c>
      <c r="AX125" s="13" t="s">
        <v>70</v>
      </c>
      <c r="AY125" s="243" t="s">
        <v>139</v>
      </c>
    </row>
    <row r="126" s="14" customFormat="1">
      <c r="A126" s="14"/>
      <c r="B126" s="244"/>
      <c r="C126" s="245"/>
      <c r="D126" s="234" t="s">
        <v>150</v>
      </c>
      <c r="E126" s="246" t="s">
        <v>19</v>
      </c>
      <c r="F126" s="247" t="s">
        <v>152</v>
      </c>
      <c r="G126" s="245"/>
      <c r="H126" s="248">
        <v>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150</v>
      </c>
      <c r="AU126" s="254" t="s">
        <v>79</v>
      </c>
      <c r="AV126" s="14" t="s">
        <v>146</v>
      </c>
      <c r="AW126" s="14" t="s">
        <v>32</v>
      </c>
      <c r="AX126" s="14" t="s">
        <v>77</v>
      </c>
      <c r="AY126" s="254" t="s">
        <v>139</v>
      </c>
    </row>
    <row r="127" s="2" customFormat="1" ht="16.5" customHeight="1">
      <c r="A127" s="40"/>
      <c r="B127" s="41"/>
      <c r="C127" s="276" t="s">
        <v>212</v>
      </c>
      <c r="D127" s="276" t="s">
        <v>326</v>
      </c>
      <c r="E127" s="277" t="s">
        <v>664</v>
      </c>
      <c r="F127" s="278" t="s">
        <v>665</v>
      </c>
      <c r="G127" s="279" t="s">
        <v>552</v>
      </c>
      <c r="H127" s="280">
        <v>9</v>
      </c>
      <c r="I127" s="281"/>
      <c r="J127" s="282">
        <f>ROUND(I127*H127,2)</f>
        <v>0</v>
      </c>
      <c r="K127" s="278" t="s">
        <v>19</v>
      </c>
      <c r="L127" s="283"/>
      <c r="M127" s="284" t="s">
        <v>19</v>
      </c>
      <c r="N127" s="285" t="s">
        <v>41</v>
      </c>
      <c r="O127" s="86"/>
      <c r="P127" s="223">
        <f>O127*H127</f>
        <v>0</v>
      </c>
      <c r="Q127" s="223">
        <v>0.00050000000000000001</v>
      </c>
      <c r="R127" s="223">
        <f>Q127*H127</f>
        <v>0.0045000000000000005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193</v>
      </c>
      <c r="AT127" s="225" t="s">
        <v>326</v>
      </c>
      <c r="AU127" s="225" t="s">
        <v>79</v>
      </c>
      <c r="AY127" s="19" t="s">
        <v>139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77</v>
      </c>
      <c r="BK127" s="226">
        <f>ROUND(I127*H127,2)</f>
        <v>0</v>
      </c>
      <c r="BL127" s="19" t="s">
        <v>146</v>
      </c>
      <c r="BM127" s="225" t="s">
        <v>796</v>
      </c>
    </row>
    <row r="128" s="13" customFormat="1">
      <c r="A128" s="13"/>
      <c r="B128" s="232"/>
      <c r="C128" s="233"/>
      <c r="D128" s="234" t="s">
        <v>150</v>
      </c>
      <c r="E128" s="235" t="s">
        <v>19</v>
      </c>
      <c r="F128" s="236" t="s">
        <v>795</v>
      </c>
      <c r="G128" s="233"/>
      <c r="H128" s="237">
        <v>9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150</v>
      </c>
      <c r="AU128" s="243" t="s">
        <v>79</v>
      </c>
      <c r="AV128" s="13" t="s">
        <v>79</v>
      </c>
      <c r="AW128" s="13" t="s">
        <v>32</v>
      </c>
      <c r="AX128" s="13" t="s">
        <v>70</v>
      </c>
      <c r="AY128" s="243" t="s">
        <v>139</v>
      </c>
    </row>
    <row r="129" s="14" customFormat="1">
      <c r="A129" s="14"/>
      <c r="B129" s="244"/>
      <c r="C129" s="245"/>
      <c r="D129" s="234" t="s">
        <v>150</v>
      </c>
      <c r="E129" s="246" t="s">
        <v>19</v>
      </c>
      <c r="F129" s="247" t="s">
        <v>152</v>
      </c>
      <c r="G129" s="245"/>
      <c r="H129" s="248">
        <v>9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150</v>
      </c>
      <c r="AU129" s="254" t="s">
        <v>79</v>
      </c>
      <c r="AV129" s="14" t="s">
        <v>146</v>
      </c>
      <c r="AW129" s="14" t="s">
        <v>32</v>
      </c>
      <c r="AX129" s="14" t="s">
        <v>77</v>
      </c>
      <c r="AY129" s="254" t="s">
        <v>139</v>
      </c>
    </row>
    <row r="130" s="2" customFormat="1" ht="16.5" customHeight="1">
      <c r="A130" s="40"/>
      <c r="B130" s="41"/>
      <c r="C130" s="214" t="s">
        <v>218</v>
      </c>
      <c r="D130" s="214" t="s">
        <v>141</v>
      </c>
      <c r="E130" s="215" t="s">
        <v>667</v>
      </c>
      <c r="F130" s="216" t="s">
        <v>668</v>
      </c>
      <c r="G130" s="217" t="s">
        <v>202</v>
      </c>
      <c r="H130" s="218">
        <v>6</v>
      </c>
      <c r="I130" s="219"/>
      <c r="J130" s="220">
        <f>ROUND(I130*H130,2)</f>
        <v>0</v>
      </c>
      <c r="K130" s="216" t="s">
        <v>145</v>
      </c>
      <c r="L130" s="46"/>
      <c r="M130" s="221" t="s">
        <v>19</v>
      </c>
      <c r="N130" s="222" t="s">
        <v>41</v>
      </c>
      <c r="O130" s="86"/>
      <c r="P130" s="223">
        <f>O130*H130</f>
        <v>0</v>
      </c>
      <c r="Q130" s="223">
        <v>9.4500000000000007E-05</v>
      </c>
      <c r="R130" s="223">
        <f>Q130*H130</f>
        <v>0.00056700000000000001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146</v>
      </c>
      <c r="AT130" s="225" t="s">
        <v>141</v>
      </c>
      <c r="AU130" s="225" t="s">
        <v>79</v>
      </c>
      <c r="AY130" s="19" t="s">
        <v>139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77</v>
      </c>
      <c r="BK130" s="226">
        <f>ROUND(I130*H130,2)</f>
        <v>0</v>
      </c>
      <c r="BL130" s="19" t="s">
        <v>146</v>
      </c>
      <c r="BM130" s="225" t="s">
        <v>797</v>
      </c>
    </row>
    <row r="131" s="2" customFormat="1">
      <c r="A131" s="40"/>
      <c r="B131" s="41"/>
      <c r="C131" s="42"/>
      <c r="D131" s="227" t="s">
        <v>148</v>
      </c>
      <c r="E131" s="42"/>
      <c r="F131" s="228" t="s">
        <v>670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148</v>
      </c>
      <c r="AU131" s="19" t="s">
        <v>79</v>
      </c>
    </row>
    <row r="132" s="12" customFormat="1" ht="22.8" customHeight="1">
      <c r="A132" s="12"/>
      <c r="B132" s="198"/>
      <c r="C132" s="199"/>
      <c r="D132" s="200" t="s">
        <v>69</v>
      </c>
      <c r="E132" s="212" t="s">
        <v>686</v>
      </c>
      <c r="F132" s="212" t="s">
        <v>687</v>
      </c>
      <c r="G132" s="199"/>
      <c r="H132" s="199"/>
      <c r="I132" s="202"/>
      <c r="J132" s="213">
        <f>BK132</f>
        <v>0</v>
      </c>
      <c r="K132" s="199"/>
      <c r="L132" s="204"/>
      <c r="M132" s="205"/>
      <c r="N132" s="206"/>
      <c r="O132" s="206"/>
      <c r="P132" s="207">
        <f>SUM(P133:P150)</f>
        <v>0</v>
      </c>
      <c r="Q132" s="206"/>
      <c r="R132" s="207">
        <f>SUM(R133:R150)</f>
        <v>1.6052843999999999</v>
      </c>
      <c r="S132" s="206"/>
      <c r="T132" s="208">
        <f>SUM(T133:T150)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9" t="s">
        <v>77</v>
      </c>
      <c r="AT132" s="210" t="s">
        <v>69</v>
      </c>
      <c r="AU132" s="210" t="s">
        <v>77</v>
      </c>
      <c r="AY132" s="209" t="s">
        <v>139</v>
      </c>
      <c r="BK132" s="211">
        <f>SUM(BK133:BK150)</f>
        <v>0</v>
      </c>
    </row>
    <row r="133" s="2" customFormat="1" ht="16.5" customHeight="1">
      <c r="A133" s="40"/>
      <c r="B133" s="41"/>
      <c r="C133" s="214" t="s">
        <v>224</v>
      </c>
      <c r="D133" s="214" t="s">
        <v>141</v>
      </c>
      <c r="E133" s="215" t="s">
        <v>715</v>
      </c>
      <c r="F133" s="216" t="s">
        <v>716</v>
      </c>
      <c r="G133" s="217" t="s">
        <v>552</v>
      </c>
      <c r="H133" s="218">
        <v>9</v>
      </c>
      <c r="I133" s="219"/>
      <c r="J133" s="220">
        <f>ROUND(I133*H133,2)</f>
        <v>0</v>
      </c>
      <c r="K133" s="216" t="s">
        <v>19</v>
      </c>
      <c r="L133" s="46"/>
      <c r="M133" s="221" t="s">
        <v>19</v>
      </c>
      <c r="N133" s="222" t="s">
        <v>41</v>
      </c>
      <c r="O133" s="86"/>
      <c r="P133" s="223">
        <f>O133*H133</f>
        <v>0</v>
      </c>
      <c r="Q133" s="223">
        <v>0.12303160000000001</v>
      </c>
      <c r="R133" s="223">
        <f>Q133*H133</f>
        <v>1.1072844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146</v>
      </c>
      <c r="AT133" s="225" t="s">
        <v>141</v>
      </c>
      <c r="AU133" s="225" t="s">
        <v>79</v>
      </c>
      <c r="AY133" s="19" t="s">
        <v>139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77</v>
      </c>
      <c r="BK133" s="226">
        <f>ROUND(I133*H133,2)</f>
        <v>0</v>
      </c>
      <c r="BL133" s="19" t="s">
        <v>146</v>
      </c>
      <c r="BM133" s="225" t="s">
        <v>798</v>
      </c>
    </row>
    <row r="134" s="13" customFormat="1">
      <c r="A134" s="13"/>
      <c r="B134" s="232"/>
      <c r="C134" s="233"/>
      <c r="D134" s="234" t="s">
        <v>150</v>
      </c>
      <c r="E134" s="235" t="s">
        <v>19</v>
      </c>
      <c r="F134" s="236" t="s">
        <v>799</v>
      </c>
      <c r="G134" s="233"/>
      <c r="H134" s="237">
        <v>9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150</v>
      </c>
      <c r="AU134" s="243" t="s">
        <v>79</v>
      </c>
      <c r="AV134" s="13" t="s">
        <v>79</v>
      </c>
      <c r="AW134" s="13" t="s">
        <v>32</v>
      </c>
      <c r="AX134" s="13" t="s">
        <v>70</v>
      </c>
      <c r="AY134" s="243" t="s">
        <v>139</v>
      </c>
    </row>
    <row r="135" s="14" customFormat="1">
      <c r="A135" s="14"/>
      <c r="B135" s="244"/>
      <c r="C135" s="245"/>
      <c r="D135" s="234" t="s">
        <v>150</v>
      </c>
      <c r="E135" s="246" t="s">
        <v>19</v>
      </c>
      <c r="F135" s="247" t="s">
        <v>152</v>
      </c>
      <c r="G135" s="245"/>
      <c r="H135" s="248">
        <v>9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150</v>
      </c>
      <c r="AU135" s="254" t="s">
        <v>79</v>
      </c>
      <c r="AV135" s="14" t="s">
        <v>146</v>
      </c>
      <c r="AW135" s="14" t="s">
        <v>32</v>
      </c>
      <c r="AX135" s="14" t="s">
        <v>77</v>
      </c>
      <c r="AY135" s="254" t="s">
        <v>139</v>
      </c>
    </row>
    <row r="136" s="2" customFormat="1" ht="16.5" customHeight="1">
      <c r="A136" s="40"/>
      <c r="B136" s="41"/>
      <c r="C136" s="276" t="s">
        <v>230</v>
      </c>
      <c r="D136" s="276" t="s">
        <v>326</v>
      </c>
      <c r="E136" s="277" t="s">
        <v>800</v>
      </c>
      <c r="F136" s="278" t="s">
        <v>801</v>
      </c>
      <c r="G136" s="279" t="s">
        <v>552</v>
      </c>
      <c r="H136" s="280">
        <v>9</v>
      </c>
      <c r="I136" s="281"/>
      <c r="J136" s="282">
        <f>ROUND(I136*H136,2)</f>
        <v>0</v>
      </c>
      <c r="K136" s="278" t="s">
        <v>19</v>
      </c>
      <c r="L136" s="283"/>
      <c r="M136" s="284" t="s">
        <v>19</v>
      </c>
      <c r="N136" s="285" t="s">
        <v>41</v>
      </c>
      <c r="O136" s="86"/>
      <c r="P136" s="223">
        <f>O136*H136</f>
        <v>0</v>
      </c>
      <c r="Q136" s="223">
        <v>0.014</v>
      </c>
      <c r="R136" s="223">
        <f>Q136*H136</f>
        <v>0.126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193</v>
      </c>
      <c r="AT136" s="225" t="s">
        <v>326</v>
      </c>
      <c r="AU136" s="225" t="s">
        <v>79</v>
      </c>
      <c r="AY136" s="19" t="s">
        <v>139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77</v>
      </c>
      <c r="BK136" s="226">
        <f>ROUND(I136*H136,2)</f>
        <v>0</v>
      </c>
      <c r="BL136" s="19" t="s">
        <v>146</v>
      </c>
      <c r="BM136" s="225" t="s">
        <v>802</v>
      </c>
    </row>
    <row r="137" s="13" customFormat="1">
      <c r="A137" s="13"/>
      <c r="B137" s="232"/>
      <c r="C137" s="233"/>
      <c r="D137" s="234" t="s">
        <v>150</v>
      </c>
      <c r="E137" s="235" t="s">
        <v>19</v>
      </c>
      <c r="F137" s="236" t="s">
        <v>799</v>
      </c>
      <c r="G137" s="233"/>
      <c r="H137" s="237">
        <v>9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150</v>
      </c>
      <c r="AU137" s="243" t="s">
        <v>79</v>
      </c>
      <c r="AV137" s="13" t="s">
        <v>79</v>
      </c>
      <c r="AW137" s="13" t="s">
        <v>32</v>
      </c>
      <c r="AX137" s="13" t="s">
        <v>70</v>
      </c>
      <c r="AY137" s="243" t="s">
        <v>139</v>
      </c>
    </row>
    <row r="138" s="14" customFormat="1">
      <c r="A138" s="14"/>
      <c r="B138" s="244"/>
      <c r="C138" s="245"/>
      <c r="D138" s="234" t="s">
        <v>150</v>
      </c>
      <c r="E138" s="246" t="s">
        <v>19</v>
      </c>
      <c r="F138" s="247" t="s">
        <v>152</v>
      </c>
      <c r="G138" s="245"/>
      <c r="H138" s="248">
        <v>9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150</v>
      </c>
      <c r="AU138" s="254" t="s">
        <v>79</v>
      </c>
      <c r="AV138" s="14" t="s">
        <v>146</v>
      </c>
      <c r="AW138" s="14" t="s">
        <v>32</v>
      </c>
      <c r="AX138" s="14" t="s">
        <v>77</v>
      </c>
      <c r="AY138" s="254" t="s">
        <v>139</v>
      </c>
    </row>
    <row r="139" s="2" customFormat="1" ht="16.5" customHeight="1">
      <c r="A139" s="40"/>
      <c r="B139" s="41"/>
      <c r="C139" s="276" t="s">
        <v>8</v>
      </c>
      <c r="D139" s="276" t="s">
        <v>326</v>
      </c>
      <c r="E139" s="277" t="s">
        <v>722</v>
      </c>
      <c r="F139" s="278" t="s">
        <v>803</v>
      </c>
      <c r="G139" s="279" t="s">
        <v>552</v>
      </c>
      <c r="H139" s="280">
        <v>9</v>
      </c>
      <c r="I139" s="281"/>
      <c r="J139" s="282">
        <f>ROUND(I139*H139,2)</f>
        <v>0</v>
      </c>
      <c r="K139" s="278" t="s">
        <v>19</v>
      </c>
      <c r="L139" s="283"/>
      <c r="M139" s="284" t="s">
        <v>19</v>
      </c>
      <c r="N139" s="285" t="s">
        <v>41</v>
      </c>
      <c r="O139" s="86"/>
      <c r="P139" s="223">
        <f>O139*H139</f>
        <v>0</v>
      </c>
      <c r="Q139" s="223">
        <v>0.01</v>
      </c>
      <c r="R139" s="223">
        <f>Q139*H139</f>
        <v>0.089999999999999997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193</v>
      </c>
      <c r="AT139" s="225" t="s">
        <v>326</v>
      </c>
      <c r="AU139" s="225" t="s">
        <v>79</v>
      </c>
      <c r="AY139" s="19" t="s">
        <v>139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77</v>
      </c>
      <c r="BK139" s="226">
        <f>ROUND(I139*H139,2)</f>
        <v>0</v>
      </c>
      <c r="BL139" s="19" t="s">
        <v>146</v>
      </c>
      <c r="BM139" s="225" t="s">
        <v>804</v>
      </c>
    </row>
    <row r="140" s="13" customFormat="1">
      <c r="A140" s="13"/>
      <c r="B140" s="232"/>
      <c r="C140" s="233"/>
      <c r="D140" s="234" t="s">
        <v>150</v>
      </c>
      <c r="E140" s="235" t="s">
        <v>19</v>
      </c>
      <c r="F140" s="236" t="s">
        <v>805</v>
      </c>
      <c r="G140" s="233"/>
      <c r="H140" s="237">
        <v>9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150</v>
      </c>
      <c r="AU140" s="243" t="s">
        <v>79</v>
      </c>
      <c r="AV140" s="13" t="s">
        <v>79</v>
      </c>
      <c r="AW140" s="13" t="s">
        <v>32</v>
      </c>
      <c r="AX140" s="13" t="s">
        <v>70</v>
      </c>
      <c r="AY140" s="243" t="s">
        <v>139</v>
      </c>
    </row>
    <row r="141" s="14" customFormat="1">
      <c r="A141" s="14"/>
      <c r="B141" s="244"/>
      <c r="C141" s="245"/>
      <c r="D141" s="234" t="s">
        <v>150</v>
      </c>
      <c r="E141" s="246" t="s">
        <v>19</v>
      </c>
      <c r="F141" s="247" t="s">
        <v>152</v>
      </c>
      <c r="G141" s="245"/>
      <c r="H141" s="248">
        <v>9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150</v>
      </c>
      <c r="AU141" s="254" t="s">
        <v>79</v>
      </c>
      <c r="AV141" s="14" t="s">
        <v>146</v>
      </c>
      <c r="AW141" s="14" t="s">
        <v>32</v>
      </c>
      <c r="AX141" s="14" t="s">
        <v>77</v>
      </c>
      <c r="AY141" s="254" t="s">
        <v>139</v>
      </c>
    </row>
    <row r="142" s="2" customFormat="1" ht="16.5" customHeight="1">
      <c r="A142" s="40"/>
      <c r="B142" s="41"/>
      <c r="C142" s="214" t="s">
        <v>253</v>
      </c>
      <c r="D142" s="214" t="s">
        <v>141</v>
      </c>
      <c r="E142" s="215" t="s">
        <v>738</v>
      </c>
      <c r="F142" s="216" t="s">
        <v>739</v>
      </c>
      <c r="G142" s="217" t="s">
        <v>552</v>
      </c>
      <c r="H142" s="218">
        <v>9</v>
      </c>
      <c r="I142" s="219"/>
      <c r="J142" s="220">
        <f>ROUND(I142*H142,2)</f>
        <v>0</v>
      </c>
      <c r="K142" s="216" t="s">
        <v>19</v>
      </c>
      <c r="L142" s="46"/>
      <c r="M142" s="221" t="s">
        <v>19</v>
      </c>
      <c r="N142" s="222" t="s">
        <v>41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740</v>
      </c>
      <c r="AT142" s="225" t="s">
        <v>141</v>
      </c>
      <c r="AU142" s="225" t="s">
        <v>79</v>
      </c>
      <c r="AY142" s="19" t="s">
        <v>139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77</v>
      </c>
      <c r="BK142" s="226">
        <f>ROUND(I142*H142,2)</f>
        <v>0</v>
      </c>
      <c r="BL142" s="19" t="s">
        <v>740</v>
      </c>
      <c r="BM142" s="225" t="s">
        <v>806</v>
      </c>
    </row>
    <row r="143" s="2" customFormat="1" ht="21.75" customHeight="1">
      <c r="A143" s="40"/>
      <c r="B143" s="41"/>
      <c r="C143" s="214" t="s">
        <v>259</v>
      </c>
      <c r="D143" s="214" t="s">
        <v>141</v>
      </c>
      <c r="E143" s="215" t="s">
        <v>742</v>
      </c>
      <c r="F143" s="216" t="s">
        <v>743</v>
      </c>
      <c r="G143" s="217" t="s">
        <v>552</v>
      </c>
      <c r="H143" s="218">
        <v>9</v>
      </c>
      <c r="I143" s="219"/>
      <c r="J143" s="220">
        <f>ROUND(I143*H143,2)</f>
        <v>0</v>
      </c>
      <c r="K143" s="216" t="s">
        <v>19</v>
      </c>
      <c r="L143" s="46"/>
      <c r="M143" s="221" t="s">
        <v>19</v>
      </c>
      <c r="N143" s="222" t="s">
        <v>41</v>
      </c>
      <c r="O143" s="86"/>
      <c r="P143" s="223">
        <f>O143*H143</f>
        <v>0</v>
      </c>
      <c r="Q143" s="223">
        <v>0.025000000000000001</v>
      </c>
      <c r="R143" s="223">
        <f>Q143*H143</f>
        <v>0.22500000000000001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146</v>
      </c>
      <c r="AT143" s="225" t="s">
        <v>141</v>
      </c>
      <c r="AU143" s="225" t="s">
        <v>79</v>
      </c>
      <c r="AY143" s="19" t="s">
        <v>139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77</v>
      </c>
      <c r="BK143" s="226">
        <f>ROUND(I143*H143,2)</f>
        <v>0</v>
      </c>
      <c r="BL143" s="19" t="s">
        <v>146</v>
      </c>
      <c r="BM143" s="225" t="s">
        <v>807</v>
      </c>
    </row>
    <row r="144" s="13" customFormat="1">
      <c r="A144" s="13"/>
      <c r="B144" s="232"/>
      <c r="C144" s="233"/>
      <c r="D144" s="234" t="s">
        <v>150</v>
      </c>
      <c r="E144" s="235" t="s">
        <v>19</v>
      </c>
      <c r="F144" s="236" t="s">
        <v>808</v>
      </c>
      <c r="G144" s="233"/>
      <c r="H144" s="237">
        <v>9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150</v>
      </c>
      <c r="AU144" s="243" t="s">
        <v>79</v>
      </c>
      <c r="AV144" s="13" t="s">
        <v>79</v>
      </c>
      <c r="AW144" s="13" t="s">
        <v>32</v>
      </c>
      <c r="AX144" s="13" t="s">
        <v>70</v>
      </c>
      <c r="AY144" s="243" t="s">
        <v>139</v>
      </c>
    </row>
    <row r="145" s="14" customFormat="1">
      <c r="A145" s="14"/>
      <c r="B145" s="244"/>
      <c r="C145" s="245"/>
      <c r="D145" s="234" t="s">
        <v>150</v>
      </c>
      <c r="E145" s="246" t="s">
        <v>19</v>
      </c>
      <c r="F145" s="247" t="s">
        <v>152</v>
      </c>
      <c r="G145" s="245"/>
      <c r="H145" s="248">
        <v>9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150</v>
      </c>
      <c r="AU145" s="254" t="s">
        <v>79</v>
      </c>
      <c r="AV145" s="14" t="s">
        <v>146</v>
      </c>
      <c r="AW145" s="14" t="s">
        <v>32</v>
      </c>
      <c r="AX145" s="14" t="s">
        <v>77</v>
      </c>
      <c r="AY145" s="254" t="s">
        <v>139</v>
      </c>
    </row>
    <row r="146" s="2" customFormat="1" ht="24.15" customHeight="1">
      <c r="A146" s="40"/>
      <c r="B146" s="41"/>
      <c r="C146" s="214" t="s">
        <v>264</v>
      </c>
      <c r="D146" s="214" t="s">
        <v>141</v>
      </c>
      <c r="E146" s="215" t="s">
        <v>746</v>
      </c>
      <c r="F146" s="216" t="s">
        <v>809</v>
      </c>
      <c r="G146" s="217" t="s">
        <v>202</v>
      </c>
      <c r="H146" s="218">
        <v>6</v>
      </c>
      <c r="I146" s="219"/>
      <c r="J146" s="220">
        <f>ROUND(I146*H146,2)</f>
        <v>0</v>
      </c>
      <c r="K146" s="216" t="s">
        <v>19</v>
      </c>
      <c r="L146" s="46"/>
      <c r="M146" s="221" t="s">
        <v>19</v>
      </c>
      <c r="N146" s="222" t="s">
        <v>41</v>
      </c>
      <c r="O146" s="86"/>
      <c r="P146" s="223">
        <f>O146*H146</f>
        <v>0</v>
      </c>
      <c r="Q146" s="223">
        <v>0.00050000000000000001</v>
      </c>
      <c r="R146" s="223">
        <f>Q146*H146</f>
        <v>0.0030000000000000001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146</v>
      </c>
      <c r="AT146" s="225" t="s">
        <v>141</v>
      </c>
      <c r="AU146" s="225" t="s">
        <v>79</v>
      </c>
      <c r="AY146" s="19" t="s">
        <v>139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77</v>
      </c>
      <c r="BK146" s="226">
        <f>ROUND(I146*H146,2)</f>
        <v>0</v>
      </c>
      <c r="BL146" s="19" t="s">
        <v>146</v>
      </c>
      <c r="BM146" s="225" t="s">
        <v>810</v>
      </c>
    </row>
    <row r="147" s="2" customFormat="1" ht="24.15" customHeight="1">
      <c r="A147" s="40"/>
      <c r="B147" s="41"/>
      <c r="C147" s="214" t="s">
        <v>273</v>
      </c>
      <c r="D147" s="214" t="s">
        <v>141</v>
      </c>
      <c r="E147" s="215" t="s">
        <v>811</v>
      </c>
      <c r="F147" s="216" t="s">
        <v>812</v>
      </c>
      <c r="G147" s="217" t="s">
        <v>552</v>
      </c>
      <c r="H147" s="218">
        <v>9</v>
      </c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41</v>
      </c>
      <c r="O147" s="86"/>
      <c r="P147" s="223">
        <f>O147*H147</f>
        <v>0</v>
      </c>
      <c r="Q147" s="223">
        <v>0.0060000000000000001</v>
      </c>
      <c r="R147" s="223">
        <f>Q147*H147</f>
        <v>0.053999999999999999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146</v>
      </c>
      <c r="AT147" s="225" t="s">
        <v>141</v>
      </c>
      <c r="AU147" s="225" t="s">
        <v>79</v>
      </c>
      <c r="AY147" s="19" t="s">
        <v>139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77</v>
      </c>
      <c r="BK147" s="226">
        <f>ROUND(I147*H147,2)</f>
        <v>0</v>
      </c>
      <c r="BL147" s="19" t="s">
        <v>146</v>
      </c>
      <c r="BM147" s="225" t="s">
        <v>813</v>
      </c>
    </row>
    <row r="148" s="2" customFormat="1">
      <c r="A148" s="40"/>
      <c r="B148" s="41"/>
      <c r="C148" s="42"/>
      <c r="D148" s="234" t="s">
        <v>567</v>
      </c>
      <c r="E148" s="42"/>
      <c r="F148" s="290" t="s">
        <v>814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567</v>
      </c>
      <c r="AU148" s="19" t="s">
        <v>79</v>
      </c>
    </row>
    <row r="149" s="13" customFormat="1">
      <c r="A149" s="13"/>
      <c r="B149" s="232"/>
      <c r="C149" s="233"/>
      <c r="D149" s="234" t="s">
        <v>150</v>
      </c>
      <c r="E149" s="235" t="s">
        <v>19</v>
      </c>
      <c r="F149" s="236" t="s">
        <v>815</v>
      </c>
      <c r="G149" s="233"/>
      <c r="H149" s="237">
        <v>9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150</v>
      </c>
      <c r="AU149" s="243" t="s">
        <v>79</v>
      </c>
      <c r="AV149" s="13" t="s">
        <v>79</v>
      </c>
      <c r="AW149" s="13" t="s">
        <v>32</v>
      </c>
      <c r="AX149" s="13" t="s">
        <v>70</v>
      </c>
      <c r="AY149" s="243" t="s">
        <v>139</v>
      </c>
    </row>
    <row r="150" s="14" customFormat="1">
      <c r="A150" s="14"/>
      <c r="B150" s="244"/>
      <c r="C150" s="245"/>
      <c r="D150" s="234" t="s">
        <v>150</v>
      </c>
      <c r="E150" s="246" t="s">
        <v>19</v>
      </c>
      <c r="F150" s="247" t="s">
        <v>152</v>
      </c>
      <c r="G150" s="245"/>
      <c r="H150" s="248">
        <v>9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150</v>
      </c>
      <c r="AU150" s="254" t="s">
        <v>79</v>
      </c>
      <c r="AV150" s="14" t="s">
        <v>146</v>
      </c>
      <c r="AW150" s="14" t="s">
        <v>32</v>
      </c>
      <c r="AX150" s="14" t="s">
        <v>77</v>
      </c>
      <c r="AY150" s="254" t="s">
        <v>139</v>
      </c>
    </row>
    <row r="151" s="12" customFormat="1" ht="22.8" customHeight="1">
      <c r="A151" s="12"/>
      <c r="B151" s="198"/>
      <c r="C151" s="199"/>
      <c r="D151" s="200" t="s">
        <v>69</v>
      </c>
      <c r="E151" s="212" t="s">
        <v>531</v>
      </c>
      <c r="F151" s="212" t="s">
        <v>532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SUM(P152:P153)</f>
        <v>0</v>
      </c>
      <c r="Q151" s="206"/>
      <c r="R151" s="207">
        <f>SUM(R152:R153)</f>
        <v>0</v>
      </c>
      <c r="S151" s="206"/>
      <c r="T151" s="208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77</v>
      </c>
      <c r="AT151" s="210" t="s">
        <v>69</v>
      </c>
      <c r="AU151" s="210" t="s">
        <v>77</v>
      </c>
      <c r="AY151" s="209" t="s">
        <v>139</v>
      </c>
      <c r="BK151" s="211">
        <f>SUM(BK152:BK153)</f>
        <v>0</v>
      </c>
    </row>
    <row r="152" s="2" customFormat="1" ht="24.15" customHeight="1">
      <c r="A152" s="40"/>
      <c r="B152" s="41"/>
      <c r="C152" s="214" t="s">
        <v>282</v>
      </c>
      <c r="D152" s="214" t="s">
        <v>141</v>
      </c>
      <c r="E152" s="215" t="s">
        <v>816</v>
      </c>
      <c r="F152" s="216" t="s">
        <v>817</v>
      </c>
      <c r="G152" s="217" t="s">
        <v>290</v>
      </c>
      <c r="H152" s="218">
        <v>1.726</v>
      </c>
      <c r="I152" s="219"/>
      <c r="J152" s="220">
        <f>ROUND(I152*H152,2)</f>
        <v>0</v>
      </c>
      <c r="K152" s="216" t="s">
        <v>145</v>
      </c>
      <c r="L152" s="46"/>
      <c r="M152" s="221" t="s">
        <v>19</v>
      </c>
      <c r="N152" s="222" t="s">
        <v>41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146</v>
      </c>
      <c r="AT152" s="225" t="s">
        <v>141</v>
      </c>
      <c r="AU152" s="225" t="s">
        <v>79</v>
      </c>
      <c r="AY152" s="19" t="s">
        <v>139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77</v>
      </c>
      <c r="BK152" s="226">
        <f>ROUND(I152*H152,2)</f>
        <v>0</v>
      </c>
      <c r="BL152" s="19" t="s">
        <v>146</v>
      </c>
      <c r="BM152" s="225" t="s">
        <v>818</v>
      </c>
    </row>
    <row r="153" s="2" customFormat="1">
      <c r="A153" s="40"/>
      <c r="B153" s="41"/>
      <c r="C153" s="42"/>
      <c r="D153" s="227" t="s">
        <v>148</v>
      </c>
      <c r="E153" s="42"/>
      <c r="F153" s="228" t="s">
        <v>819</v>
      </c>
      <c r="G153" s="42"/>
      <c r="H153" s="42"/>
      <c r="I153" s="229"/>
      <c r="J153" s="42"/>
      <c r="K153" s="42"/>
      <c r="L153" s="46"/>
      <c r="M153" s="286"/>
      <c r="N153" s="287"/>
      <c r="O153" s="288"/>
      <c r="P153" s="288"/>
      <c r="Q153" s="288"/>
      <c r="R153" s="288"/>
      <c r="S153" s="288"/>
      <c r="T153" s="289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148</v>
      </c>
      <c r="AU153" s="19" t="s">
        <v>79</v>
      </c>
    </row>
    <row r="154" s="2" customFormat="1" ht="6.96" customHeight="1">
      <c r="A154" s="40"/>
      <c r="B154" s="61"/>
      <c r="C154" s="62"/>
      <c r="D154" s="62"/>
      <c r="E154" s="62"/>
      <c r="F154" s="62"/>
      <c r="G154" s="62"/>
      <c r="H154" s="62"/>
      <c r="I154" s="62"/>
      <c r="J154" s="62"/>
      <c r="K154" s="62"/>
      <c r="L154" s="46"/>
      <c r="M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</row>
  </sheetData>
  <sheetProtection sheet="1" autoFilter="0" formatColumns="0" formatRows="0" objects="1" scenarios="1" spinCount="100000" saltValue="AkAM8FJ+chQxNjuXKQQEbsJ5u7i0wnVGL3XRmDUSu1geHVxy0cYMzgk/kMXHO7b0iRJcpxIM/vScfQm+HC8XeA==" hashValue="SCfdoV7/NGRNfqntahKqc7Gby9CW9l4CEDl9RJBB7pHKdoDUMhinft9jeTgIEFFW/bdNe4mcWGafFh48yr9cew==" algorithmName="SHA-512" password="CC51"/>
  <autoFilter ref="C88:K1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2_01/871161211"/>
    <hyperlink ref="F101" r:id="rId2" display="https://podminky.urs.cz/item/CS_URS_2022_01/877161101"/>
    <hyperlink ref="F109" r:id="rId3" display="https://podminky.urs.cz/item/CS_URS_2022_01/877251120"/>
    <hyperlink ref="F117" r:id="rId4" display="https://podminky.urs.cz/item/CS_URS_2022_01/892233122"/>
    <hyperlink ref="F121" r:id="rId5" display="https://podminky.urs.cz/item/CS_URS_2022_01/892241111"/>
    <hyperlink ref="F131" r:id="rId6" display="https://podminky.urs.cz/item/CS_URS_2022_01/899722113"/>
    <hyperlink ref="F153" r:id="rId7" display="https://podminky.urs.cz/item/CS_URS_2022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1" customFormat="1" ht="12" customHeight="1">
      <c r="B8" s="22"/>
      <c r="D8" s="144" t="s">
        <v>109</v>
      </c>
      <c r="L8" s="22"/>
    </row>
    <row r="9" s="2" customFormat="1" ht="16.5" customHeight="1">
      <c r="A9" s="40"/>
      <c r="B9" s="46"/>
      <c r="C9" s="40"/>
      <c r="D9" s="40"/>
      <c r="E9" s="145" t="s">
        <v>110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820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27. 5. 2022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34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36</v>
      </c>
      <c r="E32" s="40"/>
      <c r="F32" s="40"/>
      <c r="G32" s="40"/>
      <c r="H32" s="40"/>
      <c r="I32" s="40"/>
      <c r="J32" s="155">
        <f>ROUND(J88,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38</v>
      </c>
      <c r="G34" s="40"/>
      <c r="H34" s="40"/>
      <c r="I34" s="156" t="s">
        <v>37</v>
      </c>
      <c r="J34" s="156" t="s">
        <v>39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40</v>
      </c>
      <c r="E35" s="144" t="s">
        <v>41</v>
      </c>
      <c r="F35" s="158">
        <f>ROUND((SUM(BE88:BE139)),  2)</f>
        <v>0</v>
      </c>
      <c r="G35" s="40"/>
      <c r="H35" s="40"/>
      <c r="I35" s="159">
        <v>0.20999999999999999</v>
      </c>
      <c r="J35" s="158">
        <f>ROUND(((SUM(BE88:BE139))*I35),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42</v>
      </c>
      <c r="F36" s="158">
        <f>ROUND((SUM(BF88:BF139)),  2)</f>
        <v>0</v>
      </c>
      <c r="G36" s="40"/>
      <c r="H36" s="40"/>
      <c r="I36" s="159">
        <v>0.14999999999999999</v>
      </c>
      <c r="J36" s="158">
        <f>ROUND(((SUM(BF88:BF139))*I36),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43</v>
      </c>
      <c r="F37" s="158">
        <f>ROUND((SUM(BG88:BG139)),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44</v>
      </c>
      <c r="F38" s="158">
        <f>ROUND((SUM(BH88:BH139)),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45</v>
      </c>
      <c r="F39" s="158">
        <f>ROUND((SUM(BI88:BI139)),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46</v>
      </c>
      <c r="E41" s="162"/>
      <c r="F41" s="162"/>
      <c r="G41" s="163" t="s">
        <v>47</v>
      </c>
      <c r="H41" s="164" t="s">
        <v>48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Buchlovice - oprava části vodovodního řadu B-2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110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001.004 - Provizorní zásobení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Buchlovice</v>
      </c>
      <c r="G56" s="42"/>
      <c r="H56" s="42"/>
      <c r="I56" s="34" t="s">
        <v>23</v>
      </c>
      <c r="J56" s="74" t="str">
        <f>IF(J14="","",J14)</f>
        <v>27. 5. 2022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114</v>
      </c>
      <c r="D61" s="173"/>
      <c r="E61" s="173"/>
      <c r="F61" s="173"/>
      <c r="G61" s="173"/>
      <c r="H61" s="173"/>
      <c r="I61" s="173"/>
      <c r="J61" s="174" t="s">
        <v>115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68</v>
      </c>
      <c r="D63" s="42"/>
      <c r="E63" s="42"/>
      <c r="F63" s="42"/>
      <c r="G63" s="42"/>
      <c r="H63" s="42"/>
      <c r="I63" s="42"/>
      <c r="J63" s="104">
        <f>J88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116</v>
      </c>
    </row>
    <row r="64" s="9" customFormat="1" ht="24.96" customHeight="1">
      <c r="A64" s="9"/>
      <c r="B64" s="176"/>
      <c r="C64" s="177"/>
      <c r="D64" s="178" t="s">
        <v>117</v>
      </c>
      <c r="E64" s="179"/>
      <c r="F64" s="179"/>
      <c r="G64" s="179"/>
      <c r="H64" s="179"/>
      <c r="I64" s="179"/>
      <c r="J64" s="180">
        <f>J89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540</v>
      </c>
      <c r="E65" s="184"/>
      <c r="F65" s="184"/>
      <c r="G65" s="184"/>
      <c r="H65" s="184"/>
      <c r="I65" s="184"/>
      <c r="J65" s="185">
        <f>J92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123</v>
      </c>
      <c r="E66" s="184"/>
      <c r="F66" s="184"/>
      <c r="G66" s="184"/>
      <c r="H66" s="184"/>
      <c r="I66" s="184"/>
      <c r="J66" s="185">
        <f>J137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124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Buchlovice - oprava části vodovodního řadu B-2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3"/>
      <c r="C77" s="34" t="s">
        <v>109</v>
      </c>
      <c r="D77" s="24"/>
      <c r="E77" s="24"/>
      <c r="F77" s="24"/>
      <c r="G77" s="24"/>
      <c r="H77" s="24"/>
      <c r="I77" s="24"/>
      <c r="J77" s="24"/>
      <c r="K77" s="24"/>
      <c r="L77" s="22"/>
    </row>
    <row r="78" s="2" customFormat="1" ht="16.5" customHeight="1">
      <c r="A78" s="40"/>
      <c r="B78" s="41"/>
      <c r="C78" s="42"/>
      <c r="D78" s="42"/>
      <c r="E78" s="171" t="s">
        <v>110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111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E11</f>
        <v>001.004 - Provizorní zásobení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F14</f>
        <v>Buchlovice</v>
      </c>
      <c r="G82" s="42"/>
      <c r="H82" s="42"/>
      <c r="I82" s="34" t="s">
        <v>23</v>
      </c>
      <c r="J82" s="74" t="str">
        <f>IF(J14="","",J14)</f>
        <v>27. 5. 2022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E17</f>
        <v xml:space="preserve"> </v>
      </c>
      <c r="G84" s="42"/>
      <c r="H84" s="42"/>
      <c r="I84" s="34" t="s">
        <v>31</v>
      </c>
      <c r="J84" s="38" t="str">
        <f>E23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IF(E20="","",E20)</f>
        <v>Vyplň údaj</v>
      </c>
      <c r="G85" s="42"/>
      <c r="H85" s="42"/>
      <c r="I85" s="34" t="s">
        <v>33</v>
      </c>
      <c r="J85" s="38" t="str">
        <f>E26</f>
        <v xml:space="preserve"> 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125</v>
      </c>
      <c r="D87" s="190" t="s">
        <v>55</v>
      </c>
      <c r="E87" s="190" t="s">
        <v>51</v>
      </c>
      <c r="F87" s="190" t="s">
        <v>52</v>
      </c>
      <c r="G87" s="190" t="s">
        <v>126</v>
      </c>
      <c r="H87" s="190" t="s">
        <v>127</v>
      </c>
      <c r="I87" s="190" t="s">
        <v>128</v>
      </c>
      <c r="J87" s="190" t="s">
        <v>115</v>
      </c>
      <c r="K87" s="191" t="s">
        <v>129</v>
      </c>
      <c r="L87" s="192"/>
      <c r="M87" s="94" t="s">
        <v>19</v>
      </c>
      <c r="N87" s="95" t="s">
        <v>40</v>
      </c>
      <c r="O87" s="95" t="s">
        <v>130</v>
      </c>
      <c r="P87" s="95" t="s">
        <v>131</v>
      </c>
      <c r="Q87" s="95" t="s">
        <v>132</v>
      </c>
      <c r="R87" s="95" t="s">
        <v>133</v>
      </c>
      <c r="S87" s="95" t="s">
        <v>134</v>
      </c>
      <c r="T87" s="96" t="s">
        <v>135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136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</f>
        <v>0</v>
      </c>
      <c r="Q88" s="98"/>
      <c r="R88" s="195">
        <f>R89</f>
        <v>0.18974485000000002</v>
      </c>
      <c r="S88" s="98"/>
      <c r="T88" s="196">
        <f>T89</f>
        <v>0.027539999999999999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69</v>
      </c>
      <c r="AU88" s="19" t="s">
        <v>116</v>
      </c>
      <c r="BK88" s="197">
        <f>BK89</f>
        <v>0</v>
      </c>
    </row>
    <row r="89" s="12" customFormat="1" ht="25.92" customHeight="1">
      <c r="A89" s="12"/>
      <c r="B89" s="198"/>
      <c r="C89" s="199"/>
      <c r="D89" s="200" t="s">
        <v>69</v>
      </c>
      <c r="E89" s="201" t="s">
        <v>137</v>
      </c>
      <c r="F89" s="201" t="s">
        <v>138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P90+P91+P92+P137</f>
        <v>0</v>
      </c>
      <c r="Q89" s="206"/>
      <c r="R89" s="207">
        <f>R90+R91+R92+R137</f>
        <v>0.18974485000000002</v>
      </c>
      <c r="S89" s="206"/>
      <c r="T89" s="208">
        <f>T90+T91+T92+T137</f>
        <v>0.027539999999999999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77</v>
      </c>
      <c r="AT89" s="210" t="s">
        <v>69</v>
      </c>
      <c r="AU89" s="210" t="s">
        <v>70</v>
      </c>
      <c r="AY89" s="209" t="s">
        <v>139</v>
      </c>
      <c r="BK89" s="211">
        <f>BK90+BK91+BK92+BK137</f>
        <v>0</v>
      </c>
    </row>
    <row r="90" s="2" customFormat="1" ht="33" customHeight="1">
      <c r="A90" s="40"/>
      <c r="B90" s="41"/>
      <c r="C90" s="214" t="s">
        <v>77</v>
      </c>
      <c r="D90" s="214" t="s">
        <v>141</v>
      </c>
      <c r="E90" s="215" t="s">
        <v>821</v>
      </c>
      <c r="F90" s="216" t="s">
        <v>822</v>
      </c>
      <c r="G90" s="217" t="s">
        <v>823</v>
      </c>
      <c r="H90" s="218">
        <v>1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41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146</v>
      </c>
      <c r="AT90" s="225" t="s">
        <v>141</v>
      </c>
      <c r="AU90" s="225" t="s">
        <v>77</v>
      </c>
      <c r="AY90" s="19" t="s">
        <v>139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77</v>
      </c>
      <c r="BK90" s="226">
        <f>ROUND(I90*H90,2)</f>
        <v>0</v>
      </c>
      <c r="BL90" s="19" t="s">
        <v>146</v>
      </c>
      <c r="BM90" s="225" t="s">
        <v>824</v>
      </c>
    </row>
    <row r="91" s="2" customFormat="1" ht="24.15" customHeight="1">
      <c r="A91" s="40"/>
      <c r="B91" s="41"/>
      <c r="C91" s="214" t="s">
        <v>79</v>
      </c>
      <c r="D91" s="214" t="s">
        <v>141</v>
      </c>
      <c r="E91" s="215" t="s">
        <v>825</v>
      </c>
      <c r="F91" s="216" t="s">
        <v>826</v>
      </c>
      <c r="G91" s="217" t="s">
        <v>823</v>
      </c>
      <c r="H91" s="218">
        <v>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41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146</v>
      </c>
      <c r="AT91" s="225" t="s">
        <v>141</v>
      </c>
      <c r="AU91" s="225" t="s">
        <v>77</v>
      </c>
      <c r="AY91" s="19" t="s">
        <v>139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77</v>
      </c>
      <c r="BK91" s="226">
        <f>ROUND(I91*H91,2)</f>
        <v>0</v>
      </c>
      <c r="BL91" s="19" t="s">
        <v>146</v>
      </c>
      <c r="BM91" s="225" t="s">
        <v>827</v>
      </c>
    </row>
    <row r="92" s="12" customFormat="1" ht="22.8" customHeight="1">
      <c r="A92" s="12"/>
      <c r="B92" s="198"/>
      <c r="C92" s="199"/>
      <c r="D92" s="200" t="s">
        <v>69</v>
      </c>
      <c r="E92" s="212" t="s">
        <v>193</v>
      </c>
      <c r="F92" s="212" t="s">
        <v>558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SUM(P93:P136)</f>
        <v>0</v>
      </c>
      <c r="Q92" s="206"/>
      <c r="R92" s="207">
        <f>SUM(R93:R136)</f>
        <v>0.18974485000000002</v>
      </c>
      <c r="S92" s="206"/>
      <c r="T92" s="208">
        <f>SUM(T93:T136)</f>
        <v>0.027539999999999999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77</v>
      </c>
      <c r="AT92" s="210" t="s">
        <v>69</v>
      </c>
      <c r="AU92" s="210" t="s">
        <v>77</v>
      </c>
      <c r="AY92" s="209" t="s">
        <v>139</v>
      </c>
      <c r="BK92" s="211">
        <f>SUM(BK93:BK136)</f>
        <v>0</v>
      </c>
    </row>
    <row r="93" s="2" customFormat="1" ht="24.15" customHeight="1">
      <c r="A93" s="40"/>
      <c r="B93" s="41"/>
      <c r="C93" s="214" t="s">
        <v>158</v>
      </c>
      <c r="D93" s="214" t="s">
        <v>141</v>
      </c>
      <c r="E93" s="215" t="s">
        <v>603</v>
      </c>
      <c r="F93" s="216" t="s">
        <v>604</v>
      </c>
      <c r="G93" s="217" t="s">
        <v>552</v>
      </c>
      <c r="H93" s="218">
        <v>2</v>
      </c>
      <c r="I93" s="219"/>
      <c r="J93" s="220">
        <f>ROUND(I93*H93,2)</f>
        <v>0</v>
      </c>
      <c r="K93" s="216" t="s">
        <v>145</v>
      </c>
      <c r="L93" s="46"/>
      <c r="M93" s="221" t="s">
        <v>19</v>
      </c>
      <c r="N93" s="222" t="s">
        <v>41</v>
      </c>
      <c r="O93" s="86"/>
      <c r="P93" s="223">
        <f>O93*H93</f>
        <v>0</v>
      </c>
      <c r="Q93" s="223">
        <v>0.00167</v>
      </c>
      <c r="R93" s="223">
        <f>Q93*H93</f>
        <v>0.0033400000000000001</v>
      </c>
      <c r="S93" s="223">
        <v>0.013769999999999999</v>
      </c>
      <c r="T93" s="224">
        <f>S93*H93</f>
        <v>0.027539999999999999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146</v>
      </c>
      <c r="AT93" s="225" t="s">
        <v>141</v>
      </c>
      <c r="AU93" s="225" t="s">
        <v>79</v>
      </c>
      <c r="AY93" s="19" t="s">
        <v>139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77</v>
      </c>
      <c r="BK93" s="226">
        <f>ROUND(I93*H93,2)</f>
        <v>0</v>
      </c>
      <c r="BL93" s="19" t="s">
        <v>146</v>
      </c>
      <c r="BM93" s="225" t="s">
        <v>828</v>
      </c>
    </row>
    <row r="94" s="2" customFormat="1">
      <c r="A94" s="40"/>
      <c r="B94" s="41"/>
      <c r="C94" s="42"/>
      <c r="D94" s="227" t="s">
        <v>148</v>
      </c>
      <c r="E94" s="42"/>
      <c r="F94" s="228" t="s">
        <v>606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148</v>
      </c>
      <c r="AU94" s="19" t="s">
        <v>79</v>
      </c>
    </row>
    <row r="95" s="2" customFormat="1" ht="16.5" customHeight="1">
      <c r="A95" s="40"/>
      <c r="B95" s="41"/>
      <c r="C95" s="276" t="s">
        <v>146</v>
      </c>
      <c r="D95" s="276" t="s">
        <v>326</v>
      </c>
      <c r="E95" s="277" t="s">
        <v>829</v>
      </c>
      <c r="F95" s="278" t="s">
        <v>830</v>
      </c>
      <c r="G95" s="279" t="s">
        <v>552</v>
      </c>
      <c r="H95" s="280">
        <v>2</v>
      </c>
      <c r="I95" s="281"/>
      <c r="J95" s="282">
        <f>ROUND(I95*H95,2)</f>
        <v>0</v>
      </c>
      <c r="K95" s="278" t="s">
        <v>19</v>
      </c>
      <c r="L95" s="283"/>
      <c r="M95" s="284" t="s">
        <v>19</v>
      </c>
      <c r="N95" s="285" t="s">
        <v>41</v>
      </c>
      <c r="O95" s="86"/>
      <c r="P95" s="223">
        <f>O95*H95</f>
        <v>0</v>
      </c>
      <c r="Q95" s="223">
        <v>0.02</v>
      </c>
      <c r="R95" s="223">
        <f>Q95*H95</f>
        <v>0.040000000000000001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193</v>
      </c>
      <c r="AT95" s="225" t="s">
        <v>326</v>
      </c>
      <c r="AU95" s="225" t="s">
        <v>79</v>
      </c>
      <c r="AY95" s="19" t="s">
        <v>139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77</v>
      </c>
      <c r="BK95" s="226">
        <f>ROUND(I95*H95,2)</f>
        <v>0</v>
      </c>
      <c r="BL95" s="19" t="s">
        <v>146</v>
      </c>
      <c r="BM95" s="225" t="s">
        <v>831</v>
      </c>
    </row>
    <row r="96" s="13" customFormat="1">
      <c r="A96" s="13"/>
      <c r="B96" s="232"/>
      <c r="C96" s="233"/>
      <c r="D96" s="234" t="s">
        <v>150</v>
      </c>
      <c r="E96" s="235" t="s">
        <v>19</v>
      </c>
      <c r="F96" s="236" t="s">
        <v>832</v>
      </c>
      <c r="G96" s="233"/>
      <c r="H96" s="237">
        <v>2</v>
      </c>
      <c r="I96" s="238"/>
      <c r="J96" s="233"/>
      <c r="K96" s="233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150</v>
      </c>
      <c r="AU96" s="243" t="s">
        <v>79</v>
      </c>
      <c r="AV96" s="13" t="s">
        <v>79</v>
      </c>
      <c r="AW96" s="13" t="s">
        <v>32</v>
      </c>
      <c r="AX96" s="13" t="s">
        <v>70</v>
      </c>
      <c r="AY96" s="243" t="s">
        <v>139</v>
      </c>
    </row>
    <row r="97" s="14" customFormat="1">
      <c r="A97" s="14"/>
      <c r="B97" s="244"/>
      <c r="C97" s="245"/>
      <c r="D97" s="234" t="s">
        <v>150</v>
      </c>
      <c r="E97" s="246" t="s">
        <v>19</v>
      </c>
      <c r="F97" s="247" t="s">
        <v>152</v>
      </c>
      <c r="G97" s="245"/>
      <c r="H97" s="248">
        <v>2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150</v>
      </c>
      <c r="AU97" s="254" t="s">
        <v>79</v>
      </c>
      <c r="AV97" s="14" t="s">
        <v>146</v>
      </c>
      <c r="AW97" s="14" t="s">
        <v>32</v>
      </c>
      <c r="AX97" s="14" t="s">
        <v>77</v>
      </c>
      <c r="AY97" s="254" t="s">
        <v>139</v>
      </c>
    </row>
    <row r="98" s="2" customFormat="1" ht="24.15" customHeight="1">
      <c r="A98" s="40"/>
      <c r="B98" s="41"/>
      <c r="C98" s="214" t="s">
        <v>173</v>
      </c>
      <c r="D98" s="214" t="s">
        <v>141</v>
      </c>
      <c r="E98" s="215" t="s">
        <v>756</v>
      </c>
      <c r="F98" s="216" t="s">
        <v>757</v>
      </c>
      <c r="G98" s="217" t="s">
        <v>202</v>
      </c>
      <c r="H98" s="218">
        <v>50</v>
      </c>
      <c r="I98" s="219"/>
      <c r="J98" s="220">
        <f>ROUND(I98*H98,2)</f>
        <v>0</v>
      </c>
      <c r="K98" s="216" t="s">
        <v>145</v>
      </c>
      <c r="L98" s="46"/>
      <c r="M98" s="221" t="s">
        <v>19</v>
      </c>
      <c r="N98" s="222" t="s">
        <v>41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146</v>
      </c>
      <c r="AT98" s="225" t="s">
        <v>141</v>
      </c>
      <c r="AU98" s="225" t="s">
        <v>79</v>
      </c>
      <c r="AY98" s="19" t="s">
        <v>139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77</v>
      </c>
      <c r="BK98" s="226">
        <f>ROUND(I98*H98,2)</f>
        <v>0</v>
      </c>
      <c r="BL98" s="19" t="s">
        <v>146</v>
      </c>
      <c r="BM98" s="225" t="s">
        <v>833</v>
      </c>
    </row>
    <row r="99" s="2" customFormat="1">
      <c r="A99" s="40"/>
      <c r="B99" s="41"/>
      <c r="C99" s="42"/>
      <c r="D99" s="227" t="s">
        <v>148</v>
      </c>
      <c r="E99" s="42"/>
      <c r="F99" s="228" t="s">
        <v>759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148</v>
      </c>
      <c r="AU99" s="19" t="s">
        <v>79</v>
      </c>
    </row>
    <row r="100" s="13" customFormat="1">
      <c r="A100" s="13"/>
      <c r="B100" s="232"/>
      <c r="C100" s="233"/>
      <c r="D100" s="234" t="s">
        <v>150</v>
      </c>
      <c r="E100" s="235" t="s">
        <v>19</v>
      </c>
      <c r="F100" s="236" t="s">
        <v>834</v>
      </c>
      <c r="G100" s="233"/>
      <c r="H100" s="237">
        <v>50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150</v>
      </c>
      <c r="AU100" s="243" t="s">
        <v>79</v>
      </c>
      <c r="AV100" s="13" t="s">
        <v>79</v>
      </c>
      <c r="AW100" s="13" t="s">
        <v>32</v>
      </c>
      <c r="AX100" s="13" t="s">
        <v>70</v>
      </c>
      <c r="AY100" s="243" t="s">
        <v>139</v>
      </c>
    </row>
    <row r="101" s="14" customFormat="1">
      <c r="A101" s="14"/>
      <c r="B101" s="244"/>
      <c r="C101" s="245"/>
      <c r="D101" s="234" t="s">
        <v>150</v>
      </c>
      <c r="E101" s="246" t="s">
        <v>19</v>
      </c>
      <c r="F101" s="247" t="s">
        <v>152</v>
      </c>
      <c r="G101" s="245"/>
      <c r="H101" s="248">
        <v>50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150</v>
      </c>
      <c r="AU101" s="254" t="s">
        <v>79</v>
      </c>
      <c r="AV101" s="14" t="s">
        <v>146</v>
      </c>
      <c r="AW101" s="14" t="s">
        <v>32</v>
      </c>
      <c r="AX101" s="14" t="s">
        <v>77</v>
      </c>
      <c r="AY101" s="254" t="s">
        <v>139</v>
      </c>
    </row>
    <row r="102" s="2" customFormat="1" ht="21.75" customHeight="1">
      <c r="A102" s="40"/>
      <c r="B102" s="41"/>
      <c r="C102" s="276" t="s">
        <v>180</v>
      </c>
      <c r="D102" s="276" t="s">
        <v>326</v>
      </c>
      <c r="E102" s="277" t="s">
        <v>835</v>
      </c>
      <c r="F102" s="278" t="s">
        <v>836</v>
      </c>
      <c r="G102" s="279" t="s">
        <v>202</v>
      </c>
      <c r="H102" s="280">
        <v>51</v>
      </c>
      <c r="I102" s="281"/>
      <c r="J102" s="282">
        <f>ROUND(I102*H102,2)</f>
        <v>0</v>
      </c>
      <c r="K102" s="278" t="s">
        <v>19</v>
      </c>
      <c r="L102" s="283"/>
      <c r="M102" s="284" t="s">
        <v>19</v>
      </c>
      <c r="N102" s="285" t="s">
        <v>41</v>
      </c>
      <c r="O102" s="86"/>
      <c r="P102" s="223">
        <f>O102*H102</f>
        <v>0</v>
      </c>
      <c r="Q102" s="223">
        <v>0.00069999999999999999</v>
      </c>
      <c r="R102" s="223">
        <f>Q102*H102</f>
        <v>0.035700000000000003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193</v>
      </c>
      <c r="AT102" s="225" t="s">
        <v>326</v>
      </c>
      <c r="AU102" s="225" t="s">
        <v>79</v>
      </c>
      <c r="AY102" s="19" t="s">
        <v>139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77</v>
      </c>
      <c r="BK102" s="226">
        <f>ROUND(I102*H102,2)</f>
        <v>0</v>
      </c>
      <c r="BL102" s="19" t="s">
        <v>146</v>
      </c>
      <c r="BM102" s="225" t="s">
        <v>837</v>
      </c>
    </row>
    <row r="103" s="13" customFormat="1">
      <c r="A103" s="13"/>
      <c r="B103" s="232"/>
      <c r="C103" s="233"/>
      <c r="D103" s="234" t="s">
        <v>150</v>
      </c>
      <c r="E103" s="235" t="s">
        <v>19</v>
      </c>
      <c r="F103" s="236" t="s">
        <v>838</v>
      </c>
      <c r="G103" s="233"/>
      <c r="H103" s="237">
        <v>50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150</v>
      </c>
      <c r="AU103" s="243" t="s">
        <v>79</v>
      </c>
      <c r="AV103" s="13" t="s">
        <v>79</v>
      </c>
      <c r="AW103" s="13" t="s">
        <v>32</v>
      </c>
      <c r="AX103" s="13" t="s">
        <v>70</v>
      </c>
      <c r="AY103" s="243" t="s">
        <v>139</v>
      </c>
    </row>
    <row r="104" s="14" customFormat="1">
      <c r="A104" s="14"/>
      <c r="B104" s="244"/>
      <c r="C104" s="245"/>
      <c r="D104" s="234" t="s">
        <v>150</v>
      </c>
      <c r="E104" s="246" t="s">
        <v>19</v>
      </c>
      <c r="F104" s="247" t="s">
        <v>152</v>
      </c>
      <c r="G104" s="245"/>
      <c r="H104" s="248">
        <v>50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150</v>
      </c>
      <c r="AU104" s="254" t="s">
        <v>79</v>
      </c>
      <c r="AV104" s="14" t="s">
        <v>146</v>
      </c>
      <c r="AW104" s="14" t="s">
        <v>32</v>
      </c>
      <c r="AX104" s="14" t="s">
        <v>77</v>
      </c>
      <c r="AY104" s="254" t="s">
        <v>139</v>
      </c>
    </row>
    <row r="105" s="13" customFormat="1">
      <c r="A105" s="13"/>
      <c r="B105" s="232"/>
      <c r="C105" s="233"/>
      <c r="D105" s="234" t="s">
        <v>150</v>
      </c>
      <c r="E105" s="233"/>
      <c r="F105" s="236" t="s">
        <v>839</v>
      </c>
      <c r="G105" s="233"/>
      <c r="H105" s="237">
        <v>51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150</v>
      </c>
      <c r="AU105" s="243" t="s">
        <v>79</v>
      </c>
      <c r="AV105" s="13" t="s">
        <v>79</v>
      </c>
      <c r="AW105" s="13" t="s">
        <v>4</v>
      </c>
      <c r="AX105" s="13" t="s">
        <v>77</v>
      </c>
      <c r="AY105" s="243" t="s">
        <v>139</v>
      </c>
    </row>
    <row r="106" s="2" customFormat="1" ht="24.15" customHeight="1">
      <c r="A106" s="40"/>
      <c r="B106" s="41"/>
      <c r="C106" s="214" t="s">
        <v>187</v>
      </c>
      <c r="D106" s="214" t="s">
        <v>141</v>
      </c>
      <c r="E106" s="215" t="s">
        <v>840</v>
      </c>
      <c r="F106" s="216" t="s">
        <v>841</v>
      </c>
      <c r="G106" s="217" t="s">
        <v>202</v>
      </c>
      <c r="H106" s="218">
        <v>155</v>
      </c>
      <c r="I106" s="219"/>
      <c r="J106" s="220">
        <f>ROUND(I106*H106,2)</f>
        <v>0</v>
      </c>
      <c r="K106" s="216" t="s">
        <v>145</v>
      </c>
      <c r="L106" s="46"/>
      <c r="M106" s="221" t="s">
        <v>19</v>
      </c>
      <c r="N106" s="222" t="s">
        <v>41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146</v>
      </c>
      <c r="AT106" s="225" t="s">
        <v>141</v>
      </c>
      <c r="AU106" s="225" t="s">
        <v>79</v>
      </c>
      <c r="AY106" s="19" t="s">
        <v>139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77</v>
      </c>
      <c r="BK106" s="226">
        <f>ROUND(I106*H106,2)</f>
        <v>0</v>
      </c>
      <c r="BL106" s="19" t="s">
        <v>146</v>
      </c>
      <c r="BM106" s="225" t="s">
        <v>842</v>
      </c>
    </row>
    <row r="107" s="2" customFormat="1">
      <c r="A107" s="40"/>
      <c r="B107" s="41"/>
      <c r="C107" s="42"/>
      <c r="D107" s="227" t="s">
        <v>148</v>
      </c>
      <c r="E107" s="42"/>
      <c r="F107" s="228" t="s">
        <v>843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148</v>
      </c>
      <c r="AU107" s="19" t="s">
        <v>79</v>
      </c>
    </row>
    <row r="108" s="13" customFormat="1">
      <c r="A108" s="13"/>
      <c r="B108" s="232"/>
      <c r="C108" s="233"/>
      <c r="D108" s="234" t="s">
        <v>150</v>
      </c>
      <c r="E108" s="235" t="s">
        <v>19</v>
      </c>
      <c r="F108" s="236" t="s">
        <v>844</v>
      </c>
      <c r="G108" s="233"/>
      <c r="H108" s="237">
        <v>155</v>
      </c>
      <c r="I108" s="238"/>
      <c r="J108" s="233"/>
      <c r="K108" s="233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150</v>
      </c>
      <c r="AU108" s="243" t="s">
        <v>79</v>
      </c>
      <c r="AV108" s="13" t="s">
        <v>79</v>
      </c>
      <c r="AW108" s="13" t="s">
        <v>32</v>
      </c>
      <c r="AX108" s="13" t="s">
        <v>70</v>
      </c>
      <c r="AY108" s="243" t="s">
        <v>139</v>
      </c>
    </row>
    <row r="109" s="14" customFormat="1">
      <c r="A109" s="14"/>
      <c r="B109" s="244"/>
      <c r="C109" s="245"/>
      <c r="D109" s="234" t="s">
        <v>150</v>
      </c>
      <c r="E109" s="246" t="s">
        <v>19</v>
      </c>
      <c r="F109" s="247" t="s">
        <v>152</v>
      </c>
      <c r="G109" s="245"/>
      <c r="H109" s="248">
        <v>155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150</v>
      </c>
      <c r="AU109" s="254" t="s">
        <v>79</v>
      </c>
      <c r="AV109" s="14" t="s">
        <v>146</v>
      </c>
      <c r="AW109" s="14" t="s">
        <v>32</v>
      </c>
      <c r="AX109" s="14" t="s">
        <v>77</v>
      </c>
      <c r="AY109" s="254" t="s">
        <v>139</v>
      </c>
    </row>
    <row r="110" s="2" customFormat="1" ht="21.75" customHeight="1">
      <c r="A110" s="40"/>
      <c r="B110" s="41"/>
      <c r="C110" s="276" t="s">
        <v>193</v>
      </c>
      <c r="D110" s="276" t="s">
        <v>326</v>
      </c>
      <c r="E110" s="277" t="s">
        <v>845</v>
      </c>
      <c r="F110" s="278" t="s">
        <v>846</v>
      </c>
      <c r="G110" s="279" t="s">
        <v>202</v>
      </c>
      <c r="H110" s="280">
        <v>158.09999999999999</v>
      </c>
      <c r="I110" s="281"/>
      <c r="J110" s="282">
        <f>ROUND(I110*H110,2)</f>
        <v>0</v>
      </c>
      <c r="K110" s="278" t="s">
        <v>19</v>
      </c>
      <c r="L110" s="283"/>
      <c r="M110" s="284" t="s">
        <v>19</v>
      </c>
      <c r="N110" s="285" t="s">
        <v>41</v>
      </c>
      <c r="O110" s="86"/>
      <c r="P110" s="223">
        <f>O110*H110</f>
        <v>0</v>
      </c>
      <c r="Q110" s="223">
        <v>0.00069999999999999999</v>
      </c>
      <c r="R110" s="223">
        <f>Q110*H110</f>
        <v>0.11066999999999999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193</v>
      </c>
      <c r="AT110" s="225" t="s">
        <v>326</v>
      </c>
      <c r="AU110" s="225" t="s">
        <v>79</v>
      </c>
      <c r="AY110" s="19" t="s">
        <v>139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77</v>
      </c>
      <c r="BK110" s="226">
        <f>ROUND(I110*H110,2)</f>
        <v>0</v>
      </c>
      <c r="BL110" s="19" t="s">
        <v>146</v>
      </c>
      <c r="BM110" s="225" t="s">
        <v>847</v>
      </c>
    </row>
    <row r="111" s="13" customFormat="1">
      <c r="A111" s="13"/>
      <c r="B111" s="232"/>
      <c r="C111" s="233"/>
      <c r="D111" s="234" t="s">
        <v>150</v>
      </c>
      <c r="E111" s="235" t="s">
        <v>19</v>
      </c>
      <c r="F111" s="236" t="s">
        <v>844</v>
      </c>
      <c r="G111" s="233"/>
      <c r="H111" s="237">
        <v>155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150</v>
      </c>
      <c r="AU111" s="243" t="s">
        <v>79</v>
      </c>
      <c r="AV111" s="13" t="s">
        <v>79</v>
      </c>
      <c r="AW111" s="13" t="s">
        <v>32</v>
      </c>
      <c r="AX111" s="13" t="s">
        <v>70</v>
      </c>
      <c r="AY111" s="243" t="s">
        <v>139</v>
      </c>
    </row>
    <row r="112" s="14" customFormat="1">
      <c r="A112" s="14"/>
      <c r="B112" s="244"/>
      <c r="C112" s="245"/>
      <c r="D112" s="234" t="s">
        <v>150</v>
      </c>
      <c r="E112" s="246" t="s">
        <v>19</v>
      </c>
      <c r="F112" s="247" t="s">
        <v>152</v>
      </c>
      <c r="G112" s="245"/>
      <c r="H112" s="248">
        <v>155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150</v>
      </c>
      <c r="AU112" s="254" t="s">
        <v>79</v>
      </c>
      <c r="AV112" s="14" t="s">
        <v>146</v>
      </c>
      <c r="AW112" s="14" t="s">
        <v>32</v>
      </c>
      <c r="AX112" s="14" t="s">
        <v>77</v>
      </c>
      <c r="AY112" s="254" t="s">
        <v>139</v>
      </c>
    </row>
    <row r="113" s="13" customFormat="1">
      <c r="A113" s="13"/>
      <c r="B113" s="232"/>
      <c r="C113" s="233"/>
      <c r="D113" s="234" t="s">
        <v>150</v>
      </c>
      <c r="E113" s="233"/>
      <c r="F113" s="236" t="s">
        <v>848</v>
      </c>
      <c r="G113" s="233"/>
      <c r="H113" s="237">
        <v>158.09999999999999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150</v>
      </c>
      <c r="AU113" s="243" t="s">
        <v>79</v>
      </c>
      <c r="AV113" s="13" t="s">
        <v>79</v>
      </c>
      <c r="AW113" s="13" t="s">
        <v>4</v>
      </c>
      <c r="AX113" s="13" t="s">
        <v>77</v>
      </c>
      <c r="AY113" s="243" t="s">
        <v>139</v>
      </c>
    </row>
    <row r="114" s="2" customFormat="1" ht="16.5" customHeight="1">
      <c r="A114" s="40"/>
      <c r="B114" s="41"/>
      <c r="C114" s="214" t="s">
        <v>199</v>
      </c>
      <c r="D114" s="214" t="s">
        <v>141</v>
      </c>
      <c r="E114" s="215" t="s">
        <v>786</v>
      </c>
      <c r="F114" s="216" t="s">
        <v>787</v>
      </c>
      <c r="G114" s="217" t="s">
        <v>202</v>
      </c>
      <c r="H114" s="218">
        <v>205</v>
      </c>
      <c r="I114" s="219"/>
      <c r="J114" s="220">
        <f>ROUND(I114*H114,2)</f>
        <v>0</v>
      </c>
      <c r="K114" s="216" t="s">
        <v>145</v>
      </c>
      <c r="L114" s="46"/>
      <c r="M114" s="221" t="s">
        <v>19</v>
      </c>
      <c r="N114" s="222" t="s">
        <v>41</v>
      </c>
      <c r="O114" s="86"/>
      <c r="P114" s="223">
        <f>O114*H114</f>
        <v>0</v>
      </c>
      <c r="Q114" s="223">
        <v>1.6999999999999999E-07</v>
      </c>
      <c r="R114" s="223">
        <f>Q114*H114</f>
        <v>3.485E-05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146</v>
      </c>
      <c r="AT114" s="225" t="s">
        <v>141</v>
      </c>
      <c r="AU114" s="225" t="s">
        <v>79</v>
      </c>
      <c r="AY114" s="19" t="s">
        <v>139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77</v>
      </c>
      <c r="BK114" s="226">
        <f>ROUND(I114*H114,2)</f>
        <v>0</v>
      </c>
      <c r="BL114" s="19" t="s">
        <v>146</v>
      </c>
      <c r="BM114" s="225" t="s">
        <v>849</v>
      </c>
    </row>
    <row r="115" s="2" customFormat="1">
      <c r="A115" s="40"/>
      <c r="B115" s="41"/>
      <c r="C115" s="42"/>
      <c r="D115" s="227" t="s">
        <v>148</v>
      </c>
      <c r="E115" s="42"/>
      <c r="F115" s="228" t="s">
        <v>789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148</v>
      </c>
      <c r="AU115" s="19" t="s">
        <v>79</v>
      </c>
    </row>
    <row r="116" s="13" customFormat="1">
      <c r="A116" s="13"/>
      <c r="B116" s="232"/>
      <c r="C116" s="233"/>
      <c r="D116" s="234" t="s">
        <v>150</v>
      </c>
      <c r="E116" s="235" t="s">
        <v>19</v>
      </c>
      <c r="F116" s="236" t="s">
        <v>834</v>
      </c>
      <c r="G116" s="233"/>
      <c r="H116" s="237">
        <v>50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150</v>
      </c>
      <c r="AU116" s="243" t="s">
        <v>79</v>
      </c>
      <c r="AV116" s="13" t="s">
        <v>79</v>
      </c>
      <c r="AW116" s="13" t="s">
        <v>32</v>
      </c>
      <c r="AX116" s="13" t="s">
        <v>70</v>
      </c>
      <c r="AY116" s="243" t="s">
        <v>139</v>
      </c>
    </row>
    <row r="117" s="13" customFormat="1">
      <c r="A117" s="13"/>
      <c r="B117" s="232"/>
      <c r="C117" s="233"/>
      <c r="D117" s="234" t="s">
        <v>150</v>
      </c>
      <c r="E117" s="235" t="s">
        <v>19</v>
      </c>
      <c r="F117" s="236" t="s">
        <v>844</v>
      </c>
      <c r="G117" s="233"/>
      <c r="H117" s="237">
        <v>155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150</v>
      </c>
      <c r="AU117" s="243" t="s">
        <v>79</v>
      </c>
      <c r="AV117" s="13" t="s">
        <v>79</v>
      </c>
      <c r="AW117" s="13" t="s">
        <v>32</v>
      </c>
      <c r="AX117" s="13" t="s">
        <v>70</v>
      </c>
      <c r="AY117" s="243" t="s">
        <v>139</v>
      </c>
    </row>
    <row r="118" s="14" customFormat="1">
      <c r="A118" s="14"/>
      <c r="B118" s="244"/>
      <c r="C118" s="245"/>
      <c r="D118" s="234" t="s">
        <v>150</v>
      </c>
      <c r="E118" s="246" t="s">
        <v>19</v>
      </c>
      <c r="F118" s="247" t="s">
        <v>152</v>
      </c>
      <c r="G118" s="245"/>
      <c r="H118" s="248">
        <v>205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150</v>
      </c>
      <c r="AU118" s="254" t="s">
        <v>79</v>
      </c>
      <c r="AV118" s="14" t="s">
        <v>146</v>
      </c>
      <c r="AW118" s="14" t="s">
        <v>32</v>
      </c>
      <c r="AX118" s="14" t="s">
        <v>77</v>
      </c>
      <c r="AY118" s="254" t="s">
        <v>139</v>
      </c>
    </row>
    <row r="119" s="2" customFormat="1" ht="16.5" customHeight="1">
      <c r="A119" s="40"/>
      <c r="B119" s="41"/>
      <c r="C119" s="214" t="s">
        <v>206</v>
      </c>
      <c r="D119" s="214" t="s">
        <v>141</v>
      </c>
      <c r="E119" s="215" t="s">
        <v>790</v>
      </c>
      <c r="F119" s="216" t="s">
        <v>791</v>
      </c>
      <c r="G119" s="217" t="s">
        <v>202</v>
      </c>
      <c r="H119" s="218">
        <v>205</v>
      </c>
      <c r="I119" s="219"/>
      <c r="J119" s="220">
        <f>ROUND(I119*H119,2)</f>
        <v>0</v>
      </c>
      <c r="K119" s="216" t="s">
        <v>145</v>
      </c>
      <c r="L119" s="46"/>
      <c r="M119" s="221" t="s">
        <v>19</v>
      </c>
      <c r="N119" s="222" t="s">
        <v>41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146</v>
      </c>
      <c r="AT119" s="225" t="s">
        <v>141</v>
      </c>
      <c r="AU119" s="225" t="s">
        <v>79</v>
      </c>
      <c r="AY119" s="19" t="s">
        <v>139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77</v>
      </c>
      <c r="BK119" s="226">
        <f>ROUND(I119*H119,2)</f>
        <v>0</v>
      </c>
      <c r="BL119" s="19" t="s">
        <v>146</v>
      </c>
      <c r="BM119" s="225" t="s">
        <v>850</v>
      </c>
    </row>
    <row r="120" s="2" customFormat="1">
      <c r="A120" s="40"/>
      <c r="B120" s="41"/>
      <c r="C120" s="42"/>
      <c r="D120" s="227" t="s">
        <v>148</v>
      </c>
      <c r="E120" s="42"/>
      <c r="F120" s="228" t="s">
        <v>793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148</v>
      </c>
      <c r="AU120" s="19" t="s">
        <v>79</v>
      </c>
    </row>
    <row r="121" s="2" customFormat="1" ht="16.5" customHeight="1">
      <c r="A121" s="40"/>
      <c r="B121" s="41"/>
      <c r="C121" s="214" t="s">
        <v>212</v>
      </c>
      <c r="D121" s="214" t="s">
        <v>141</v>
      </c>
      <c r="E121" s="215" t="s">
        <v>851</v>
      </c>
      <c r="F121" s="216" t="s">
        <v>852</v>
      </c>
      <c r="G121" s="217" t="s">
        <v>552</v>
      </c>
      <c r="H121" s="218">
        <v>23</v>
      </c>
      <c r="I121" s="219"/>
      <c r="J121" s="220">
        <f>ROUND(I121*H121,2)</f>
        <v>0</v>
      </c>
      <c r="K121" s="216" t="s">
        <v>19</v>
      </c>
      <c r="L121" s="46"/>
      <c r="M121" s="221" t="s">
        <v>19</v>
      </c>
      <c r="N121" s="222" t="s">
        <v>41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146</v>
      </c>
      <c r="AT121" s="225" t="s">
        <v>141</v>
      </c>
      <c r="AU121" s="225" t="s">
        <v>79</v>
      </c>
      <c r="AY121" s="19" t="s">
        <v>139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77</v>
      </c>
      <c r="BK121" s="226">
        <f>ROUND(I121*H121,2)</f>
        <v>0</v>
      </c>
      <c r="BL121" s="19" t="s">
        <v>146</v>
      </c>
      <c r="BM121" s="225" t="s">
        <v>853</v>
      </c>
    </row>
    <row r="122" s="2" customFormat="1" ht="16.5" customHeight="1">
      <c r="A122" s="40"/>
      <c r="B122" s="41"/>
      <c r="C122" s="276" t="s">
        <v>218</v>
      </c>
      <c r="D122" s="276" t="s">
        <v>326</v>
      </c>
      <c r="E122" s="277" t="s">
        <v>854</v>
      </c>
      <c r="F122" s="278" t="s">
        <v>855</v>
      </c>
      <c r="G122" s="279" t="s">
        <v>552</v>
      </c>
      <c r="H122" s="280">
        <v>2</v>
      </c>
      <c r="I122" s="281"/>
      <c r="J122" s="282">
        <f>ROUND(I122*H122,2)</f>
        <v>0</v>
      </c>
      <c r="K122" s="278" t="s">
        <v>19</v>
      </c>
      <c r="L122" s="283"/>
      <c r="M122" s="284" t="s">
        <v>19</v>
      </c>
      <c r="N122" s="285" t="s">
        <v>41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193</v>
      </c>
      <c r="AT122" s="225" t="s">
        <v>326</v>
      </c>
      <c r="AU122" s="225" t="s">
        <v>79</v>
      </c>
      <c r="AY122" s="19" t="s">
        <v>139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77</v>
      </c>
      <c r="BK122" s="226">
        <f>ROUND(I122*H122,2)</f>
        <v>0</v>
      </c>
      <c r="BL122" s="19" t="s">
        <v>146</v>
      </c>
      <c r="BM122" s="225" t="s">
        <v>856</v>
      </c>
    </row>
    <row r="123" s="13" customFormat="1">
      <c r="A123" s="13"/>
      <c r="B123" s="232"/>
      <c r="C123" s="233"/>
      <c r="D123" s="234" t="s">
        <v>150</v>
      </c>
      <c r="E123" s="235" t="s">
        <v>19</v>
      </c>
      <c r="F123" s="236" t="s">
        <v>832</v>
      </c>
      <c r="G123" s="233"/>
      <c r="H123" s="237">
        <v>2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150</v>
      </c>
      <c r="AU123" s="243" t="s">
        <v>79</v>
      </c>
      <c r="AV123" s="13" t="s">
        <v>79</v>
      </c>
      <c r="AW123" s="13" t="s">
        <v>32</v>
      </c>
      <c r="AX123" s="13" t="s">
        <v>70</v>
      </c>
      <c r="AY123" s="243" t="s">
        <v>139</v>
      </c>
    </row>
    <row r="124" s="14" customFormat="1">
      <c r="A124" s="14"/>
      <c r="B124" s="244"/>
      <c r="C124" s="245"/>
      <c r="D124" s="234" t="s">
        <v>150</v>
      </c>
      <c r="E124" s="246" t="s">
        <v>19</v>
      </c>
      <c r="F124" s="247" t="s">
        <v>152</v>
      </c>
      <c r="G124" s="245"/>
      <c r="H124" s="248">
        <v>2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150</v>
      </c>
      <c r="AU124" s="254" t="s">
        <v>79</v>
      </c>
      <c r="AV124" s="14" t="s">
        <v>146</v>
      </c>
      <c r="AW124" s="14" t="s">
        <v>32</v>
      </c>
      <c r="AX124" s="14" t="s">
        <v>77</v>
      </c>
      <c r="AY124" s="254" t="s">
        <v>139</v>
      </c>
    </row>
    <row r="125" s="2" customFormat="1" ht="16.5" customHeight="1">
      <c r="A125" s="40"/>
      <c r="B125" s="41"/>
      <c r="C125" s="276" t="s">
        <v>224</v>
      </c>
      <c r="D125" s="276" t="s">
        <v>326</v>
      </c>
      <c r="E125" s="277" t="s">
        <v>857</v>
      </c>
      <c r="F125" s="278" t="s">
        <v>858</v>
      </c>
      <c r="G125" s="279" t="s">
        <v>552</v>
      </c>
      <c r="H125" s="280">
        <v>2</v>
      </c>
      <c r="I125" s="281"/>
      <c r="J125" s="282">
        <f>ROUND(I125*H125,2)</f>
        <v>0</v>
      </c>
      <c r="K125" s="278" t="s">
        <v>19</v>
      </c>
      <c r="L125" s="283"/>
      <c r="M125" s="284" t="s">
        <v>19</v>
      </c>
      <c r="N125" s="285" t="s">
        <v>41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193</v>
      </c>
      <c r="AT125" s="225" t="s">
        <v>326</v>
      </c>
      <c r="AU125" s="225" t="s">
        <v>79</v>
      </c>
      <c r="AY125" s="19" t="s">
        <v>139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77</v>
      </c>
      <c r="BK125" s="226">
        <f>ROUND(I125*H125,2)</f>
        <v>0</v>
      </c>
      <c r="BL125" s="19" t="s">
        <v>146</v>
      </c>
      <c r="BM125" s="225" t="s">
        <v>859</v>
      </c>
    </row>
    <row r="126" s="13" customFormat="1">
      <c r="A126" s="13"/>
      <c r="B126" s="232"/>
      <c r="C126" s="233"/>
      <c r="D126" s="234" t="s">
        <v>150</v>
      </c>
      <c r="E126" s="235" t="s">
        <v>19</v>
      </c>
      <c r="F126" s="236" t="s">
        <v>832</v>
      </c>
      <c r="G126" s="233"/>
      <c r="H126" s="237">
        <v>2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150</v>
      </c>
      <c r="AU126" s="243" t="s">
        <v>79</v>
      </c>
      <c r="AV126" s="13" t="s">
        <v>79</v>
      </c>
      <c r="AW126" s="13" t="s">
        <v>32</v>
      </c>
      <c r="AX126" s="13" t="s">
        <v>70</v>
      </c>
      <c r="AY126" s="243" t="s">
        <v>139</v>
      </c>
    </row>
    <row r="127" s="14" customFormat="1">
      <c r="A127" s="14"/>
      <c r="B127" s="244"/>
      <c r="C127" s="245"/>
      <c r="D127" s="234" t="s">
        <v>150</v>
      </c>
      <c r="E127" s="246" t="s">
        <v>19</v>
      </c>
      <c r="F127" s="247" t="s">
        <v>152</v>
      </c>
      <c r="G127" s="245"/>
      <c r="H127" s="248">
        <v>2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150</v>
      </c>
      <c r="AU127" s="254" t="s">
        <v>79</v>
      </c>
      <c r="AV127" s="14" t="s">
        <v>146</v>
      </c>
      <c r="AW127" s="14" t="s">
        <v>32</v>
      </c>
      <c r="AX127" s="14" t="s">
        <v>77</v>
      </c>
      <c r="AY127" s="254" t="s">
        <v>139</v>
      </c>
    </row>
    <row r="128" s="2" customFormat="1" ht="16.5" customHeight="1">
      <c r="A128" s="40"/>
      <c r="B128" s="41"/>
      <c r="C128" s="276" t="s">
        <v>230</v>
      </c>
      <c r="D128" s="276" t="s">
        <v>326</v>
      </c>
      <c r="E128" s="277" t="s">
        <v>860</v>
      </c>
      <c r="F128" s="278" t="s">
        <v>861</v>
      </c>
      <c r="G128" s="279" t="s">
        <v>552</v>
      </c>
      <c r="H128" s="280">
        <v>9</v>
      </c>
      <c r="I128" s="281"/>
      <c r="J128" s="282">
        <f>ROUND(I128*H128,2)</f>
        <v>0</v>
      </c>
      <c r="K128" s="278" t="s">
        <v>19</v>
      </c>
      <c r="L128" s="283"/>
      <c r="M128" s="284" t="s">
        <v>19</v>
      </c>
      <c r="N128" s="285" t="s">
        <v>41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193</v>
      </c>
      <c r="AT128" s="225" t="s">
        <v>326</v>
      </c>
      <c r="AU128" s="225" t="s">
        <v>79</v>
      </c>
      <c r="AY128" s="19" t="s">
        <v>139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77</v>
      </c>
      <c r="BK128" s="226">
        <f>ROUND(I128*H128,2)</f>
        <v>0</v>
      </c>
      <c r="BL128" s="19" t="s">
        <v>146</v>
      </c>
      <c r="BM128" s="225" t="s">
        <v>862</v>
      </c>
    </row>
    <row r="129" s="13" customFormat="1">
      <c r="A129" s="13"/>
      <c r="B129" s="232"/>
      <c r="C129" s="233"/>
      <c r="D129" s="234" t="s">
        <v>150</v>
      </c>
      <c r="E129" s="235" t="s">
        <v>19</v>
      </c>
      <c r="F129" s="236" t="s">
        <v>863</v>
      </c>
      <c r="G129" s="233"/>
      <c r="H129" s="237">
        <v>9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150</v>
      </c>
      <c r="AU129" s="243" t="s">
        <v>79</v>
      </c>
      <c r="AV129" s="13" t="s">
        <v>79</v>
      </c>
      <c r="AW129" s="13" t="s">
        <v>32</v>
      </c>
      <c r="AX129" s="13" t="s">
        <v>70</v>
      </c>
      <c r="AY129" s="243" t="s">
        <v>139</v>
      </c>
    </row>
    <row r="130" s="14" customFormat="1">
      <c r="A130" s="14"/>
      <c r="B130" s="244"/>
      <c r="C130" s="245"/>
      <c r="D130" s="234" t="s">
        <v>150</v>
      </c>
      <c r="E130" s="246" t="s">
        <v>19</v>
      </c>
      <c r="F130" s="247" t="s">
        <v>152</v>
      </c>
      <c r="G130" s="245"/>
      <c r="H130" s="248">
        <v>9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150</v>
      </c>
      <c r="AU130" s="254" t="s">
        <v>79</v>
      </c>
      <c r="AV130" s="14" t="s">
        <v>146</v>
      </c>
      <c r="AW130" s="14" t="s">
        <v>32</v>
      </c>
      <c r="AX130" s="14" t="s">
        <v>77</v>
      </c>
      <c r="AY130" s="254" t="s">
        <v>139</v>
      </c>
    </row>
    <row r="131" s="2" customFormat="1" ht="16.5" customHeight="1">
      <c r="A131" s="40"/>
      <c r="B131" s="41"/>
      <c r="C131" s="276" t="s">
        <v>8</v>
      </c>
      <c r="D131" s="276" t="s">
        <v>326</v>
      </c>
      <c r="E131" s="277" t="s">
        <v>864</v>
      </c>
      <c r="F131" s="278" t="s">
        <v>865</v>
      </c>
      <c r="G131" s="279" t="s">
        <v>552</v>
      </c>
      <c r="H131" s="280">
        <v>9</v>
      </c>
      <c r="I131" s="281"/>
      <c r="J131" s="282">
        <f>ROUND(I131*H131,2)</f>
        <v>0</v>
      </c>
      <c r="K131" s="278" t="s">
        <v>19</v>
      </c>
      <c r="L131" s="283"/>
      <c r="M131" s="284" t="s">
        <v>19</v>
      </c>
      <c r="N131" s="285" t="s">
        <v>41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193</v>
      </c>
      <c r="AT131" s="225" t="s">
        <v>326</v>
      </c>
      <c r="AU131" s="225" t="s">
        <v>79</v>
      </c>
      <c r="AY131" s="19" t="s">
        <v>139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77</v>
      </c>
      <c r="BK131" s="226">
        <f>ROUND(I131*H131,2)</f>
        <v>0</v>
      </c>
      <c r="BL131" s="19" t="s">
        <v>146</v>
      </c>
      <c r="BM131" s="225" t="s">
        <v>866</v>
      </c>
    </row>
    <row r="132" s="13" customFormat="1">
      <c r="A132" s="13"/>
      <c r="B132" s="232"/>
      <c r="C132" s="233"/>
      <c r="D132" s="234" t="s">
        <v>150</v>
      </c>
      <c r="E132" s="235" t="s">
        <v>19</v>
      </c>
      <c r="F132" s="236" t="s">
        <v>863</v>
      </c>
      <c r="G132" s="233"/>
      <c r="H132" s="237">
        <v>9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150</v>
      </c>
      <c r="AU132" s="243" t="s">
        <v>79</v>
      </c>
      <c r="AV132" s="13" t="s">
        <v>79</v>
      </c>
      <c r="AW132" s="13" t="s">
        <v>32</v>
      </c>
      <c r="AX132" s="13" t="s">
        <v>70</v>
      </c>
      <c r="AY132" s="243" t="s">
        <v>139</v>
      </c>
    </row>
    <row r="133" s="14" customFormat="1">
      <c r="A133" s="14"/>
      <c r="B133" s="244"/>
      <c r="C133" s="245"/>
      <c r="D133" s="234" t="s">
        <v>150</v>
      </c>
      <c r="E133" s="246" t="s">
        <v>19</v>
      </c>
      <c r="F133" s="247" t="s">
        <v>152</v>
      </c>
      <c r="G133" s="245"/>
      <c r="H133" s="248">
        <v>9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150</v>
      </c>
      <c r="AU133" s="254" t="s">
        <v>79</v>
      </c>
      <c r="AV133" s="14" t="s">
        <v>146</v>
      </c>
      <c r="AW133" s="14" t="s">
        <v>32</v>
      </c>
      <c r="AX133" s="14" t="s">
        <v>77</v>
      </c>
      <c r="AY133" s="254" t="s">
        <v>139</v>
      </c>
    </row>
    <row r="134" s="2" customFormat="1" ht="16.5" customHeight="1">
      <c r="A134" s="40"/>
      <c r="B134" s="41"/>
      <c r="C134" s="276" t="s">
        <v>253</v>
      </c>
      <c r="D134" s="276" t="s">
        <v>326</v>
      </c>
      <c r="E134" s="277" t="s">
        <v>867</v>
      </c>
      <c r="F134" s="278" t="s">
        <v>868</v>
      </c>
      <c r="G134" s="279" t="s">
        <v>552</v>
      </c>
      <c r="H134" s="280">
        <v>1</v>
      </c>
      <c r="I134" s="281"/>
      <c r="J134" s="282">
        <f>ROUND(I134*H134,2)</f>
        <v>0</v>
      </c>
      <c r="K134" s="278" t="s">
        <v>19</v>
      </c>
      <c r="L134" s="283"/>
      <c r="M134" s="284" t="s">
        <v>19</v>
      </c>
      <c r="N134" s="285" t="s">
        <v>41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193</v>
      </c>
      <c r="AT134" s="225" t="s">
        <v>326</v>
      </c>
      <c r="AU134" s="225" t="s">
        <v>79</v>
      </c>
      <c r="AY134" s="19" t="s">
        <v>139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77</v>
      </c>
      <c r="BK134" s="226">
        <f>ROUND(I134*H134,2)</f>
        <v>0</v>
      </c>
      <c r="BL134" s="19" t="s">
        <v>146</v>
      </c>
      <c r="BM134" s="225" t="s">
        <v>869</v>
      </c>
    </row>
    <row r="135" s="13" customFormat="1">
      <c r="A135" s="13"/>
      <c r="B135" s="232"/>
      <c r="C135" s="233"/>
      <c r="D135" s="234" t="s">
        <v>150</v>
      </c>
      <c r="E135" s="235" t="s">
        <v>19</v>
      </c>
      <c r="F135" s="236" t="s">
        <v>870</v>
      </c>
      <c r="G135" s="233"/>
      <c r="H135" s="237">
        <v>1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150</v>
      </c>
      <c r="AU135" s="243" t="s">
        <v>79</v>
      </c>
      <c r="AV135" s="13" t="s">
        <v>79</v>
      </c>
      <c r="AW135" s="13" t="s">
        <v>32</v>
      </c>
      <c r="AX135" s="13" t="s">
        <v>70</v>
      </c>
      <c r="AY135" s="243" t="s">
        <v>139</v>
      </c>
    </row>
    <row r="136" s="14" customFormat="1">
      <c r="A136" s="14"/>
      <c r="B136" s="244"/>
      <c r="C136" s="245"/>
      <c r="D136" s="234" t="s">
        <v>150</v>
      </c>
      <c r="E136" s="246" t="s">
        <v>19</v>
      </c>
      <c r="F136" s="247" t="s">
        <v>152</v>
      </c>
      <c r="G136" s="245"/>
      <c r="H136" s="248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150</v>
      </c>
      <c r="AU136" s="254" t="s">
        <v>79</v>
      </c>
      <c r="AV136" s="14" t="s">
        <v>146</v>
      </c>
      <c r="AW136" s="14" t="s">
        <v>32</v>
      </c>
      <c r="AX136" s="14" t="s">
        <v>77</v>
      </c>
      <c r="AY136" s="254" t="s">
        <v>139</v>
      </c>
    </row>
    <row r="137" s="12" customFormat="1" ht="22.8" customHeight="1">
      <c r="A137" s="12"/>
      <c r="B137" s="198"/>
      <c r="C137" s="199"/>
      <c r="D137" s="200" t="s">
        <v>69</v>
      </c>
      <c r="E137" s="212" t="s">
        <v>531</v>
      </c>
      <c r="F137" s="212" t="s">
        <v>532</v>
      </c>
      <c r="G137" s="199"/>
      <c r="H137" s="199"/>
      <c r="I137" s="202"/>
      <c r="J137" s="213">
        <f>BK137</f>
        <v>0</v>
      </c>
      <c r="K137" s="199"/>
      <c r="L137" s="204"/>
      <c r="M137" s="205"/>
      <c r="N137" s="206"/>
      <c r="O137" s="206"/>
      <c r="P137" s="207">
        <f>SUM(P138:P139)</f>
        <v>0</v>
      </c>
      <c r="Q137" s="206"/>
      <c r="R137" s="207">
        <f>SUM(R138:R139)</f>
        <v>0</v>
      </c>
      <c r="S137" s="206"/>
      <c r="T137" s="208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9" t="s">
        <v>77</v>
      </c>
      <c r="AT137" s="210" t="s">
        <v>69</v>
      </c>
      <c r="AU137" s="210" t="s">
        <v>77</v>
      </c>
      <c r="AY137" s="209" t="s">
        <v>139</v>
      </c>
      <c r="BK137" s="211">
        <f>SUM(BK138:BK139)</f>
        <v>0</v>
      </c>
    </row>
    <row r="138" s="2" customFormat="1" ht="24.15" customHeight="1">
      <c r="A138" s="40"/>
      <c r="B138" s="41"/>
      <c r="C138" s="214" t="s">
        <v>259</v>
      </c>
      <c r="D138" s="214" t="s">
        <v>141</v>
      </c>
      <c r="E138" s="215" t="s">
        <v>816</v>
      </c>
      <c r="F138" s="216" t="s">
        <v>817</v>
      </c>
      <c r="G138" s="217" t="s">
        <v>290</v>
      </c>
      <c r="H138" s="218">
        <v>0.19</v>
      </c>
      <c r="I138" s="219"/>
      <c r="J138" s="220">
        <f>ROUND(I138*H138,2)</f>
        <v>0</v>
      </c>
      <c r="K138" s="216" t="s">
        <v>145</v>
      </c>
      <c r="L138" s="46"/>
      <c r="M138" s="221" t="s">
        <v>19</v>
      </c>
      <c r="N138" s="222" t="s">
        <v>41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146</v>
      </c>
      <c r="AT138" s="225" t="s">
        <v>141</v>
      </c>
      <c r="AU138" s="225" t="s">
        <v>79</v>
      </c>
      <c r="AY138" s="19" t="s">
        <v>139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77</v>
      </c>
      <c r="BK138" s="226">
        <f>ROUND(I138*H138,2)</f>
        <v>0</v>
      </c>
      <c r="BL138" s="19" t="s">
        <v>146</v>
      </c>
      <c r="BM138" s="225" t="s">
        <v>871</v>
      </c>
    </row>
    <row r="139" s="2" customFormat="1">
      <c r="A139" s="40"/>
      <c r="B139" s="41"/>
      <c r="C139" s="42"/>
      <c r="D139" s="227" t="s">
        <v>148</v>
      </c>
      <c r="E139" s="42"/>
      <c r="F139" s="228" t="s">
        <v>819</v>
      </c>
      <c r="G139" s="42"/>
      <c r="H139" s="42"/>
      <c r="I139" s="229"/>
      <c r="J139" s="42"/>
      <c r="K139" s="42"/>
      <c r="L139" s="46"/>
      <c r="M139" s="286"/>
      <c r="N139" s="287"/>
      <c r="O139" s="288"/>
      <c r="P139" s="288"/>
      <c r="Q139" s="288"/>
      <c r="R139" s="288"/>
      <c r="S139" s="288"/>
      <c r="T139" s="289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148</v>
      </c>
      <c r="AU139" s="19" t="s">
        <v>79</v>
      </c>
    </row>
    <row r="140" s="2" customFormat="1" ht="6.96" customHeight="1">
      <c r="A140" s="40"/>
      <c r="B140" s="61"/>
      <c r="C140" s="62"/>
      <c r="D140" s="62"/>
      <c r="E140" s="62"/>
      <c r="F140" s="62"/>
      <c r="G140" s="62"/>
      <c r="H140" s="62"/>
      <c r="I140" s="62"/>
      <c r="J140" s="62"/>
      <c r="K140" s="62"/>
      <c r="L140" s="46"/>
      <c r="M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</row>
  </sheetData>
  <sheetProtection sheet="1" autoFilter="0" formatColumns="0" formatRows="0" objects="1" scenarios="1" spinCount="100000" saltValue="ZPLTiBoXePe0TnUf5k0ojveFGfzSHJGzPZAHwcAneBOySxfyB/9sfaha42NBH/2REgLpOgdOSWCyXwn4OgjwZQ==" hashValue="aQOprwXO8lkOdPNt8uo1zy3dwP+3sOlF+eVZlZ4LaW3B+J+OjTKJ2LfYX50MXTR06V43hpKCOd9HVeD/Jbi96A==" algorithmName="SHA-512" password="CC51"/>
  <autoFilter ref="C87:K13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4" r:id="rId1" display="https://podminky.urs.cz/item/CS_URS_2022_01/857262122"/>
    <hyperlink ref="F99" r:id="rId2" display="https://podminky.urs.cz/item/CS_URS_2022_01/871161211"/>
    <hyperlink ref="F107" r:id="rId3" display="https://podminky.urs.cz/item/CS_URS_2022_01/871211211"/>
    <hyperlink ref="F115" r:id="rId4" display="https://podminky.urs.cz/item/CS_URS_2022_01/892233122"/>
    <hyperlink ref="F120" r:id="rId5" display="https://podminky.urs.cz/item/CS_URS_2022_01/892241111"/>
    <hyperlink ref="F139" r:id="rId6" display="https://podminky.urs.cz/item/CS_URS_2022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1" customFormat="1" ht="12" customHeight="1">
      <c r="B8" s="22"/>
      <c r="D8" s="144" t="s">
        <v>109</v>
      </c>
      <c r="L8" s="22"/>
    </row>
    <row r="9" s="2" customFormat="1" ht="16.5" customHeight="1">
      <c r="A9" s="40"/>
      <c r="B9" s="46"/>
      <c r="C9" s="40"/>
      <c r="D9" s="40"/>
      <c r="E9" s="145" t="s">
        <v>872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873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27. 5. 2022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34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36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38</v>
      </c>
      <c r="G34" s="40"/>
      <c r="H34" s="40"/>
      <c r="I34" s="156" t="s">
        <v>37</v>
      </c>
      <c r="J34" s="156" t="s">
        <v>39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40</v>
      </c>
      <c r="E35" s="144" t="s">
        <v>41</v>
      </c>
      <c r="F35" s="158">
        <f>ROUND((SUM(BE92:BE406)),  2)</f>
        <v>0</v>
      </c>
      <c r="G35" s="40"/>
      <c r="H35" s="40"/>
      <c r="I35" s="159">
        <v>0.20999999999999999</v>
      </c>
      <c r="J35" s="158">
        <f>ROUND(((SUM(BE92:BE406))*I35),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42</v>
      </c>
      <c r="F36" s="158">
        <f>ROUND((SUM(BF92:BF406)),  2)</f>
        <v>0</v>
      </c>
      <c r="G36" s="40"/>
      <c r="H36" s="40"/>
      <c r="I36" s="159">
        <v>0.14999999999999999</v>
      </c>
      <c r="J36" s="158">
        <f>ROUND(((SUM(BF92:BF406))*I36),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43</v>
      </c>
      <c r="F37" s="158">
        <f>ROUND((SUM(BG92:BG406)),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44</v>
      </c>
      <c r="F38" s="158">
        <f>ROUND((SUM(BH92:BH406)),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45</v>
      </c>
      <c r="F39" s="158">
        <f>ROUND((SUM(BI92:BI406)),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46</v>
      </c>
      <c r="E41" s="162"/>
      <c r="F41" s="162"/>
      <c r="G41" s="163" t="s">
        <v>47</v>
      </c>
      <c r="H41" s="164" t="s">
        <v>48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Buchlovice - oprava části vodovodního řadu B-2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872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002.001 - Výkopové práce - řad a přípojky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Buchlovice</v>
      </c>
      <c r="G56" s="42"/>
      <c r="H56" s="42"/>
      <c r="I56" s="34" t="s">
        <v>23</v>
      </c>
      <c r="J56" s="74" t="str">
        <f>IF(J14="","",J14)</f>
        <v>27. 5. 2022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114</v>
      </c>
      <c r="D61" s="173"/>
      <c r="E61" s="173"/>
      <c r="F61" s="173"/>
      <c r="G61" s="173"/>
      <c r="H61" s="173"/>
      <c r="I61" s="173"/>
      <c r="J61" s="174" t="s">
        <v>115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68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116</v>
      </c>
    </row>
    <row r="64" s="9" customFormat="1" ht="24.96" customHeight="1">
      <c r="A64" s="9"/>
      <c r="B64" s="176"/>
      <c r="C64" s="177"/>
      <c r="D64" s="178" t="s">
        <v>117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118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119</v>
      </c>
      <c r="E66" s="184"/>
      <c r="F66" s="184"/>
      <c r="G66" s="184"/>
      <c r="H66" s="184"/>
      <c r="I66" s="184"/>
      <c r="J66" s="185">
        <f>J304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120</v>
      </c>
      <c r="E67" s="184"/>
      <c r="F67" s="184"/>
      <c r="G67" s="184"/>
      <c r="H67" s="184"/>
      <c r="I67" s="184"/>
      <c r="J67" s="185">
        <f>J311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121</v>
      </c>
      <c r="E68" s="184"/>
      <c r="F68" s="184"/>
      <c r="G68" s="184"/>
      <c r="H68" s="184"/>
      <c r="I68" s="184"/>
      <c r="J68" s="185">
        <f>J355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122</v>
      </c>
      <c r="E69" s="184"/>
      <c r="F69" s="184"/>
      <c r="G69" s="184"/>
      <c r="H69" s="184"/>
      <c r="I69" s="184"/>
      <c r="J69" s="185">
        <f>J382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123</v>
      </c>
      <c r="E70" s="184"/>
      <c r="F70" s="184"/>
      <c r="G70" s="184"/>
      <c r="H70" s="184"/>
      <c r="I70" s="184"/>
      <c r="J70" s="185">
        <f>J404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124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Buchlovice - oprava části vodovodního řadu B-2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109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872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111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002.001 - Výkopové práce - řad a přípojky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Buchlovice</v>
      </c>
      <c r="G86" s="42"/>
      <c r="H86" s="42"/>
      <c r="I86" s="34" t="s">
        <v>23</v>
      </c>
      <c r="J86" s="74" t="str">
        <f>IF(J14="","",J14)</f>
        <v>27. 5. 2022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 xml:space="preserve"> </v>
      </c>
      <c r="G88" s="42"/>
      <c r="H88" s="42"/>
      <c r="I88" s="34" t="s">
        <v>31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33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125</v>
      </c>
      <c r="D91" s="190" t="s">
        <v>55</v>
      </c>
      <c r="E91" s="190" t="s">
        <v>51</v>
      </c>
      <c r="F91" s="190" t="s">
        <v>52</v>
      </c>
      <c r="G91" s="190" t="s">
        <v>126</v>
      </c>
      <c r="H91" s="190" t="s">
        <v>127</v>
      </c>
      <c r="I91" s="190" t="s">
        <v>128</v>
      </c>
      <c r="J91" s="190" t="s">
        <v>115</v>
      </c>
      <c r="K91" s="191" t="s">
        <v>129</v>
      </c>
      <c r="L91" s="192"/>
      <c r="M91" s="94" t="s">
        <v>19</v>
      </c>
      <c r="N91" s="95" t="s">
        <v>40</v>
      </c>
      <c r="O91" s="95" t="s">
        <v>130</v>
      </c>
      <c r="P91" s="95" t="s">
        <v>131</v>
      </c>
      <c r="Q91" s="95" t="s">
        <v>132</v>
      </c>
      <c r="R91" s="95" t="s">
        <v>133</v>
      </c>
      <c r="S91" s="95" t="s">
        <v>134</v>
      </c>
      <c r="T91" s="96" t="s">
        <v>135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136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18.477977750000001</v>
      </c>
      <c r="S92" s="98"/>
      <c r="T92" s="196">
        <f>T93</f>
        <v>58.639999999999993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69</v>
      </c>
      <c r="AU92" s="19" t="s">
        <v>116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69</v>
      </c>
      <c r="E93" s="201" t="s">
        <v>137</v>
      </c>
      <c r="F93" s="201" t="s">
        <v>138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P94+P304+P311+P355+P382+P404</f>
        <v>0</v>
      </c>
      <c r="Q93" s="206"/>
      <c r="R93" s="207">
        <f>R94+R304+R311+R355+R382+R404</f>
        <v>18.477977750000001</v>
      </c>
      <c r="S93" s="206"/>
      <c r="T93" s="208">
        <f>T94+T304+T311+T355+T382+T404</f>
        <v>58.639999999999993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77</v>
      </c>
      <c r="AT93" s="210" t="s">
        <v>69</v>
      </c>
      <c r="AU93" s="210" t="s">
        <v>70</v>
      </c>
      <c r="AY93" s="209" t="s">
        <v>139</v>
      </c>
      <c r="BK93" s="211">
        <f>BK94+BK304+BK311+BK355+BK382+BK404</f>
        <v>0</v>
      </c>
    </row>
    <row r="94" s="12" customFormat="1" ht="22.8" customHeight="1">
      <c r="A94" s="12"/>
      <c r="B94" s="198"/>
      <c r="C94" s="199"/>
      <c r="D94" s="200" t="s">
        <v>69</v>
      </c>
      <c r="E94" s="212" t="s">
        <v>77</v>
      </c>
      <c r="F94" s="212" t="s">
        <v>140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SUM(P95:P303)</f>
        <v>0</v>
      </c>
      <c r="Q94" s="206"/>
      <c r="R94" s="207">
        <f>SUM(R95:R303)</f>
        <v>1.3092050499999997</v>
      </c>
      <c r="S94" s="206"/>
      <c r="T94" s="208">
        <f>SUM(T95:T303)</f>
        <v>58.639999999999993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77</v>
      </c>
      <c r="AT94" s="210" t="s">
        <v>69</v>
      </c>
      <c r="AU94" s="210" t="s">
        <v>77</v>
      </c>
      <c r="AY94" s="209" t="s">
        <v>139</v>
      </c>
      <c r="BK94" s="211">
        <f>SUM(BK95:BK303)</f>
        <v>0</v>
      </c>
    </row>
    <row r="95" s="2" customFormat="1" ht="37.8" customHeight="1">
      <c r="A95" s="40"/>
      <c r="B95" s="41"/>
      <c r="C95" s="214" t="s">
        <v>77</v>
      </c>
      <c r="D95" s="214" t="s">
        <v>141</v>
      </c>
      <c r="E95" s="215" t="s">
        <v>142</v>
      </c>
      <c r="F95" s="216" t="s">
        <v>143</v>
      </c>
      <c r="G95" s="217" t="s">
        <v>144</v>
      </c>
      <c r="H95" s="218">
        <v>7</v>
      </c>
      <c r="I95" s="219"/>
      <c r="J95" s="220">
        <f>ROUND(I95*H95,2)</f>
        <v>0</v>
      </c>
      <c r="K95" s="216" t="s">
        <v>145</v>
      </c>
      <c r="L95" s="46"/>
      <c r="M95" s="221" t="s">
        <v>19</v>
      </c>
      <c r="N95" s="222" t="s">
        <v>41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0.26000000000000001</v>
      </c>
      <c r="T95" s="224">
        <f>S95*H95</f>
        <v>1.8200000000000001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146</v>
      </c>
      <c r="AT95" s="225" t="s">
        <v>141</v>
      </c>
      <c r="AU95" s="225" t="s">
        <v>79</v>
      </c>
      <c r="AY95" s="19" t="s">
        <v>139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77</v>
      </c>
      <c r="BK95" s="226">
        <f>ROUND(I95*H95,2)</f>
        <v>0</v>
      </c>
      <c r="BL95" s="19" t="s">
        <v>146</v>
      </c>
      <c r="BM95" s="225" t="s">
        <v>874</v>
      </c>
    </row>
    <row r="96" s="2" customFormat="1">
      <c r="A96" s="40"/>
      <c r="B96" s="41"/>
      <c r="C96" s="42"/>
      <c r="D96" s="227" t="s">
        <v>148</v>
      </c>
      <c r="E96" s="42"/>
      <c r="F96" s="228" t="s">
        <v>149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148</v>
      </c>
      <c r="AU96" s="19" t="s">
        <v>79</v>
      </c>
    </row>
    <row r="97" s="13" customFormat="1">
      <c r="A97" s="13"/>
      <c r="B97" s="232"/>
      <c r="C97" s="233"/>
      <c r="D97" s="234" t="s">
        <v>150</v>
      </c>
      <c r="E97" s="235" t="s">
        <v>19</v>
      </c>
      <c r="F97" s="236" t="s">
        <v>875</v>
      </c>
      <c r="G97" s="233"/>
      <c r="H97" s="237">
        <v>7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150</v>
      </c>
      <c r="AU97" s="243" t="s">
        <v>79</v>
      </c>
      <c r="AV97" s="13" t="s">
        <v>79</v>
      </c>
      <c r="AW97" s="13" t="s">
        <v>32</v>
      </c>
      <c r="AX97" s="13" t="s">
        <v>70</v>
      </c>
      <c r="AY97" s="243" t="s">
        <v>139</v>
      </c>
    </row>
    <row r="98" s="14" customFormat="1">
      <c r="A98" s="14"/>
      <c r="B98" s="244"/>
      <c r="C98" s="245"/>
      <c r="D98" s="234" t="s">
        <v>150</v>
      </c>
      <c r="E98" s="246" t="s">
        <v>19</v>
      </c>
      <c r="F98" s="247" t="s">
        <v>152</v>
      </c>
      <c r="G98" s="245"/>
      <c r="H98" s="248">
        <v>7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150</v>
      </c>
      <c r="AU98" s="254" t="s">
        <v>79</v>
      </c>
      <c r="AV98" s="14" t="s">
        <v>146</v>
      </c>
      <c r="AW98" s="14" t="s">
        <v>32</v>
      </c>
      <c r="AX98" s="14" t="s">
        <v>77</v>
      </c>
      <c r="AY98" s="254" t="s">
        <v>139</v>
      </c>
    </row>
    <row r="99" s="2" customFormat="1" ht="33" customHeight="1">
      <c r="A99" s="40"/>
      <c r="B99" s="41"/>
      <c r="C99" s="214" t="s">
        <v>79</v>
      </c>
      <c r="D99" s="214" t="s">
        <v>141</v>
      </c>
      <c r="E99" s="215" t="s">
        <v>153</v>
      </c>
      <c r="F99" s="216" t="s">
        <v>154</v>
      </c>
      <c r="G99" s="217" t="s">
        <v>144</v>
      </c>
      <c r="H99" s="218">
        <v>33</v>
      </c>
      <c r="I99" s="219"/>
      <c r="J99" s="220">
        <f>ROUND(I99*H99,2)</f>
        <v>0</v>
      </c>
      <c r="K99" s="216" t="s">
        <v>145</v>
      </c>
      <c r="L99" s="46"/>
      <c r="M99" s="221" t="s">
        <v>19</v>
      </c>
      <c r="N99" s="222" t="s">
        <v>41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0.41699999999999998</v>
      </c>
      <c r="T99" s="224">
        <f>S99*H99</f>
        <v>13.760999999999999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146</v>
      </c>
      <c r="AT99" s="225" t="s">
        <v>141</v>
      </c>
      <c r="AU99" s="225" t="s">
        <v>79</v>
      </c>
      <c r="AY99" s="19" t="s">
        <v>139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77</v>
      </c>
      <c r="BK99" s="226">
        <f>ROUND(I99*H99,2)</f>
        <v>0</v>
      </c>
      <c r="BL99" s="19" t="s">
        <v>146</v>
      </c>
      <c r="BM99" s="225" t="s">
        <v>876</v>
      </c>
    </row>
    <row r="100" s="2" customFormat="1">
      <c r="A100" s="40"/>
      <c r="B100" s="41"/>
      <c r="C100" s="42"/>
      <c r="D100" s="227" t="s">
        <v>148</v>
      </c>
      <c r="E100" s="42"/>
      <c r="F100" s="228" t="s">
        <v>156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148</v>
      </c>
      <c r="AU100" s="19" t="s">
        <v>79</v>
      </c>
    </row>
    <row r="101" s="13" customFormat="1">
      <c r="A101" s="13"/>
      <c r="B101" s="232"/>
      <c r="C101" s="233"/>
      <c r="D101" s="234" t="s">
        <v>150</v>
      </c>
      <c r="E101" s="235" t="s">
        <v>19</v>
      </c>
      <c r="F101" s="236" t="s">
        <v>157</v>
      </c>
      <c r="G101" s="233"/>
      <c r="H101" s="237">
        <v>33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150</v>
      </c>
      <c r="AU101" s="243" t="s">
        <v>79</v>
      </c>
      <c r="AV101" s="13" t="s">
        <v>79</v>
      </c>
      <c r="AW101" s="13" t="s">
        <v>32</v>
      </c>
      <c r="AX101" s="13" t="s">
        <v>70</v>
      </c>
      <c r="AY101" s="243" t="s">
        <v>139</v>
      </c>
    </row>
    <row r="102" s="14" customFormat="1">
      <c r="A102" s="14"/>
      <c r="B102" s="244"/>
      <c r="C102" s="245"/>
      <c r="D102" s="234" t="s">
        <v>150</v>
      </c>
      <c r="E102" s="246" t="s">
        <v>19</v>
      </c>
      <c r="F102" s="247" t="s">
        <v>152</v>
      </c>
      <c r="G102" s="245"/>
      <c r="H102" s="248">
        <v>33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150</v>
      </c>
      <c r="AU102" s="254" t="s">
        <v>79</v>
      </c>
      <c r="AV102" s="14" t="s">
        <v>146</v>
      </c>
      <c r="AW102" s="14" t="s">
        <v>32</v>
      </c>
      <c r="AX102" s="14" t="s">
        <v>77</v>
      </c>
      <c r="AY102" s="254" t="s">
        <v>139</v>
      </c>
    </row>
    <row r="103" s="2" customFormat="1" ht="37.8" customHeight="1">
      <c r="A103" s="40"/>
      <c r="B103" s="41"/>
      <c r="C103" s="214" t="s">
        <v>158</v>
      </c>
      <c r="D103" s="214" t="s">
        <v>141</v>
      </c>
      <c r="E103" s="215" t="s">
        <v>159</v>
      </c>
      <c r="F103" s="216" t="s">
        <v>160</v>
      </c>
      <c r="G103" s="217" t="s">
        <v>144</v>
      </c>
      <c r="H103" s="218">
        <v>3</v>
      </c>
      <c r="I103" s="219"/>
      <c r="J103" s="220">
        <f>ROUND(I103*H103,2)</f>
        <v>0</v>
      </c>
      <c r="K103" s="216" t="s">
        <v>145</v>
      </c>
      <c r="L103" s="46"/>
      <c r="M103" s="221" t="s">
        <v>19</v>
      </c>
      <c r="N103" s="222" t="s">
        <v>41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0.19</v>
      </c>
      <c r="T103" s="224">
        <f>S103*H103</f>
        <v>0.57000000000000006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146</v>
      </c>
      <c r="AT103" s="225" t="s">
        <v>141</v>
      </c>
      <c r="AU103" s="225" t="s">
        <v>79</v>
      </c>
      <c r="AY103" s="19" t="s">
        <v>139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77</v>
      </c>
      <c r="BK103" s="226">
        <f>ROUND(I103*H103,2)</f>
        <v>0</v>
      </c>
      <c r="BL103" s="19" t="s">
        <v>146</v>
      </c>
      <c r="BM103" s="225" t="s">
        <v>877</v>
      </c>
    </row>
    <row r="104" s="2" customFormat="1">
      <c r="A104" s="40"/>
      <c r="B104" s="41"/>
      <c r="C104" s="42"/>
      <c r="D104" s="227" t="s">
        <v>148</v>
      </c>
      <c r="E104" s="42"/>
      <c r="F104" s="228" t="s">
        <v>162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148</v>
      </c>
      <c r="AU104" s="19" t="s">
        <v>79</v>
      </c>
    </row>
    <row r="105" s="13" customFormat="1">
      <c r="A105" s="13"/>
      <c r="B105" s="232"/>
      <c r="C105" s="233"/>
      <c r="D105" s="234" t="s">
        <v>150</v>
      </c>
      <c r="E105" s="235" t="s">
        <v>19</v>
      </c>
      <c r="F105" s="236" t="s">
        <v>878</v>
      </c>
      <c r="G105" s="233"/>
      <c r="H105" s="237">
        <v>3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150</v>
      </c>
      <c r="AU105" s="243" t="s">
        <v>79</v>
      </c>
      <c r="AV105" s="13" t="s">
        <v>79</v>
      </c>
      <c r="AW105" s="13" t="s">
        <v>32</v>
      </c>
      <c r="AX105" s="13" t="s">
        <v>70</v>
      </c>
      <c r="AY105" s="243" t="s">
        <v>139</v>
      </c>
    </row>
    <row r="106" s="16" customFormat="1">
      <c r="A106" s="16"/>
      <c r="B106" s="265"/>
      <c r="C106" s="266"/>
      <c r="D106" s="234" t="s">
        <v>150</v>
      </c>
      <c r="E106" s="267" t="s">
        <v>19</v>
      </c>
      <c r="F106" s="268" t="s">
        <v>166</v>
      </c>
      <c r="G106" s="266"/>
      <c r="H106" s="269">
        <v>3</v>
      </c>
      <c r="I106" s="270"/>
      <c r="J106" s="266"/>
      <c r="K106" s="266"/>
      <c r="L106" s="271"/>
      <c r="M106" s="272"/>
      <c r="N106" s="273"/>
      <c r="O106" s="273"/>
      <c r="P106" s="273"/>
      <c r="Q106" s="273"/>
      <c r="R106" s="273"/>
      <c r="S106" s="273"/>
      <c r="T106" s="274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T106" s="275" t="s">
        <v>150</v>
      </c>
      <c r="AU106" s="275" t="s">
        <v>79</v>
      </c>
      <c r="AV106" s="16" t="s">
        <v>158</v>
      </c>
      <c r="AW106" s="16" t="s">
        <v>32</v>
      </c>
      <c r="AX106" s="16" t="s">
        <v>70</v>
      </c>
      <c r="AY106" s="275" t="s">
        <v>139</v>
      </c>
    </row>
    <row r="107" s="14" customFormat="1">
      <c r="A107" s="14"/>
      <c r="B107" s="244"/>
      <c r="C107" s="245"/>
      <c r="D107" s="234" t="s">
        <v>150</v>
      </c>
      <c r="E107" s="246" t="s">
        <v>19</v>
      </c>
      <c r="F107" s="247" t="s">
        <v>152</v>
      </c>
      <c r="G107" s="245"/>
      <c r="H107" s="248">
        <v>3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150</v>
      </c>
      <c r="AU107" s="254" t="s">
        <v>79</v>
      </c>
      <c r="AV107" s="14" t="s">
        <v>146</v>
      </c>
      <c r="AW107" s="14" t="s">
        <v>32</v>
      </c>
      <c r="AX107" s="14" t="s">
        <v>77</v>
      </c>
      <c r="AY107" s="254" t="s">
        <v>139</v>
      </c>
    </row>
    <row r="108" s="2" customFormat="1" ht="37.8" customHeight="1">
      <c r="A108" s="40"/>
      <c r="B108" s="41"/>
      <c r="C108" s="214" t="s">
        <v>146</v>
      </c>
      <c r="D108" s="214" t="s">
        <v>141</v>
      </c>
      <c r="E108" s="215" t="s">
        <v>174</v>
      </c>
      <c r="F108" s="216" t="s">
        <v>175</v>
      </c>
      <c r="G108" s="217" t="s">
        <v>144</v>
      </c>
      <c r="H108" s="218">
        <v>15.5</v>
      </c>
      <c r="I108" s="219"/>
      <c r="J108" s="220">
        <f>ROUND(I108*H108,2)</f>
        <v>0</v>
      </c>
      <c r="K108" s="216" t="s">
        <v>145</v>
      </c>
      <c r="L108" s="46"/>
      <c r="M108" s="221" t="s">
        <v>19</v>
      </c>
      <c r="N108" s="222" t="s">
        <v>41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0.44</v>
      </c>
      <c r="T108" s="224">
        <f>S108*H108</f>
        <v>6.8200000000000003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146</v>
      </c>
      <c r="AT108" s="225" t="s">
        <v>141</v>
      </c>
      <c r="AU108" s="225" t="s">
        <v>79</v>
      </c>
      <c r="AY108" s="19" t="s">
        <v>139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77</v>
      </c>
      <c r="BK108" s="226">
        <f>ROUND(I108*H108,2)</f>
        <v>0</v>
      </c>
      <c r="BL108" s="19" t="s">
        <v>146</v>
      </c>
      <c r="BM108" s="225" t="s">
        <v>879</v>
      </c>
    </row>
    <row r="109" s="2" customFormat="1">
      <c r="A109" s="40"/>
      <c r="B109" s="41"/>
      <c r="C109" s="42"/>
      <c r="D109" s="227" t="s">
        <v>148</v>
      </c>
      <c r="E109" s="42"/>
      <c r="F109" s="228" t="s">
        <v>177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148</v>
      </c>
      <c r="AU109" s="19" t="s">
        <v>79</v>
      </c>
    </row>
    <row r="110" s="13" customFormat="1">
      <c r="A110" s="13"/>
      <c r="B110" s="232"/>
      <c r="C110" s="233"/>
      <c r="D110" s="234" t="s">
        <v>150</v>
      </c>
      <c r="E110" s="235" t="s">
        <v>19</v>
      </c>
      <c r="F110" s="236" t="s">
        <v>880</v>
      </c>
      <c r="G110" s="233"/>
      <c r="H110" s="237">
        <v>7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150</v>
      </c>
      <c r="AU110" s="243" t="s">
        <v>79</v>
      </c>
      <c r="AV110" s="13" t="s">
        <v>79</v>
      </c>
      <c r="AW110" s="13" t="s">
        <v>32</v>
      </c>
      <c r="AX110" s="13" t="s">
        <v>70</v>
      </c>
      <c r="AY110" s="243" t="s">
        <v>139</v>
      </c>
    </row>
    <row r="111" s="16" customFormat="1">
      <c r="A111" s="16"/>
      <c r="B111" s="265"/>
      <c r="C111" s="266"/>
      <c r="D111" s="234" t="s">
        <v>150</v>
      </c>
      <c r="E111" s="267" t="s">
        <v>19</v>
      </c>
      <c r="F111" s="268" t="s">
        <v>166</v>
      </c>
      <c r="G111" s="266"/>
      <c r="H111" s="269">
        <v>7</v>
      </c>
      <c r="I111" s="270"/>
      <c r="J111" s="266"/>
      <c r="K111" s="266"/>
      <c r="L111" s="271"/>
      <c r="M111" s="272"/>
      <c r="N111" s="273"/>
      <c r="O111" s="273"/>
      <c r="P111" s="273"/>
      <c r="Q111" s="273"/>
      <c r="R111" s="273"/>
      <c r="S111" s="273"/>
      <c r="T111" s="274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75" t="s">
        <v>150</v>
      </c>
      <c r="AU111" s="275" t="s">
        <v>79</v>
      </c>
      <c r="AV111" s="16" t="s">
        <v>158</v>
      </c>
      <c r="AW111" s="16" t="s">
        <v>32</v>
      </c>
      <c r="AX111" s="16" t="s">
        <v>70</v>
      </c>
      <c r="AY111" s="275" t="s">
        <v>139</v>
      </c>
    </row>
    <row r="112" s="13" customFormat="1">
      <c r="A112" s="13"/>
      <c r="B112" s="232"/>
      <c r="C112" s="233"/>
      <c r="D112" s="234" t="s">
        <v>150</v>
      </c>
      <c r="E112" s="235" t="s">
        <v>19</v>
      </c>
      <c r="F112" s="236" t="s">
        <v>881</v>
      </c>
      <c r="G112" s="233"/>
      <c r="H112" s="237">
        <v>8.5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150</v>
      </c>
      <c r="AU112" s="243" t="s">
        <v>79</v>
      </c>
      <c r="AV112" s="13" t="s">
        <v>79</v>
      </c>
      <c r="AW112" s="13" t="s">
        <v>32</v>
      </c>
      <c r="AX112" s="13" t="s">
        <v>70</v>
      </c>
      <c r="AY112" s="243" t="s">
        <v>139</v>
      </c>
    </row>
    <row r="113" s="16" customFormat="1">
      <c r="A113" s="16"/>
      <c r="B113" s="265"/>
      <c r="C113" s="266"/>
      <c r="D113" s="234" t="s">
        <v>150</v>
      </c>
      <c r="E113" s="267" t="s">
        <v>19</v>
      </c>
      <c r="F113" s="268" t="s">
        <v>166</v>
      </c>
      <c r="G113" s="266"/>
      <c r="H113" s="269">
        <v>8.5</v>
      </c>
      <c r="I113" s="270"/>
      <c r="J113" s="266"/>
      <c r="K113" s="266"/>
      <c r="L113" s="271"/>
      <c r="M113" s="272"/>
      <c r="N113" s="273"/>
      <c r="O113" s="273"/>
      <c r="P113" s="273"/>
      <c r="Q113" s="273"/>
      <c r="R113" s="273"/>
      <c r="S113" s="273"/>
      <c r="T113" s="274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75" t="s">
        <v>150</v>
      </c>
      <c r="AU113" s="275" t="s">
        <v>79</v>
      </c>
      <c r="AV113" s="16" t="s">
        <v>158</v>
      </c>
      <c r="AW113" s="16" t="s">
        <v>32</v>
      </c>
      <c r="AX113" s="16" t="s">
        <v>70</v>
      </c>
      <c r="AY113" s="275" t="s">
        <v>139</v>
      </c>
    </row>
    <row r="114" s="14" customFormat="1">
      <c r="A114" s="14"/>
      <c r="B114" s="244"/>
      <c r="C114" s="245"/>
      <c r="D114" s="234" t="s">
        <v>150</v>
      </c>
      <c r="E114" s="246" t="s">
        <v>19</v>
      </c>
      <c r="F114" s="247" t="s">
        <v>152</v>
      </c>
      <c r="G114" s="245"/>
      <c r="H114" s="248">
        <v>15.5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150</v>
      </c>
      <c r="AU114" s="254" t="s">
        <v>79</v>
      </c>
      <c r="AV114" s="14" t="s">
        <v>146</v>
      </c>
      <c r="AW114" s="14" t="s">
        <v>32</v>
      </c>
      <c r="AX114" s="14" t="s">
        <v>77</v>
      </c>
      <c r="AY114" s="254" t="s">
        <v>139</v>
      </c>
    </row>
    <row r="115" s="2" customFormat="1" ht="37.8" customHeight="1">
      <c r="A115" s="40"/>
      <c r="B115" s="41"/>
      <c r="C115" s="214" t="s">
        <v>173</v>
      </c>
      <c r="D115" s="214" t="s">
        <v>141</v>
      </c>
      <c r="E115" s="215" t="s">
        <v>181</v>
      </c>
      <c r="F115" s="216" t="s">
        <v>182</v>
      </c>
      <c r="G115" s="217" t="s">
        <v>144</v>
      </c>
      <c r="H115" s="218">
        <v>25.300000000000001</v>
      </c>
      <c r="I115" s="219"/>
      <c r="J115" s="220">
        <f>ROUND(I115*H115,2)</f>
        <v>0</v>
      </c>
      <c r="K115" s="216" t="s">
        <v>145</v>
      </c>
      <c r="L115" s="46"/>
      <c r="M115" s="221" t="s">
        <v>19</v>
      </c>
      <c r="N115" s="222" t="s">
        <v>41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0.57999999999999996</v>
      </c>
      <c r="T115" s="224">
        <f>S115*H115</f>
        <v>14.674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146</v>
      </c>
      <c r="AT115" s="225" t="s">
        <v>141</v>
      </c>
      <c r="AU115" s="225" t="s">
        <v>79</v>
      </c>
      <c r="AY115" s="19" t="s">
        <v>139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77</v>
      </c>
      <c r="BK115" s="226">
        <f>ROUND(I115*H115,2)</f>
        <v>0</v>
      </c>
      <c r="BL115" s="19" t="s">
        <v>146</v>
      </c>
      <c r="BM115" s="225" t="s">
        <v>882</v>
      </c>
    </row>
    <row r="116" s="2" customFormat="1">
      <c r="A116" s="40"/>
      <c r="B116" s="41"/>
      <c r="C116" s="42"/>
      <c r="D116" s="227" t="s">
        <v>148</v>
      </c>
      <c r="E116" s="42"/>
      <c r="F116" s="228" t="s">
        <v>184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148</v>
      </c>
      <c r="AU116" s="19" t="s">
        <v>79</v>
      </c>
    </row>
    <row r="117" s="15" customFormat="1">
      <c r="A117" s="15"/>
      <c r="B117" s="255"/>
      <c r="C117" s="256"/>
      <c r="D117" s="234" t="s">
        <v>150</v>
      </c>
      <c r="E117" s="257" t="s">
        <v>19</v>
      </c>
      <c r="F117" s="258" t="s">
        <v>185</v>
      </c>
      <c r="G117" s="256"/>
      <c r="H117" s="257" t="s">
        <v>19</v>
      </c>
      <c r="I117" s="259"/>
      <c r="J117" s="256"/>
      <c r="K117" s="256"/>
      <c r="L117" s="260"/>
      <c r="M117" s="261"/>
      <c r="N117" s="262"/>
      <c r="O117" s="262"/>
      <c r="P117" s="262"/>
      <c r="Q117" s="262"/>
      <c r="R117" s="262"/>
      <c r="S117" s="262"/>
      <c r="T117" s="26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4" t="s">
        <v>150</v>
      </c>
      <c r="AU117" s="264" t="s">
        <v>79</v>
      </c>
      <c r="AV117" s="15" t="s">
        <v>77</v>
      </c>
      <c r="AW117" s="15" t="s">
        <v>32</v>
      </c>
      <c r="AX117" s="15" t="s">
        <v>70</v>
      </c>
      <c r="AY117" s="264" t="s">
        <v>139</v>
      </c>
    </row>
    <row r="118" s="13" customFormat="1">
      <c r="A118" s="13"/>
      <c r="B118" s="232"/>
      <c r="C118" s="233"/>
      <c r="D118" s="234" t="s">
        <v>150</v>
      </c>
      <c r="E118" s="235" t="s">
        <v>19</v>
      </c>
      <c r="F118" s="236" t="s">
        <v>883</v>
      </c>
      <c r="G118" s="233"/>
      <c r="H118" s="237">
        <v>25.300000000000001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150</v>
      </c>
      <c r="AU118" s="243" t="s">
        <v>79</v>
      </c>
      <c r="AV118" s="13" t="s">
        <v>79</v>
      </c>
      <c r="AW118" s="13" t="s">
        <v>32</v>
      </c>
      <c r="AX118" s="13" t="s">
        <v>70</v>
      </c>
      <c r="AY118" s="243" t="s">
        <v>139</v>
      </c>
    </row>
    <row r="119" s="14" customFormat="1">
      <c r="A119" s="14"/>
      <c r="B119" s="244"/>
      <c r="C119" s="245"/>
      <c r="D119" s="234" t="s">
        <v>150</v>
      </c>
      <c r="E119" s="246" t="s">
        <v>19</v>
      </c>
      <c r="F119" s="247" t="s">
        <v>152</v>
      </c>
      <c r="G119" s="245"/>
      <c r="H119" s="248">
        <v>25.300000000000001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150</v>
      </c>
      <c r="AU119" s="254" t="s">
        <v>79</v>
      </c>
      <c r="AV119" s="14" t="s">
        <v>146</v>
      </c>
      <c r="AW119" s="14" t="s">
        <v>32</v>
      </c>
      <c r="AX119" s="14" t="s">
        <v>77</v>
      </c>
      <c r="AY119" s="254" t="s">
        <v>139</v>
      </c>
    </row>
    <row r="120" s="2" customFormat="1" ht="37.8" customHeight="1">
      <c r="A120" s="40"/>
      <c r="B120" s="41"/>
      <c r="C120" s="214" t="s">
        <v>180</v>
      </c>
      <c r="D120" s="214" t="s">
        <v>141</v>
      </c>
      <c r="E120" s="215" t="s">
        <v>188</v>
      </c>
      <c r="F120" s="216" t="s">
        <v>189</v>
      </c>
      <c r="G120" s="217" t="s">
        <v>144</v>
      </c>
      <c r="H120" s="218">
        <v>18</v>
      </c>
      <c r="I120" s="219"/>
      <c r="J120" s="220">
        <f>ROUND(I120*H120,2)</f>
        <v>0</v>
      </c>
      <c r="K120" s="216" t="s">
        <v>145</v>
      </c>
      <c r="L120" s="46"/>
      <c r="M120" s="221" t="s">
        <v>19</v>
      </c>
      <c r="N120" s="222" t="s">
        <v>41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0.22</v>
      </c>
      <c r="T120" s="224">
        <f>S120*H120</f>
        <v>3.96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146</v>
      </c>
      <c r="AT120" s="225" t="s">
        <v>141</v>
      </c>
      <c r="AU120" s="225" t="s">
        <v>79</v>
      </c>
      <c r="AY120" s="19" t="s">
        <v>139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77</v>
      </c>
      <c r="BK120" s="226">
        <f>ROUND(I120*H120,2)</f>
        <v>0</v>
      </c>
      <c r="BL120" s="19" t="s">
        <v>146</v>
      </c>
      <c r="BM120" s="225" t="s">
        <v>884</v>
      </c>
    </row>
    <row r="121" s="2" customFormat="1">
      <c r="A121" s="40"/>
      <c r="B121" s="41"/>
      <c r="C121" s="42"/>
      <c r="D121" s="227" t="s">
        <v>148</v>
      </c>
      <c r="E121" s="42"/>
      <c r="F121" s="228" t="s">
        <v>191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148</v>
      </c>
      <c r="AU121" s="19" t="s">
        <v>79</v>
      </c>
    </row>
    <row r="122" s="13" customFormat="1">
      <c r="A122" s="13"/>
      <c r="B122" s="232"/>
      <c r="C122" s="233"/>
      <c r="D122" s="234" t="s">
        <v>150</v>
      </c>
      <c r="E122" s="235" t="s">
        <v>19</v>
      </c>
      <c r="F122" s="236" t="s">
        <v>885</v>
      </c>
      <c r="G122" s="233"/>
      <c r="H122" s="237">
        <v>18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150</v>
      </c>
      <c r="AU122" s="243" t="s">
        <v>79</v>
      </c>
      <c r="AV122" s="13" t="s">
        <v>79</v>
      </c>
      <c r="AW122" s="13" t="s">
        <v>32</v>
      </c>
      <c r="AX122" s="13" t="s">
        <v>70</v>
      </c>
      <c r="AY122" s="243" t="s">
        <v>139</v>
      </c>
    </row>
    <row r="123" s="14" customFormat="1">
      <c r="A123" s="14"/>
      <c r="B123" s="244"/>
      <c r="C123" s="245"/>
      <c r="D123" s="234" t="s">
        <v>150</v>
      </c>
      <c r="E123" s="246" t="s">
        <v>19</v>
      </c>
      <c r="F123" s="247" t="s">
        <v>152</v>
      </c>
      <c r="G123" s="245"/>
      <c r="H123" s="248">
        <v>18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150</v>
      </c>
      <c r="AU123" s="254" t="s">
        <v>79</v>
      </c>
      <c r="AV123" s="14" t="s">
        <v>146</v>
      </c>
      <c r="AW123" s="14" t="s">
        <v>32</v>
      </c>
      <c r="AX123" s="14" t="s">
        <v>77</v>
      </c>
      <c r="AY123" s="254" t="s">
        <v>139</v>
      </c>
    </row>
    <row r="124" s="2" customFormat="1" ht="24.15" customHeight="1">
      <c r="A124" s="40"/>
      <c r="B124" s="41"/>
      <c r="C124" s="214" t="s">
        <v>187</v>
      </c>
      <c r="D124" s="214" t="s">
        <v>141</v>
      </c>
      <c r="E124" s="215" t="s">
        <v>194</v>
      </c>
      <c r="F124" s="216" t="s">
        <v>195</v>
      </c>
      <c r="G124" s="217" t="s">
        <v>144</v>
      </c>
      <c r="H124" s="218">
        <v>18</v>
      </c>
      <c r="I124" s="219"/>
      <c r="J124" s="220">
        <f>ROUND(I124*H124,2)</f>
        <v>0</v>
      </c>
      <c r="K124" s="216" t="s">
        <v>145</v>
      </c>
      <c r="L124" s="46"/>
      <c r="M124" s="221" t="s">
        <v>19</v>
      </c>
      <c r="N124" s="222" t="s">
        <v>41</v>
      </c>
      <c r="O124" s="86"/>
      <c r="P124" s="223">
        <f>O124*H124</f>
        <v>0</v>
      </c>
      <c r="Q124" s="223">
        <v>5.0000000000000002E-05</v>
      </c>
      <c r="R124" s="223">
        <f>Q124*H124</f>
        <v>0.00090000000000000008</v>
      </c>
      <c r="S124" s="223">
        <v>0.11500000000000001</v>
      </c>
      <c r="T124" s="224">
        <f>S124*H124</f>
        <v>2.0700000000000003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146</v>
      </c>
      <c r="AT124" s="225" t="s">
        <v>141</v>
      </c>
      <c r="AU124" s="225" t="s">
        <v>79</v>
      </c>
      <c r="AY124" s="19" t="s">
        <v>139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77</v>
      </c>
      <c r="BK124" s="226">
        <f>ROUND(I124*H124,2)</f>
        <v>0</v>
      </c>
      <c r="BL124" s="19" t="s">
        <v>146</v>
      </c>
      <c r="BM124" s="225" t="s">
        <v>886</v>
      </c>
    </row>
    <row r="125" s="2" customFormat="1">
      <c r="A125" s="40"/>
      <c r="B125" s="41"/>
      <c r="C125" s="42"/>
      <c r="D125" s="227" t="s">
        <v>148</v>
      </c>
      <c r="E125" s="42"/>
      <c r="F125" s="228" t="s">
        <v>197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148</v>
      </c>
      <c r="AU125" s="19" t="s">
        <v>79</v>
      </c>
    </row>
    <row r="126" s="13" customFormat="1">
      <c r="A126" s="13"/>
      <c r="B126" s="232"/>
      <c r="C126" s="233"/>
      <c r="D126" s="234" t="s">
        <v>150</v>
      </c>
      <c r="E126" s="235" t="s">
        <v>19</v>
      </c>
      <c r="F126" s="236" t="s">
        <v>887</v>
      </c>
      <c r="G126" s="233"/>
      <c r="H126" s="237">
        <v>18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150</v>
      </c>
      <c r="AU126" s="243" t="s">
        <v>79</v>
      </c>
      <c r="AV126" s="13" t="s">
        <v>79</v>
      </c>
      <c r="AW126" s="13" t="s">
        <v>32</v>
      </c>
      <c r="AX126" s="13" t="s">
        <v>70</v>
      </c>
      <c r="AY126" s="243" t="s">
        <v>139</v>
      </c>
    </row>
    <row r="127" s="14" customFormat="1">
      <c r="A127" s="14"/>
      <c r="B127" s="244"/>
      <c r="C127" s="245"/>
      <c r="D127" s="234" t="s">
        <v>150</v>
      </c>
      <c r="E127" s="246" t="s">
        <v>19</v>
      </c>
      <c r="F127" s="247" t="s">
        <v>152</v>
      </c>
      <c r="G127" s="245"/>
      <c r="H127" s="248">
        <v>18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150</v>
      </c>
      <c r="AU127" s="254" t="s">
        <v>79</v>
      </c>
      <c r="AV127" s="14" t="s">
        <v>146</v>
      </c>
      <c r="AW127" s="14" t="s">
        <v>32</v>
      </c>
      <c r="AX127" s="14" t="s">
        <v>77</v>
      </c>
      <c r="AY127" s="254" t="s">
        <v>139</v>
      </c>
    </row>
    <row r="128" s="2" customFormat="1" ht="24.15" customHeight="1">
      <c r="A128" s="40"/>
      <c r="B128" s="41"/>
      <c r="C128" s="214" t="s">
        <v>193</v>
      </c>
      <c r="D128" s="214" t="s">
        <v>141</v>
      </c>
      <c r="E128" s="215" t="s">
        <v>200</v>
      </c>
      <c r="F128" s="216" t="s">
        <v>201</v>
      </c>
      <c r="G128" s="217" t="s">
        <v>202</v>
      </c>
      <c r="H128" s="218">
        <v>73</v>
      </c>
      <c r="I128" s="219"/>
      <c r="J128" s="220">
        <f>ROUND(I128*H128,2)</f>
        <v>0</v>
      </c>
      <c r="K128" s="216" t="s">
        <v>145</v>
      </c>
      <c r="L128" s="46"/>
      <c r="M128" s="221" t="s">
        <v>19</v>
      </c>
      <c r="N128" s="222" t="s">
        <v>41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0.20499999999999999</v>
      </c>
      <c r="T128" s="224">
        <f>S128*H128</f>
        <v>14.965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146</v>
      </c>
      <c r="AT128" s="225" t="s">
        <v>141</v>
      </c>
      <c r="AU128" s="225" t="s">
        <v>79</v>
      </c>
      <c r="AY128" s="19" t="s">
        <v>139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77</v>
      </c>
      <c r="BK128" s="226">
        <f>ROUND(I128*H128,2)</f>
        <v>0</v>
      </c>
      <c r="BL128" s="19" t="s">
        <v>146</v>
      </c>
      <c r="BM128" s="225" t="s">
        <v>888</v>
      </c>
    </row>
    <row r="129" s="2" customFormat="1">
      <c r="A129" s="40"/>
      <c r="B129" s="41"/>
      <c r="C129" s="42"/>
      <c r="D129" s="227" t="s">
        <v>148</v>
      </c>
      <c r="E129" s="42"/>
      <c r="F129" s="228" t="s">
        <v>204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148</v>
      </c>
      <c r="AU129" s="19" t="s">
        <v>79</v>
      </c>
    </row>
    <row r="130" s="13" customFormat="1">
      <c r="A130" s="13"/>
      <c r="B130" s="232"/>
      <c r="C130" s="233"/>
      <c r="D130" s="234" t="s">
        <v>150</v>
      </c>
      <c r="E130" s="235" t="s">
        <v>19</v>
      </c>
      <c r="F130" s="236" t="s">
        <v>889</v>
      </c>
      <c r="G130" s="233"/>
      <c r="H130" s="237">
        <v>73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150</v>
      </c>
      <c r="AU130" s="243" t="s">
        <v>79</v>
      </c>
      <c r="AV130" s="13" t="s">
        <v>79</v>
      </c>
      <c r="AW130" s="13" t="s">
        <v>32</v>
      </c>
      <c r="AX130" s="13" t="s">
        <v>70</v>
      </c>
      <c r="AY130" s="243" t="s">
        <v>139</v>
      </c>
    </row>
    <row r="131" s="14" customFormat="1">
      <c r="A131" s="14"/>
      <c r="B131" s="244"/>
      <c r="C131" s="245"/>
      <c r="D131" s="234" t="s">
        <v>150</v>
      </c>
      <c r="E131" s="246" t="s">
        <v>19</v>
      </c>
      <c r="F131" s="247" t="s">
        <v>152</v>
      </c>
      <c r="G131" s="245"/>
      <c r="H131" s="248">
        <v>73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150</v>
      </c>
      <c r="AU131" s="254" t="s">
        <v>79</v>
      </c>
      <c r="AV131" s="14" t="s">
        <v>146</v>
      </c>
      <c r="AW131" s="14" t="s">
        <v>32</v>
      </c>
      <c r="AX131" s="14" t="s">
        <v>77</v>
      </c>
      <c r="AY131" s="254" t="s">
        <v>139</v>
      </c>
    </row>
    <row r="132" s="2" customFormat="1" ht="49.05" customHeight="1">
      <c r="A132" s="40"/>
      <c r="B132" s="41"/>
      <c r="C132" s="214" t="s">
        <v>199</v>
      </c>
      <c r="D132" s="214" t="s">
        <v>141</v>
      </c>
      <c r="E132" s="215" t="s">
        <v>213</v>
      </c>
      <c r="F132" s="216" t="s">
        <v>214</v>
      </c>
      <c r="G132" s="217" t="s">
        <v>202</v>
      </c>
      <c r="H132" s="218">
        <v>24.5</v>
      </c>
      <c r="I132" s="219"/>
      <c r="J132" s="220">
        <f>ROUND(I132*H132,2)</f>
        <v>0</v>
      </c>
      <c r="K132" s="216" t="s">
        <v>145</v>
      </c>
      <c r="L132" s="46"/>
      <c r="M132" s="221" t="s">
        <v>19</v>
      </c>
      <c r="N132" s="222" t="s">
        <v>41</v>
      </c>
      <c r="O132" s="86"/>
      <c r="P132" s="223">
        <f>O132*H132</f>
        <v>0</v>
      </c>
      <c r="Q132" s="223">
        <v>0.036900000000000002</v>
      </c>
      <c r="R132" s="223">
        <f>Q132*H132</f>
        <v>0.90405000000000002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146</v>
      </c>
      <c r="AT132" s="225" t="s">
        <v>141</v>
      </c>
      <c r="AU132" s="225" t="s">
        <v>79</v>
      </c>
      <c r="AY132" s="19" t="s">
        <v>139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77</v>
      </c>
      <c r="BK132" s="226">
        <f>ROUND(I132*H132,2)</f>
        <v>0</v>
      </c>
      <c r="BL132" s="19" t="s">
        <v>146</v>
      </c>
      <c r="BM132" s="225" t="s">
        <v>890</v>
      </c>
    </row>
    <row r="133" s="2" customFormat="1">
      <c r="A133" s="40"/>
      <c r="B133" s="41"/>
      <c r="C133" s="42"/>
      <c r="D133" s="227" t="s">
        <v>148</v>
      </c>
      <c r="E133" s="42"/>
      <c r="F133" s="228" t="s">
        <v>216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148</v>
      </c>
      <c r="AU133" s="19" t="s">
        <v>79</v>
      </c>
    </row>
    <row r="134" s="13" customFormat="1">
      <c r="A134" s="13"/>
      <c r="B134" s="232"/>
      <c r="C134" s="233"/>
      <c r="D134" s="234" t="s">
        <v>150</v>
      </c>
      <c r="E134" s="235" t="s">
        <v>19</v>
      </c>
      <c r="F134" s="236" t="s">
        <v>217</v>
      </c>
      <c r="G134" s="233"/>
      <c r="H134" s="237">
        <v>24.5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150</v>
      </c>
      <c r="AU134" s="243" t="s">
        <v>79</v>
      </c>
      <c r="AV134" s="13" t="s">
        <v>79</v>
      </c>
      <c r="AW134" s="13" t="s">
        <v>32</v>
      </c>
      <c r="AX134" s="13" t="s">
        <v>70</v>
      </c>
      <c r="AY134" s="243" t="s">
        <v>139</v>
      </c>
    </row>
    <row r="135" s="14" customFormat="1">
      <c r="A135" s="14"/>
      <c r="B135" s="244"/>
      <c r="C135" s="245"/>
      <c r="D135" s="234" t="s">
        <v>150</v>
      </c>
      <c r="E135" s="246" t="s">
        <v>19</v>
      </c>
      <c r="F135" s="247" t="s">
        <v>152</v>
      </c>
      <c r="G135" s="245"/>
      <c r="H135" s="248">
        <v>24.5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150</v>
      </c>
      <c r="AU135" s="254" t="s">
        <v>79</v>
      </c>
      <c r="AV135" s="14" t="s">
        <v>146</v>
      </c>
      <c r="AW135" s="14" t="s">
        <v>32</v>
      </c>
      <c r="AX135" s="14" t="s">
        <v>77</v>
      </c>
      <c r="AY135" s="254" t="s">
        <v>139</v>
      </c>
    </row>
    <row r="136" s="2" customFormat="1" ht="49.05" customHeight="1">
      <c r="A136" s="40"/>
      <c r="B136" s="41"/>
      <c r="C136" s="214" t="s">
        <v>206</v>
      </c>
      <c r="D136" s="214" t="s">
        <v>141</v>
      </c>
      <c r="E136" s="215" t="s">
        <v>219</v>
      </c>
      <c r="F136" s="216" t="s">
        <v>220</v>
      </c>
      <c r="G136" s="217" t="s">
        <v>202</v>
      </c>
      <c r="H136" s="218">
        <v>3.5</v>
      </c>
      <c r="I136" s="219"/>
      <c r="J136" s="220">
        <f>ROUND(I136*H136,2)</f>
        <v>0</v>
      </c>
      <c r="K136" s="216" t="s">
        <v>145</v>
      </c>
      <c r="L136" s="46"/>
      <c r="M136" s="221" t="s">
        <v>19</v>
      </c>
      <c r="N136" s="222" t="s">
        <v>41</v>
      </c>
      <c r="O136" s="86"/>
      <c r="P136" s="223">
        <f>O136*H136</f>
        <v>0</v>
      </c>
      <c r="Q136" s="223">
        <v>0.036904300000000001</v>
      </c>
      <c r="R136" s="223">
        <f>Q136*H136</f>
        <v>0.12916505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146</v>
      </c>
      <c r="AT136" s="225" t="s">
        <v>141</v>
      </c>
      <c r="AU136" s="225" t="s">
        <v>79</v>
      </c>
      <c r="AY136" s="19" t="s">
        <v>139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77</v>
      </c>
      <c r="BK136" s="226">
        <f>ROUND(I136*H136,2)</f>
        <v>0</v>
      </c>
      <c r="BL136" s="19" t="s">
        <v>146</v>
      </c>
      <c r="BM136" s="225" t="s">
        <v>891</v>
      </c>
    </row>
    <row r="137" s="2" customFormat="1">
      <c r="A137" s="40"/>
      <c r="B137" s="41"/>
      <c r="C137" s="42"/>
      <c r="D137" s="227" t="s">
        <v>148</v>
      </c>
      <c r="E137" s="42"/>
      <c r="F137" s="228" t="s">
        <v>222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148</v>
      </c>
      <c r="AU137" s="19" t="s">
        <v>79</v>
      </c>
    </row>
    <row r="138" s="13" customFormat="1">
      <c r="A138" s="13"/>
      <c r="B138" s="232"/>
      <c r="C138" s="233"/>
      <c r="D138" s="234" t="s">
        <v>150</v>
      </c>
      <c r="E138" s="235" t="s">
        <v>19</v>
      </c>
      <c r="F138" s="236" t="s">
        <v>892</v>
      </c>
      <c r="G138" s="233"/>
      <c r="H138" s="237">
        <v>3.5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150</v>
      </c>
      <c r="AU138" s="243" t="s">
        <v>79</v>
      </c>
      <c r="AV138" s="13" t="s">
        <v>79</v>
      </c>
      <c r="AW138" s="13" t="s">
        <v>32</v>
      </c>
      <c r="AX138" s="13" t="s">
        <v>70</v>
      </c>
      <c r="AY138" s="243" t="s">
        <v>139</v>
      </c>
    </row>
    <row r="139" s="14" customFormat="1">
      <c r="A139" s="14"/>
      <c r="B139" s="244"/>
      <c r="C139" s="245"/>
      <c r="D139" s="234" t="s">
        <v>150</v>
      </c>
      <c r="E139" s="246" t="s">
        <v>19</v>
      </c>
      <c r="F139" s="247" t="s">
        <v>152</v>
      </c>
      <c r="G139" s="245"/>
      <c r="H139" s="248">
        <v>3.5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150</v>
      </c>
      <c r="AU139" s="254" t="s">
        <v>79</v>
      </c>
      <c r="AV139" s="14" t="s">
        <v>146</v>
      </c>
      <c r="AW139" s="14" t="s">
        <v>32</v>
      </c>
      <c r="AX139" s="14" t="s">
        <v>77</v>
      </c>
      <c r="AY139" s="254" t="s">
        <v>139</v>
      </c>
    </row>
    <row r="140" s="2" customFormat="1" ht="16.5" customHeight="1">
      <c r="A140" s="40"/>
      <c r="B140" s="41"/>
      <c r="C140" s="214" t="s">
        <v>212</v>
      </c>
      <c r="D140" s="214" t="s">
        <v>141</v>
      </c>
      <c r="E140" s="215" t="s">
        <v>225</v>
      </c>
      <c r="F140" s="216" t="s">
        <v>226</v>
      </c>
      <c r="G140" s="217" t="s">
        <v>144</v>
      </c>
      <c r="H140" s="218">
        <v>109</v>
      </c>
      <c r="I140" s="219"/>
      <c r="J140" s="220">
        <f>ROUND(I140*H140,2)</f>
        <v>0</v>
      </c>
      <c r="K140" s="216" t="s">
        <v>145</v>
      </c>
      <c r="L140" s="46"/>
      <c r="M140" s="221" t="s">
        <v>19</v>
      </c>
      <c r="N140" s="222" t="s">
        <v>41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146</v>
      </c>
      <c r="AT140" s="225" t="s">
        <v>141</v>
      </c>
      <c r="AU140" s="225" t="s">
        <v>79</v>
      </c>
      <c r="AY140" s="19" t="s">
        <v>139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77</v>
      </c>
      <c r="BK140" s="226">
        <f>ROUND(I140*H140,2)</f>
        <v>0</v>
      </c>
      <c r="BL140" s="19" t="s">
        <v>146</v>
      </c>
      <c r="BM140" s="225" t="s">
        <v>893</v>
      </c>
    </row>
    <row r="141" s="2" customFormat="1">
      <c r="A141" s="40"/>
      <c r="B141" s="41"/>
      <c r="C141" s="42"/>
      <c r="D141" s="227" t="s">
        <v>148</v>
      </c>
      <c r="E141" s="42"/>
      <c r="F141" s="228" t="s">
        <v>228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148</v>
      </c>
      <c r="AU141" s="19" t="s">
        <v>79</v>
      </c>
    </row>
    <row r="142" s="13" customFormat="1">
      <c r="A142" s="13"/>
      <c r="B142" s="232"/>
      <c r="C142" s="233"/>
      <c r="D142" s="234" t="s">
        <v>150</v>
      </c>
      <c r="E142" s="235" t="s">
        <v>19</v>
      </c>
      <c r="F142" s="236" t="s">
        <v>894</v>
      </c>
      <c r="G142" s="233"/>
      <c r="H142" s="237">
        <v>109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150</v>
      </c>
      <c r="AU142" s="243" t="s">
        <v>79</v>
      </c>
      <c r="AV142" s="13" t="s">
        <v>79</v>
      </c>
      <c r="AW142" s="13" t="s">
        <v>32</v>
      </c>
      <c r="AX142" s="13" t="s">
        <v>70</v>
      </c>
      <c r="AY142" s="243" t="s">
        <v>139</v>
      </c>
    </row>
    <row r="143" s="14" customFormat="1">
      <c r="A143" s="14"/>
      <c r="B143" s="244"/>
      <c r="C143" s="245"/>
      <c r="D143" s="234" t="s">
        <v>150</v>
      </c>
      <c r="E143" s="246" t="s">
        <v>19</v>
      </c>
      <c r="F143" s="247" t="s">
        <v>152</v>
      </c>
      <c r="G143" s="245"/>
      <c r="H143" s="248">
        <v>109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150</v>
      </c>
      <c r="AU143" s="254" t="s">
        <v>79</v>
      </c>
      <c r="AV143" s="14" t="s">
        <v>146</v>
      </c>
      <c r="AW143" s="14" t="s">
        <v>32</v>
      </c>
      <c r="AX143" s="14" t="s">
        <v>77</v>
      </c>
      <c r="AY143" s="254" t="s">
        <v>139</v>
      </c>
    </row>
    <row r="144" s="2" customFormat="1" ht="24.15" customHeight="1">
      <c r="A144" s="40"/>
      <c r="B144" s="41"/>
      <c r="C144" s="214" t="s">
        <v>218</v>
      </c>
      <c r="D144" s="214" t="s">
        <v>141</v>
      </c>
      <c r="E144" s="215" t="s">
        <v>231</v>
      </c>
      <c r="F144" s="216" t="s">
        <v>232</v>
      </c>
      <c r="G144" s="217" t="s">
        <v>233</v>
      </c>
      <c r="H144" s="218">
        <v>195.72800000000001</v>
      </c>
      <c r="I144" s="219"/>
      <c r="J144" s="220">
        <f>ROUND(I144*H144,2)</f>
        <v>0</v>
      </c>
      <c r="K144" s="216" t="s">
        <v>145</v>
      </c>
      <c r="L144" s="46"/>
      <c r="M144" s="221" t="s">
        <v>19</v>
      </c>
      <c r="N144" s="222" t="s">
        <v>41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146</v>
      </c>
      <c r="AT144" s="225" t="s">
        <v>141</v>
      </c>
      <c r="AU144" s="225" t="s">
        <v>79</v>
      </c>
      <c r="AY144" s="19" t="s">
        <v>139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77</v>
      </c>
      <c r="BK144" s="226">
        <f>ROUND(I144*H144,2)</f>
        <v>0</v>
      </c>
      <c r="BL144" s="19" t="s">
        <v>146</v>
      </c>
      <c r="BM144" s="225" t="s">
        <v>895</v>
      </c>
    </row>
    <row r="145" s="2" customFormat="1">
      <c r="A145" s="40"/>
      <c r="B145" s="41"/>
      <c r="C145" s="42"/>
      <c r="D145" s="227" t="s">
        <v>148</v>
      </c>
      <c r="E145" s="42"/>
      <c r="F145" s="228" t="s">
        <v>235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148</v>
      </c>
      <c r="AU145" s="19" t="s">
        <v>79</v>
      </c>
    </row>
    <row r="146" s="13" customFormat="1">
      <c r="A146" s="13"/>
      <c r="B146" s="232"/>
      <c r="C146" s="233"/>
      <c r="D146" s="234" t="s">
        <v>150</v>
      </c>
      <c r="E146" s="235" t="s">
        <v>19</v>
      </c>
      <c r="F146" s="236" t="s">
        <v>896</v>
      </c>
      <c r="G146" s="233"/>
      <c r="H146" s="237">
        <v>250.80000000000001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150</v>
      </c>
      <c r="AU146" s="243" t="s">
        <v>79</v>
      </c>
      <c r="AV146" s="13" t="s">
        <v>79</v>
      </c>
      <c r="AW146" s="13" t="s">
        <v>32</v>
      </c>
      <c r="AX146" s="13" t="s">
        <v>70</v>
      </c>
      <c r="AY146" s="243" t="s">
        <v>139</v>
      </c>
    </row>
    <row r="147" s="13" customFormat="1">
      <c r="A147" s="13"/>
      <c r="B147" s="232"/>
      <c r="C147" s="233"/>
      <c r="D147" s="234" t="s">
        <v>150</v>
      </c>
      <c r="E147" s="235" t="s">
        <v>19</v>
      </c>
      <c r="F147" s="236" t="s">
        <v>897</v>
      </c>
      <c r="G147" s="233"/>
      <c r="H147" s="237">
        <v>0.59399999999999997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150</v>
      </c>
      <c r="AU147" s="243" t="s">
        <v>79</v>
      </c>
      <c r="AV147" s="13" t="s">
        <v>79</v>
      </c>
      <c r="AW147" s="13" t="s">
        <v>32</v>
      </c>
      <c r="AX147" s="13" t="s">
        <v>70</v>
      </c>
      <c r="AY147" s="243" t="s">
        <v>139</v>
      </c>
    </row>
    <row r="148" s="15" customFormat="1">
      <c r="A148" s="15"/>
      <c r="B148" s="255"/>
      <c r="C148" s="256"/>
      <c r="D148" s="234" t="s">
        <v>150</v>
      </c>
      <c r="E148" s="257" t="s">
        <v>19</v>
      </c>
      <c r="F148" s="258" t="s">
        <v>238</v>
      </c>
      <c r="G148" s="256"/>
      <c r="H148" s="257" t="s">
        <v>19</v>
      </c>
      <c r="I148" s="259"/>
      <c r="J148" s="256"/>
      <c r="K148" s="256"/>
      <c r="L148" s="260"/>
      <c r="M148" s="261"/>
      <c r="N148" s="262"/>
      <c r="O148" s="262"/>
      <c r="P148" s="262"/>
      <c r="Q148" s="262"/>
      <c r="R148" s="262"/>
      <c r="S148" s="262"/>
      <c r="T148" s="26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4" t="s">
        <v>150</v>
      </c>
      <c r="AU148" s="264" t="s">
        <v>79</v>
      </c>
      <c r="AV148" s="15" t="s">
        <v>77</v>
      </c>
      <c r="AW148" s="15" t="s">
        <v>32</v>
      </c>
      <c r="AX148" s="15" t="s">
        <v>70</v>
      </c>
      <c r="AY148" s="264" t="s">
        <v>139</v>
      </c>
    </row>
    <row r="149" s="13" customFormat="1">
      <c r="A149" s="13"/>
      <c r="B149" s="232"/>
      <c r="C149" s="233"/>
      <c r="D149" s="234" t="s">
        <v>150</v>
      </c>
      <c r="E149" s="235" t="s">
        <v>19</v>
      </c>
      <c r="F149" s="236" t="s">
        <v>898</v>
      </c>
      <c r="G149" s="233"/>
      <c r="H149" s="237">
        <v>-12.364000000000001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150</v>
      </c>
      <c r="AU149" s="243" t="s">
        <v>79</v>
      </c>
      <c r="AV149" s="13" t="s">
        <v>79</v>
      </c>
      <c r="AW149" s="13" t="s">
        <v>32</v>
      </c>
      <c r="AX149" s="13" t="s">
        <v>70</v>
      </c>
      <c r="AY149" s="243" t="s">
        <v>139</v>
      </c>
    </row>
    <row r="150" s="13" customFormat="1">
      <c r="A150" s="13"/>
      <c r="B150" s="232"/>
      <c r="C150" s="233"/>
      <c r="D150" s="234" t="s">
        <v>150</v>
      </c>
      <c r="E150" s="235" t="s">
        <v>19</v>
      </c>
      <c r="F150" s="236" t="s">
        <v>899</v>
      </c>
      <c r="G150" s="233"/>
      <c r="H150" s="237">
        <v>-0.048000000000000001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150</v>
      </c>
      <c r="AU150" s="243" t="s">
        <v>79</v>
      </c>
      <c r="AV150" s="13" t="s">
        <v>79</v>
      </c>
      <c r="AW150" s="13" t="s">
        <v>32</v>
      </c>
      <c r="AX150" s="13" t="s">
        <v>70</v>
      </c>
      <c r="AY150" s="243" t="s">
        <v>139</v>
      </c>
    </row>
    <row r="151" s="13" customFormat="1">
      <c r="A151" s="13"/>
      <c r="B151" s="232"/>
      <c r="C151" s="233"/>
      <c r="D151" s="234" t="s">
        <v>150</v>
      </c>
      <c r="E151" s="235" t="s">
        <v>19</v>
      </c>
      <c r="F151" s="236" t="s">
        <v>900</v>
      </c>
      <c r="G151" s="233"/>
      <c r="H151" s="237">
        <v>-14.872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150</v>
      </c>
      <c r="AU151" s="243" t="s">
        <v>79</v>
      </c>
      <c r="AV151" s="13" t="s">
        <v>79</v>
      </c>
      <c r="AW151" s="13" t="s">
        <v>32</v>
      </c>
      <c r="AX151" s="13" t="s">
        <v>70</v>
      </c>
      <c r="AY151" s="243" t="s">
        <v>139</v>
      </c>
    </row>
    <row r="152" s="13" customFormat="1">
      <c r="A152" s="13"/>
      <c r="B152" s="232"/>
      <c r="C152" s="233"/>
      <c r="D152" s="234" t="s">
        <v>150</v>
      </c>
      <c r="E152" s="235" t="s">
        <v>19</v>
      </c>
      <c r="F152" s="236" t="s">
        <v>901</v>
      </c>
      <c r="G152" s="233"/>
      <c r="H152" s="237">
        <v>-0.024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150</v>
      </c>
      <c r="AU152" s="243" t="s">
        <v>79</v>
      </c>
      <c r="AV152" s="13" t="s">
        <v>79</v>
      </c>
      <c r="AW152" s="13" t="s">
        <v>32</v>
      </c>
      <c r="AX152" s="13" t="s">
        <v>70</v>
      </c>
      <c r="AY152" s="243" t="s">
        <v>139</v>
      </c>
    </row>
    <row r="153" s="13" customFormat="1">
      <c r="A153" s="13"/>
      <c r="B153" s="232"/>
      <c r="C153" s="233"/>
      <c r="D153" s="234" t="s">
        <v>150</v>
      </c>
      <c r="E153" s="235" t="s">
        <v>19</v>
      </c>
      <c r="F153" s="236" t="s">
        <v>902</v>
      </c>
      <c r="G153" s="233"/>
      <c r="H153" s="237">
        <v>-0.85799999999999998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150</v>
      </c>
      <c r="AU153" s="243" t="s">
        <v>79</v>
      </c>
      <c r="AV153" s="13" t="s">
        <v>79</v>
      </c>
      <c r="AW153" s="13" t="s">
        <v>32</v>
      </c>
      <c r="AX153" s="13" t="s">
        <v>70</v>
      </c>
      <c r="AY153" s="243" t="s">
        <v>139</v>
      </c>
    </row>
    <row r="154" s="13" customFormat="1">
      <c r="A154" s="13"/>
      <c r="B154" s="232"/>
      <c r="C154" s="233"/>
      <c r="D154" s="234" t="s">
        <v>150</v>
      </c>
      <c r="E154" s="235" t="s">
        <v>19</v>
      </c>
      <c r="F154" s="236" t="s">
        <v>903</v>
      </c>
      <c r="G154" s="233"/>
      <c r="H154" s="237">
        <v>-27.5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150</v>
      </c>
      <c r="AU154" s="243" t="s">
        <v>79</v>
      </c>
      <c r="AV154" s="13" t="s">
        <v>79</v>
      </c>
      <c r="AW154" s="13" t="s">
        <v>32</v>
      </c>
      <c r="AX154" s="13" t="s">
        <v>70</v>
      </c>
      <c r="AY154" s="243" t="s">
        <v>139</v>
      </c>
    </row>
    <row r="155" s="14" customFormat="1">
      <c r="A155" s="14"/>
      <c r="B155" s="244"/>
      <c r="C155" s="245"/>
      <c r="D155" s="234" t="s">
        <v>150</v>
      </c>
      <c r="E155" s="246" t="s">
        <v>19</v>
      </c>
      <c r="F155" s="247" t="s">
        <v>152</v>
      </c>
      <c r="G155" s="245"/>
      <c r="H155" s="248">
        <v>195.72800000000001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150</v>
      </c>
      <c r="AU155" s="254" t="s">
        <v>79</v>
      </c>
      <c r="AV155" s="14" t="s">
        <v>146</v>
      </c>
      <c r="AW155" s="14" t="s">
        <v>32</v>
      </c>
      <c r="AX155" s="14" t="s">
        <v>77</v>
      </c>
      <c r="AY155" s="254" t="s">
        <v>139</v>
      </c>
    </row>
    <row r="156" s="2" customFormat="1" ht="24.15" customHeight="1">
      <c r="A156" s="40"/>
      <c r="B156" s="41"/>
      <c r="C156" s="214" t="s">
        <v>224</v>
      </c>
      <c r="D156" s="214" t="s">
        <v>141</v>
      </c>
      <c r="E156" s="215" t="s">
        <v>247</v>
      </c>
      <c r="F156" s="216" t="s">
        <v>248</v>
      </c>
      <c r="G156" s="217" t="s">
        <v>233</v>
      </c>
      <c r="H156" s="218">
        <v>35.200000000000003</v>
      </c>
      <c r="I156" s="219"/>
      <c r="J156" s="220">
        <f>ROUND(I156*H156,2)</f>
        <v>0</v>
      </c>
      <c r="K156" s="216" t="s">
        <v>145</v>
      </c>
      <c r="L156" s="46"/>
      <c r="M156" s="221" t="s">
        <v>19</v>
      </c>
      <c r="N156" s="222" t="s">
        <v>41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146</v>
      </c>
      <c r="AT156" s="225" t="s">
        <v>141</v>
      </c>
      <c r="AU156" s="225" t="s">
        <v>79</v>
      </c>
      <c r="AY156" s="19" t="s">
        <v>139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77</v>
      </c>
      <c r="BK156" s="226">
        <f>ROUND(I156*H156,2)</f>
        <v>0</v>
      </c>
      <c r="BL156" s="19" t="s">
        <v>146</v>
      </c>
      <c r="BM156" s="225" t="s">
        <v>904</v>
      </c>
    </row>
    <row r="157" s="2" customFormat="1">
      <c r="A157" s="40"/>
      <c r="B157" s="41"/>
      <c r="C157" s="42"/>
      <c r="D157" s="227" t="s">
        <v>148</v>
      </c>
      <c r="E157" s="42"/>
      <c r="F157" s="228" t="s">
        <v>250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148</v>
      </c>
      <c r="AU157" s="19" t="s">
        <v>79</v>
      </c>
    </row>
    <row r="158" s="13" customFormat="1">
      <c r="A158" s="13"/>
      <c r="B158" s="232"/>
      <c r="C158" s="233"/>
      <c r="D158" s="234" t="s">
        <v>150</v>
      </c>
      <c r="E158" s="235" t="s">
        <v>19</v>
      </c>
      <c r="F158" s="236" t="s">
        <v>251</v>
      </c>
      <c r="G158" s="233"/>
      <c r="H158" s="237">
        <v>30.800000000000001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150</v>
      </c>
      <c r="AU158" s="243" t="s">
        <v>79</v>
      </c>
      <c r="AV158" s="13" t="s">
        <v>79</v>
      </c>
      <c r="AW158" s="13" t="s">
        <v>32</v>
      </c>
      <c r="AX158" s="13" t="s">
        <v>70</v>
      </c>
      <c r="AY158" s="243" t="s">
        <v>139</v>
      </c>
    </row>
    <row r="159" s="13" customFormat="1">
      <c r="A159" s="13"/>
      <c r="B159" s="232"/>
      <c r="C159" s="233"/>
      <c r="D159" s="234" t="s">
        <v>150</v>
      </c>
      <c r="E159" s="235" t="s">
        <v>19</v>
      </c>
      <c r="F159" s="236" t="s">
        <v>905</v>
      </c>
      <c r="G159" s="233"/>
      <c r="H159" s="237">
        <v>4.4000000000000004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150</v>
      </c>
      <c r="AU159" s="243" t="s">
        <v>79</v>
      </c>
      <c r="AV159" s="13" t="s">
        <v>79</v>
      </c>
      <c r="AW159" s="13" t="s">
        <v>32</v>
      </c>
      <c r="AX159" s="13" t="s">
        <v>70</v>
      </c>
      <c r="AY159" s="243" t="s">
        <v>139</v>
      </c>
    </row>
    <row r="160" s="14" customFormat="1">
      <c r="A160" s="14"/>
      <c r="B160" s="244"/>
      <c r="C160" s="245"/>
      <c r="D160" s="234" t="s">
        <v>150</v>
      </c>
      <c r="E160" s="246" t="s">
        <v>19</v>
      </c>
      <c r="F160" s="247" t="s">
        <v>152</v>
      </c>
      <c r="G160" s="245"/>
      <c r="H160" s="248">
        <v>35.200000000000003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150</v>
      </c>
      <c r="AU160" s="254" t="s">
        <v>79</v>
      </c>
      <c r="AV160" s="14" t="s">
        <v>146</v>
      </c>
      <c r="AW160" s="14" t="s">
        <v>32</v>
      </c>
      <c r="AX160" s="14" t="s">
        <v>77</v>
      </c>
      <c r="AY160" s="254" t="s">
        <v>139</v>
      </c>
    </row>
    <row r="161" s="2" customFormat="1" ht="24.15" customHeight="1">
      <c r="A161" s="40"/>
      <c r="B161" s="41"/>
      <c r="C161" s="214" t="s">
        <v>230</v>
      </c>
      <c r="D161" s="214" t="s">
        <v>141</v>
      </c>
      <c r="E161" s="215" t="s">
        <v>254</v>
      </c>
      <c r="F161" s="216" t="s">
        <v>255</v>
      </c>
      <c r="G161" s="217" t="s">
        <v>144</v>
      </c>
      <c r="H161" s="218">
        <v>456</v>
      </c>
      <c r="I161" s="219"/>
      <c r="J161" s="220">
        <f>ROUND(I161*H161,2)</f>
        <v>0</v>
      </c>
      <c r="K161" s="216" t="s">
        <v>145</v>
      </c>
      <c r="L161" s="46"/>
      <c r="M161" s="221" t="s">
        <v>19</v>
      </c>
      <c r="N161" s="222" t="s">
        <v>41</v>
      </c>
      <c r="O161" s="86"/>
      <c r="P161" s="223">
        <f>O161*H161</f>
        <v>0</v>
      </c>
      <c r="Q161" s="223">
        <v>0.00059000000000000003</v>
      </c>
      <c r="R161" s="223">
        <f>Q161*H161</f>
        <v>0.26904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146</v>
      </c>
      <c r="AT161" s="225" t="s">
        <v>141</v>
      </c>
      <c r="AU161" s="225" t="s">
        <v>79</v>
      </c>
      <c r="AY161" s="19" t="s">
        <v>139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77</v>
      </c>
      <c r="BK161" s="226">
        <f>ROUND(I161*H161,2)</f>
        <v>0</v>
      </c>
      <c r="BL161" s="19" t="s">
        <v>146</v>
      </c>
      <c r="BM161" s="225" t="s">
        <v>906</v>
      </c>
    </row>
    <row r="162" s="2" customFormat="1">
      <c r="A162" s="40"/>
      <c r="B162" s="41"/>
      <c r="C162" s="42"/>
      <c r="D162" s="227" t="s">
        <v>148</v>
      </c>
      <c r="E162" s="42"/>
      <c r="F162" s="228" t="s">
        <v>257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148</v>
      </c>
      <c r="AU162" s="19" t="s">
        <v>79</v>
      </c>
    </row>
    <row r="163" s="13" customFormat="1">
      <c r="A163" s="13"/>
      <c r="B163" s="232"/>
      <c r="C163" s="233"/>
      <c r="D163" s="234" t="s">
        <v>150</v>
      </c>
      <c r="E163" s="235" t="s">
        <v>19</v>
      </c>
      <c r="F163" s="236" t="s">
        <v>907</v>
      </c>
      <c r="G163" s="233"/>
      <c r="H163" s="237">
        <v>456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150</v>
      </c>
      <c r="AU163" s="243" t="s">
        <v>79</v>
      </c>
      <c r="AV163" s="13" t="s">
        <v>79</v>
      </c>
      <c r="AW163" s="13" t="s">
        <v>32</v>
      </c>
      <c r="AX163" s="13" t="s">
        <v>70</v>
      </c>
      <c r="AY163" s="243" t="s">
        <v>139</v>
      </c>
    </row>
    <row r="164" s="14" customFormat="1">
      <c r="A164" s="14"/>
      <c r="B164" s="244"/>
      <c r="C164" s="245"/>
      <c r="D164" s="234" t="s">
        <v>150</v>
      </c>
      <c r="E164" s="246" t="s">
        <v>19</v>
      </c>
      <c r="F164" s="247" t="s">
        <v>152</v>
      </c>
      <c r="G164" s="245"/>
      <c r="H164" s="248">
        <v>456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150</v>
      </c>
      <c r="AU164" s="254" t="s">
        <v>79</v>
      </c>
      <c r="AV164" s="14" t="s">
        <v>146</v>
      </c>
      <c r="AW164" s="14" t="s">
        <v>32</v>
      </c>
      <c r="AX164" s="14" t="s">
        <v>77</v>
      </c>
      <c r="AY164" s="254" t="s">
        <v>139</v>
      </c>
    </row>
    <row r="165" s="2" customFormat="1" ht="24.15" customHeight="1">
      <c r="A165" s="40"/>
      <c r="B165" s="41"/>
      <c r="C165" s="214" t="s">
        <v>8</v>
      </c>
      <c r="D165" s="214" t="s">
        <v>141</v>
      </c>
      <c r="E165" s="215" t="s">
        <v>260</v>
      </c>
      <c r="F165" s="216" t="s">
        <v>261</v>
      </c>
      <c r="G165" s="217" t="s">
        <v>144</v>
      </c>
      <c r="H165" s="218">
        <v>456</v>
      </c>
      <c r="I165" s="219"/>
      <c r="J165" s="220">
        <f>ROUND(I165*H165,2)</f>
        <v>0</v>
      </c>
      <c r="K165" s="216" t="s">
        <v>145</v>
      </c>
      <c r="L165" s="46"/>
      <c r="M165" s="221" t="s">
        <v>19</v>
      </c>
      <c r="N165" s="222" t="s">
        <v>41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146</v>
      </c>
      <c r="AT165" s="225" t="s">
        <v>141</v>
      </c>
      <c r="AU165" s="225" t="s">
        <v>79</v>
      </c>
      <c r="AY165" s="19" t="s">
        <v>139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77</v>
      </c>
      <c r="BK165" s="226">
        <f>ROUND(I165*H165,2)</f>
        <v>0</v>
      </c>
      <c r="BL165" s="19" t="s">
        <v>146</v>
      </c>
      <c r="BM165" s="225" t="s">
        <v>908</v>
      </c>
    </row>
    <row r="166" s="2" customFormat="1">
      <c r="A166" s="40"/>
      <c r="B166" s="41"/>
      <c r="C166" s="42"/>
      <c r="D166" s="227" t="s">
        <v>148</v>
      </c>
      <c r="E166" s="42"/>
      <c r="F166" s="228" t="s">
        <v>263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148</v>
      </c>
      <c r="AU166" s="19" t="s">
        <v>79</v>
      </c>
    </row>
    <row r="167" s="2" customFormat="1" ht="37.8" customHeight="1">
      <c r="A167" s="40"/>
      <c r="B167" s="41"/>
      <c r="C167" s="214" t="s">
        <v>253</v>
      </c>
      <c r="D167" s="214" t="s">
        <v>141</v>
      </c>
      <c r="E167" s="215" t="s">
        <v>265</v>
      </c>
      <c r="F167" s="216" t="s">
        <v>266</v>
      </c>
      <c r="G167" s="217" t="s">
        <v>233</v>
      </c>
      <c r="H167" s="218">
        <v>135.18600000000001</v>
      </c>
      <c r="I167" s="219"/>
      <c r="J167" s="220">
        <f>ROUND(I167*H167,2)</f>
        <v>0</v>
      </c>
      <c r="K167" s="216" t="s">
        <v>145</v>
      </c>
      <c r="L167" s="46"/>
      <c r="M167" s="221" t="s">
        <v>19</v>
      </c>
      <c r="N167" s="222" t="s">
        <v>41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146</v>
      </c>
      <c r="AT167" s="225" t="s">
        <v>141</v>
      </c>
      <c r="AU167" s="225" t="s">
        <v>79</v>
      </c>
      <c r="AY167" s="19" t="s">
        <v>139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77</v>
      </c>
      <c r="BK167" s="226">
        <f>ROUND(I167*H167,2)</f>
        <v>0</v>
      </c>
      <c r="BL167" s="19" t="s">
        <v>146</v>
      </c>
      <c r="BM167" s="225" t="s">
        <v>909</v>
      </c>
    </row>
    <row r="168" s="2" customFormat="1">
      <c r="A168" s="40"/>
      <c r="B168" s="41"/>
      <c r="C168" s="42"/>
      <c r="D168" s="227" t="s">
        <v>148</v>
      </c>
      <c r="E168" s="42"/>
      <c r="F168" s="228" t="s">
        <v>268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148</v>
      </c>
      <c r="AU168" s="19" t="s">
        <v>79</v>
      </c>
    </row>
    <row r="169" s="15" customFormat="1">
      <c r="A169" s="15"/>
      <c r="B169" s="255"/>
      <c r="C169" s="256"/>
      <c r="D169" s="234" t="s">
        <v>150</v>
      </c>
      <c r="E169" s="257" t="s">
        <v>19</v>
      </c>
      <c r="F169" s="258" t="s">
        <v>269</v>
      </c>
      <c r="G169" s="256"/>
      <c r="H169" s="257" t="s">
        <v>19</v>
      </c>
      <c r="I169" s="259"/>
      <c r="J169" s="256"/>
      <c r="K169" s="256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150</v>
      </c>
      <c r="AU169" s="264" t="s">
        <v>79</v>
      </c>
      <c r="AV169" s="15" t="s">
        <v>77</v>
      </c>
      <c r="AW169" s="15" t="s">
        <v>32</v>
      </c>
      <c r="AX169" s="15" t="s">
        <v>70</v>
      </c>
      <c r="AY169" s="264" t="s">
        <v>139</v>
      </c>
    </row>
    <row r="170" s="13" customFormat="1">
      <c r="A170" s="13"/>
      <c r="B170" s="232"/>
      <c r="C170" s="233"/>
      <c r="D170" s="234" t="s">
        <v>150</v>
      </c>
      <c r="E170" s="235" t="s">
        <v>19</v>
      </c>
      <c r="F170" s="236" t="s">
        <v>910</v>
      </c>
      <c r="G170" s="233"/>
      <c r="H170" s="237">
        <v>58.438000000000002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150</v>
      </c>
      <c r="AU170" s="243" t="s">
        <v>79</v>
      </c>
      <c r="AV170" s="13" t="s">
        <v>79</v>
      </c>
      <c r="AW170" s="13" t="s">
        <v>32</v>
      </c>
      <c r="AX170" s="13" t="s">
        <v>70</v>
      </c>
      <c r="AY170" s="243" t="s">
        <v>139</v>
      </c>
    </row>
    <row r="171" s="13" customFormat="1">
      <c r="A171" s="13"/>
      <c r="B171" s="232"/>
      <c r="C171" s="233"/>
      <c r="D171" s="234" t="s">
        <v>150</v>
      </c>
      <c r="E171" s="235" t="s">
        <v>19</v>
      </c>
      <c r="F171" s="236" t="s">
        <v>911</v>
      </c>
      <c r="G171" s="233"/>
      <c r="H171" s="237">
        <v>9.1549999999999994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150</v>
      </c>
      <c r="AU171" s="243" t="s">
        <v>79</v>
      </c>
      <c r="AV171" s="13" t="s">
        <v>79</v>
      </c>
      <c r="AW171" s="13" t="s">
        <v>32</v>
      </c>
      <c r="AX171" s="13" t="s">
        <v>70</v>
      </c>
      <c r="AY171" s="243" t="s">
        <v>139</v>
      </c>
    </row>
    <row r="172" s="15" customFormat="1">
      <c r="A172" s="15"/>
      <c r="B172" s="255"/>
      <c r="C172" s="256"/>
      <c r="D172" s="234" t="s">
        <v>150</v>
      </c>
      <c r="E172" s="257" t="s">
        <v>19</v>
      </c>
      <c r="F172" s="258" t="s">
        <v>272</v>
      </c>
      <c r="G172" s="256"/>
      <c r="H172" s="257" t="s">
        <v>19</v>
      </c>
      <c r="I172" s="259"/>
      <c r="J172" s="256"/>
      <c r="K172" s="256"/>
      <c r="L172" s="260"/>
      <c r="M172" s="261"/>
      <c r="N172" s="262"/>
      <c r="O172" s="262"/>
      <c r="P172" s="262"/>
      <c r="Q172" s="262"/>
      <c r="R172" s="262"/>
      <c r="S172" s="262"/>
      <c r="T172" s="26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4" t="s">
        <v>150</v>
      </c>
      <c r="AU172" s="264" t="s">
        <v>79</v>
      </c>
      <c r="AV172" s="15" t="s">
        <v>77</v>
      </c>
      <c r="AW172" s="15" t="s">
        <v>32</v>
      </c>
      <c r="AX172" s="15" t="s">
        <v>70</v>
      </c>
      <c r="AY172" s="264" t="s">
        <v>139</v>
      </c>
    </row>
    <row r="173" s="13" customFormat="1">
      <c r="A173" s="13"/>
      <c r="B173" s="232"/>
      <c r="C173" s="233"/>
      <c r="D173" s="234" t="s">
        <v>150</v>
      </c>
      <c r="E173" s="235" t="s">
        <v>19</v>
      </c>
      <c r="F173" s="236" t="s">
        <v>910</v>
      </c>
      <c r="G173" s="233"/>
      <c r="H173" s="237">
        <v>58.438000000000002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150</v>
      </c>
      <c r="AU173" s="243" t="s">
        <v>79</v>
      </c>
      <c r="AV173" s="13" t="s">
        <v>79</v>
      </c>
      <c r="AW173" s="13" t="s">
        <v>32</v>
      </c>
      <c r="AX173" s="13" t="s">
        <v>70</v>
      </c>
      <c r="AY173" s="243" t="s">
        <v>139</v>
      </c>
    </row>
    <row r="174" s="13" customFormat="1">
      <c r="A174" s="13"/>
      <c r="B174" s="232"/>
      <c r="C174" s="233"/>
      <c r="D174" s="234" t="s">
        <v>150</v>
      </c>
      <c r="E174" s="235" t="s">
        <v>19</v>
      </c>
      <c r="F174" s="236" t="s">
        <v>911</v>
      </c>
      <c r="G174" s="233"/>
      <c r="H174" s="237">
        <v>9.1549999999999994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150</v>
      </c>
      <c r="AU174" s="243" t="s">
        <v>79</v>
      </c>
      <c r="AV174" s="13" t="s">
        <v>79</v>
      </c>
      <c r="AW174" s="13" t="s">
        <v>32</v>
      </c>
      <c r="AX174" s="13" t="s">
        <v>70</v>
      </c>
      <c r="AY174" s="243" t="s">
        <v>139</v>
      </c>
    </row>
    <row r="175" s="14" customFormat="1">
      <c r="A175" s="14"/>
      <c r="B175" s="244"/>
      <c r="C175" s="245"/>
      <c r="D175" s="234" t="s">
        <v>150</v>
      </c>
      <c r="E175" s="246" t="s">
        <v>19</v>
      </c>
      <c r="F175" s="247" t="s">
        <v>152</v>
      </c>
      <c r="G175" s="245"/>
      <c r="H175" s="248">
        <v>135.18600000000001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150</v>
      </c>
      <c r="AU175" s="254" t="s">
        <v>79</v>
      </c>
      <c r="AV175" s="14" t="s">
        <v>146</v>
      </c>
      <c r="AW175" s="14" t="s">
        <v>32</v>
      </c>
      <c r="AX175" s="14" t="s">
        <v>77</v>
      </c>
      <c r="AY175" s="254" t="s">
        <v>139</v>
      </c>
    </row>
    <row r="176" s="2" customFormat="1" ht="37.8" customHeight="1">
      <c r="A176" s="40"/>
      <c r="B176" s="41"/>
      <c r="C176" s="214" t="s">
        <v>259</v>
      </c>
      <c r="D176" s="214" t="s">
        <v>141</v>
      </c>
      <c r="E176" s="215" t="s">
        <v>274</v>
      </c>
      <c r="F176" s="216" t="s">
        <v>275</v>
      </c>
      <c r="G176" s="217" t="s">
        <v>233</v>
      </c>
      <c r="H176" s="218">
        <v>137.28999999999999</v>
      </c>
      <c r="I176" s="219"/>
      <c r="J176" s="220">
        <f>ROUND(I176*H176,2)</f>
        <v>0</v>
      </c>
      <c r="K176" s="216" t="s">
        <v>145</v>
      </c>
      <c r="L176" s="46"/>
      <c r="M176" s="221" t="s">
        <v>19</v>
      </c>
      <c r="N176" s="222" t="s">
        <v>41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146</v>
      </c>
      <c r="AT176" s="225" t="s">
        <v>141</v>
      </c>
      <c r="AU176" s="225" t="s">
        <v>79</v>
      </c>
      <c r="AY176" s="19" t="s">
        <v>139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77</v>
      </c>
      <c r="BK176" s="226">
        <f>ROUND(I176*H176,2)</f>
        <v>0</v>
      </c>
      <c r="BL176" s="19" t="s">
        <v>146</v>
      </c>
      <c r="BM176" s="225" t="s">
        <v>912</v>
      </c>
    </row>
    <row r="177" s="2" customFormat="1">
      <c r="A177" s="40"/>
      <c r="B177" s="41"/>
      <c r="C177" s="42"/>
      <c r="D177" s="227" t="s">
        <v>148</v>
      </c>
      <c r="E177" s="42"/>
      <c r="F177" s="228" t="s">
        <v>277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148</v>
      </c>
      <c r="AU177" s="19" t="s">
        <v>79</v>
      </c>
    </row>
    <row r="178" s="15" customFormat="1">
      <c r="A178" s="15"/>
      <c r="B178" s="255"/>
      <c r="C178" s="256"/>
      <c r="D178" s="234" t="s">
        <v>150</v>
      </c>
      <c r="E178" s="257" t="s">
        <v>19</v>
      </c>
      <c r="F178" s="258" t="s">
        <v>278</v>
      </c>
      <c r="G178" s="256"/>
      <c r="H178" s="257" t="s">
        <v>19</v>
      </c>
      <c r="I178" s="259"/>
      <c r="J178" s="256"/>
      <c r="K178" s="256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150</v>
      </c>
      <c r="AU178" s="264" t="s">
        <v>79</v>
      </c>
      <c r="AV178" s="15" t="s">
        <v>77</v>
      </c>
      <c r="AW178" s="15" t="s">
        <v>32</v>
      </c>
      <c r="AX178" s="15" t="s">
        <v>70</v>
      </c>
      <c r="AY178" s="264" t="s">
        <v>139</v>
      </c>
    </row>
    <row r="179" s="13" customFormat="1">
      <c r="A179" s="13"/>
      <c r="B179" s="232"/>
      <c r="C179" s="233"/>
      <c r="D179" s="234" t="s">
        <v>150</v>
      </c>
      <c r="E179" s="235" t="s">
        <v>19</v>
      </c>
      <c r="F179" s="236" t="s">
        <v>896</v>
      </c>
      <c r="G179" s="233"/>
      <c r="H179" s="237">
        <v>250.80000000000001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150</v>
      </c>
      <c r="AU179" s="243" t="s">
        <v>79</v>
      </c>
      <c r="AV179" s="13" t="s">
        <v>79</v>
      </c>
      <c r="AW179" s="13" t="s">
        <v>32</v>
      </c>
      <c r="AX179" s="13" t="s">
        <v>70</v>
      </c>
      <c r="AY179" s="243" t="s">
        <v>139</v>
      </c>
    </row>
    <row r="180" s="13" customFormat="1">
      <c r="A180" s="13"/>
      <c r="B180" s="232"/>
      <c r="C180" s="233"/>
      <c r="D180" s="234" t="s">
        <v>150</v>
      </c>
      <c r="E180" s="235" t="s">
        <v>19</v>
      </c>
      <c r="F180" s="236" t="s">
        <v>897</v>
      </c>
      <c r="G180" s="233"/>
      <c r="H180" s="237">
        <v>0.59399999999999997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150</v>
      </c>
      <c r="AU180" s="243" t="s">
        <v>79</v>
      </c>
      <c r="AV180" s="13" t="s">
        <v>79</v>
      </c>
      <c r="AW180" s="13" t="s">
        <v>32</v>
      </c>
      <c r="AX180" s="13" t="s">
        <v>70</v>
      </c>
      <c r="AY180" s="243" t="s">
        <v>139</v>
      </c>
    </row>
    <row r="181" s="15" customFormat="1">
      <c r="A181" s="15"/>
      <c r="B181" s="255"/>
      <c r="C181" s="256"/>
      <c r="D181" s="234" t="s">
        <v>150</v>
      </c>
      <c r="E181" s="257" t="s">
        <v>19</v>
      </c>
      <c r="F181" s="258" t="s">
        <v>238</v>
      </c>
      <c r="G181" s="256"/>
      <c r="H181" s="257" t="s">
        <v>19</v>
      </c>
      <c r="I181" s="259"/>
      <c r="J181" s="256"/>
      <c r="K181" s="256"/>
      <c r="L181" s="260"/>
      <c r="M181" s="261"/>
      <c r="N181" s="262"/>
      <c r="O181" s="262"/>
      <c r="P181" s="262"/>
      <c r="Q181" s="262"/>
      <c r="R181" s="262"/>
      <c r="S181" s="262"/>
      <c r="T181" s="26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4" t="s">
        <v>150</v>
      </c>
      <c r="AU181" s="264" t="s">
        <v>79</v>
      </c>
      <c r="AV181" s="15" t="s">
        <v>77</v>
      </c>
      <c r="AW181" s="15" t="s">
        <v>32</v>
      </c>
      <c r="AX181" s="15" t="s">
        <v>70</v>
      </c>
      <c r="AY181" s="264" t="s">
        <v>139</v>
      </c>
    </row>
    <row r="182" s="13" customFormat="1">
      <c r="A182" s="13"/>
      <c r="B182" s="232"/>
      <c r="C182" s="233"/>
      <c r="D182" s="234" t="s">
        <v>150</v>
      </c>
      <c r="E182" s="235" t="s">
        <v>19</v>
      </c>
      <c r="F182" s="236" t="s">
        <v>898</v>
      </c>
      <c r="G182" s="233"/>
      <c r="H182" s="237">
        <v>-12.364000000000001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150</v>
      </c>
      <c r="AU182" s="243" t="s">
        <v>79</v>
      </c>
      <c r="AV182" s="13" t="s">
        <v>79</v>
      </c>
      <c r="AW182" s="13" t="s">
        <v>32</v>
      </c>
      <c r="AX182" s="13" t="s">
        <v>70</v>
      </c>
      <c r="AY182" s="243" t="s">
        <v>139</v>
      </c>
    </row>
    <row r="183" s="13" customFormat="1">
      <c r="A183" s="13"/>
      <c r="B183" s="232"/>
      <c r="C183" s="233"/>
      <c r="D183" s="234" t="s">
        <v>150</v>
      </c>
      <c r="E183" s="235" t="s">
        <v>19</v>
      </c>
      <c r="F183" s="236" t="s">
        <v>899</v>
      </c>
      <c r="G183" s="233"/>
      <c r="H183" s="237">
        <v>-0.048000000000000001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150</v>
      </c>
      <c r="AU183" s="243" t="s">
        <v>79</v>
      </c>
      <c r="AV183" s="13" t="s">
        <v>79</v>
      </c>
      <c r="AW183" s="13" t="s">
        <v>32</v>
      </c>
      <c r="AX183" s="13" t="s">
        <v>70</v>
      </c>
      <c r="AY183" s="243" t="s">
        <v>139</v>
      </c>
    </row>
    <row r="184" s="13" customFormat="1">
      <c r="A184" s="13"/>
      <c r="B184" s="232"/>
      <c r="C184" s="233"/>
      <c r="D184" s="234" t="s">
        <v>150</v>
      </c>
      <c r="E184" s="235" t="s">
        <v>19</v>
      </c>
      <c r="F184" s="236" t="s">
        <v>900</v>
      </c>
      <c r="G184" s="233"/>
      <c r="H184" s="237">
        <v>-14.872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150</v>
      </c>
      <c r="AU184" s="243" t="s">
        <v>79</v>
      </c>
      <c r="AV184" s="13" t="s">
        <v>79</v>
      </c>
      <c r="AW184" s="13" t="s">
        <v>32</v>
      </c>
      <c r="AX184" s="13" t="s">
        <v>70</v>
      </c>
      <c r="AY184" s="243" t="s">
        <v>139</v>
      </c>
    </row>
    <row r="185" s="13" customFormat="1">
      <c r="A185" s="13"/>
      <c r="B185" s="232"/>
      <c r="C185" s="233"/>
      <c r="D185" s="234" t="s">
        <v>150</v>
      </c>
      <c r="E185" s="235" t="s">
        <v>19</v>
      </c>
      <c r="F185" s="236" t="s">
        <v>901</v>
      </c>
      <c r="G185" s="233"/>
      <c r="H185" s="237">
        <v>-0.024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150</v>
      </c>
      <c r="AU185" s="243" t="s">
        <v>79</v>
      </c>
      <c r="AV185" s="13" t="s">
        <v>79</v>
      </c>
      <c r="AW185" s="13" t="s">
        <v>32</v>
      </c>
      <c r="AX185" s="13" t="s">
        <v>70</v>
      </c>
      <c r="AY185" s="243" t="s">
        <v>139</v>
      </c>
    </row>
    <row r="186" s="13" customFormat="1">
      <c r="A186" s="13"/>
      <c r="B186" s="232"/>
      <c r="C186" s="233"/>
      <c r="D186" s="234" t="s">
        <v>150</v>
      </c>
      <c r="E186" s="235" t="s">
        <v>19</v>
      </c>
      <c r="F186" s="236" t="s">
        <v>902</v>
      </c>
      <c r="G186" s="233"/>
      <c r="H186" s="237">
        <v>-0.85799999999999998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150</v>
      </c>
      <c r="AU186" s="243" t="s">
        <v>79</v>
      </c>
      <c r="AV186" s="13" t="s">
        <v>79</v>
      </c>
      <c r="AW186" s="13" t="s">
        <v>32</v>
      </c>
      <c r="AX186" s="13" t="s">
        <v>70</v>
      </c>
      <c r="AY186" s="243" t="s">
        <v>139</v>
      </c>
    </row>
    <row r="187" s="13" customFormat="1">
      <c r="A187" s="13"/>
      <c r="B187" s="232"/>
      <c r="C187" s="233"/>
      <c r="D187" s="234" t="s">
        <v>150</v>
      </c>
      <c r="E187" s="235" t="s">
        <v>19</v>
      </c>
      <c r="F187" s="236" t="s">
        <v>903</v>
      </c>
      <c r="G187" s="233"/>
      <c r="H187" s="237">
        <v>-27.5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150</v>
      </c>
      <c r="AU187" s="243" t="s">
        <v>79</v>
      </c>
      <c r="AV187" s="13" t="s">
        <v>79</v>
      </c>
      <c r="AW187" s="13" t="s">
        <v>32</v>
      </c>
      <c r="AX187" s="13" t="s">
        <v>70</v>
      </c>
      <c r="AY187" s="243" t="s">
        <v>139</v>
      </c>
    </row>
    <row r="188" s="16" customFormat="1">
      <c r="A188" s="16"/>
      <c r="B188" s="265"/>
      <c r="C188" s="266"/>
      <c r="D188" s="234" t="s">
        <v>150</v>
      </c>
      <c r="E188" s="267" t="s">
        <v>19</v>
      </c>
      <c r="F188" s="268" t="s">
        <v>166</v>
      </c>
      <c r="G188" s="266"/>
      <c r="H188" s="269">
        <v>195.72800000000001</v>
      </c>
      <c r="I188" s="270"/>
      <c r="J188" s="266"/>
      <c r="K188" s="266"/>
      <c r="L188" s="271"/>
      <c r="M188" s="272"/>
      <c r="N188" s="273"/>
      <c r="O188" s="273"/>
      <c r="P188" s="273"/>
      <c r="Q188" s="273"/>
      <c r="R188" s="273"/>
      <c r="S188" s="273"/>
      <c r="T188" s="274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5" t="s">
        <v>150</v>
      </c>
      <c r="AU188" s="275" t="s">
        <v>79</v>
      </c>
      <c r="AV188" s="16" t="s">
        <v>158</v>
      </c>
      <c r="AW188" s="16" t="s">
        <v>32</v>
      </c>
      <c r="AX188" s="16" t="s">
        <v>70</v>
      </c>
      <c r="AY188" s="275" t="s">
        <v>139</v>
      </c>
    </row>
    <row r="189" s="15" customFormat="1">
      <c r="A189" s="15"/>
      <c r="B189" s="255"/>
      <c r="C189" s="256"/>
      <c r="D189" s="234" t="s">
        <v>150</v>
      </c>
      <c r="E189" s="257" t="s">
        <v>19</v>
      </c>
      <c r="F189" s="258" t="s">
        <v>299</v>
      </c>
      <c r="G189" s="256"/>
      <c r="H189" s="257" t="s">
        <v>19</v>
      </c>
      <c r="I189" s="259"/>
      <c r="J189" s="256"/>
      <c r="K189" s="256"/>
      <c r="L189" s="260"/>
      <c r="M189" s="261"/>
      <c r="N189" s="262"/>
      <c r="O189" s="262"/>
      <c r="P189" s="262"/>
      <c r="Q189" s="262"/>
      <c r="R189" s="262"/>
      <c r="S189" s="262"/>
      <c r="T189" s="26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4" t="s">
        <v>150</v>
      </c>
      <c r="AU189" s="264" t="s">
        <v>79</v>
      </c>
      <c r="AV189" s="15" t="s">
        <v>77</v>
      </c>
      <c r="AW189" s="15" t="s">
        <v>32</v>
      </c>
      <c r="AX189" s="15" t="s">
        <v>70</v>
      </c>
      <c r="AY189" s="264" t="s">
        <v>139</v>
      </c>
    </row>
    <row r="190" s="13" customFormat="1">
      <c r="A190" s="13"/>
      <c r="B190" s="232"/>
      <c r="C190" s="233"/>
      <c r="D190" s="234" t="s">
        <v>150</v>
      </c>
      <c r="E190" s="235" t="s">
        <v>19</v>
      </c>
      <c r="F190" s="236" t="s">
        <v>913</v>
      </c>
      <c r="G190" s="233"/>
      <c r="H190" s="237">
        <v>-58.438000000000002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150</v>
      </c>
      <c r="AU190" s="243" t="s">
        <v>79</v>
      </c>
      <c r="AV190" s="13" t="s">
        <v>79</v>
      </c>
      <c r="AW190" s="13" t="s">
        <v>32</v>
      </c>
      <c r="AX190" s="13" t="s">
        <v>70</v>
      </c>
      <c r="AY190" s="243" t="s">
        <v>139</v>
      </c>
    </row>
    <row r="191" s="16" customFormat="1">
      <c r="A191" s="16"/>
      <c r="B191" s="265"/>
      <c r="C191" s="266"/>
      <c r="D191" s="234" t="s">
        <v>150</v>
      </c>
      <c r="E191" s="267" t="s">
        <v>19</v>
      </c>
      <c r="F191" s="268" t="s">
        <v>166</v>
      </c>
      <c r="G191" s="266"/>
      <c r="H191" s="269">
        <v>-58.438000000000002</v>
      </c>
      <c r="I191" s="270"/>
      <c r="J191" s="266"/>
      <c r="K191" s="266"/>
      <c r="L191" s="271"/>
      <c r="M191" s="272"/>
      <c r="N191" s="273"/>
      <c r="O191" s="273"/>
      <c r="P191" s="273"/>
      <c r="Q191" s="273"/>
      <c r="R191" s="273"/>
      <c r="S191" s="273"/>
      <c r="T191" s="274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75" t="s">
        <v>150</v>
      </c>
      <c r="AU191" s="275" t="s">
        <v>79</v>
      </c>
      <c r="AV191" s="16" t="s">
        <v>158</v>
      </c>
      <c r="AW191" s="16" t="s">
        <v>32</v>
      </c>
      <c r="AX191" s="16" t="s">
        <v>70</v>
      </c>
      <c r="AY191" s="275" t="s">
        <v>139</v>
      </c>
    </row>
    <row r="192" s="14" customFormat="1">
      <c r="A192" s="14"/>
      <c r="B192" s="244"/>
      <c r="C192" s="245"/>
      <c r="D192" s="234" t="s">
        <v>150</v>
      </c>
      <c r="E192" s="246" t="s">
        <v>19</v>
      </c>
      <c r="F192" s="247" t="s">
        <v>152</v>
      </c>
      <c r="G192" s="245"/>
      <c r="H192" s="248">
        <v>137.29000000000002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150</v>
      </c>
      <c r="AU192" s="254" t="s">
        <v>79</v>
      </c>
      <c r="AV192" s="14" t="s">
        <v>146</v>
      </c>
      <c r="AW192" s="14" t="s">
        <v>32</v>
      </c>
      <c r="AX192" s="14" t="s">
        <v>77</v>
      </c>
      <c r="AY192" s="254" t="s">
        <v>139</v>
      </c>
    </row>
    <row r="193" s="2" customFormat="1" ht="24.15" customHeight="1">
      <c r="A193" s="40"/>
      <c r="B193" s="41"/>
      <c r="C193" s="214" t="s">
        <v>264</v>
      </c>
      <c r="D193" s="214" t="s">
        <v>141</v>
      </c>
      <c r="E193" s="215" t="s">
        <v>283</v>
      </c>
      <c r="F193" s="216" t="s">
        <v>284</v>
      </c>
      <c r="G193" s="217" t="s">
        <v>233</v>
      </c>
      <c r="H193" s="218">
        <v>67.593000000000004</v>
      </c>
      <c r="I193" s="219"/>
      <c r="J193" s="220">
        <f>ROUND(I193*H193,2)</f>
        <v>0</v>
      </c>
      <c r="K193" s="216" t="s">
        <v>145</v>
      </c>
      <c r="L193" s="46"/>
      <c r="M193" s="221" t="s">
        <v>19</v>
      </c>
      <c r="N193" s="222" t="s">
        <v>41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146</v>
      </c>
      <c r="AT193" s="225" t="s">
        <v>141</v>
      </c>
      <c r="AU193" s="225" t="s">
        <v>79</v>
      </c>
      <c r="AY193" s="19" t="s">
        <v>139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77</v>
      </c>
      <c r="BK193" s="226">
        <f>ROUND(I193*H193,2)</f>
        <v>0</v>
      </c>
      <c r="BL193" s="19" t="s">
        <v>146</v>
      </c>
      <c r="BM193" s="225" t="s">
        <v>914</v>
      </c>
    </row>
    <row r="194" s="2" customFormat="1">
      <c r="A194" s="40"/>
      <c r="B194" s="41"/>
      <c r="C194" s="42"/>
      <c r="D194" s="227" t="s">
        <v>148</v>
      </c>
      <c r="E194" s="42"/>
      <c r="F194" s="228" t="s">
        <v>286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148</v>
      </c>
      <c r="AU194" s="19" t="s">
        <v>79</v>
      </c>
    </row>
    <row r="195" s="15" customFormat="1">
      <c r="A195" s="15"/>
      <c r="B195" s="255"/>
      <c r="C195" s="256"/>
      <c r="D195" s="234" t="s">
        <v>150</v>
      </c>
      <c r="E195" s="257" t="s">
        <v>19</v>
      </c>
      <c r="F195" s="258" t="s">
        <v>287</v>
      </c>
      <c r="G195" s="256"/>
      <c r="H195" s="257" t="s">
        <v>19</v>
      </c>
      <c r="I195" s="259"/>
      <c r="J195" s="256"/>
      <c r="K195" s="256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150</v>
      </c>
      <c r="AU195" s="264" t="s">
        <v>79</v>
      </c>
      <c r="AV195" s="15" t="s">
        <v>77</v>
      </c>
      <c r="AW195" s="15" t="s">
        <v>32</v>
      </c>
      <c r="AX195" s="15" t="s">
        <v>70</v>
      </c>
      <c r="AY195" s="264" t="s">
        <v>139</v>
      </c>
    </row>
    <row r="196" s="13" customFormat="1">
      <c r="A196" s="13"/>
      <c r="B196" s="232"/>
      <c r="C196" s="233"/>
      <c r="D196" s="234" t="s">
        <v>150</v>
      </c>
      <c r="E196" s="235" t="s">
        <v>19</v>
      </c>
      <c r="F196" s="236" t="s">
        <v>910</v>
      </c>
      <c r="G196" s="233"/>
      <c r="H196" s="237">
        <v>58.438000000000002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150</v>
      </c>
      <c r="AU196" s="243" t="s">
        <v>79</v>
      </c>
      <c r="AV196" s="13" t="s">
        <v>79</v>
      </c>
      <c r="AW196" s="13" t="s">
        <v>32</v>
      </c>
      <c r="AX196" s="13" t="s">
        <v>70</v>
      </c>
      <c r="AY196" s="243" t="s">
        <v>139</v>
      </c>
    </row>
    <row r="197" s="13" customFormat="1">
      <c r="A197" s="13"/>
      <c r="B197" s="232"/>
      <c r="C197" s="233"/>
      <c r="D197" s="234" t="s">
        <v>150</v>
      </c>
      <c r="E197" s="235" t="s">
        <v>19</v>
      </c>
      <c r="F197" s="236" t="s">
        <v>911</v>
      </c>
      <c r="G197" s="233"/>
      <c r="H197" s="237">
        <v>9.1549999999999994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150</v>
      </c>
      <c r="AU197" s="243" t="s">
        <v>79</v>
      </c>
      <c r="AV197" s="13" t="s">
        <v>79</v>
      </c>
      <c r="AW197" s="13" t="s">
        <v>32</v>
      </c>
      <c r="AX197" s="13" t="s">
        <v>70</v>
      </c>
      <c r="AY197" s="243" t="s">
        <v>139</v>
      </c>
    </row>
    <row r="198" s="14" customFormat="1">
      <c r="A198" s="14"/>
      <c r="B198" s="244"/>
      <c r="C198" s="245"/>
      <c r="D198" s="234" t="s">
        <v>150</v>
      </c>
      <c r="E198" s="246" t="s">
        <v>19</v>
      </c>
      <c r="F198" s="247" t="s">
        <v>152</v>
      </c>
      <c r="G198" s="245"/>
      <c r="H198" s="248">
        <v>67.593000000000004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150</v>
      </c>
      <c r="AU198" s="254" t="s">
        <v>79</v>
      </c>
      <c r="AV198" s="14" t="s">
        <v>146</v>
      </c>
      <c r="AW198" s="14" t="s">
        <v>32</v>
      </c>
      <c r="AX198" s="14" t="s">
        <v>77</v>
      </c>
      <c r="AY198" s="254" t="s">
        <v>139</v>
      </c>
    </row>
    <row r="199" s="2" customFormat="1" ht="24.15" customHeight="1">
      <c r="A199" s="40"/>
      <c r="B199" s="41"/>
      <c r="C199" s="214" t="s">
        <v>273</v>
      </c>
      <c r="D199" s="214" t="s">
        <v>141</v>
      </c>
      <c r="E199" s="215" t="s">
        <v>288</v>
      </c>
      <c r="F199" s="216" t="s">
        <v>289</v>
      </c>
      <c r="G199" s="217" t="s">
        <v>290</v>
      </c>
      <c r="H199" s="218">
        <v>274.57999999999998</v>
      </c>
      <c r="I199" s="219"/>
      <c r="J199" s="220">
        <f>ROUND(I199*H199,2)</f>
        <v>0</v>
      </c>
      <c r="K199" s="216" t="s">
        <v>145</v>
      </c>
      <c r="L199" s="46"/>
      <c r="M199" s="221" t="s">
        <v>19</v>
      </c>
      <c r="N199" s="222" t="s">
        <v>41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146</v>
      </c>
      <c r="AT199" s="225" t="s">
        <v>141</v>
      </c>
      <c r="AU199" s="225" t="s">
        <v>79</v>
      </c>
      <c r="AY199" s="19" t="s">
        <v>139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77</v>
      </c>
      <c r="BK199" s="226">
        <f>ROUND(I199*H199,2)</f>
        <v>0</v>
      </c>
      <c r="BL199" s="19" t="s">
        <v>146</v>
      </c>
      <c r="BM199" s="225" t="s">
        <v>915</v>
      </c>
    </row>
    <row r="200" s="2" customFormat="1">
      <c r="A200" s="40"/>
      <c r="B200" s="41"/>
      <c r="C200" s="42"/>
      <c r="D200" s="227" t="s">
        <v>148</v>
      </c>
      <c r="E200" s="42"/>
      <c r="F200" s="228" t="s">
        <v>292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148</v>
      </c>
      <c r="AU200" s="19" t="s">
        <v>79</v>
      </c>
    </row>
    <row r="201" s="15" customFormat="1">
      <c r="A201" s="15"/>
      <c r="B201" s="255"/>
      <c r="C201" s="256"/>
      <c r="D201" s="234" t="s">
        <v>150</v>
      </c>
      <c r="E201" s="257" t="s">
        <v>19</v>
      </c>
      <c r="F201" s="258" t="s">
        <v>278</v>
      </c>
      <c r="G201" s="256"/>
      <c r="H201" s="257" t="s">
        <v>19</v>
      </c>
      <c r="I201" s="259"/>
      <c r="J201" s="256"/>
      <c r="K201" s="256"/>
      <c r="L201" s="260"/>
      <c r="M201" s="261"/>
      <c r="N201" s="262"/>
      <c r="O201" s="262"/>
      <c r="P201" s="262"/>
      <c r="Q201" s="262"/>
      <c r="R201" s="262"/>
      <c r="S201" s="262"/>
      <c r="T201" s="263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4" t="s">
        <v>150</v>
      </c>
      <c r="AU201" s="264" t="s">
        <v>79</v>
      </c>
      <c r="AV201" s="15" t="s">
        <v>77</v>
      </c>
      <c r="AW201" s="15" t="s">
        <v>32</v>
      </c>
      <c r="AX201" s="15" t="s">
        <v>70</v>
      </c>
      <c r="AY201" s="264" t="s">
        <v>139</v>
      </c>
    </row>
    <row r="202" s="13" customFormat="1">
      <c r="A202" s="13"/>
      <c r="B202" s="232"/>
      <c r="C202" s="233"/>
      <c r="D202" s="234" t="s">
        <v>150</v>
      </c>
      <c r="E202" s="235" t="s">
        <v>19</v>
      </c>
      <c r="F202" s="236" t="s">
        <v>896</v>
      </c>
      <c r="G202" s="233"/>
      <c r="H202" s="237">
        <v>250.80000000000001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150</v>
      </c>
      <c r="AU202" s="243" t="s">
        <v>79</v>
      </c>
      <c r="AV202" s="13" t="s">
        <v>79</v>
      </c>
      <c r="AW202" s="13" t="s">
        <v>32</v>
      </c>
      <c r="AX202" s="13" t="s">
        <v>70</v>
      </c>
      <c r="AY202" s="243" t="s">
        <v>139</v>
      </c>
    </row>
    <row r="203" s="13" customFormat="1">
      <c r="A203" s="13"/>
      <c r="B203" s="232"/>
      <c r="C203" s="233"/>
      <c r="D203" s="234" t="s">
        <v>150</v>
      </c>
      <c r="E203" s="235" t="s">
        <v>19</v>
      </c>
      <c r="F203" s="236" t="s">
        <v>897</v>
      </c>
      <c r="G203" s="233"/>
      <c r="H203" s="237">
        <v>0.59399999999999997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150</v>
      </c>
      <c r="AU203" s="243" t="s">
        <v>79</v>
      </c>
      <c r="AV203" s="13" t="s">
        <v>79</v>
      </c>
      <c r="AW203" s="13" t="s">
        <v>32</v>
      </c>
      <c r="AX203" s="13" t="s">
        <v>70</v>
      </c>
      <c r="AY203" s="243" t="s">
        <v>139</v>
      </c>
    </row>
    <row r="204" s="15" customFormat="1">
      <c r="A204" s="15"/>
      <c r="B204" s="255"/>
      <c r="C204" s="256"/>
      <c r="D204" s="234" t="s">
        <v>150</v>
      </c>
      <c r="E204" s="257" t="s">
        <v>19</v>
      </c>
      <c r="F204" s="258" t="s">
        <v>238</v>
      </c>
      <c r="G204" s="256"/>
      <c r="H204" s="257" t="s">
        <v>19</v>
      </c>
      <c r="I204" s="259"/>
      <c r="J204" s="256"/>
      <c r="K204" s="256"/>
      <c r="L204" s="260"/>
      <c r="M204" s="261"/>
      <c r="N204" s="262"/>
      <c r="O204" s="262"/>
      <c r="P204" s="262"/>
      <c r="Q204" s="262"/>
      <c r="R204" s="262"/>
      <c r="S204" s="262"/>
      <c r="T204" s="263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4" t="s">
        <v>150</v>
      </c>
      <c r="AU204" s="264" t="s">
        <v>79</v>
      </c>
      <c r="AV204" s="15" t="s">
        <v>77</v>
      </c>
      <c r="AW204" s="15" t="s">
        <v>32</v>
      </c>
      <c r="AX204" s="15" t="s">
        <v>70</v>
      </c>
      <c r="AY204" s="264" t="s">
        <v>139</v>
      </c>
    </row>
    <row r="205" s="13" customFormat="1">
      <c r="A205" s="13"/>
      <c r="B205" s="232"/>
      <c r="C205" s="233"/>
      <c r="D205" s="234" t="s">
        <v>150</v>
      </c>
      <c r="E205" s="235" t="s">
        <v>19</v>
      </c>
      <c r="F205" s="236" t="s">
        <v>898</v>
      </c>
      <c r="G205" s="233"/>
      <c r="H205" s="237">
        <v>-12.364000000000001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150</v>
      </c>
      <c r="AU205" s="243" t="s">
        <v>79</v>
      </c>
      <c r="AV205" s="13" t="s">
        <v>79</v>
      </c>
      <c r="AW205" s="13" t="s">
        <v>32</v>
      </c>
      <c r="AX205" s="13" t="s">
        <v>70</v>
      </c>
      <c r="AY205" s="243" t="s">
        <v>139</v>
      </c>
    </row>
    <row r="206" s="13" customFormat="1">
      <c r="A206" s="13"/>
      <c r="B206" s="232"/>
      <c r="C206" s="233"/>
      <c r="D206" s="234" t="s">
        <v>150</v>
      </c>
      <c r="E206" s="235" t="s">
        <v>19</v>
      </c>
      <c r="F206" s="236" t="s">
        <v>899</v>
      </c>
      <c r="G206" s="233"/>
      <c r="H206" s="237">
        <v>-0.048000000000000001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150</v>
      </c>
      <c r="AU206" s="243" t="s">
        <v>79</v>
      </c>
      <c r="AV206" s="13" t="s">
        <v>79</v>
      </c>
      <c r="AW206" s="13" t="s">
        <v>32</v>
      </c>
      <c r="AX206" s="13" t="s">
        <v>70</v>
      </c>
      <c r="AY206" s="243" t="s">
        <v>139</v>
      </c>
    </row>
    <row r="207" s="13" customFormat="1">
      <c r="A207" s="13"/>
      <c r="B207" s="232"/>
      <c r="C207" s="233"/>
      <c r="D207" s="234" t="s">
        <v>150</v>
      </c>
      <c r="E207" s="235" t="s">
        <v>19</v>
      </c>
      <c r="F207" s="236" t="s">
        <v>900</v>
      </c>
      <c r="G207" s="233"/>
      <c r="H207" s="237">
        <v>-14.872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150</v>
      </c>
      <c r="AU207" s="243" t="s">
        <v>79</v>
      </c>
      <c r="AV207" s="13" t="s">
        <v>79</v>
      </c>
      <c r="AW207" s="13" t="s">
        <v>32</v>
      </c>
      <c r="AX207" s="13" t="s">
        <v>70</v>
      </c>
      <c r="AY207" s="243" t="s">
        <v>139</v>
      </c>
    </row>
    <row r="208" s="13" customFormat="1">
      <c r="A208" s="13"/>
      <c r="B208" s="232"/>
      <c r="C208" s="233"/>
      <c r="D208" s="234" t="s">
        <v>150</v>
      </c>
      <c r="E208" s="235" t="s">
        <v>19</v>
      </c>
      <c r="F208" s="236" t="s">
        <v>901</v>
      </c>
      <c r="G208" s="233"/>
      <c r="H208" s="237">
        <v>-0.024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150</v>
      </c>
      <c r="AU208" s="243" t="s">
        <v>79</v>
      </c>
      <c r="AV208" s="13" t="s">
        <v>79</v>
      </c>
      <c r="AW208" s="13" t="s">
        <v>32</v>
      </c>
      <c r="AX208" s="13" t="s">
        <v>70</v>
      </c>
      <c r="AY208" s="243" t="s">
        <v>139</v>
      </c>
    </row>
    <row r="209" s="13" customFormat="1">
      <c r="A209" s="13"/>
      <c r="B209" s="232"/>
      <c r="C209" s="233"/>
      <c r="D209" s="234" t="s">
        <v>150</v>
      </c>
      <c r="E209" s="235" t="s">
        <v>19</v>
      </c>
      <c r="F209" s="236" t="s">
        <v>902</v>
      </c>
      <c r="G209" s="233"/>
      <c r="H209" s="237">
        <v>-0.85799999999999998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150</v>
      </c>
      <c r="AU209" s="243" t="s">
        <v>79</v>
      </c>
      <c r="AV209" s="13" t="s">
        <v>79</v>
      </c>
      <c r="AW209" s="13" t="s">
        <v>32</v>
      </c>
      <c r="AX209" s="13" t="s">
        <v>70</v>
      </c>
      <c r="AY209" s="243" t="s">
        <v>139</v>
      </c>
    </row>
    <row r="210" s="13" customFormat="1">
      <c r="A210" s="13"/>
      <c r="B210" s="232"/>
      <c r="C210" s="233"/>
      <c r="D210" s="234" t="s">
        <v>150</v>
      </c>
      <c r="E210" s="235" t="s">
        <v>19</v>
      </c>
      <c r="F210" s="236" t="s">
        <v>903</v>
      </c>
      <c r="G210" s="233"/>
      <c r="H210" s="237">
        <v>-27.5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150</v>
      </c>
      <c r="AU210" s="243" t="s">
        <v>79</v>
      </c>
      <c r="AV210" s="13" t="s">
        <v>79</v>
      </c>
      <c r="AW210" s="13" t="s">
        <v>32</v>
      </c>
      <c r="AX210" s="13" t="s">
        <v>70</v>
      </c>
      <c r="AY210" s="243" t="s">
        <v>139</v>
      </c>
    </row>
    <row r="211" s="16" customFormat="1">
      <c r="A211" s="16"/>
      <c r="B211" s="265"/>
      <c r="C211" s="266"/>
      <c r="D211" s="234" t="s">
        <v>150</v>
      </c>
      <c r="E211" s="267" t="s">
        <v>19</v>
      </c>
      <c r="F211" s="268" t="s">
        <v>166</v>
      </c>
      <c r="G211" s="266"/>
      <c r="H211" s="269">
        <v>195.72800000000001</v>
      </c>
      <c r="I211" s="270"/>
      <c r="J211" s="266"/>
      <c r="K211" s="266"/>
      <c r="L211" s="271"/>
      <c r="M211" s="272"/>
      <c r="N211" s="273"/>
      <c r="O211" s="273"/>
      <c r="P211" s="273"/>
      <c r="Q211" s="273"/>
      <c r="R211" s="273"/>
      <c r="S211" s="273"/>
      <c r="T211" s="274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75" t="s">
        <v>150</v>
      </c>
      <c r="AU211" s="275" t="s">
        <v>79</v>
      </c>
      <c r="AV211" s="16" t="s">
        <v>158</v>
      </c>
      <c r="AW211" s="16" t="s">
        <v>32</v>
      </c>
      <c r="AX211" s="16" t="s">
        <v>70</v>
      </c>
      <c r="AY211" s="275" t="s">
        <v>139</v>
      </c>
    </row>
    <row r="212" s="15" customFormat="1">
      <c r="A212" s="15"/>
      <c r="B212" s="255"/>
      <c r="C212" s="256"/>
      <c r="D212" s="234" t="s">
        <v>150</v>
      </c>
      <c r="E212" s="257" t="s">
        <v>19</v>
      </c>
      <c r="F212" s="258" t="s">
        <v>299</v>
      </c>
      <c r="G212" s="256"/>
      <c r="H212" s="257" t="s">
        <v>19</v>
      </c>
      <c r="I212" s="259"/>
      <c r="J212" s="256"/>
      <c r="K212" s="256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150</v>
      </c>
      <c r="AU212" s="264" t="s">
        <v>79</v>
      </c>
      <c r="AV212" s="15" t="s">
        <v>77</v>
      </c>
      <c r="AW212" s="15" t="s">
        <v>32</v>
      </c>
      <c r="AX212" s="15" t="s">
        <v>70</v>
      </c>
      <c r="AY212" s="264" t="s">
        <v>139</v>
      </c>
    </row>
    <row r="213" s="13" customFormat="1">
      <c r="A213" s="13"/>
      <c r="B213" s="232"/>
      <c r="C213" s="233"/>
      <c r="D213" s="234" t="s">
        <v>150</v>
      </c>
      <c r="E213" s="235" t="s">
        <v>19</v>
      </c>
      <c r="F213" s="236" t="s">
        <v>913</v>
      </c>
      <c r="G213" s="233"/>
      <c r="H213" s="237">
        <v>-58.438000000000002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150</v>
      </c>
      <c r="AU213" s="243" t="s">
        <v>79</v>
      </c>
      <c r="AV213" s="13" t="s">
        <v>79</v>
      </c>
      <c r="AW213" s="13" t="s">
        <v>32</v>
      </c>
      <c r="AX213" s="13" t="s">
        <v>70</v>
      </c>
      <c r="AY213" s="243" t="s">
        <v>139</v>
      </c>
    </row>
    <row r="214" s="16" customFormat="1">
      <c r="A214" s="16"/>
      <c r="B214" s="265"/>
      <c r="C214" s="266"/>
      <c r="D214" s="234" t="s">
        <v>150</v>
      </c>
      <c r="E214" s="267" t="s">
        <v>19</v>
      </c>
      <c r="F214" s="268" t="s">
        <v>166</v>
      </c>
      <c r="G214" s="266"/>
      <c r="H214" s="269">
        <v>-58.438000000000002</v>
      </c>
      <c r="I214" s="270"/>
      <c r="J214" s="266"/>
      <c r="K214" s="266"/>
      <c r="L214" s="271"/>
      <c r="M214" s="272"/>
      <c r="N214" s="273"/>
      <c r="O214" s="273"/>
      <c r="P214" s="273"/>
      <c r="Q214" s="273"/>
      <c r="R214" s="273"/>
      <c r="S214" s="273"/>
      <c r="T214" s="274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75" t="s">
        <v>150</v>
      </c>
      <c r="AU214" s="275" t="s">
        <v>79</v>
      </c>
      <c r="AV214" s="16" t="s">
        <v>158</v>
      </c>
      <c r="AW214" s="16" t="s">
        <v>32</v>
      </c>
      <c r="AX214" s="16" t="s">
        <v>70</v>
      </c>
      <c r="AY214" s="275" t="s">
        <v>139</v>
      </c>
    </row>
    <row r="215" s="14" customFormat="1">
      <c r="A215" s="14"/>
      <c r="B215" s="244"/>
      <c r="C215" s="245"/>
      <c r="D215" s="234" t="s">
        <v>150</v>
      </c>
      <c r="E215" s="246" t="s">
        <v>19</v>
      </c>
      <c r="F215" s="247" t="s">
        <v>152</v>
      </c>
      <c r="G215" s="245"/>
      <c r="H215" s="248">
        <v>137.29000000000002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150</v>
      </c>
      <c r="AU215" s="254" t="s">
        <v>79</v>
      </c>
      <c r="AV215" s="14" t="s">
        <v>146</v>
      </c>
      <c r="AW215" s="14" t="s">
        <v>32</v>
      </c>
      <c r="AX215" s="14" t="s">
        <v>77</v>
      </c>
      <c r="AY215" s="254" t="s">
        <v>139</v>
      </c>
    </row>
    <row r="216" s="13" customFormat="1">
      <c r="A216" s="13"/>
      <c r="B216" s="232"/>
      <c r="C216" s="233"/>
      <c r="D216" s="234" t="s">
        <v>150</v>
      </c>
      <c r="E216" s="233"/>
      <c r="F216" s="236" t="s">
        <v>916</v>
      </c>
      <c r="G216" s="233"/>
      <c r="H216" s="237">
        <v>274.57999999999998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150</v>
      </c>
      <c r="AU216" s="243" t="s">
        <v>79</v>
      </c>
      <c r="AV216" s="13" t="s">
        <v>79</v>
      </c>
      <c r="AW216" s="13" t="s">
        <v>4</v>
      </c>
      <c r="AX216" s="13" t="s">
        <v>77</v>
      </c>
      <c r="AY216" s="243" t="s">
        <v>139</v>
      </c>
    </row>
    <row r="217" s="2" customFormat="1" ht="24.15" customHeight="1">
      <c r="A217" s="40"/>
      <c r="B217" s="41"/>
      <c r="C217" s="214" t="s">
        <v>282</v>
      </c>
      <c r="D217" s="214" t="s">
        <v>141</v>
      </c>
      <c r="E217" s="215" t="s">
        <v>295</v>
      </c>
      <c r="F217" s="216" t="s">
        <v>296</v>
      </c>
      <c r="G217" s="217" t="s">
        <v>233</v>
      </c>
      <c r="H217" s="218">
        <v>67.593000000000004</v>
      </c>
      <c r="I217" s="219"/>
      <c r="J217" s="220">
        <f>ROUND(I217*H217,2)</f>
        <v>0</v>
      </c>
      <c r="K217" s="216" t="s">
        <v>145</v>
      </c>
      <c r="L217" s="46"/>
      <c r="M217" s="221" t="s">
        <v>19</v>
      </c>
      <c r="N217" s="222" t="s">
        <v>41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146</v>
      </c>
      <c r="AT217" s="225" t="s">
        <v>141</v>
      </c>
      <c r="AU217" s="225" t="s">
        <v>79</v>
      </c>
      <c r="AY217" s="19" t="s">
        <v>139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77</v>
      </c>
      <c r="BK217" s="226">
        <f>ROUND(I217*H217,2)</f>
        <v>0</v>
      </c>
      <c r="BL217" s="19" t="s">
        <v>146</v>
      </c>
      <c r="BM217" s="225" t="s">
        <v>917</v>
      </c>
    </row>
    <row r="218" s="2" customFormat="1">
      <c r="A218" s="40"/>
      <c r="B218" s="41"/>
      <c r="C218" s="42"/>
      <c r="D218" s="227" t="s">
        <v>148</v>
      </c>
      <c r="E218" s="42"/>
      <c r="F218" s="228" t="s">
        <v>298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148</v>
      </c>
      <c r="AU218" s="19" t="s">
        <v>79</v>
      </c>
    </row>
    <row r="219" s="15" customFormat="1">
      <c r="A219" s="15"/>
      <c r="B219" s="255"/>
      <c r="C219" s="256"/>
      <c r="D219" s="234" t="s">
        <v>150</v>
      </c>
      <c r="E219" s="257" t="s">
        <v>19</v>
      </c>
      <c r="F219" s="258" t="s">
        <v>299</v>
      </c>
      <c r="G219" s="256"/>
      <c r="H219" s="257" t="s">
        <v>19</v>
      </c>
      <c r="I219" s="259"/>
      <c r="J219" s="256"/>
      <c r="K219" s="256"/>
      <c r="L219" s="260"/>
      <c r="M219" s="261"/>
      <c r="N219" s="262"/>
      <c r="O219" s="262"/>
      <c r="P219" s="262"/>
      <c r="Q219" s="262"/>
      <c r="R219" s="262"/>
      <c r="S219" s="262"/>
      <c r="T219" s="26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4" t="s">
        <v>150</v>
      </c>
      <c r="AU219" s="264" t="s">
        <v>79</v>
      </c>
      <c r="AV219" s="15" t="s">
        <v>77</v>
      </c>
      <c r="AW219" s="15" t="s">
        <v>32</v>
      </c>
      <c r="AX219" s="15" t="s">
        <v>70</v>
      </c>
      <c r="AY219" s="264" t="s">
        <v>139</v>
      </c>
    </row>
    <row r="220" s="13" customFormat="1">
      <c r="A220" s="13"/>
      <c r="B220" s="232"/>
      <c r="C220" s="233"/>
      <c r="D220" s="234" t="s">
        <v>150</v>
      </c>
      <c r="E220" s="235" t="s">
        <v>19</v>
      </c>
      <c r="F220" s="236" t="s">
        <v>910</v>
      </c>
      <c r="G220" s="233"/>
      <c r="H220" s="237">
        <v>58.438000000000002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150</v>
      </c>
      <c r="AU220" s="243" t="s">
        <v>79</v>
      </c>
      <c r="AV220" s="13" t="s">
        <v>79</v>
      </c>
      <c r="AW220" s="13" t="s">
        <v>32</v>
      </c>
      <c r="AX220" s="13" t="s">
        <v>70</v>
      </c>
      <c r="AY220" s="243" t="s">
        <v>139</v>
      </c>
    </row>
    <row r="221" s="13" customFormat="1">
      <c r="A221" s="13"/>
      <c r="B221" s="232"/>
      <c r="C221" s="233"/>
      <c r="D221" s="234" t="s">
        <v>150</v>
      </c>
      <c r="E221" s="235" t="s">
        <v>19</v>
      </c>
      <c r="F221" s="236" t="s">
        <v>911</v>
      </c>
      <c r="G221" s="233"/>
      <c r="H221" s="237">
        <v>9.1549999999999994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150</v>
      </c>
      <c r="AU221" s="243" t="s">
        <v>79</v>
      </c>
      <c r="AV221" s="13" t="s">
        <v>79</v>
      </c>
      <c r="AW221" s="13" t="s">
        <v>32</v>
      </c>
      <c r="AX221" s="13" t="s">
        <v>70</v>
      </c>
      <c r="AY221" s="243" t="s">
        <v>139</v>
      </c>
    </row>
    <row r="222" s="14" customFormat="1">
      <c r="A222" s="14"/>
      <c r="B222" s="244"/>
      <c r="C222" s="245"/>
      <c r="D222" s="234" t="s">
        <v>150</v>
      </c>
      <c r="E222" s="246" t="s">
        <v>19</v>
      </c>
      <c r="F222" s="247" t="s">
        <v>152</v>
      </c>
      <c r="G222" s="245"/>
      <c r="H222" s="248">
        <v>67.593000000000004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150</v>
      </c>
      <c r="AU222" s="254" t="s">
        <v>79</v>
      </c>
      <c r="AV222" s="14" t="s">
        <v>146</v>
      </c>
      <c r="AW222" s="14" t="s">
        <v>32</v>
      </c>
      <c r="AX222" s="14" t="s">
        <v>77</v>
      </c>
      <c r="AY222" s="254" t="s">
        <v>139</v>
      </c>
    </row>
    <row r="223" s="2" customFormat="1" ht="24.15" customHeight="1">
      <c r="A223" s="40"/>
      <c r="B223" s="41"/>
      <c r="C223" s="214" t="s">
        <v>7</v>
      </c>
      <c r="D223" s="214" t="s">
        <v>141</v>
      </c>
      <c r="E223" s="215" t="s">
        <v>301</v>
      </c>
      <c r="F223" s="216" t="s">
        <v>302</v>
      </c>
      <c r="G223" s="217" t="s">
        <v>233</v>
      </c>
      <c r="H223" s="218">
        <v>58.438000000000002</v>
      </c>
      <c r="I223" s="219"/>
      <c r="J223" s="220">
        <f>ROUND(I223*H223,2)</f>
        <v>0</v>
      </c>
      <c r="K223" s="216" t="s">
        <v>145</v>
      </c>
      <c r="L223" s="46"/>
      <c r="M223" s="221" t="s">
        <v>19</v>
      </c>
      <c r="N223" s="222" t="s">
        <v>41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146</v>
      </c>
      <c r="AT223" s="225" t="s">
        <v>141</v>
      </c>
      <c r="AU223" s="225" t="s">
        <v>79</v>
      </c>
      <c r="AY223" s="19" t="s">
        <v>139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77</v>
      </c>
      <c r="BK223" s="226">
        <f>ROUND(I223*H223,2)</f>
        <v>0</v>
      </c>
      <c r="BL223" s="19" t="s">
        <v>146</v>
      </c>
      <c r="BM223" s="225" t="s">
        <v>918</v>
      </c>
    </row>
    <row r="224" s="2" customFormat="1">
      <c r="A224" s="40"/>
      <c r="B224" s="41"/>
      <c r="C224" s="42"/>
      <c r="D224" s="227" t="s">
        <v>148</v>
      </c>
      <c r="E224" s="42"/>
      <c r="F224" s="228" t="s">
        <v>304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148</v>
      </c>
      <c r="AU224" s="19" t="s">
        <v>79</v>
      </c>
    </row>
    <row r="225" s="15" customFormat="1">
      <c r="A225" s="15"/>
      <c r="B225" s="255"/>
      <c r="C225" s="256"/>
      <c r="D225" s="234" t="s">
        <v>150</v>
      </c>
      <c r="E225" s="257" t="s">
        <v>19</v>
      </c>
      <c r="F225" s="258" t="s">
        <v>279</v>
      </c>
      <c r="G225" s="256"/>
      <c r="H225" s="257" t="s">
        <v>19</v>
      </c>
      <c r="I225" s="259"/>
      <c r="J225" s="256"/>
      <c r="K225" s="256"/>
      <c r="L225" s="260"/>
      <c r="M225" s="261"/>
      <c r="N225" s="262"/>
      <c r="O225" s="262"/>
      <c r="P225" s="262"/>
      <c r="Q225" s="262"/>
      <c r="R225" s="262"/>
      <c r="S225" s="262"/>
      <c r="T225" s="263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4" t="s">
        <v>150</v>
      </c>
      <c r="AU225" s="264" t="s">
        <v>79</v>
      </c>
      <c r="AV225" s="15" t="s">
        <v>77</v>
      </c>
      <c r="AW225" s="15" t="s">
        <v>32</v>
      </c>
      <c r="AX225" s="15" t="s">
        <v>70</v>
      </c>
      <c r="AY225" s="264" t="s">
        <v>139</v>
      </c>
    </row>
    <row r="226" s="13" customFormat="1">
      <c r="A226" s="13"/>
      <c r="B226" s="232"/>
      <c r="C226" s="233"/>
      <c r="D226" s="234" t="s">
        <v>150</v>
      </c>
      <c r="E226" s="235" t="s">
        <v>19</v>
      </c>
      <c r="F226" s="236" t="s">
        <v>919</v>
      </c>
      <c r="G226" s="233"/>
      <c r="H226" s="237">
        <v>58.438000000000002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150</v>
      </c>
      <c r="AU226" s="243" t="s">
        <v>79</v>
      </c>
      <c r="AV226" s="13" t="s">
        <v>79</v>
      </c>
      <c r="AW226" s="13" t="s">
        <v>32</v>
      </c>
      <c r="AX226" s="13" t="s">
        <v>70</v>
      </c>
      <c r="AY226" s="243" t="s">
        <v>139</v>
      </c>
    </row>
    <row r="227" s="14" customFormat="1">
      <c r="A227" s="14"/>
      <c r="B227" s="244"/>
      <c r="C227" s="245"/>
      <c r="D227" s="234" t="s">
        <v>150</v>
      </c>
      <c r="E227" s="246" t="s">
        <v>19</v>
      </c>
      <c r="F227" s="247" t="s">
        <v>152</v>
      </c>
      <c r="G227" s="245"/>
      <c r="H227" s="248">
        <v>58.438000000000002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150</v>
      </c>
      <c r="AU227" s="254" t="s">
        <v>79</v>
      </c>
      <c r="AV227" s="14" t="s">
        <v>146</v>
      </c>
      <c r="AW227" s="14" t="s">
        <v>32</v>
      </c>
      <c r="AX227" s="14" t="s">
        <v>77</v>
      </c>
      <c r="AY227" s="254" t="s">
        <v>139</v>
      </c>
    </row>
    <row r="228" s="2" customFormat="1" ht="24.15" customHeight="1">
      <c r="A228" s="40"/>
      <c r="B228" s="41"/>
      <c r="C228" s="214" t="s">
        <v>294</v>
      </c>
      <c r="D228" s="214" t="s">
        <v>141</v>
      </c>
      <c r="E228" s="215" t="s">
        <v>301</v>
      </c>
      <c r="F228" s="216" t="s">
        <v>302</v>
      </c>
      <c r="G228" s="217" t="s">
        <v>233</v>
      </c>
      <c r="H228" s="218">
        <v>9.1549999999999994</v>
      </c>
      <c r="I228" s="219"/>
      <c r="J228" s="220">
        <f>ROUND(I228*H228,2)</f>
        <v>0</v>
      </c>
      <c r="K228" s="216" t="s">
        <v>145</v>
      </c>
      <c r="L228" s="46"/>
      <c r="M228" s="221" t="s">
        <v>19</v>
      </c>
      <c r="N228" s="222" t="s">
        <v>41</v>
      </c>
      <c r="O228" s="86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146</v>
      </c>
      <c r="AT228" s="225" t="s">
        <v>141</v>
      </c>
      <c r="AU228" s="225" t="s">
        <v>79</v>
      </c>
      <c r="AY228" s="19" t="s">
        <v>139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77</v>
      </c>
      <c r="BK228" s="226">
        <f>ROUND(I228*H228,2)</f>
        <v>0</v>
      </c>
      <c r="BL228" s="19" t="s">
        <v>146</v>
      </c>
      <c r="BM228" s="225" t="s">
        <v>920</v>
      </c>
    </row>
    <row r="229" s="2" customFormat="1">
      <c r="A229" s="40"/>
      <c r="B229" s="41"/>
      <c r="C229" s="42"/>
      <c r="D229" s="227" t="s">
        <v>148</v>
      </c>
      <c r="E229" s="42"/>
      <c r="F229" s="228" t="s">
        <v>304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148</v>
      </c>
      <c r="AU229" s="19" t="s">
        <v>79</v>
      </c>
    </row>
    <row r="230" s="15" customFormat="1">
      <c r="A230" s="15"/>
      <c r="B230" s="255"/>
      <c r="C230" s="256"/>
      <c r="D230" s="234" t="s">
        <v>150</v>
      </c>
      <c r="E230" s="257" t="s">
        <v>19</v>
      </c>
      <c r="F230" s="258" t="s">
        <v>309</v>
      </c>
      <c r="G230" s="256"/>
      <c r="H230" s="257" t="s">
        <v>19</v>
      </c>
      <c r="I230" s="259"/>
      <c r="J230" s="256"/>
      <c r="K230" s="256"/>
      <c r="L230" s="260"/>
      <c r="M230" s="261"/>
      <c r="N230" s="262"/>
      <c r="O230" s="262"/>
      <c r="P230" s="262"/>
      <c r="Q230" s="262"/>
      <c r="R230" s="262"/>
      <c r="S230" s="262"/>
      <c r="T230" s="26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4" t="s">
        <v>150</v>
      </c>
      <c r="AU230" s="264" t="s">
        <v>79</v>
      </c>
      <c r="AV230" s="15" t="s">
        <v>77</v>
      </c>
      <c r="AW230" s="15" t="s">
        <v>32</v>
      </c>
      <c r="AX230" s="15" t="s">
        <v>70</v>
      </c>
      <c r="AY230" s="264" t="s">
        <v>139</v>
      </c>
    </row>
    <row r="231" s="15" customFormat="1">
      <c r="A231" s="15"/>
      <c r="B231" s="255"/>
      <c r="C231" s="256"/>
      <c r="D231" s="234" t="s">
        <v>150</v>
      </c>
      <c r="E231" s="257" t="s">
        <v>19</v>
      </c>
      <c r="F231" s="258" t="s">
        <v>185</v>
      </c>
      <c r="G231" s="256"/>
      <c r="H231" s="257" t="s">
        <v>19</v>
      </c>
      <c r="I231" s="259"/>
      <c r="J231" s="256"/>
      <c r="K231" s="256"/>
      <c r="L231" s="260"/>
      <c r="M231" s="261"/>
      <c r="N231" s="262"/>
      <c r="O231" s="262"/>
      <c r="P231" s="262"/>
      <c r="Q231" s="262"/>
      <c r="R231" s="262"/>
      <c r="S231" s="262"/>
      <c r="T231" s="263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4" t="s">
        <v>150</v>
      </c>
      <c r="AU231" s="264" t="s">
        <v>79</v>
      </c>
      <c r="AV231" s="15" t="s">
        <v>77</v>
      </c>
      <c r="AW231" s="15" t="s">
        <v>32</v>
      </c>
      <c r="AX231" s="15" t="s">
        <v>70</v>
      </c>
      <c r="AY231" s="264" t="s">
        <v>139</v>
      </c>
    </row>
    <row r="232" s="13" customFormat="1">
      <c r="A232" s="13"/>
      <c r="B232" s="232"/>
      <c r="C232" s="233"/>
      <c r="D232" s="234" t="s">
        <v>150</v>
      </c>
      <c r="E232" s="235" t="s">
        <v>19</v>
      </c>
      <c r="F232" s="236" t="s">
        <v>921</v>
      </c>
      <c r="G232" s="233"/>
      <c r="H232" s="237">
        <v>8.8550000000000004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150</v>
      </c>
      <c r="AU232" s="243" t="s">
        <v>79</v>
      </c>
      <c r="AV232" s="13" t="s">
        <v>79</v>
      </c>
      <c r="AW232" s="13" t="s">
        <v>32</v>
      </c>
      <c r="AX232" s="13" t="s">
        <v>70</v>
      </c>
      <c r="AY232" s="243" t="s">
        <v>139</v>
      </c>
    </row>
    <row r="233" s="13" customFormat="1">
      <c r="A233" s="13"/>
      <c r="B233" s="232"/>
      <c r="C233" s="233"/>
      <c r="D233" s="234" t="s">
        <v>150</v>
      </c>
      <c r="E233" s="235" t="s">
        <v>19</v>
      </c>
      <c r="F233" s="236" t="s">
        <v>922</v>
      </c>
      <c r="G233" s="233"/>
      <c r="H233" s="237">
        <v>0.29999999999999999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150</v>
      </c>
      <c r="AU233" s="243" t="s">
        <v>79</v>
      </c>
      <c r="AV233" s="13" t="s">
        <v>79</v>
      </c>
      <c r="AW233" s="13" t="s">
        <v>32</v>
      </c>
      <c r="AX233" s="13" t="s">
        <v>70</v>
      </c>
      <c r="AY233" s="243" t="s">
        <v>139</v>
      </c>
    </row>
    <row r="234" s="14" customFormat="1">
      <c r="A234" s="14"/>
      <c r="B234" s="244"/>
      <c r="C234" s="245"/>
      <c r="D234" s="234" t="s">
        <v>150</v>
      </c>
      <c r="E234" s="246" t="s">
        <v>19</v>
      </c>
      <c r="F234" s="247" t="s">
        <v>152</v>
      </c>
      <c r="G234" s="245"/>
      <c r="H234" s="248">
        <v>9.1550000000000011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150</v>
      </c>
      <c r="AU234" s="254" t="s">
        <v>79</v>
      </c>
      <c r="AV234" s="14" t="s">
        <v>146</v>
      </c>
      <c r="AW234" s="14" t="s">
        <v>32</v>
      </c>
      <c r="AX234" s="14" t="s">
        <v>77</v>
      </c>
      <c r="AY234" s="254" t="s">
        <v>139</v>
      </c>
    </row>
    <row r="235" s="2" customFormat="1" ht="24.15" customHeight="1">
      <c r="A235" s="40"/>
      <c r="B235" s="41"/>
      <c r="C235" s="214" t="s">
        <v>300</v>
      </c>
      <c r="D235" s="214" t="s">
        <v>141</v>
      </c>
      <c r="E235" s="215" t="s">
        <v>301</v>
      </c>
      <c r="F235" s="216" t="s">
        <v>302</v>
      </c>
      <c r="G235" s="217" t="s">
        <v>233</v>
      </c>
      <c r="H235" s="218">
        <v>41.723999999999997</v>
      </c>
      <c r="I235" s="219"/>
      <c r="J235" s="220">
        <f>ROUND(I235*H235,2)</f>
        <v>0</v>
      </c>
      <c r="K235" s="216" t="s">
        <v>145</v>
      </c>
      <c r="L235" s="46"/>
      <c r="M235" s="221" t="s">
        <v>19</v>
      </c>
      <c r="N235" s="222" t="s">
        <v>41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146</v>
      </c>
      <c r="AT235" s="225" t="s">
        <v>141</v>
      </c>
      <c r="AU235" s="225" t="s">
        <v>79</v>
      </c>
      <c r="AY235" s="19" t="s">
        <v>139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77</v>
      </c>
      <c r="BK235" s="226">
        <f>ROUND(I235*H235,2)</f>
        <v>0</v>
      </c>
      <c r="BL235" s="19" t="s">
        <v>146</v>
      </c>
      <c r="BM235" s="225" t="s">
        <v>923</v>
      </c>
    </row>
    <row r="236" s="2" customFormat="1">
      <c r="A236" s="40"/>
      <c r="B236" s="41"/>
      <c r="C236" s="42"/>
      <c r="D236" s="227" t="s">
        <v>148</v>
      </c>
      <c r="E236" s="42"/>
      <c r="F236" s="228" t="s">
        <v>304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148</v>
      </c>
      <c r="AU236" s="19" t="s">
        <v>79</v>
      </c>
    </row>
    <row r="237" s="15" customFormat="1">
      <c r="A237" s="15"/>
      <c r="B237" s="255"/>
      <c r="C237" s="256"/>
      <c r="D237" s="234" t="s">
        <v>150</v>
      </c>
      <c r="E237" s="257" t="s">
        <v>19</v>
      </c>
      <c r="F237" s="258" t="s">
        <v>316</v>
      </c>
      <c r="G237" s="256"/>
      <c r="H237" s="257" t="s">
        <v>19</v>
      </c>
      <c r="I237" s="259"/>
      <c r="J237" s="256"/>
      <c r="K237" s="256"/>
      <c r="L237" s="260"/>
      <c r="M237" s="261"/>
      <c r="N237" s="262"/>
      <c r="O237" s="262"/>
      <c r="P237" s="262"/>
      <c r="Q237" s="262"/>
      <c r="R237" s="262"/>
      <c r="S237" s="262"/>
      <c r="T237" s="26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4" t="s">
        <v>150</v>
      </c>
      <c r="AU237" s="264" t="s">
        <v>79</v>
      </c>
      <c r="AV237" s="15" t="s">
        <v>77</v>
      </c>
      <c r="AW237" s="15" t="s">
        <v>32</v>
      </c>
      <c r="AX237" s="15" t="s">
        <v>70</v>
      </c>
      <c r="AY237" s="264" t="s">
        <v>139</v>
      </c>
    </row>
    <row r="238" s="13" customFormat="1">
      <c r="A238" s="13"/>
      <c r="B238" s="232"/>
      <c r="C238" s="233"/>
      <c r="D238" s="234" t="s">
        <v>150</v>
      </c>
      <c r="E238" s="235" t="s">
        <v>19</v>
      </c>
      <c r="F238" s="236" t="s">
        <v>896</v>
      </c>
      <c r="G238" s="233"/>
      <c r="H238" s="237">
        <v>250.80000000000001</v>
      </c>
      <c r="I238" s="238"/>
      <c r="J238" s="233"/>
      <c r="K238" s="233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150</v>
      </c>
      <c r="AU238" s="243" t="s">
        <v>79</v>
      </c>
      <c r="AV238" s="13" t="s">
        <v>79</v>
      </c>
      <c r="AW238" s="13" t="s">
        <v>32</v>
      </c>
      <c r="AX238" s="13" t="s">
        <v>70</v>
      </c>
      <c r="AY238" s="243" t="s">
        <v>139</v>
      </c>
    </row>
    <row r="239" s="13" customFormat="1">
      <c r="A239" s="13"/>
      <c r="B239" s="232"/>
      <c r="C239" s="233"/>
      <c r="D239" s="234" t="s">
        <v>150</v>
      </c>
      <c r="E239" s="235" t="s">
        <v>19</v>
      </c>
      <c r="F239" s="236" t="s">
        <v>897</v>
      </c>
      <c r="G239" s="233"/>
      <c r="H239" s="237">
        <v>0.59399999999999997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150</v>
      </c>
      <c r="AU239" s="243" t="s">
        <v>79</v>
      </c>
      <c r="AV239" s="13" t="s">
        <v>79</v>
      </c>
      <c r="AW239" s="13" t="s">
        <v>32</v>
      </c>
      <c r="AX239" s="13" t="s">
        <v>70</v>
      </c>
      <c r="AY239" s="243" t="s">
        <v>139</v>
      </c>
    </row>
    <row r="240" s="15" customFormat="1">
      <c r="A240" s="15"/>
      <c r="B240" s="255"/>
      <c r="C240" s="256"/>
      <c r="D240" s="234" t="s">
        <v>150</v>
      </c>
      <c r="E240" s="257" t="s">
        <v>19</v>
      </c>
      <c r="F240" s="258" t="s">
        <v>238</v>
      </c>
      <c r="G240" s="256"/>
      <c r="H240" s="257" t="s">
        <v>19</v>
      </c>
      <c r="I240" s="259"/>
      <c r="J240" s="256"/>
      <c r="K240" s="256"/>
      <c r="L240" s="260"/>
      <c r="M240" s="261"/>
      <c r="N240" s="262"/>
      <c r="O240" s="262"/>
      <c r="P240" s="262"/>
      <c r="Q240" s="262"/>
      <c r="R240" s="262"/>
      <c r="S240" s="262"/>
      <c r="T240" s="263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4" t="s">
        <v>150</v>
      </c>
      <c r="AU240" s="264" t="s">
        <v>79</v>
      </c>
      <c r="AV240" s="15" t="s">
        <v>77</v>
      </c>
      <c r="AW240" s="15" t="s">
        <v>32</v>
      </c>
      <c r="AX240" s="15" t="s">
        <v>70</v>
      </c>
      <c r="AY240" s="264" t="s">
        <v>139</v>
      </c>
    </row>
    <row r="241" s="13" customFormat="1">
      <c r="A241" s="13"/>
      <c r="B241" s="232"/>
      <c r="C241" s="233"/>
      <c r="D241" s="234" t="s">
        <v>150</v>
      </c>
      <c r="E241" s="235" t="s">
        <v>19</v>
      </c>
      <c r="F241" s="236" t="s">
        <v>898</v>
      </c>
      <c r="G241" s="233"/>
      <c r="H241" s="237">
        <v>-12.364000000000001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150</v>
      </c>
      <c r="AU241" s="243" t="s">
        <v>79</v>
      </c>
      <c r="AV241" s="13" t="s">
        <v>79</v>
      </c>
      <c r="AW241" s="13" t="s">
        <v>32</v>
      </c>
      <c r="AX241" s="13" t="s">
        <v>70</v>
      </c>
      <c r="AY241" s="243" t="s">
        <v>139</v>
      </c>
    </row>
    <row r="242" s="13" customFormat="1">
      <c r="A242" s="13"/>
      <c r="B242" s="232"/>
      <c r="C242" s="233"/>
      <c r="D242" s="234" t="s">
        <v>150</v>
      </c>
      <c r="E242" s="235" t="s">
        <v>19</v>
      </c>
      <c r="F242" s="236" t="s">
        <v>899</v>
      </c>
      <c r="G242" s="233"/>
      <c r="H242" s="237">
        <v>-0.048000000000000001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150</v>
      </c>
      <c r="AU242" s="243" t="s">
        <v>79</v>
      </c>
      <c r="AV242" s="13" t="s">
        <v>79</v>
      </c>
      <c r="AW242" s="13" t="s">
        <v>32</v>
      </c>
      <c r="AX242" s="13" t="s">
        <v>70</v>
      </c>
      <c r="AY242" s="243" t="s">
        <v>139</v>
      </c>
    </row>
    <row r="243" s="13" customFormat="1">
      <c r="A243" s="13"/>
      <c r="B243" s="232"/>
      <c r="C243" s="233"/>
      <c r="D243" s="234" t="s">
        <v>150</v>
      </c>
      <c r="E243" s="235" t="s">
        <v>19</v>
      </c>
      <c r="F243" s="236" t="s">
        <v>900</v>
      </c>
      <c r="G243" s="233"/>
      <c r="H243" s="237">
        <v>-14.872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150</v>
      </c>
      <c r="AU243" s="243" t="s">
        <v>79</v>
      </c>
      <c r="AV243" s="13" t="s">
        <v>79</v>
      </c>
      <c r="AW243" s="13" t="s">
        <v>32</v>
      </c>
      <c r="AX243" s="13" t="s">
        <v>70</v>
      </c>
      <c r="AY243" s="243" t="s">
        <v>139</v>
      </c>
    </row>
    <row r="244" s="13" customFormat="1">
      <c r="A244" s="13"/>
      <c r="B244" s="232"/>
      <c r="C244" s="233"/>
      <c r="D244" s="234" t="s">
        <v>150</v>
      </c>
      <c r="E244" s="235" t="s">
        <v>19</v>
      </c>
      <c r="F244" s="236" t="s">
        <v>901</v>
      </c>
      <c r="G244" s="233"/>
      <c r="H244" s="237">
        <v>-0.024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150</v>
      </c>
      <c r="AU244" s="243" t="s">
        <v>79</v>
      </c>
      <c r="AV244" s="13" t="s">
        <v>79</v>
      </c>
      <c r="AW244" s="13" t="s">
        <v>32</v>
      </c>
      <c r="AX244" s="13" t="s">
        <v>70</v>
      </c>
      <c r="AY244" s="243" t="s">
        <v>139</v>
      </c>
    </row>
    <row r="245" s="13" customFormat="1">
      <c r="A245" s="13"/>
      <c r="B245" s="232"/>
      <c r="C245" s="233"/>
      <c r="D245" s="234" t="s">
        <v>150</v>
      </c>
      <c r="E245" s="235" t="s">
        <v>19</v>
      </c>
      <c r="F245" s="236" t="s">
        <v>902</v>
      </c>
      <c r="G245" s="233"/>
      <c r="H245" s="237">
        <v>-0.85799999999999998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150</v>
      </c>
      <c r="AU245" s="243" t="s">
        <v>79</v>
      </c>
      <c r="AV245" s="13" t="s">
        <v>79</v>
      </c>
      <c r="AW245" s="13" t="s">
        <v>32</v>
      </c>
      <c r="AX245" s="13" t="s">
        <v>70</v>
      </c>
      <c r="AY245" s="243" t="s">
        <v>139</v>
      </c>
    </row>
    <row r="246" s="13" customFormat="1">
      <c r="A246" s="13"/>
      <c r="B246" s="232"/>
      <c r="C246" s="233"/>
      <c r="D246" s="234" t="s">
        <v>150</v>
      </c>
      <c r="E246" s="235" t="s">
        <v>19</v>
      </c>
      <c r="F246" s="236" t="s">
        <v>903</v>
      </c>
      <c r="G246" s="233"/>
      <c r="H246" s="237">
        <v>-27.5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150</v>
      </c>
      <c r="AU246" s="243" t="s">
        <v>79</v>
      </c>
      <c r="AV246" s="13" t="s">
        <v>79</v>
      </c>
      <c r="AW246" s="13" t="s">
        <v>32</v>
      </c>
      <c r="AX246" s="13" t="s">
        <v>70</v>
      </c>
      <c r="AY246" s="243" t="s">
        <v>139</v>
      </c>
    </row>
    <row r="247" s="16" customFormat="1">
      <c r="A247" s="16"/>
      <c r="B247" s="265"/>
      <c r="C247" s="266"/>
      <c r="D247" s="234" t="s">
        <v>150</v>
      </c>
      <c r="E247" s="267" t="s">
        <v>19</v>
      </c>
      <c r="F247" s="268" t="s">
        <v>166</v>
      </c>
      <c r="G247" s="266"/>
      <c r="H247" s="269">
        <v>195.72800000000001</v>
      </c>
      <c r="I247" s="270"/>
      <c r="J247" s="266"/>
      <c r="K247" s="266"/>
      <c r="L247" s="271"/>
      <c r="M247" s="272"/>
      <c r="N247" s="273"/>
      <c r="O247" s="273"/>
      <c r="P247" s="273"/>
      <c r="Q247" s="273"/>
      <c r="R247" s="273"/>
      <c r="S247" s="273"/>
      <c r="T247" s="274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275" t="s">
        <v>150</v>
      </c>
      <c r="AU247" s="275" t="s">
        <v>79</v>
      </c>
      <c r="AV247" s="16" t="s">
        <v>158</v>
      </c>
      <c r="AW247" s="16" t="s">
        <v>32</v>
      </c>
      <c r="AX247" s="16" t="s">
        <v>70</v>
      </c>
      <c r="AY247" s="275" t="s">
        <v>139</v>
      </c>
    </row>
    <row r="248" s="15" customFormat="1">
      <c r="A248" s="15"/>
      <c r="B248" s="255"/>
      <c r="C248" s="256"/>
      <c r="D248" s="234" t="s">
        <v>150</v>
      </c>
      <c r="E248" s="257" t="s">
        <v>19</v>
      </c>
      <c r="F248" s="258" t="s">
        <v>317</v>
      </c>
      <c r="G248" s="256"/>
      <c r="H248" s="257" t="s">
        <v>19</v>
      </c>
      <c r="I248" s="259"/>
      <c r="J248" s="256"/>
      <c r="K248" s="256"/>
      <c r="L248" s="260"/>
      <c r="M248" s="261"/>
      <c r="N248" s="262"/>
      <c r="O248" s="262"/>
      <c r="P248" s="262"/>
      <c r="Q248" s="262"/>
      <c r="R248" s="262"/>
      <c r="S248" s="262"/>
      <c r="T248" s="263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4" t="s">
        <v>150</v>
      </c>
      <c r="AU248" s="264" t="s">
        <v>79</v>
      </c>
      <c r="AV248" s="15" t="s">
        <v>77</v>
      </c>
      <c r="AW248" s="15" t="s">
        <v>32</v>
      </c>
      <c r="AX248" s="15" t="s">
        <v>70</v>
      </c>
      <c r="AY248" s="264" t="s">
        <v>139</v>
      </c>
    </row>
    <row r="249" s="13" customFormat="1">
      <c r="A249" s="13"/>
      <c r="B249" s="232"/>
      <c r="C249" s="233"/>
      <c r="D249" s="234" t="s">
        <v>150</v>
      </c>
      <c r="E249" s="235" t="s">
        <v>19</v>
      </c>
      <c r="F249" s="236" t="s">
        <v>924</v>
      </c>
      <c r="G249" s="233"/>
      <c r="H249" s="237">
        <v>-15.675000000000001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150</v>
      </c>
      <c r="AU249" s="243" t="s">
        <v>79</v>
      </c>
      <c r="AV249" s="13" t="s">
        <v>79</v>
      </c>
      <c r="AW249" s="13" t="s">
        <v>32</v>
      </c>
      <c r="AX249" s="13" t="s">
        <v>70</v>
      </c>
      <c r="AY249" s="243" t="s">
        <v>139</v>
      </c>
    </row>
    <row r="250" s="13" customFormat="1">
      <c r="A250" s="13"/>
      <c r="B250" s="232"/>
      <c r="C250" s="233"/>
      <c r="D250" s="234" t="s">
        <v>150</v>
      </c>
      <c r="E250" s="235" t="s">
        <v>19</v>
      </c>
      <c r="F250" s="236" t="s">
        <v>925</v>
      </c>
      <c r="G250" s="233"/>
      <c r="H250" s="237">
        <v>-0.035999999999999997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150</v>
      </c>
      <c r="AU250" s="243" t="s">
        <v>79</v>
      </c>
      <c r="AV250" s="13" t="s">
        <v>79</v>
      </c>
      <c r="AW250" s="13" t="s">
        <v>32</v>
      </c>
      <c r="AX250" s="13" t="s">
        <v>70</v>
      </c>
      <c r="AY250" s="243" t="s">
        <v>139</v>
      </c>
    </row>
    <row r="251" s="13" customFormat="1">
      <c r="A251" s="13"/>
      <c r="B251" s="232"/>
      <c r="C251" s="233"/>
      <c r="D251" s="234" t="s">
        <v>150</v>
      </c>
      <c r="E251" s="235" t="s">
        <v>19</v>
      </c>
      <c r="F251" s="236" t="s">
        <v>926</v>
      </c>
      <c r="G251" s="233"/>
      <c r="H251" s="237">
        <v>-70.537999999999997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150</v>
      </c>
      <c r="AU251" s="243" t="s">
        <v>79</v>
      </c>
      <c r="AV251" s="13" t="s">
        <v>79</v>
      </c>
      <c r="AW251" s="13" t="s">
        <v>32</v>
      </c>
      <c r="AX251" s="13" t="s">
        <v>70</v>
      </c>
      <c r="AY251" s="243" t="s">
        <v>139</v>
      </c>
    </row>
    <row r="252" s="13" customFormat="1">
      <c r="A252" s="13"/>
      <c r="B252" s="232"/>
      <c r="C252" s="233"/>
      <c r="D252" s="234" t="s">
        <v>150</v>
      </c>
      <c r="E252" s="235" t="s">
        <v>19</v>
      </c>
      <c r="F252" s="236" t="s">
        <v>927</v>
      </c>
      <c r="G252" s="233"/>
      <c r="H252" s="237">
        <v>-0.16200000000000001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150</v>
      </c>
      <c r="AU252" s="243" t="s">
        <v>79</v>
      </c>
      <c r="AV252" s="13" t="s">
        <v>79</v>
      </c>
      <c r="AW252" s="13" t="s">
        <v>32</v>
      </c>
      <c r="AX252" s="13" t="s">
        <v>70</v>
      </c>
      <c r="AY252" s="243" t="s">
        <v>139</v>
      </c>
    </row>
    <row r="253" s="13" customFormat="1">
      <c r="A253" s="13"/>
      <c r="B253" s="232"/>
      <c r="C253" s="233"/>
      <c r="D253" s="234" t="s">
        <v>150</v>
      </c>
      <c r="E253" s="235" t="s">
        <v>19</v>
      </c>
      <c r="F253" s="236" t="s">
        <v>913</v>
      </c>
      <c r="G253" s="233"/>
      <c r="H253" s="237">
        <v>-58.438000000000002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150</v>
      </c>
      <c r="AU253" s="243" t="s">
        <v>79</v>
      </c>
      <c r="AV253" s="13" t="s">
        <v>79</v>
      </c>
      <c r="AW253" s="13" t="s">
        <v>32</v>
      </c>
      <c r="AX253" s="13" t="s">
        <v>70</v>
      </c>
      <c r="AY253" s="243" t="s">
        <v>139</v>
      </c>
    </row>
    <row r="254" s="13" customFormat="1">
      <c r="A254" s="13"/>
      <c r="B254" s="232"/>
      <c r="C254" s="233"/>
      <c r="D254" s="234" t="s">
        <v>150</v>
      </c>
      <c r="E254" s="235" t="s">
        <v>19</v>
      </c>
      <c r="F254" s="236" t="s">
        <v>928</v>
      </c>
      <c r="G254" s="233"/>
      <c r="H254" s="237">
        <v>-9.1549999999999994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150</v>
      </c>
      <c r="AU254" s="243" t="s">
        <v>79</v>
      </c>
      <c r="AV254" s="13" t="s">
        <v>79</v>
      </c>
      <c r="AW254" s="13" t="s">
        <v>32</v>
      </c>
      <c r="AX254" s="13" t="s">
        <v>70</v>
      </c>
      <c r="AY254" s="243" t="s">
        <v>139</v>
      </c>
    </row>
    <row r="255" s="16" customFormat="1">
      <c r="A255" s="16"/>
      <c r="B255" s="265"/>
      <c r="C255" s="266"/>
      <c r="D255" s="234" t="s">
        <v>150</v>
      </c>
      <c r="E255" s="267" t="s">
        <v>19</v>
      </c>
      <c r="F255" s="268" t="s">
        <v>166</v>
      </c>
      <c r="G255" s="266"/>
      <c r="H255" s="269">
        <v>-154.00399999999999</v>
      </c>
      <c r="I255" s="270"/>
      <c r="J255" s="266"/>
      <c r="K255" s="266"/>
      <c r="L255" s="271"/>
      <c r="M255" s="272"/>
      <c r="N255" s="273"/>
      <c r="O255" s="273"/>
      <c r="P255" s="273"/>
      <c r="Q255" s="273"/>
      <c r="R255" s="273"/>
      <c r="S255" s="273"/>
      <c r="T255" s="274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5" t="s">
        <v>150</v>
      </c>
      <c r="AU255" s="275" t="s">
        <v>79</v>
      </c>
      <c r="AV255" s="16" t="s">
        <v>158</v>
      </c>
      <c r="AW255" s="16" t="s">
        <v>32</v>
      </c>
      <c r="AX255" s="16" t="s">
        <v>70</v>
      </c>
      <c r="AY255" s="275" t="s">
        <v>139</v>
      </c>
    </row>
    <row r="256" s="14" customFormat="1">
      <c r="A256" s="14"/>
      <c r="B256" s="244"/>
      <c r="C256" s="245"/>
      <c r="D256" s="234" t="s">
        <v>150</v>
      </c>
      <c r="E256" s="246" t="s">
        <v>19</v>
      </c>
      <c r="F256" s="247" t="s">
        <v>152</v>
      </c>
      <c r="G256" s="245"/>
      <c r="H256" s="248">
        <v>41.72399999999999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150</v>
      </c>
      <c r="AU256" s="254" t="s">
        <v>79</v>
      </c>
      <c r="AV256" s="14" t="s">
        <v>146</v>
      </c>
      <c r="AW256" s="14" t="s">
        <v>32</v>
      </c>
      <c r="AX256" s="14" t="s">
        <v>77</v>
      </c>
      <c r="AY256" s="254" t="s">
        <v>139</v>
      </c>
    </row>
    <row r="257" s="2" customFormat="1" ht="16.5" customHeight="1">
      <c r="A257" s="40"/>
      <c r="B257" s="41"/>
      <c r="C257" s="276" t="s">
        <v>307</v>
      </c>
      <c r="D257" s="276" t="s">
        <v>326</v>
      </c>
      <c r="E257" s="277" t="s">
        <v>327</v>
      </c>
      <c r="F257" s="278" t="s">
        <v>328</v>
      </c>
      <c r="G257" s="279" t="s">
        <v>290</v>
      </c>
      <c r="H257" s="280">
        <v>90.123999999999995</v>
      </c>
      <c r="I257" s="281"/>
      <c r="J257" s="282">
        <f>ROUND(I257*H257,2)</f>
        <v>0</v>
      </c>
      <c r="K257" s="278" t="s">
        <v>145</v>
      </c>
      <c r="L257" s="283"/>
      <c r="M257" s="284" t="s">
        <v>19</v>
      </c>
      <c r="N257" s="285" t="s">
        <v>41</v>
      </c>
      <c r="O257" s="86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193</v>
      </c>
      <c r="AT257" s="225" t="s">
        <v>326</v>
      </c>
      <c r="AU257" s="225" t="s">
        <v>79</v>
      </c>
      <c r="AY257" s="19" t="s">
        <v>139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77</v>
      </c>
      <c r="BK257" s="226">
        <f>ROUND(I257*H257,2)</f>
        <v>0</v>
      </c>
      <c r="BL257" s="19" t="s">
        <v>146</v>
      </c>
      <c r="BM257" s="225" t="s">
        <v>929</v>
      </c>
    </row>
    <row r="258" s="15" customFormat="1">
      <c r="A258" s="15"/>
      <c r="B258" s="255"/>
      <c r="C258" s="256"/>
      <c r="D258" s="234" t="s">
        <v>150</v>
      </c>
      <c r="E258" s="257" t="s">
        <v>19</v>
      </c>
      <c r="F258" s="258" t="s">
        <v>316</v>
      </c>
      <c r="G258" s="256"/>
      <c r="H258" s="257" t="s">
        <v>19</v>
      </c>
      <c r="I258" s="259"/>
      <c r="J258" s="256"/>
      <c r="K258" s="256"/>
      <c r="L258" s="260"/>
      <c r="M258" s="261"/>
      <c r="N258" s="262"/>
      <c r="O258" s="262"/>
      <c r="P258" s="262"/>
      <c r="Q258" s="262"/>
      <c r="R258" s="262"/>
      <c r="S258" s="262"/>
      <c r="T258" s="263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4" t="s">
        <v>150</v>
      </c>
      <c r="AU258" s="264" t="s">
        <v>79</v>
      </c>
      <c r="AV258" s="15" t="s">
        <v>77</v>
      </c>
      <c r="AW258" s="15" t="s">
        <v>32</v>
      </c>
      <c r="AX258" s="15" t="s">
        <v>70</v>
      </c>
      <c r="AY258" s="264" t="s">
        <v>139</v>
      </c>
    </row>
    <row r="259" s="13" customFormat="1">
      <c r="A259" s="13"/>
      <c r="B259" s="232"/>
      <c r="C259" s="233"/>
      <c r="D259" s="234" t="s">
        <v>150</v>
      </c>
      <c r="E259" s="235" t="s">
        <v>19</v>
      </c>
      <c r="F259" s="236" t="s">
        <v>896</v>
      </c>
      <c r="G259" s="233"/>
      <c r="H259" s="237">
        <v>250.80000000000001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150</v>
      </c>
      <c r="AU259" s="243" t="s">
        <v>79</v>
      </c>
      <c r="AV259" s="13" t="s">
        <v>79</v>
      </c>
      <c r="AW259" s="13" t="s">
        <v>32</v>
      </c>
      <c r="AX259" s="13" t="s">
        <v>70</v>
      </c>
      <c r="AY259" s="243" t="s">
        <v>139</v>
      </c>
    </row>
    <row r="260" s="13" customFormat="1">
      <c r="A260" s="13"/>
      <c r="B260" s="232"/>
      <c r="C260" s="233"/>
      <c r="D260" s="234" t="s">
        <v>150</v>
      </c>
      <c r="E260" s="235" t="s">
        <v>19</v>
      </c>
      <c r="F260" s="236" t="s">
        <v>897</v>
      </c>
      <c r="G260" s="233"/>
      <c r="H260" s="237">
        <v>0.59399999999999997</v>
      </c>
      <c r="I260" s="238"/>
      <c r="J260" s="233"/>
      <c r="K260" s="233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150</v>
      </c>
      <c r="AU260" s="243" t="s">
        <v>79</v>
      </c>
      <c r="AV260" s="13" t="s">
        <v>79</v>
      </c>
      <c r="AW260" s="13" t="s">
        <v>32</v>
      </c>
      <c r="AX260" s="13" t="s">
        <v>70</v>
      </c>
      <c r="AY260" s="243" t="s">
        <v>139</v>
      </c>
    </row>
    <row r="261" s="15" customFormat="1">
      <c r="A261" s="15"/>
      <c r="B261" s="255"/>
      <c r="C261" s="256"/>
      <c r="D261" s="234" t="s">
        <v>150</v>
      </c>
      <c r="E261" s="257" t="s">
        <v>19</v>
      </c>
      <c r="F261" s="258" t="s">
        <v>238</v>
      </c>
      <c r="G261" s="256"/>
      <c r="H261" s="257" t="s">
        <v>19</v>
      </c>
      <c r="I261" s="259"/>
      <c r="J261" s="256"/>
      <c r="K261" s="256"/>
      <c r="L261" s="260"/>
      <c r="M261" s="261"/>
      <c r="N261" s="262"/>
      <c r="O261" s="262"/>
      <c r="P261" s="262"/>
      <c r="Q261" s="262"/>
      <c r="R261" s="262"/>
      <c r="S261" s="262"/>
      <c r="T261" s="263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4" t="s">
        <v>150</v>
      </c>
      <c r="AU261" s="264" t="s">
        <v>79</v>
      </c>
      <c r="AV261" s="15" t="s">
        <v>77</v>
      </c>
      <c r="AW261" s="15" t="s">
        <v>32</v>
      </c>
      <c r="AX261" s="15" t="s">
        <v>70</v>
      </c>
      <c r="AY261" s="264" t="s">
        <v>139</v>
      </c>
    </row>
    <row r="262" s="13" customFormat="1">
      <c r="A262" s="13"/>
      <c r="B262" s="232"/>
      <c r="C262" s="233"/>
      <c r="D262" s="234" t="s">
        <v>150</v>
      </c>
      <c r="E262" s="235" t="s">
        <v>19</v>
      </c>
      <c r="F262" s="236" t="s">
        <v>898</v>
      </c>
      <c r="G262" s="233"/>
      <c r="H262" s="237">
        <v>-12.364000000000001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150</v>
      </c>
      <c r="AU262" s="243" t="s">
        <v>79</v>
      </c>
      <c r="AV262" s="13" t="s">
        <v>79</v>
      </c>
      <c r="AW262" s="13" t="s">
        <v>32</v>
      </c>
      <c r="AX262" s="13" t="s">
        <v>70</v>
      </c>
      <c r="AY262" s="243" t="s">
        <v>139</v>
      </c>
    </row>
    <row r="263" s="13" customFormat="1">
      <c r="A263" s="13"/>
      <c r="B263" s="232"/>
      <c r="C263" s="233"/>
      <c r="D263" s="234" t="s">
        <v>150</v>
      </c>
      <c r="E263" s="235" t="s">
        <v>19</v>
      </c>
      <c r="F263" s="236" t="s">
        <v>899</v>
      </c>
      <c r="G263" s="233"/>
      <c r="H263" s="237">
        <v>-0.048000000000000001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150</v>
      </c>
      <c r="AU263" s="243" t="s">
        <v>79</v>
      </c>
      <c r="AV263" s="13" t="s">
        <v>79</v>
      </c>
      <c r="AW263" s="13" t="s">
        <v>32</v>
      </c>
      <c r="AX263" s="13" t="s">
        <v>70</v>
      </c>
      <c r="AY263" s="243" t="s">
        <v>139</v>
      </c>
    </row>
    <row r="264" s="13" customFormat="1">
      <c r="A264" s="13"/>
      <c r="B264" s="232"/>
      <c r="C264" s="233"/>
      <c r="D264" s="234" t="s">
        <v>150</v>
      </c>
      <c r="E264" s="235" t="s">
        <v>19</v>
      </c>
      <c r="F264" s="236" t="s">
        <v>900</v>
      </c>
      <c r="G264" s="233"/>
      <c r="H264" s="237">
        <v>-14.872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150</v>
      </c>
      <c r="AU264" s="243" t="s">
        <v>79</v>
      </c>
      <c r="AV264" s="13" t="s">
        <v>79</v>
      </c>
      <c r="AW264" s="13" t="s">
        <v>32</v>
      </c>
      <c r="AX264" s="13" t="s">
        <v>70</v>
      </c>
      <c r="AY264" s="243" t="s">
        <v>139</v>
      </c>
    </row>
    <row r="265" s="13" customFormat="1">
      <c r="A265" s="13"/>
      <c r="B265" s="232"/>
      <c r="C265" s="233"/>
      <c r="D265" s="234" t="s">
        <v>150</v>
      </c>
      <c r="E265" s="235" t="s">
        <v>19</v>
      </c>
      <c r="F265" s="236" t="s">
        <v>901</v>
      </c>
      <c r="G265" s="233"/>
      <c r="H265" s="237">
        <v>-0.024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150</v>
      </c>
      <c r="AU265" s="243" t="s">
        <v>79</v>
      </c>
      <c r="AV265" s="13" t="s">
        <v>79</v>
      </c>
      <c r="AW265" s="13" t="s">
        <v>32</v>
      </c>
      <c r="AX265" s="13" t="s">
        <v>70</v>
      </c>
      <c r="AY265" s="243" t="s">
        <v>139</v>
      </c>
    </row>
    <row r="266" s="13" customFormat="1">
      <c r="A266" s="13"/>
      <c r="B266" s="232"/>
      <c r="C266" s="233"/>
      <c r="D266" s="234" t="s">
        <v>150</v>
      </c>
      <c r="E266" s="235" t="s">
        <v>19</v>
      </c>
      <c r="F266" s="236" t="s">
        <v>902</v>
      </c>
      <c r="G266" s="233"/>
      <c r="H266" s="237">
        <v>-0.85799999999999998</v>
      </c>
      <c r="I266" s="238"/>
      <c r="J266" s="233"/>
      <c r="K266" s="233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150</v>
      </c>
      <c r="AU266" s="243" t="s">
        <v>79</v>
      </c>
      <c r="AV266" s="13" t="s">
        <v>79</v>
      </c>
      <c r="AW266" s="13" t="s">
        <v>32</v>
      </c>
      <c r="AX266" s="13" t="s">
        <v>70</v>
      </c>
      <c r="AY266" s="243" t="s">
        <v>139</v>
      </c>
    </row>
    <row r="267" s="13" customFormat="1">
      <c r="A267" s="13"/>
      <c r="B267" s="232"/>
      <c r="C267" s="233"/>
      <c r="D267" s="234" t="s">
        <v>150</v>
      </c>
      <c r="E267" s="235" t="s">
        <v>19</v>
      </c>
      <c r="F267" s="236" t="s">
        <v>903</v>
      </c>
      <c r="G267" s="233"/>
      <c r="H267" s="237">
        <v>-27.5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150</v>
      </c>
      <c r="AU267" s="243" t="s">
        <v>79</v>
      </c>
      <c r="AV267" s="13" t="s">
        <v>79</v>
      </c>
      <c r="AW267" s="13" t="s">
        <v>32</v>
      </c>
      <c r="AX267" s="13" t="s">
        <v>70</v>
      </c>
      <c r="AY267" s="243" t="s">
        <v>139</v>
      </c>
    </row>
    <row r="268" s="16" customFormat="1">
      <c r="A268" s="16"/>
      <c r="B268" s="265"/>
      <c r="C268" s="266"/>
      <c r="D268" s="234" t="s">
        <v>150</v>
      </c>
      <c r="E268" s="267" t="s">
        <v>19</v>
      </c>
      <c r="F268" s="268" t="s">
        <v>166</v>
      </c>
      <c r="G268" s="266"/>
      <c r="H268" s="269">
        <v>195.72800000000001</v>
      </c>
      <c r="I268" s="270"/>
      <c r="J268" s="266"/>
      <c r="K268" s="266"/>
      <c r="L268" s="271"/>
      <c r="M268" s="272"/>
      <c r="N268" s="273"/>
      <c r="O268" s="273"/>
      <c r="P268" s="273"/>
      <c r="Q268" s="273"/>
      <c r="R268" s="273"/>
      <c r="S268" s="273"/>
      <c r="T268" s="274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75" t="s">
        <v>150</v>
      </c>
      <c r="AU268" s="275" t="s">
        <v>79</v>
      </c>
      <c r="AV268" s="16" t="s">
        <v>158</v>
      </c>
      <c r="AW268" s="16" t="s">
        <v>32</v>
      </c>
      <c r="AX268" s="16" t="s">
        <v>70</v>
      </c>
      <c r="AY268" s="275" t="s">
        <v>139</v>
      </c>
    </row>
    <row r="269" s="15" customFormat="1">
      <c r="A269" s="15"/>
      <c r="B269" s="255"/>
      <c r="C269" s="256"/>
      <c r="D269" s="234" t="s">
        <v>150</v>
      </c>
      <c r="E269" s="257" t="s">
        <v>19</v>
      </c>
      <c r="F269" s="258" t="s">
        <v>317</v>
      </c>
      <c r="G269" s="256"/>
      <c r="H269" s="257" t="s">
        <v>19</v>
      </c>
      <c r="I269" s="259"/>
      <c r="J269" s="256"/>
      <c r="K269" s="256"/>
      <c r="L269" s="260"/>
      <c r="M269" s="261"/>
      <c r="N269" s="262"/>
      <c r="O269" s="262"/>
      <c r="P269" s="262"/>
      <c r="Q269" s="262"/>
      <c r="R269" s="262"/>
      <c r="S269" s="262"/>
      <c r="T269" s="263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4" t="s">
        <v>150</v>
      </c>
      <c r="AU269" s="264" t="s">
        <v>79</v>
      </c>
      <c r="AV269" s="15" t="s">
        <v>77</v>
      </c>
      <c r="AW269" s="15" t="s">
        <v>32</v>
      </c>
      <c r="AX269" s="15" t="s">
        <v>70</v>
      </c>
      <c r="AY269" s="264" t="s">
        <v>139</v>
      </c>
    </row>
    <row r="270" s="13" customFormat="1">
      <c r="A270" s="13"/>
      <c r="B270" s="232"/>
      <c r="C270" s="233"/>
      <c r="D270" s="234" t="s">
        <v>150</v>
      </c>
      <c r="E270" s="235" t="s">
        <v>19</v>
      </c>
      <c r="F270" s="236" t="s">
        <v>924</v>
      </c>
      <c r="G270" s="233"/>
      <c r="H270" s="237">
        <v>-15.675000000000001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150</v>
      </c>
      <c r="AU270" s="243" t="s">
        <v>79</v>
      </c>
      <c r="AV270" s="13" t="s">
        <v>79</v>
      </c>
      <c r="AW270" s="13" t="s">
        <v>32</v>
      </c>
      <c r="AX270" s="13" t="s">
        <v>70</v>
      </c>
      <c r="AY270" s="243" t="s">
        <v>139</v>
      </c>
    </row>
    <row r="271" s="13" customFormat="1">
      <c r="A271" s="13"/>
      <c r="B271" s="232"/>
      <c r="C271" s="233"/>
      <c r="D271" s="234" t="s">
        <v>150</v>
      </c>
      <c r="E271" s="235" t="s">
        <v>19</v>
      </c>
      <c r="F271" s="236" t="s">
        <v>925</v>
      </c>
      <c r="G271" s="233"/>
      <c r="H271" s="237">
        <v>-0.035999999999999997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150</v>
      </c>
      <c r="AU271" s="243" t="s">
        <v>79</v>
      </c>
      <c r="AV271" s="13" t="s">
        <v>79</v>
      </c>
      <c r="AW271" s="13" t="s">
        <v>32</v>
      </c>
      <c r="AX271" s="13" t="s">
        <v>70</v>
      </c>
      <c r="AY271" s="243" t="s">
        <v>139</v>
      </c>
    </row>
    <row r="272" s="13" customFormat="1">
      <c r="A272" s="13"/>
      <c r="B272" s="232"/>
      <c r="C272" s="233"/>
      <c r="D272" s="234" t="s">
        <v>150</v>
      </c>
      <c r="E272" s="235" t="s">
        <v>19</v>
      </c>
      <c r="F272" s="236" t="s">
        <v>926</v>
      </c>
      <c r="G272" s="233"/>
      <c r="H272" s="237">
        <v>-70.537999999999997</v>
      </c>
      <c r="I272" s="238"/>
      <c r="J272" s="233"/>
      <c r="K272" s="233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150</v>
      </c>
      <c r="AU272" s="243" t="s">
        <v>79</v>
      </c>
      <c r="AV272" s="13" t="s">
        <v>79</v>
      </c>
      <c r="AW272" s="13" t="s">
        <v>32</v>
      </c>
      <c r="AX272" s="13" t="s">
        <v>70</v>
      </c>
      <c r="AY272" s="243" t="s">
        <v>139</v>
      </c>
    </row>
    <row r="273" s="13" customFormat="1">
      <c r="A273" s="13"/>
      <c r="B273" s="232"/>
      <c r="C273" s="233"/>
      <c r="D273" s="234" t="s">
        <v>150</v>
      </c>
      <c r="E273" s="235" t="s">
        <v>19</v>
      </c>
      <c r="F273" s="236" t="s">
        <v>927</v>
      </c>
      <c r="G273" s="233"/>
      <c r="H273" s="237">
        <v>-0.16200000000000001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150</v>
      </c>
      <c r="AU273" s="243" t="s">
        <v>79</v>
      </c>
      <c r="AV273" s="13" t="s">
        <v>79</v>
      </c>
      <c r="AW273" s="13" t="s">
        <v>32</v>
      </c>
      <c r="AX273" s="13" t="s">
        <v>70</v>
      </c>
      <c r="AY273" s="243" t="s">
        <v>139</v>
      </c>
    </row>
    <row r="274" s="13" customFormat="1">
      <c r="A274" s="13"/>
      <c r="B274" s="232"/>
      <c r="C274" s="233"/>
      <c r="D274" s="234" t="s">
        <v>150</v>
      </c>
      <c r="E274" s="235" t="s">
        <v>19</v>
      </c>
      <c r="F274" s="236" t="s">
        <v>913</v>
      </c>
      <c r="G274" s="233"/>
      <c r="H274" s="237">
        <v>-58.438000000000002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150</v>
      </c>
      <c r="AU274" s="243" t="s">
        <v>79</v>
      </c>
      <c r="AV274" s="13" t="s">
        <v>79</v>
      </c>
      <c r="AW274" s="13" t="s">
        <v>32</v>
      </c>
      <c r="AX274" s="13" t="s">
        <v>70</v>
      </c>
      <c r="AY274" s="243" t="s">
        <v>139</v>
      </c>
    </row>
    <row r="275" s="13" customFormat="1">
      <c r="A275" s="13"/>
      <c r="B275" s="232"/>
      <c r="C275" s="233"/>
      <c r="D275" s="234" t="s">
        <v>150</v>
      </c>
      <c r="E275" s="235" t="s">
        <v>19</v>
      </c>
      <c r="F275" s="236" t="s">
        <v>928</v>
      </c>
      <c r="G275" s="233"/>
      <c r="H275" s="237">
        <v>-9.1549999999999994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150</v>
      </c>
      <c r="AU275" s="243" t="s">
        <v>79</v>
      </c>
      <c r="AV275" s="13" t="s">
        <v>79</v>
      </c>
      <c r="AW275" s="13" t="s">
        <v>32</v>
      </c>
      <c r="AX275" s="13" t="s">
        <v>70</v>
      </c>
      <c r="AY275" s="243" t="s">
        <v>139</v>
      </c>
    </row>
    <row r="276" s="16" customFormat="1">
      <c r="A276" s="16"/>
      <c r="B276" s="265"/>
      <c r="C276" s="266"/>
      <c r="D276" s="234" t="s">
        <v>150</v>
      </c>
      <c r="E276" s="267" t="s">
        <v>19</v>
      </c>
      <c r="F276" s="268" t="s">
        <v>166</v>
      </c>
      <c r="G276" s="266"/>
      <c r="H276" s="269">
        <v>-154.00399999999999</v>
      </c>
      <c r="I276" s="270"/>
      <c r="J276" s="266"/>
      <c r="K276" s="266"/>
      <c r="L276" s="271"/>
      <c r="M276" s="272"/>
      <c r="N276" s="273"/>
      <c r="O276" s="273"/>
      <c r="P276" s="273"/>
      <c r="Q276" s="273"/>
      <c r="R276" s="273"/>
      <c r="S276" s="273"/>
      <c r="T276" s="274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75" t="s">
        <v>150</v>
      </c>
      <c r="AU276" s="275" t="s">
        <v>79</v>
      </c>
      <c r="AV276" s="16" t="s">
        <v>158</v>
      </c>
      <c r="AW276" s="16" t="s">
        <v>32</v>
      </c>
      <c r="AX276" s="16" t="s">
        <v>70</v>
      </c>
      <c r="AY276" s="275" t="s">
        <v>139</v>
      </c>
    </row>
    <row r="277" s="14" customFormat="1">
      <c r="A277" s="14"/>
      <c r="B277" s="244"/>
      <c r="C277" s="245"/>
      <c r="D277" s="234" t="s">
        <v>150</v>
      </c>
      <c r="E277" s="246" t="s">
        <v>19</v>
      </c>
      <c r="F277" s="247" t="s">
        <v>152</v>
      </c>
      <c r="G277" s="245"/>
      <c r="H277" s="248">
        <v>41.72399999999999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150</v>
      </c>
      <c r="AU277" s="254" t="s">
        <v>79</v>
      </c>
      <c r="AV277" s="14" t="s">
        <v>146</v>
      </c>
      <c r="AW277" s="14" t="s">
        <v>32</v>
      </c>
      <c r="AX277" s="14" t="s">
        <v>70</v>
      </c>
      <c r="AY277" s="254" t="s">
        <v>139</v>
      </c>
    </row>
    <row r="278" s="13" customFormat="1">
      <c r="A278" s="13"/>
      <c r="B278" s="232"/>
      <c r="C278" s="233"/>
      <c r="D278" s="234" t="s">
        <v>150</v>
      </c>
      <c r="E278" s="235" t="s">
        <v>19</v>
      </c>
      <c r="F278" s="236" t="s">
        <v>930</v>
      </c>
      <c r="G278" s="233"/>
      <c r="H278" s="237">
        <v>90.123999999999995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150</v>
      </c>
      <c r="AU278" s="243" t="s">
        <v>79</v>
      </c>
      <c r="AV278" s="13" t="s">
        <v>79</v>
      </c>
      <c r="AW278" s="13" t="s">
        <v>32</v>
      </c>
      <c r="AX278" s="13" t="s">
        <v>77</v>
      </c>
      <c r="AY278" s="243" t="s">
        <v>139</v>
      </c>
    </row>
    <row r="279" s="2" customFormat="1" ht="33" customHeight="1">
      <c r="A279" s="40"/>
      <c r="B279" s="41"/>
      <c r="C279" s="214" t="s">
        <v>314</v>
      </c>
      <c r="D279" s="214" t="s">
        <v>141</v>
      </c>
      <c r="E279" s="215" t="s">
        <v>332</v>
      </c>
      <c r="F279" s="216" t="s">
        <v>333</v>
      </c>
      <c r="G279" s="217" t="s">
        <v>233</v>
      </c>
      <c r="H279" s="218">
        <v>70.700000000000003</v>
      </c>
      <c r="I279" s="219"/>
      <c r="J279" s="220">
        <f>ROUND(I279*H279,2)</f>
        <v>0</v>
      </c>
      <c r="K279" s="216" t="s">
        <v>145</v>
      </c>
      <c r="L279" s="46"/>
      <c r="M279" s="221" t="s">
        <v>19</v>
      </c>
      <c r="N279" s="222" t="s">
        <v>41</v>
      </c>
      <c r="O279" s="86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146</v>
      </c>
      <c r="AT279" s="225" t="s">
        <v>141</v>
      </c>
      <c r="AU279" s="225" t="s">
        <v>79</v>
      </c>
      <c r="AY279" s="19" t="s">
        <v>139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77</v>
      </c>
      <c r="BK279" s="226">
        <f>ROUND(I279*H279,2)</f>
        <v>0</v>
      </c>
      <c r="BL279" s="19" t="s">
        <v>146</v>
      </c>
      <c r="BM279" s="225" t="s">
        <v>931</v>
      </c>
    </row>
    <row r="280" s="2" customFormat="1">
      <c r="A280" s="40"/>
      <c r="B280" s="41"/>
      <c r="C280" s="42"/>
      <c r="D280" s="227" t="s">
        <v>148</v>
      </c>
      <c r="E280" s="42"/>
      <c r="F280" s="228" t="s">
        <v>335</v>
      </c>
      <c r="G280" s="42"/>
      <c r="H280" s="42"/>
      <c r="I280" s="229"/>
      <c r="J280" s="42"/>
      <c r="K280" s="42"/>
      <c r="L280" s="46"/>
      <c r="M280" s="230"/>
      <c r="N280" s="231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148</v>
      </c>
      <c r="AU280" s="19" t="s">
        <v>79</v>
      </c>
    </row>
    <row r="281" s="15" customFormat="1">
      <c r="A281" s="15"/>
      <c r="B281" s="255"/>
      <c r="C281" s="256"/>
      <c r="D281" s="234" t="s">
        <v>150</v>
      </c>
      <c r="E281" s="257" t="s">
        <v>19</v>
      </c>
      <c r="F281" s="258" t="s">
        <v>336</v>
      </c>
      <c r="G281" s="256"/>
      <c r="H281" s="257" t="s">
        <v>19</v>
      </c>
      <c r="I281" s="259"/>
      <c r="J281" s="256"/>
      <c r="K281" s="256"/>
      <c r="L281" s="260"/>
      <c r="M281" s="261"/>
      <c r="N281" s="262"/>
      <c r="O281" s="262"/>
      <c r="P281" s="262"/>
      <c r="Q281" s="262"/>
      <c r="R281" s="262"/>
      <c r="S281" s="262"/>
      <c r="T281" s="263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4" t="s">
        <v>150</v>
      </c>
      <c r="AU281" s="264" t="s">
        <v>79</v>
      </c>
      <c r="AV281" s="15" t="s">
        <v>77</v>
      </c>
      <c r="AW281" s="15" t="s">
        <v>32</v>
      </c>
      <c r="AX281" s="15" t="s">
        <v>70</v>
      </c>
      <c r="AY281" s="264" t="s">
        <v>139</v>
      </c>
    </row>
    <row r="282" s="13" customFormat="1">
      <c r="A282" s="13"/>
      <c r="B282" s="232"/>
      <c r="C282" s="233"/>
      <c r="D282" s="234" t="s">
        <v>150</v>
      </c>
      <c r="E282" s="235" t="s">
        <v>19</v>
      </c>
      <c r="F282" s="236" t="s">
        <v>932</v>
      </c>
      <c r="G282" s="233"/>
      <c r="H282" s="237">
        <v>70.537999999999997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150</v>
      </c>
      <c r="AU282" s="243" t="s">
        <v>79</v>
      </c>
      <c r="AV282" s="13" t="s">
        <v>79</v>
      </c>
      <c r="AW282" s="13" t="s">
        <v>32</v>
      </c>
      <c r="AX282" s="13" t="s">
        <v>70</v>
      </c>
      <c r="AY282" s="243" t="s">
        <v>139</v>
      </c>
    </row>
    <row r="283" s="13" customFormat="1">
      <c r="A283" s="13"/>
      <c r="B283" s="232"/>
      <c r="C283" s="233"/>
      <c r="D283" s="234" t="s">
        <v>150</v>
      </c>
      <c r="E283" s="235" t="s">
        <v>19</v>
      </c>
      <c r="F283" s="236" t="s">
        <v>933</v>
      </c>
      <c r="G283" s="233"/>
      <c r="H283" s="237">
        <v>0.16200000000000001</v>
      </c>
      <c r="I283" s="238"/>
      <c r="J283" s="233"/>
      <c r="K283" s="233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150</v>
      </c>
      <c r="AU283" s="243" t="s">
        <v>79</v>
      </c>
      <c r="AV283" s="13" t="s">
        <v>79</v>
      </c>
      <c r="AW283" s="13" t="s">
        <v>32</v>
      </c>
      <c r="AX283" s="13" t="s">
        <v>70</v>
      </c>
      <c r="AY283" s="243" t="s">
        <v>139</v>
      </c>
    </row>
    <row r="284" s="14" customFormat="1">
      <c r="A284" s="14"/>
      <c r="B284" s="244"/>
      <c r="C284" s="245"/>
      <c r="D284" s="234" t="s">
        <v>150</v>
      </c>
      <c r="E284" s="246" t="s">
        <v>19</v>
      </c>
      <c r="F284" s="247" t="s">
        <v>152</v>
      </c>
      <c r="G284" s="245"/>
      <c r="H284" s="248">
        <v>70.700000000000003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150</v>
      </c>
      <c r="AU284" s="254" t="s">
        <v>79</v>
      </c>
      <c r="AV284" s="14" t="s">
        <v>146</v>
      </c>
      <c r="AW284" s="14" t="s">
        <v>32</v>
      </c>
      <c r="AX284" s="14" t="s">
        <v>77</v>
      </c>
      <c r="AY284" s="254" t="s">
        <v>139</v>
      </c>
    </row>
    <row r="285" s="2" customFormat="1" ht="16.5" customHeight="1">
      <c r="A285" s="40"/>
      <c r="B285" s="41"/>
      <c r="C285" s="276" t="s">
        <v>325</v>
      </c>
      <c r="D285" s="276" t="s">
        <v>326</v>
      </c>
      <c r="E285" s="277" t="s">
        <v>340</v>
      </c>
      <c r="F285" s="278" t="s">
        <v>341</v>
      </c>
      <c r="G285" s="279" t="s">
        <v>290</v>
      </c>
      <c r="H285" s="280">
        <v>152.71100000000001</v>
      </c>
      <c r="I285" s="281"/>
      <c r="J285" s="282">
        <f>ROUND(I285*H285,2)</f>
        <v>0</v>
      </c>
      <c r="K285" s="278" t="s">
        <v>145</v>
      </c>
      <c r="L285" s="283"/>
      <c r="M285" s="284" t="s">
        <v>19</v>
      </c>
      <c r="N285" s="285" t="s">
        <v>41</v>
      </c>
      <c r="O285" s="86"/>
      <c r="P285" s="223">
        <f>O285*H285</f>
        <v>0</v>
      </c>
      <c r="Q285" s="223">
        <v>0</v>
      </c>
      <c r="R285" s="223">
        <f>Q285*H285</f>
        <v>0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193</v>
      </c>
      <c r="AT285" s="225" t="s">
        <v>326</v>
      </c>
      <c r="AU285" s="225" t="s">
        <v>79</v>
      </c>
      <c r="AY285" s="19" t="s">
        <v>139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77</v>
      </c>
      <c r="BK285" s="226">
        <f>ROUND(I285*H285,2)</f>
        <v>0</v>
      </c>
      <c r="BL285" s="19" t="s">
        <v>146</v>
      </c>
      <c r="BM285" s="225" t="s">
        <v>934</v>
      </c>
    </row>
    <row r="286" s="15" customFormat="1">
      <c r="A286" s="15"/>
      <c r="B286" s="255"/>
      <c r="C286" s="256"/>
      <c r="D286" s="234" t="s">
        <v>150</v>
      </c>
      <c r="E286" s="257" t="s">
        <v>19</v>
      </c>
      <c r="F286" s="258" t="s">
        <v>336</v>
      </c>
      <c r="G286" s="256"/>
      <c r="H286" s="257" t="s">
        <v>19</v>
      </c>
      <c r="I286" s="259"/>
      <c r="J286" s="256"/>
      <c r="K286" s="256"/>
      <c r="L286" s="260"/>
      <c r="M286" s="261"/>
      <c r="N286" s="262"/>
      <c r="O286" s="262"/>
      <c r="P286" s="262"/>
      <c r="Q286" s="262"/>
      <c r="R286" s="262"/>
      <c r="S286" s="262"/>
      <c r="T286" s="263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4" t="s">
        <v>150</v>
      </c>
      <c r="AU286" s="264" t="s">
        <v>79</v>
      </c>
      <c r="AV286" s="15" t="s">
        <v>77</v>
      </c>
      <c r="AW286" s="15" t="s">
        <v>32</v>
      </c>
      <c r="AX286" s="15" t="s">
        <v>70</v>
      </c>
      <c r="AY286" s="264" t="s">
        <v>139</v>
      </c>
    </row>
    <row r="287" s="13" customFormat="1">
      <c r="A287" s="13"/>
      <c r="B287" s="232"/>
      <c r="C287" s="233"/>
      <c r="D287" s="234" t="s">
        <v>150</v>
      </c>
      <c r="E287" s="235" t="s">
        <v>19</v>
      </c>
      <c r="F287" s="236" t="s">
        <v>935</v>
      </c>
      <c r="G287" s="233"/>
      <c r="H287" s="237">
        <v>152.36099999999999</v>
      </c>
      <c r="I287" s="238"/>
      <c r="J287" s="233"/>
      <c r="K287" s="233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150</v>
      </c>
      <c r="AU287" s="243" t="s">
        <v>79</v>
      </c>
      <c r="AV287" s="13" t="s">
        <v>79</v>
      </c>
      <c r="AW287" s="13" t="s">
        <v>32</v>
      </c>
      <c r="AX287" s="13" t="s">
        <v>70</v>
      </c>
      <c r="AY287" s="243" t="s">
        <v>139</v>
      </c>
    </row>
    <row r="288" s="13" customFormat="1">
      <c r="A288" s="13"/>
      <c r="B288" s="232"/>
      <c r="C288" s="233"/>
      <c r="D288" s="234" t="s">
        <v>150</v>
      </c>
      <c r="E288" s="235" t="s">
        <v>19</v>
      </c>
      <c r="F288" s="236" t="s">
        <v>936</v>
      </c>
      <c r="G288" s="233"/>
      <c r="H288" s="237">
        <v>0.34999999999999998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150</v>
      </c>
      <c r="AU288" s="243" t="s">
        <v>79</v>
      </c>
      <c r="AV288" s="13" t="s">
        <v>79</v>
      </c>
      <c r="AW288" s="13" t="s">
        <v>32</v>
      </c>
      <c r="AX288" s="13" t="s">
        <v>70</v>
      </c>
      <c r="AY288" s="243" t="s">
        <v>139</v>
      </c>
    </row>
    <row r="289" s="14" customFormat="1">
      <c r="A289" s="14"/>
      <c r="B289" s="244"/>
      <c r="C289" s="245"/>
      <c r="D289" s="234" t="s">
        <v>150</v>
      </c>
      <c r="E289" s="246" t="s">
        <v>19</v>
      </c>
      <c r="F289" s="247" t="s">
        <v>152</v>
      </c>
      <c r="G289" s="245"/>
      <c r="H289" s="248">
        <v>152.71099999999998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150</v>
      </c>
      <c r="AU289" s="254" t="s">
        <v>79</v>
      </c>
      <c r="AV289" s="14" t="s">
        <v>146</v>
      </c>
      <c r="AW289" s="14" t="s">
        <v>32</v>
      </c>
      <c r="AX289" s="14" t="s">
        <v>77</v>
      </c>
      <c r="AY289" s="254" t="s">
        <v>139</v>
      </c>
    </row>
    <row r="290" s="2" customFormat="1" ht="24.15" customHeight="1">
      <c r="A290" s="40"/>
      <c r="B290" s="41"/>
      <c r="C290" s="214" t="s">
        <v>331</v>
      </c>
      <c r="D290" s="214" t="s">
        <v>141</v>
      </c>
      <c r="E290" s="215" t="s">
        <v>346</v>
      </c>
      <c r="F290" s="216" t="s">
        <v>347</v>
      </c>
      <c r="G290" s="217" t="s">
        <v>144</v>
      </c>
      <c r="H290" s="218">
        <v>109</v>
      </c>
      <c r="I290" s="219"/>
      <c r="J290" s="220">
        <f>ROUND(I290*H290,2)</f>
        <v>0</v>
      </c>
      <c r="K290" s="216" t="s">
        <v>145</v>
      </c>
      <c r="L290" s="46"/>
      <c r="M290" s="221" t="s">
        <v>19</v>
      </c>
      <c r="N290" s="222" t="s">
        <v>41</v>
      </c>
      <c r="O290" s="86"/>
      <c r="P290" s="223">
        <f>O290*H290</f>
        <v>0</v>
      </c>
      <c r="Q290" s="223">
        <v>0</v>
      </c>
      <c r="R290" s="223">
        <f>Q290*H290</f>
        <v>0</v>
      </c>
      <c r="S290" s="223">
        <v>0</v>
      </c>
      <c r="T290" s="22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5" t="s">
        <v>146</v>
      </c>
      <c r="AT290" s="225" t="s">
        <v>141</v>
      </c>
      <c r="AU290" s="225" t="s">
        <v>79</v>
      </c>
      <c r="AY290" s="19" t="s">
        <v>139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9" t="s">
        <v>77</v>
      </c>
      <c r="BK290" s="226">
        <f>ROUND(I290*H290,2)</f>
        <v>0</v>
      </c>
      <c r="BL290" s="19" t="s">
        <v>146</v>
      </c>
      <c r="BM290" s="225" t="s">
        <v>937</v>
      </c>
    </row>
    <row r="291" s="2" customFormat="1">
      <c r="A291" s="40"/>
      <c r="B291" s="41"/>
      <c r="C291" s="42"/>
      <c r="D291" s="227" t="s">
        <v>148</v>
      </c>
      <c r="E291" s="42"/>
      <c r="F291" s="228" t="s">
        <v>349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148</v>
      </c>
      <c r="AU291" s="19" t="s">
        <v>79</v>
      </c>
    </row>
    <row r="292" s="13" customFormat="1">
      <c r="A292" s="13"/>
      <c r="B292" s="232"/>
      <c r="C292" s="233"/>
      <c r="D292" s="234" t="s">
        <v>150</v>
      </c>
      <c r="E292" s="235" t="s">
        <v>19</v>
      </c>
      <c r="F292" s="236" t="s">
        <v>894</v>
      </c>
      <c r="G292" s="233"/>
      <c r="H292" s="237">
        <v>109</v>
      </c>
      <c r="I292" s="238"/>
      <c r="J292" s="233"/>
      <c r="K292" s="233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150</v>
      </c>
      <c r="AU292" s="243" t="s">
        <v>79</v>
      </c>
      <c r="AV292" s="13" t="s">
        <v>79</v>
      </c>
      <c r="AW292" s="13" t="s">
        <v>32</v>
      </c>
      <c r="AX292" s="13" t="s">
        <v>70</v>
      </c>
      <c r="AY292" s="243" t="s">
        <v>139</v>
      </c>
    </row>
    <row r="293" s="14" customFormat="1">
      <c r="A293" s="14"/>
      <c r="B293" s="244"/>
      <c r="C293" s="245"/>
      <c r="D293" s="234" t="s">
        <v>150</v>
      </c>
      <c r="E293" s="246" t="s">
        <v>19</v>
      </c>
      <c r="F293" s="247" t="s">
        <v>152</v>
      </c>
      <c r="G293" s="245"/>
      <c r="H293" s="248">
        <v>109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150</v>
      </c>
      <c r="AU293" s="254" t="s">
        <v>79</v>
      </c>
      <c r="AV293" s="14" t="s">
        <v>146</v>
      </c>
      <c r="AW293" s="14" t="s">
        <v>32</v>
      </c>
      <c r="AX293" s="14" t="s">
        <v>77</v>
      </c>
      <c r="AY293" s="254" t="s">
        <v>139</v>
      </c>
    </row>
    <row r="294" s="2" customFormat="1" ht="24.15" customHeight="1">
      <c r="A294" s="40"/>
      <c r="B294" s="41"/>
      <c r="C294" s="214" t="s">
        <v>339</v>
      </c>
      <c r="D294" s="214" t="s">
        <v>141</v>
      </c>
      <c r="E294" s="215" t="s">
        <v>351</v>
      </c>
      <c r="F294" s="216" t="s">
        <v>352</v>
      </c>
      <c r="G294" s="217" t="s">
        <v>144</v>
      </c>
      <c r="H294" s="218">
        <v>242</v>
      </c>
      <c r="I294" s="219"/>
      <c r="J294" s="220">
        <f>ROUND(I294*H294,2)</f>
        <v>0</v>
      </c>
      <c r="K294" s="216" t="s">
        <v>145</v>
      </c>
      <c r="L294" s="46"/>
      <c r="M294" s="221" t="s">
        <v>19</v>
      </c>
      <c r="N294" s="222" t="s">
        <v>41</v>
      </c>
      <c r="O294" s="86"/>
      <c r="P294" s="223">
        <f>O294*H294</f>
        <v>0</v>
      </c>
      <c r="Q294" s="223">
        <v>0</v>
      </c>
      <c r="R294" s="223">
        <f>Q294*H294</f>
        <v>0</v>
      </c>
      <c r="S294" s="223">
        <v>0</v>
      </c>
      <c r="T294" s="22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5" t="s">
        <v>146</v>
      </c>
      <c r="AT294" s="225" t="s">
        <v>141</v>
      </c>
      <c r="AU294" s="225" t="s">
        <v>79</v>
      </c>
      <c r="AY294" s="19" t="s">
        <v>139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9" t="s">
        <v>77</v>
      </c>
      <c r="BK294" s="226">
        <f>ROUND(I294*H294,2)</f>
        <v>0</v>
      </c>
      <c r="BL294" s="19" t="s">
        <v>146</v>
      </c>
      <c r="BM294" s="225" t="s">
        <v>938</v>
      </c>
    </row>
    <row r="295" s="2" customFormat="1">
      <c r="A295" s="40"/>
      <c r="B295" s="41"/>
      <c r="C295" s="42"/>
      <c r="D295" s="227" t="s">
        <v>148</v>
      </c>
      <c r="E295" s="42"/>
      <c r="F295" s="228" t="s">
        <v>354</v>
      </c>
      <c r="G295" s="42"/>
      <c r="H295" s="42"/>
      <c r="I295" s="229"/>
      <c r="J295" s="42"/>
      <c r="K295" s="42"/>
      <c r="L295" s="46"/>
      <c r="M295" s="230"/>
      <c r="N295" s="231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148</v>
      </c>
      <c r="AU295" s="19" t="s">
        <v>79</v>
      </c>
    </row>
    <row r="296" s="13" customFormat="1">
      <c r="A296" s="13"/>
      <c r="B296" s="232"/>
      <c r="C296" s="233"/>
      <c r="D296" s="234" t="s">
        <v>150</v>
      </c>
      <c r="E296" s="235" t="s">
        <v>19</v>
      </c>
      <c r="F296" s="236" t="s">
        <v>939</v>
      </c>
      <c r="G296" s="233"/>
      <c r="H296" s="237">
        <v>242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150</v>
      </c>
      <c r="AU296" s="243" t="s">
        <v>79</v>
      </c>
      <c r="AV296" s="13" t="s">
        <v>79</v>
      </c>
      <c r="AW296" s="13" t="s">
        <v>32</v>
      </c>
      <c r="AX296" s="13" t="s">
        <v>70</v>
      </c>
      <c r="AY296" s="243" t="s">
        <v>139</v>
      </c>
    </row>
    <row r="297" s="14" customFormat="1">
      <c r="A297" s="14"/>
      <c r="B297" s="244"/>
      <c r="C297" s="245"/>
      <c r="D297" s="234" t="s">
        <v>150</v>
      </c>
      <c r="E297" s="246" t="s">
        <v>19</v>
      </c>
      <c r="F297" s="247" t="s">
        <v>152</v>
      </c>
      <c r="G297" s="245"/>
      <c r="H297" s="248">
        <v>242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150</v>
      </c>
      <c r="AU297" s="254" t="s">
        <v>79</v>
      </c>
      <c r="AV297" s="14" t="s">
        <v>146</v>
      </c>
      <c r="AW297" s="14" t="s">
        <v>32</v>
      </c>
      <c r="AX297" s="14" t="s">
        <v>77</v>
      </c>
      <c r="AY297" s="254" t="s">
        <v>139</v>
      </c>
    </row>
    <row r="298" s="2" customFormat="1" ht="16.5" customHeight="1">
      <c r="A298" s="40"/>
      <c r="B298" s="41"/>
      <c r="C298" s="276" t="s">
        <v>345</v>
      </c>
      <c r="D298" s="276" t="s">
        <v>326</v>
      </c>
      <c r="E298" s="277" t="s">
        <v>357</v>
      </c>
      <c r="F298" s="278" t="s">
        <v>358</v>
      </c>
      <c r="G298" s="279" t="s">
        <v>359</v>
      </c>
      <c r="H298" s="280">
        <v>6.0499999999999998</v>
      </c>
      <c r="I298" s="281"/>
      <c r="J298" s="282">
        <f>ROUND(I298*H298,2)</f>
        <v>0</v>
      </c>
      <c r="K298" s="278" t="s">
        <v>145</v>
      </c>
      <c r="L298" s="283"/>
      <c r="M298" s="284" t="s">
        <v>19</v>
      </c>
      <c r="N298" s="285" t="s">
        <v>41</v>
      </c>
      <c r="O298" s="86"/>
      <c r="P298" s="223">
        <f>O298*H298</f>
        <v>0</v>
      </c>
      <c r="Q298" s="223">
        <v>0.001</v>
      </c>
      <c r="R298" s="223">
        <f>Q298*H298</f>
        <v>0.0060499999999999998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193</v>
      </c>
      <c r="AT298" s="225" t="s">
        <v>326</v>
      </c>
      <c r="AU298" s="225" t="s">
        <v>79</v>
      </c>
      <c r="AY298" s="19" t="s">
        <v>139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77</v>
      </c>
      <c r="BK298" s="226">
        <f>ROUND(I298*H298,2)</f>
        <v>0</v>
      </c>
      <c r="BL298" s="19" t="s">
        <v>146</v>
      </c>
      <c r="BM298" s="225" t="s">
        <v>940</v>
      </c>
    </row>
    <row r="299" s="13" customFormat="1">
      <c r="A299" s="13"/>
      <c r="B299" s="232"/>
      <c r="C299" s="233"/>
      <c r="D299" s="234" t="s">
        <v>150</v>
      </c>
      <c r="E299" s="233"/>
      <c r="F299" s="236" t="s">
        <v>941</v>
      </c>
      <c r="G299" s="233"/>
      <c r="H299" s="237">
        <v>6.0499999999999998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150</v>
      </c>
      <c r="AU299" s="243" t="s">
        <v>79</v>
      </c>
      <c r="AV299" s="13" t="s">
        <v>79</v>
      </c>
      <c r="AW299" s="13" t="s">
        <v>4</v>
      </c>
      <c r="AX299" s="13" t="s">
        <v>77</v>
      </c>
      <c r="AY299" s="243" t="s">
        <v>139</v>
      </c>
    </row>
    <row r="300" s="2" customFormat="1" ht="21.75" customHeight="1">
      <c r="A300" s="40"/>
      <c r="B300" s="41"/>
      <c r="C300" s="214" t="s">
        <v>350</v>
      </c>
      <c r="D300" s="214" t="s">
        <v>141</v>
      </c>
      <c r="E300" s="215" t="s">
        <v>363</v>
      </c>
      <c r="F300" s="216" t="s">
        <v>364</v>
      </c>
      <c r="G300" s="217" t="s">
        <v>144</v>
      </c>
      <c r="H300" s="218">
        <v>133</v>
      </c>
      <c r="I300" s="219"/>
      <c r="J300" s="220">
        <f>ROUND(I300*H300,2)</f>
        <v>0</v>
      </c>
      <c r="K300" s="216" t="s">
        <v>145</v>
      </c>
      <c r="L300" s="46"/>
      <c r="M300" s="221" t="s">
        <v>19</v>
      </c>
      <c r="N300" s="222" t="s">
        <v>41</v>
      </c>
      <c r="O300" s="86"/>
      <c r="P300" s="223">
        <f>O300*H300</f>
        <v>0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146</v>
      </c>
      <c r="AT300" s="225" t="s">
        <v>141</v>
      </c>
      <c r="AU300" s="225" t="s">
        <v>79</v>
      </c>
      <c r="AY300" s="19" t="s">
        <v>139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77</v>
      </c>
      <c r="BK300" s="226">
        <f>ROUND(I300*H300,2)</f>
        <v>0</v>
      </c>
      <c r="BL300" s="19" t="s">
        <v>146</v>
      </c>
      <c r="BM300" s="225" t="s">
        <v>942</v>
      </c>
    </row>
    <row r="301" s="2" customFormat="1">
      <c r="A301" s="40"/>
      <c r="B301" s="41"/>
      <c r="C301" s="42"/>
      <c r="D301" s="227" t="s">
        <v>148</v>
      </c>
      <c r="E301" s="42"/>
      <c r="F301" s="228" t="s">
        <v>366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148</v>
      </c>
      <c r="AU301" s="19" t="s">
        <v>79</v>
      </c>
    </row>
    <row r="302" s="13" customFormat="1">
      <c r="A302" s="13"/>
      <c r="B302" s="232"/>
      <c r="C302" s="233"/>
      <c r="D302" s="234" t="s">
        <v>150</v>
      </c>
      <c r="E302" s="235" t="s">
        <v>19</v>
      </c>
      <c r="F302" s="236" t="s">
        <v>943</v>
      </c>
      <c r="G302" s="233"/>
      <c r="H302" s="237">
        <v>133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150</v>
      </c>
      <c r="AU302" s="243" t="s">
        <v>79</v>
      </c>
      <c r="AV302" s="13" t="s">
        <v>79</v>
      </c>
      <c r="AW302" s="13" t="s">
        <v>32</v>
      </c>
      <c r="AX302" s="13" t="s">
        <v>70</v>
      </c>
      <c r="AY302" s="243" t="s">
        <v>139</v>
      </c>
    </row>
    <row r="303" s="14" customFormat="1">
      <c r="A303" s="14"/>
      <c r="B303" s="244"/>
      <c r="C303" s="245"/>
      <c r="D303" s="234" t="s">
        <v>150</v>
      </c>
      <c r="E303" s="246" t="s">
        <v>19</v>
      </c>
      <c r="F303" s="247" t="s">
        <v>152</v>
      </c>
      <c r="G303" s="245"/>
      <c r="H303" s="248">
        <v>133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150</v>
      </c>
      <c r="AU303" s="254" t="s">
        <v>79</v>
      </c>
      <c r="AV303" s="14" t="s">
        <v>146</v>
      </c>
      <c r="AW303" s="14" t="s">
        <v>32</v>
      </c>
      <c r="AX303" s="14" t="s">
        <v>77</v>
      </c>
      <c r="AY303" s="254" t="s">
        <v>139</v>
      </c>
    </row>
    <row r="304" s="12" customFormat="1" ht="22.8" customHeight="1">
      <c r="A304" s="12"/>
      <c r="B304" s="198"/>
      <c r="C304" s="199"/>
      <c r="D304" s="200" t="s">
        <v>69</v>
      </c>
      <c r="E304" s="212" t="s">
        <v>146</v>
      </c>
      <c r="F304" s="212" t="s">
        <v>368</v>
      </c>
      <c r="G304" s="199"/>
      <c r="H304" s="199"/>
      <c r="I304" s="202"/>
      <c r="J304" s="213">
        <f>BK304</f>
        <v>0</v>
      </c>
      <c r="K304" s="199"/>
      <c r="L304" s="204"/>
      <c r="M304" s="205"/>
      <c r="N304" s="206"/>
      <c r="O304" s="206"/>
      <c r="P304" s="207">
        <f>SUM(P305:P310)</f>
        <v>0</v>
      </c>
      <c r="Q304" s="206"/>
      <c r="R304" s="207">
        <f>SUM(R305:R310)</f>
        <v>0</v>
      </c>
      <c r="S304" s="206"/>
      <c r="T304" s="208">
        <f>SUM(T305:T310)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9" t="s">
        <v>77</v>
      </c>
      <c r="AT304" s="210" t="s">
        <v>69</v>
      </c>
      <c r="AU304" s="210" t="s">
        <v>77</v>
      </c>
      <c r="AY304" s="209" t="s">
        <v>139</v>
      </c>
      <c r="BK304" s="211">
        <f>SUM(BK305:BK310)</f>
        <v>0</v>
      </c>
    </row>
    <row r="305" s="2" customFormat="1" ht="16.5" customHeight="1">
      <c r="A305" s="40"/>
      <c r="B305" s="41"/>
      <c r="C305" s="214" t="s">
        <v>356</v>
      </c>
      <c r="D305" s="214" t="s">
        <v>141</v>
      </c>
      <c r="E305" s="215" t="s">
        <v>370</v>
      </c>
      <c r="F305" s="216" t="s">
        <v>371</v>
      </c>
      <c r="G305" s="217" t="s">
        <v>233</v>
      </c>
      <c r="H305" s="218">
        <v>15.711</v>
      </c>
      <c r="I305" s="219"/>
      <c r="J305" s="220">
        <f>ROUND(I305*H305,2)</f>
        <v>0</v>
      </c>
      <c r="K305" s="216" t="s">
        <v>145</v>
      </c>
      <c r="L305" s="46"/>
      <c r="M305" s="221" t="s">
        <v>19</v>
      </c>
      <c r="N305" s="222" t="s">
        <v>41</v>
      </c>
      <c r="O305" s="86"/>
      <c r="P305" s="223">
        <f>O305*H305</f>
        <v>0</v>
      </c>
      <c r="Q305" s="223">
        <v>0</v>
      </c>
      <c r="R305" s="223">
        <f>Q305*H305</f>
        <v>0</v>
      </c>
      <c r="S305" s="223">
        <v>0</v>
      </c>
      <c r="T305" s="224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5" t="s">
        <v>146</v>
      </c>
      <c r="AT305" s="225" t="s">
        <v>141</v>
      </c>
      <c r="AU305" s="225" t="s">
        <v>79</v>
      </c>
      <c r="AY305" s="19" t="s">
        <v>139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9" t="s">
        <v>77</v>
      </c>
      <c r="BK305" s="226">
        <f>ROUND(I305*H305,2)</f>
        <v>0</v>
      </c>
      <c r="BL305" s="19" t="s">
        <v>146</v>
      </c>
      <c r="BM305" s="225" t="s">
        <v>944</v>
      </c>
    </row>
    <row r="306" s="2" customFormat="1">
      <c r="A306" s="40"/>
      <c r="B306" s="41"/>
      <c r="C306" s="42"/>
      <c r="D306" s="227" t="s">
        <v>148</v>
      </c>
      <c r="E306" s="42"/>
      <c r="F306" s="228" t="s">
        <v>373</v>
      </c>
      <c r="G306" s="42"/>
      <c r="H306" s="42"/>
      <c r="I306" s="229"/>
      <c r="J306" s="42"/>
      <c r="K306" s="42"/>
      <c r="L306" s="46"/>
      <c r="M306" s="230"/>
      <c r="N306" s="231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148</v>
      </c>
      <c r="AU306" s="19" t="s">
        <v>79</v>
      </c>
    </row>
    <row r="307" s="15" customFormat="1">
      <c r="A307" s="15"/>
      <c r="B307" s="255"/>
      <c r="C307" s="256"/>
      <c r="D307" s="234" t="s">
        <v>150</v>
      </c>
      <c r="E307" s="257" t="s">
        <v>19</v>
      </c>
      <c r="F307" s="258" t="s">
        <v>336</v>
      </c>
      <c r="G307" s="256"/>
      <c r="H307" s="257" t="s">
        <v>19</v>
      </c>
      <c r="I307" s="259"/>
      <c r="J307" s="256"/>
      <c r="K307" s="256"/>
      <c r="L307" s="260"/>
      <c r="M307" s="261"/>
      <c r="N307" s="262"/>
      <c r="O307" s="262"/>
      <c r="P307" s="262"/>
      <c r="Q307" s="262"/>
      <c r="R307" s="262"/>
      <c r="S307" s="262"/>
      <c r="T307" s="263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4" t="s">
        <v>150</v>
      </c>
      <c r="AU307" s="264" t="s">
        <v>79</v>
      </c>
      <c r="AV307" s="15" t="s">
        <v>77</v>
      </c>
      <c r="AW307" s="15" t="s">
        <v>32</v>
      </c>
      <c r="AX307" s="15" t="s">
        <v>70</v>
      </c>
      <c r="AY307" s="264" t="s">
        <v>139</v>
      </c>
    </row>
    <row r="308" s="13" customFormat="1">
      <c r="A308" s="13"/>
      <c r="B308" s="232"/>
      <c r="C308" s="233"/>
      <c r="D308" s="234" t="s">
        <v>150</v>
      </c>
      <c r="E308" s="235" t="s">
        <v>19</v>
      </c>
      <c r="F308" s="236" t="s">
        <v>945</v>
      </c>
      <c r="G308" s="233"/>
      <c r="H308" s="237">
        <v>15.675000000000001</v>
      </c>
      <c r="I308" s="238"/>
      <c r="J308" s="233"/>
      <c r="K308" s="233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150</v>
      </c>
      <c r="AU308" s="243" t="s">
        <v>79</v>
      </c>
      <c r="AV308" s="13" t="s">
        <v>79</v>
      </c>
      <c r="AW308" s="13" t="s">
        <v>32</v>
      </c>
      <c r="AX308" s="13" t="s">
        <v>70</v>
      </c>
      <c r="AY308" s="243" t="s">
        <v>139</v>
      </c>
    </row>
    <row r="309" s="13" customFormat="1">
      <c r="A309" s="13"/>
      <c r="B309" s="232"/>
      <c r="C309" s="233"/>
      <c r="D309" s="234" t="s">
        <v>150</v>
      </c>
      <c r="E309" s="235" t="s">
        <v>19</v>
      </c>
      <c r="F309" s="236" t="s">
        <v>946</v>
      </c>
      <c r="G309" s="233"/>
      <c r="H309" s="237">
        <v>0.035999999999999997</v>
      </c>
      <c r="I309" s="238"/>
      <c r="J309" s="233"/>
      <c r="K309" s="233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150</v>
      </c>
      <c r="AU309" s="243" t="s">
        <v>79</v>
      </c>
      <c r="AV309" s="13" t="s">
        <v>79</v>
      </c>
      <c r="AW309" s="13" t="s">
        <v>32</v>
      </c>
      <c r="AX309" s="13" t="s">
        <v>70</v>
      </c>
      <c r="AY309" s="243" t="s">
        <v>139</v>
      </c>
    </row>
    <row r="310" s="14" customFormat="1">
      <c r="A310" s="14"/>
      <c r="B310" s="244"/>
      <c r="C310" s="245"/>
      <c r="D310" s="234" t="s">
        <v>150</v>
      </c>
      <c r="E310" s="246" t="s">
        <v>19</v>
      </c>
      <c r="F310" s="247" t="s">
        <v>152</v>
      </c>
      <c r="G310" s="245"/>
      <c r="H310" s="248">
        <v>15.711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150</v>
      </c>
      <c r="AU310" s="254" t="s">
        <v>79</v>
      </c>
      <c r="AV310" s="14" t="s">
        <v>146</v>
      </c>
      <c r="AW310" s="14" t="s">
        <v>32</v>
      </c>
      <c r="AX310" s="14" t="s">
        <v>77</v>
      </c>
      <c r="AY310" s="254" t="s">
        <v>139</v>
      </c>
    </row>
    <row r="311" s="12" customFormat="1" ht="22.8" customHeight="1">
      <c r="A311" s="12"/>
      <c r="B311" s="198"/>
      <c r="C311" s="199"/>
      <c r="D311" s="200" t="s">
        <v>69</v>
      </c>
      <c r="E311" s="212" t="s">
        <v>173</v>
      </c>
      <c r="F311" s="212" t="s">
        <v>376</v>
      </c>
      <c r="G311" s="199"/>
      <c r="H311" s="199"/>
      <c r="I311" s="202"/>
      <c r="J311" s="213">
        <f>BK311</f>
        <v>0</v>
      </c>
      <c r="K311" s="199"/>
      <c r="L311" s="204"/>
      <c r="M311" s="205"/>
      <c r="N311" s="206"/>
      <c r="O311" s="206"/>
      <c r="P311" s="207">
        <f>SUM(P312:P354)</f>
        <v>0</v>
      </c>
      <c r="Q311" s="206"/>
      <c r="R311" s="207">
        <f>SUM(R312:R354)</f>
        <v>6.6866399999999997</v>
      </c>
      <c r="S311" s="206"/>
      <c r="T311" s="208">
        <f>SUM(T312:T354)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9" t="s">
        <v>77</v>
      </c>
      <c r="AT311" s="210" t="s">
        <v>69</v>
      </c>
      <c r="AU311" s="210" t="s">
        <v>77</v>
      </c>
      <c r="AY311" s="209" t="s">
        <v>139</v>
      </c>
      <c r="BK311" s="211">
        <f>SUM(BK312:BK354)</f>
        <v>0</v>
      </c>
    </row>
    <row r="312" s="2" customFormat="1" ht="21.75" customHeight="1">
      <c r="A312" s="40"/>
      <c r="B312" s="41"/>
      <c r="C312" s="214" t="s">
        <v>362</v>
      </c>
      <c r="D312" s="214" t="s">
        <v>141</v>
      </c>
      <c r="E312" s="215" t="s">
        <v>378</v>
      </c>
      <c r="F312" s="216" t="s">
        <v>379</v>
      </c>
      <c r="G312" s="217" t="s">
        <v>144</v>
      </c>
      <c r="H312" s="218">
        <v>10</v>
      </c>
      <c r="I312" s="219"/>
      <c r="J312" s="220">
        <f>ROUND(I312*H312,2)</f>
        <v>0</v>
      </c>
      <c r="K312" s="216" t="s">
        <v>145</v>
      </c>
      <c r="L312" s="46"/>
      <c r="M312" s="221" t="s">
        <v>19</v>
      </c>
      <c r="N312" s="222" t="s">
        <v>41</v>
      </c>
      <c r="O312" s="86"/>
      <c r="P312" s="223">
        <f>O312*H312</f>
        <v>0</v>
      </c>
      <c r="Q312" s="223">
        <v>0</v>
      </c>
      <c r="R312" s="223">
        <f>Q312*H312</f>
        <v>0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146</v>
      </c>
      <c r="AT312" s="225" t="s">
        <v>141</v>
      </c>
      <c r="AU312" s="225" t="s">
        <v>79</v>
      </c>
      <c r="AY312" s="19" t="s">
        <v>139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77</v>
      </c>
      <c r="BK312" s="226">
        <f>ROUND(I312*H312,2)</f>
        <v>0</v>
      </c>
      <c r="BL312" s="19" t="s">
        <v>146</v>
      </c>
      <c r="BM312" s="225" t="s">
        <v>947</v>
      </c>
    </row>
    <row r="313" s="2" customFormat="1">
      <c r="A313" s="40"/>
      <c r="B313" s="41"/>
      <c r="C313" s="42"/>
      <c r="D313" s="227" t="s">
        <v>148</v>
      </c>
      <c r="E313" s="42"/>
      <c r="F313" s="228" t="s">
        <v>381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148</v>
      </c>
      <c r="AU313" s="19" t="s">
        <v>79</v>
      </c>
    </row>
    <row r="314" s="13" customFormat="1">
      <c r="A314" s="13"/>
      <c r="B314" s="232"/>
      <c r="C314" s="233"/>
      <c r="D314" s="234" t="s">
        <v>150</v>
      </c>
      <c r="E314" s="235" t="s">
        <v>19</v>
      </c>
      <c r="F314" s="236" t="s">
        <v>948</v>
      </c>
      <c r="G314" s="233"/>
      <c r="H314" s="237">
        <v>7</v>
      </c>
      <c r="I314" s="238"/>
      <c r="J314" s="233"/>
      <c r="K314" s="233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150</v>
      </c>
      <c r="AU314" s="243" t="s">
        <v>79</v>
      </c>
      <c r="AV314" s="13" t="s">
        <v>79</v>
      </c>
      <c r="AW314" s="13" t="s">
        <v>32</v>
      </c>
      <c r="AX314" s="13" t="s">
        <v>70</v>
      </c>
      <c r="AY314" s="243" t="s">
        <v>139</v>
      </c>
    </row>
    <row r="315" s="16" customFormat="1">
      <c r="A315" s="16"/>
      <c r="B315" s="265"/>
      <c r="C315" s="266"/>
      <c r="D315" s="234" t="s">
        <v>150</v>
      </c>
      <c r="E315" s="267" t="s">
        <v>19</v>
      </c>
      <c r="F315" s="268" t="s">
        <v>166</v>
      </c>
      <c r="G315" s="266"/>
      <c r="H315" s="269">
        <v>7</v>
      </c>
      <c r="I315" s="270"/>
      <c r="J315" s="266"/>
      <c r="K315" s="266"/>
      <c r="L315" s="271"/>
      <c r="M315" s="272"/>
      <c r="N315" s="273"/>
      <c r="O315" s="273"/>
      <c r="P315" s="273"/>
      <c r="Q315" s="273"/>
      <c r="R315" s="273"/>
      <c r="S315" s="273"/>
      <c r="T315" s="274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75" t="s">
        <v>150</v>
      </c>
      <c r="AU315" s="275" t="s">
        <v>79</v>
      </c>
      <c r="AV315" s="16" t="s">
        <v>158</v>
      </c>
      <c r="AW315" s="16" t="s">
        <v>32</v>
      </c>
      <c r="AX315" s="16" t="s">
        <v>70</v>
      </c>
      <c r="AY315" s="275" t="s">
        <v>139</v>
      </c>
    </row>
    <row r="316" s="13" customFormat="1">
      <c r="A316" s="13"/>
      <c r="B316" s="232"/>
      <c r="C316" s="233"/>
      <c r="D316" s="234" t="s">
        <v>150</v>
      </c>
      <c r="E316" s="235" t="s">
        <v>19</v>
      </c>
      <c r="F316" s="236" t="s">
        <v>949</v>
      </c>
      <c r="G316" s="233"/>
      <c r="H316" s="237">
        <v>3</v>
      </c>
      <c r="I316" s="238"/>
      <c r="J316" s="233"/>
      <c r="K316" s="233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150</v>
      </c>
      <c r="AU316" s="243" t="s">
        <v>79</v>
      </c>
      <c r="AV316" s="13" t="s">
        <v>79</v>
      </c>
      <c r="AW316" s="13" t="s">
        <v>32</v>
      </c>
      <c r="AX316" s="13" t="s">
        <v>70</v>
      </c>
      <c r="AY316" s="243" t="s">
        <v>139</v>
      </c>
    </row>
    <row r="317" s="16" customFormat="1">
      <c r="A317" s="16"/>
      <c r="B317" s="265"/>
      <c r="C317" s="266"/>
      <c r="D317" s="234" t="s">
        <v>150</v>
      </c>
      <c r="E317" s="267" t="s">
        <v>19</v>
      </c>
      <c r="F317" s="268" t="s">
        <v>166</v>
      </c>
      <c r="G317" s="266"/>
      <c r="H317" s="269">
        <v>3</v>
      </c>
      <c r="I317" s="270"/>
      <c r="J317" s="266"/>
      <c r="K317" s="266"/>
      <c r="L317" s="271"/>
      <c r="M317" s="272"/>
      <c r="N317" s="273"/>
      <c r="O317" s="273"/>
      <c r="P317" s="273"/>
      <c r="Q317" s="273"/>
      <c r="R317" s="273"/>
      <c r="S317" s="273"/>
      <c r="T317" s="274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275" t="s">
        <v>150</v>
      </c>
      <c r="AU317" s="275" t="s">
        <v>79</v>
      </c>
      <c r="AV317" s="16" t="s">
        <v>158</v>
      </c>
      <c r="AW317" s="16" t="s">
        <v>32</v>
      </c>
      <c r="AX317" s="16" t="s">
        <v>70</v>
      </c>
      <c r="AY317" s="275" t="s">
        <v>139</v>
      </c>
    </row>
    <row r="318" s="14" customFormat="1">
      <c r="A318" s="14"/>
      <c r="B318" s="244"/>
      <c r="C318" s="245"/>
      <c r="D318" s="234" t="s">
        <v>150</v>
      </c>
      <c r="E318" s="246" t="s">
        <v>19</v>
      </c>
      <c r="F318" s="247" t="s">
        <v>152</v>
      </c>
      <c r="G318" s="245"/>
      <c r="H318" s="248">
        <v>10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150</v>
      </c>
      <c r="AU318" s="254" t="s">
        <v>79</v>
      </c>
      <c r="AV318" s="14" t="s">
        <v>146</v>
      </c>
      <c r="AW318" s="14" t="s">
        <v>32</v>
      </c>
      <c r="AX318" s="14" t="s">
        <v>77</v>
      </c>
      <c r="AY318" s="254" t="s">
        <v>139</v>
      </c>
    </row>
    <row r="319" s="2" customFormat="1" ht="21.75" customHeight="1">
      <c r="A319" s="40"/>
      <c r="B319" s="41"/>
      <c r="C319" s="214" t="s">
        <v>369</v>
      </c>
      <c r="D319" s="214" t="s">
        <v>141</v>
      </c>
      <c r="E319" s="215" t="s">
        <v>385</v>
      </c>
      <c r="F319" s="216" t="s">
        <v>386</v>
      </c>
      <c r="G319" s="217" t="s">
        <v>144</v>
      </c>
      <c r="H319" s="218">
        <v>57.600000000000001</v>
      </c>
      <c r="I319" s="219"/>
      <c r="J319" s="220">
        <f>ROUND(I319*H319,2)</f>
        <v>0</v>
      </c>
      <c r="K319" s="216" t="s">
        <v>145</v>
      </c>
      <c r="L319" s="46"/>
      <c r="M319" s="221" t="s">
        <v>19</v>
      </c>
      <c r="N319" s="222" t="s">
        <v>41</v>
      </c>
      <c r="O319" s="86"/>
      <c r="P319" s="223">
        <f>O319*H319</f>
        <v>0</v>
      </c>
      <c r="Q319" s="223">
        <v>0</v>
      </c>
      <c r="R319" s="223">
        <f>Q319*H319</f>
        <v>0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146</v>
      </c>
      <c r="AT319" s="225" t="s">
        <v>141</v>
      </c>
      <c r="AU319" s="225" t="s">
        <v>79</v>
      </c>
      <c r="AY319" s="19" t="s">
        <v>139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77</v>
      </c>
      <c r="BK319" s="226">
        <f>ROUND(I319*H319,2)</f>
        <v>0</v>
      </c>
      <c r="BL319" s="19" t="s">
        <v>146</v>
      </c>
      <c r="BM319" s="225" t="s">
        <v>950</v>
      </c>
    </row>
    <row r="320" s="2" customFormat="1">
      <c r="A320" s="40"/>
      <c r="B320" s="41"/>
      <c r="C320" s="42"/>
      <c r="D320" s="227" t="s">
        <v>148</v>
      </c>
      <c r="E320" s="42"/>
      <c r="F320" s="228" t="s">
        <v>388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148</v>
      </c>
      <c r="AU320" s="19" t="s">
        <v>79</v>
      </c>
    </row>
    <row r="321" s="13" customFormat="1">
      <c r="A321" s="13"/>
      <c r="B321" s="232"/>
      <c r="C321" s="233"/>
      <c r="D321" s="234" t="s">
        <v>150</v>
      </c>
      <c r="E321" s="235" t="s">
        <v>19</v>
      </c>
      <c r="F321" s="236" t="s">
        <v>948</v>
      </c>
      <c r="G321" s="233"/>
      <c r="H321" s="237">
        <v>7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150</v>
      </c>
      <c r="AU321" s="243" t="s">
        <v>79</v>
      </c>
      <c r="AV321" s="13" t="s">
        <v>79</v>
      </c>
      <c r="AW321" s="13" t="s">
        <v>32</v>
      </c>
      <c r="AX321" s="13" t="s">
        <v>70</v>
      </c>
      <c r="AY321" s="243" t="s">
        <v>139</v>
      </c>
    </row>
    <row r="322" s="16" customFormat="1">
      <c r="A322" s="16"/>
      <c r="B322" s="265"/>
      <c r="C322" s="266"/>
      <c r="D322" s="234" t="s">
        <v>150</v>
      </c>
      <c r="E322" s="267" t="s">
        <v>19</v>
      </c>
      <c r="F322" s="268" t="s">
        <v>166</v>
      </c>
      <c r="G322" s="266"/>
      <c r="H322" s="269">
        <v>7</v>
      </c>
      <c r="I322" s="270"/>
      <c r="J322" s="266"/>
      <c r="K322" s="266"/>
      <c r="L322" s="271"/>
      <c r="M322" s="272"/>
      <c r="N322" s="273"/>
      <c r="O322" s="273"/>
      <c r="P322" s="273"/>
      <c r="Q322" s="273"/>
      <c r="R322" s="273"/>
      <c r="S322" s="273"/>
      <c r="T322" s="274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75" t="s">
        <v>150</v>
      </c>
      <c r="AU322" s="275" t="s">
        <v>79</v>
      </c>
      <c r="AV322" s="16" t="s">
        <v>158</v>
      </c>
      <c r="AW322" s="16" t="s">
        <v>32</v>
      </c>
      <c r="AX322" s="16" t="s">
        <v>70</v>
      </c>
      <c r="AY322" s="275" t="s">
        <v>139</v>
      </c>
    </row>
    <row r="323" s="15" customFormat="1">
      <c r="A323" s="15"/>
      <c r="B323" s="255"/>
      <c r="C323" s="256"/>
      <c r="D323" s="234" t="s">
        <v>150</v>
      </c>
      <c r="E323" s="257" t="s">
        <v>19</v>
      </c>
      <c r="F323" s="258" t="s">
        <v>390</v>
      </c>
      <c r="G323" s="256"/>
      <c r="H323" s="257" t="s">
        <v>19</v>
      </c>
      <c r="I323" s="259"/>
      <c r="J323" s="256"/>
      <c r="K323" s="256"/>
      <c r="L323" s="260"/>
      <c r="M323" s="261"/>
      <c r="N323" s="262"/>
      <c r="O323" s="262"/>
      <c r="P323" s="262"/>
      <c r="Q323" s="262"/>
      <c r="R323" s="262"/>
      <c r="S323" s="262"/>
      <c r="T323" s="263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4" t="s">
        <v>150</v>
      </c>
      <c r="AU323" s="264" t="s">
        <v>79</v>
      </c>
      <c r="AV323" s="15" t="s">
        <v>77</v>
      </c>
      <c r="AW323" s="15" t="s">
        <v>32</v>
      </c>
      <c r="AX323" s="15" t="s">
        <v>70</v>
      </c>
      <c r="AY323" s="264" t="s">
        <v>139</v>
      </c>
    </row>
    <row r="324" s="13" customFormat="1">
      <c r="A324" s="13"/>
      <c r="B324" s="232"/>
      <c r="C324" s="233"/>
      <c r="D324" s="234" t="s">
        <v>150</v>
      </c>
      <c r="E324" s="235" t="s">
        <v>19</v>
      </c>
      <c r="F324" s="236" t="s">
        <v>951</v>
      </c>
      <c r="G324" s="233"/>
      <c r="H324" s="237">
        <v>50.600000000000001</v>
      </c>
      <c r="I324" s="238"/>
      <c r="J324" s="233"/>
      <c r="K324" s="233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150</v>
      </c>
      <c r="AU324" s="243" t="s">
        <v>79</v>
      </c>
      <c r="AV324" s="13" t="s">
        <v>79</v>
      </c>
      <c r="AW324" s="13" t="s">
        <v>32</v>
      </c>
      <c r="AX324" s="13" t="s">
        <v>70</v>
      </c>
      <c r="AY324" s="243" t="s">
        <v>139</v>
      </c>
    </row>
    <row r="325" s="16" customFormat="1">
      <c r="A325" s="16"/>
      <c r="B325" s="265"/>
      <c r="C325" s="266"/>
      <c r="D325" s="234" t="s">
        <v>150</v>
      </c>
      <c r="E325" s="267" t="s">
        <v>19</v>
      </c>
      <c r="F325" s="268" t="s">
        <v>166</v>
      </c>
      <c r="G325" s="266"/>
      <c r="H325" s="269">
        <v>50.600000000000001</v>
      </c>
      <c r="I325" s="270"/>
      <c r="J325" s="266"/>
      <c r="K325" s="266"/>
      <c r="L325" s="271"/>
      <c r="M325" s="272"/>
      <c r="N325" s="273"/>
      <c r="O325" s="273"/>
      <c r="P325" s="273"/>
      <c r="Q325" s="273"/>
      <c r="R325" s="273"/>
      <c r="S325" s="273"/>
      <c r="T325" s="274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275" t="s">
        <v>150</v>
      </c>
      <c r="AU325" s="275" t="s">
        <v>79</v>
      </c>
      <c r="AV325" s="16" t="s">
        <v>158</v>
      </c>
      <c r="AW325" s="16" t="s">
        <v>32</v>
      </c>
      <c r="AX325" s="16" t="s">
        <v>70</v>
      </c>
      <c r="AY325" s="275" t="s">
        <v>139</v>
      </c>
    </row>
    <row r="326" s="14" customFormat="1">
      <c r="A326" s="14"/>
      <c r="B326" s="244"/>
      <c r="C326" s="245"/>
      <c r="D326" s="234" t="s">
        <v>150</v>
      </c>
      <c r="E326" s="246" t="s">
        <v>19</v>
      </c>
      <c r="F326" s="247" t="s">
        <v>152</v>
      </c>
      <c r="G326" s="245"/>
      <c r="H326" s="248">
        <v>57.600000000000001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150</v>
      </c>
      <c r="AU326" s="254" t="s">
        <v>79</v>
      </c>
      <c r="AV326" s="14" t="s">
        <v>146</v>
      </c>
      <c r="AW326" s="14" t="s">
        <v>32</v>
      </c>
      <c r="AX326" s="14" t="s">
        <v>77</v>
      </c>
      <c r="AY326" s="254" t="s">
        <v>139</v>
      </c>
    </row>
    <row r="327" s="2" customFormat="1" ht="21.75" customHeight="1">
      <c r="A327" s="40"/>
      <c r="B327" s="41"/>
      <c r="C327" s="214" t="s">
        <v>377</v>
      </c>
      <c r="D327" s="214" t="s">
        <v>141</v>
      </c>
      <c r="E327" s="215" t="s">
        <v>393</v>
      </c>
      <c r="F327" s="216" t="s">
        <v>394</v>
      </c>
      <c r="G327" s="217" t="s">
        <v>144</v>
      </c>
      <c r="H327" s="218">
        <v>8.5</v>
      </c>
      <c r="I327" s="219"/>
      <c r="J327" s="220">
        <f>ROUND(I327*H327,2)</f>
        <v>0</v>
      </c>
      <c r="K327" s="216" t="s">
        <v>145</v>
      </c>
      <c r="L327" s="46"/>
      <c r="M327" s="221" t="s">
        <v>19</v>
      </c>
      <c r="N327" s="222" t="s">
        <v>41</v>
      </c>
      <c r="O327" s="86"/>
      <c r="P327" s="223">
        <f>O327*H327</f>
        <v>0</v>
      </c>
      <c r="Q327" s="223">
        <v>0</v>
      </c>
      <c r="R327" s="223">
        <f>Q327*H327</f>
        <v>0</v>
      </c>
      <c r="S327" s="223">
        <v>0</v>
      </c>
      <c r="T327" s="224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5" t="s">
        <v>146</v>
      </c>
      <c r="AT327" s="225" t="s">
        <v>141</v>
      </c>
      <c r="AU327" s="225" t="s">
        <v>79</v>
      </c>
      <c r="AY327" s="19" t="s">
        <v>139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9" t="s">
        <v>77</v>
      </c>
      <c r="BK327" s="226">
        <f>ROUND(I327*H327,2)</f>
        <v>0</v>
      </c>
      <c r="BL327" s="19" t="s">
        <v>146</v>
      </c>
      <c r="BM327" s="225" t="s">
        <v>952</v>
      </c>
    </row>
    <row r="328" s="2" customFormat="1">
      <c r="A328" s="40"/>
      <c r="B328" s="41"/>
      <c r="C328" s="42"/>
      <c r="D328" s="227" t="s">
        <v>148</v>
      </c>
      <c r="E328" s="42"/>
      <c r="F328" s="228" t="s">
        <v>396</v>
      </c>
      <c r="G328" s="42"/>
      <c r="H328" s="42"/>
      <c r="I328" s="229"/>
      <c r="J328" s="42"/>
      <c r="K328" s="42"/>
      <c r="L328" s="46"/>
      <c r="M328" s="230"/>
      <c r="N328" s="231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148</v>
      </c>
      <c r="AU328" s="19" t="s">
        <v>79</v>
      </c>
    </row>
    <row r="329" s="13" customFormat="1">
      <c r="A329" s="13"/>
      <c r="B329" s="232"/>
      <c r="C329" s="233"/>
      <c r="D329" s="234" t="s">
        <v>150</v>
      </c>
      <c r="E329" s="235" t="s">
        <v>19</v>
      </c>
      <c r="F329" s="236" t="s">
        <v>953</v>
      </c>
      <c r="G329" s="233"/>
      <c r="H329" s="237">
        <v>8.5</v>
      </c>
      <c r="I329" s="238"/>
      <c r="J329" s="233"/>
      <c r="K329" s="233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150</v>
      </c>
      <c r="AU329" s="243" t="s">
        <v>79</v>
      </c>
      <c r="AV329" s="13" t="s">
        <v>79</v>
      </c>
      <c r="AW329" s="13" t="s">
        <v>32</v>
      </c>
      <c r="AX329" s="13" t="s">
        <v>70</v>
      </c>
      <c r="AY329" s="243" t="s">
        <v>139</v>
      </c>
    </row>
    <row r="330" s="14" customFormat="1">
      <c r="A330" s="14"/>
      <c r="B330" s="244"/>
      <c r="C330" s="245"/>
      <c r="D330" s="234" t="s">
        <v>150</v>
      </c>
      <c r="E330" s="246" t="s">
        <v>19</v>
      </c>
      <c r="F330" s="247" t="s">
        <v>152</v>
      </c>
      <c r="G330" s="245"/>
      <c r="H330" s="248">
        <v>8.5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150</v>
      </c>
      <c r="AU330" s="254" t="s">
        <v>79</v>
      </c>
      <c r="AV330" s="14" t="s">
        <v>146</v>
      </c>
      <c r="AW330" s="14" t="s">
        <v>32</v>
      </c>
      <c r="AX330" s="14" t="s">
        <v>77</v>
      </c>
      <c r="AY330" s="254" t="s">
        <v>139</v>
      </c>
    </row>
    <row r="331" s="2" customFormat="1" ht="24.15" customHeight="1">
      <c r="A331" s="40"/>
      <c r="B331" s="41"/>
      <c r="C331" s="214" t="s">
        <v>384</v>
      </c>
      <c r="D331" s="214" t="s">
        <v>141</v>
      </c>
      <c r="E331" s="215" t="s">
        <v>399</v>
      </c>
      <c r="F331" s="216" t="s">
        <v>400</v>
      </c>
      <c r="G331" s="217" t="s">
        <v>144</v>
      </c>
      <c r="H331" s="218">
        <v>18</v>
      </c>
      <c r="I331" s="219"/>
      <c r="J331" s="220">
        <f>ROUND(I331*H331,2)</f>
        <v>0</v>
      </c>
      <c r="K331" s="216" t="s">
        <v>145</v>
      </c>
      <c r="L331" s="46"/>
      <c r="M331" s="221" t="s">
        <v>19</v>
      </c>
      <c r="N331" s="222" t="s">
        <v>41</v>
      </c>
      <c r="O331" s="86"/>
      <c r="P331" s="223">
        <f>O331*H331</f>
        <v>0</v>
      </c>
      <c r="Q331" s="223">
        <v>0</v>
      </c>
      <c r="R331" s="223">
        <f>Q331*H331</f>
        <v>0</v>
      </c>
      <c r="S331" s="223">
        <v>0</v>
      </c>
      <c r="T331" s="224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25" t="s">
        <v>146</v>
      </c>
      <c r="AT331" s="225" t="s">
        <v>141</v>
      </c>
      <c r="AU331" s="225" t="s">
        <v>79</v>
      </c>
      <c r="AY331" s="19" t="s">
        <v>139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9" t="s">
        <v>77</v>
      </c>
      <c r="BK331" s="226">
        <f>ROUND(I331*H331,2)</f>
        <v>0</v>
      </c>
      <c r="BL331" s="19" t="s">
        <v>146</v>
      </c>
      <c r="BM331" s="225" t="s">
        <v>954</v>
      </c>
    </row>
    <row r="332" s="2" customFormat="1">
      <c r="A332" s="40"/>
      <c r="B332" s="41"/>
      <c r="C332" s="42"/>
      <c r="D332" s="227" t="s">
        <v>148</v>
      </c>
      <c r="E332" s="42"/>
      <c r="F332" s="228" t="s">
        <v>402</v>
      </c>
      <c r="G332" s="42"/>
      <c r="H332" s="42"/>
      <c r="I332" s="229"/>
      <c r="J332" s="42"/>
      <c r="K332" s="42"/>
      <c r="L332" s="46"/>
      <c r="M332" s="230"/>
      <c r="N332" s="231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148</v>
      </c>
      <c r="AU332" s="19" t="s">
        <v>79</v>
      </c>
    </row>
    <row r="333" s="13" customFormat="1">
      <c r="A333" s="13"/>
      <c r="B333" s="232"/>
      <c r="C333" s="233"/>
      <c r="D333" s="234" t="s">
        <v>150</v>
      </c>
      <c r="E333" s="235" t="s">
        <v>19</v>
      </c>
      <c r="F333" s="236" t="s">
        <v>955</v>
      </c>
      <c r="G333" s="233"/>
      <c r="H333" s="237">
        <v>18</v>
      </c>
      <c r="I333" s="238"/>
      <c r="J333" s="233"/>
      <c r="K333" s="233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150</v>
      </c>
      <c r="AU333" s="243" t="s">
        <v>79</v>
      </c>
      <c r="AV333" s="13" t="s">
        <v>79</v>
      </c>
      <c r="AW333" s="13" t="s">
        <v>32</v>
      </c>
      <c r="AX333" s="13" t="s">
        <v>70</v>
      </c>
      <c r="AY333" s="243" t="s">
        <v>139</v>
      </c>
    </row>
    <row r="334" s="14" customFormat="1">
      <c r="A334" s="14"/>
      <c r="B334" s="244"/>
      <c r="C334" s="245"/>
      <c r="D334" s="234" t="s">
        <v>150</v>
      </c>
      <c r="E334" s="246" t="s">
        <v>19</v>
      </c>
      <c r="F334" s="247" t="s">
        <v>152</v>
      </c>
      <c r="G334" s="245"/>
      <c r="H334" s="248">
        <v>18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150</v>
      </c>
      <c r="AU334" s="254" t="s">
        <v>79</v>
      </c>
      <c r="AV334" s="14" t="s">
        <v>146</v>
      </c>
      <c r="AW334" s="14" t="s">
        <v>32</v>
      </c>
      <c r="AX334" s="14" t="s">
        <v>77</v>
      </c>
      <c r="AY334" s="254" t="s">
        <v>139</v>
      </c>
    </row>
    <row r="335" s="2" customFormat="1" ht="16.5" customHeight="1">
      <c r="A335" s="40"/>
      <c r="B335" s="41"/>
      <c r="C335" s="214" t="s">
        <v>392</v>
      </c>
      <c r="D335" s="214" t="s">
        <v>141</v>
      </c>
      <c r="E335" s="215" t="s">
        <v>405</v>
      </c>
      <c r="F335" s="216" t="s">
        <v>406</v>
      </c>
      <c r="G335" s="217" t="s">
        <v>144</v>
      </c>
      <c r="H335" s="218">
        <v>18</v>
      </c>
      <c r="I335" s="219"/>
      <c r="J335" s="220">
        <f>ROUND(I335*H335,2)</f>
        <v>0</v>
      </c>
      <c r="K335" s="216" t="s">
        <v>145</v>
      </c>
      <c r="L335" s="46"/>
      <c r="M335" s="221" t="s">
        <v>19</v>
      </c>
      <c r="N335" s="222" t="s">
        <v>41</v>
      </c>
      <c r="O335" s="86"/>
      <c r="P335" s="223">
        <f>O335*H335</f>
        <v>0</v>
      </c>
      <c r="Q335" s="223">
        <v>0</v>
      </c>
      <c r="R335" s="223">
        <f>Q335*H335</f>
        <v>0</v>
      </c>
      <c r="S335" s="223">
        <v>0</v>
      </c>
      <c r="T335" s="224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5" t="s">
        <v>146</v>
      </c>
      <c r="AT335" s="225" t="s">
        <v>141</v>
      </c>
      <c r="AU335" s="225" t="s">
        <v>79</v>
      </c>
      <c r="AY335" s="19" t="s">
        <v>139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9" t="s">
        <v>77</v>
      </c>
      <c r="BK335" s="226">
        <f>ROUND(I335*H335,2)</f>
        <v>0</v>
      </c>
      <c r="BL335" s="19" t="s">
        <v>146</v>
      </c>
      <c r="BM335" s="225" t="s">
        <v>956</v>
      </c>
    </row>
    <row r="336" s="2" customFormat="1">
      <c r="A336" s="40"/>
      <c r="B336" s="41"/>
      <c r="C336" s="42"/>
      <c r="D336" s="227" t="s">
        <v>148</v>
      </c>
      <c r="E336" s="42"/>
      <c r="F336" s="228" t="s">
        <v>408</v>
      </c>
      <c r="G336" s="42"/>
      <c r="H336" s="42"/>
      <c r="I336" s="229"/>
      <c r="J336" s="42"/>
      <c r="K336" s="42"/>
      <c r="L336" s="46"/>
      <c r="M336" s="230"/>
      <c r="N336" s="231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148</v>
      </c>
      <c r="AU336" s="19" t="s">
        <v>79</v>
      </c>
    </row>
    <row r="337" s="13" customFormat="1">
      <c r="A337" s="13"/>
      <c r="B337" s="232"/>
      <c r="C337" s="233"/>
      <c r="D337" s="234" t="s">
        <v>150</v>
      </c>
      <c r="E337" s="235" t="s">
        <v>19</v>
      </c>
      <c r="F337" s="236" t="s">
        <v>955</v>
      </c>
      <c r="G337" s="233"/>
      <c r="H337" s="237">
        <v>18</v>
      </c>
      <c r="I337" s="238"/>
      <c r="J337" s="233"/>
      <c r="K337" s="233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150</v>
      </c>
      <c r="AU337" s="243" t="s">
        <v>79</v>
      </c>
      <c r="AV337" s="13" t="s">
        <v>79</v>
      </c>
      <c r="AW337" s="13" t="s">
        <v>32</v>
      </c>
      <c r="AX337" s="13" t="s">
        <v>70</v>
      </c>
      <c r="AY337" s="243" t="s">
        <v>139</v>
      </c>
    </row>
    <row r="338" s="14" customFormat="1">
      <c r="A338" s="14"/>
      <c r="B338" s="244"/>
      <c r="C338" s="245"/>
      <c r="D338" s="234" t="s">
        <v>150</v>
      </c>
      <c r="E338" s="246" t="s">
        <v>19</v>
      </c>
      <c r="F338" s="247" t="s">
        <v>152</v>
      </c>
      <c r="G338" s="245"/>
      <c r="H338" s="248">
        <v>18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150</v>
      </c>
      <c r="AU338" s="254" t="s">
        <v>79</v>
      </c>
      <c r="AV338" s="14" t="s">
        <v>146</v>
      </c>
      <c r="AW338" s="14" t="s">
        <v>32</v>
      </c>
      <c r="AX338" s="14" t="s">
        <v>77</v>
      </c>
      <c r="AY338" s="254" t="s">
        <v>139</v>
      </c>
    </row>
    <row r="339" s="2" customFormat="1" ht="16.5" customHeight="1">
      <c r="A339" s="40"/>
      <c r="B339" s="41"/>
      <c r="C339" s="214" t="s">
        <v>398</v>
      </c>
      <c r="D339" s="214" t="s">
        <v>141</v>
      </c>
      <c r="E339" s="215" t="s">
        <v>410</v>
      </c>
      <c r="F339" s="216" t="s">
        <v>411</v>
      </c>
      <c r="G339" s="217" t="s">
        <v>144</v>
      </c>
      <c r="H339" s="218">
        <v>18</v>
      </c>
      <c r="I339" s="219"/>
      <c r="J339" s="220">
        <f>ROUND(I339*H339,2)</f>
        <v>0</v>
      </c>
      <c r="K339" s="216" t="s">
        <v>145</v>
      </c>
      <c r="L339" s="46"/>
      <c r="M339" s="221" t="s">
        <v>19</v>
      </c>
      <c r="N339" s="222" t="s">
        <v>41</v>
      </c>
      <c r="O339" s="86"/>
      <c r="P339" s="223">
        <f>O339*H339</f>
        <v>0</v>
      </c>
      <c r="Q339" s="223">
        <v>0</v>
      </c>
      <c r="R339" s="223">
        <f>Q339*H339</f>
        <v>0</v>
      </c>
      <c r="S339" s="223">
        <v>0</v>
      </c>
      <c r="T339" s="224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146</v>
      </c>
      <c r="AT339" s="225" t="s">
        <v>141</v>
      </c>
      <c r="AU339" s="225" t="s">
        <v>79</v>
      </c>
      <c r="AY339" s="19" t="s">
        <v>139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77</v>
      </c>
      <c r="BK339" s="226">
        <f>ROUND(I339*H339,2)</f>
        <v>0</v>
      </c>
      <c r="BL339" s="19" t="s">
        <v>146</v>
      </c>
      <c r="BM339" s="225" t="s">
        <v>957</v>
      </c>
    </row>
    <row r="340" s="2" customFormat="1">
      <c r="A340" s="40"/>
      <c r="B340" s="41"/>
      <c r="C340" s="42"/>
      <c r="D340" s="227" t="s">
        <v>148</v>
      </c>
      <c r="E340" s="42"/>
      <c r="F340" s="228" t="s">
        <v>413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148</v>
      </c>
      <c r="AU340" s="19" t="s">
        <v>79</v>
      </c>
    </row>
    <row r="341" s="13" customFormat="1">
      <c r="A341" s="13"/>
      <c r="B341" s="232"/>
      <c r="C341" s="233"/>
      <c r="D341" s="234" t="s">
        <v>150</v>
      </c>
      <c r="E341" s="235" t="s">
        <v>19</v>
      </c>
      <c r="F341" s="236" t="s">
        <v>955</v>
      </c>
      <c r="G341" s="233"/>
      <c r="H341" s="237">
        <v>18</v>
      </c>
      <c r="I341" s="238"/>
      <c r="J341" s="233"/>
      <c r="K341" s="233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150</v>
      </c>
      <c r="AU341" s="243" t="s">
        <v>79</v>
      </c>
      <c r="AV341" s="13" t="s">
        <v>79</v>
      </c>
      <c r="AW341" s="13" t="s">
        <v>32</v>
      </c>
      <c r="AX341" s="13" t="s">
        <v>70</v>
      </c>
      <c r="AY341" s="243" t="s">
        <v>139</v>
      </c>
    </row>
    <row r="342" s="14" customFormat="1">
      <c r="A342" s="14"/>
      <c r="B342" s="244"/>
      <c r="C342" s="245"/>
      <c r="D342" s="234" t="s">
        <v>150</v>
      </c>
      <c r="E342" s="246" t="s">
        <v>19</v>
      </c>
      <c r="F342" s="247" t="s">
        <v>152</v>
      </c>
      <c r="G342" s="245"/>
      <c r="H342" s="248">
        <v>18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150</v>
      </c>
      <c r="AU342" s="254" t="s">
        <v>79</v>
      </c>
      <c r="AV342" s="14" t="s">
        <v>146</v>
      </c>
      <c r="AW342" s="14" t="s">
        <v>32</v>
      </c>
      <c r="AX342" s="14" t="s">
        <v>77</v>
      </c>
      <c r="AY342" s="254" t="s">
        <v>139</v>
      </c>
    </row>
    <row r="343" s="2" customFormat="1" ht="24.15" customHeight="1">
      <c r="A343" s="40"/>
      <c r="B343" s="41"/>
      <c r="C343" s="214" t="s">
        <v>404</v>
      </c>
      <c r="D343" s="214" t="s">
        <v>141</v>
      </c>
      <c r="E343" s="215" t="s">
        <v>415</v>
      </c>
      <c r="F343" s="216" t="s">
        <v>416</v>
      </c>
      <c r="G343" s="217" t="s">
        <v>144</v>
      </c>
      <c r="H343" s="218">
        <v>18</v>
      </c>
      <c r="I343" s="219"/>
      <c r="J343" s="220">
        <f>ROUND(I343*H343,2)</f>
        <v>0</v>
      </c>
      <c r="K343" s="216" t="s">
        <v>145</v>
      </c>
      <c r="L343" s="46"/>
      <c r="M343" s="221" t="s">
        <v>19</v>
      </c>
      <c r="N343" s="222" t="s">
        <v>41</v>
      </c>
      <c r="O343" s="86"/>
      <c r="P343" s="223">
        <f>O343*H343</f>
        <v>0</v>
      </c>
      <c r="Q343" s="223">
        <v>0</v>
      </c>
      <c r="R343" s="223">
        <f>Q343*H343</f>
        <v>0</v>
      </c>
      <c r="S343" s="223">
        <v>0</v>
      </c>
      <c r="T343" s="224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5" t="s">
        <v>146</v>
      </c>
      <c r="AT343" s="225" t="s">
        <v>141</v>
      </c>
      <c r="AU343" s="225" t="s">
        <v>79</v>
      </c>
      <c r="AY343" s="19" t="s">
        <v>139</v>
      </c>
      <c r="BE343" s="226">
        <f>IF(N343="základní",J343,0)</f>
        <v>0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19" t="s">
        <v>77</v>
      </c>
      <c r="BK343" s="226">
        <f>ROUND(I343*H343,2)</f>
        <v>0</v>
      </c>
      <c r="BL343" s="19" t="s">
        <v>146</v>
      </c>
      <c r="BM343" s="225" t="s">
        <v>958</v>
      </c>
    </row>
    <row r="344" s="2" customFormat="1">
      <c r="A344" s="40"/>
      <c r="B344" s="41"/>
      <c r="C344" s="42"/>
      <c r="D344" s="227" t="s">
        <v>148</v>
      </c>
      <c r="E344" s="42"/>
      <c r="F344" s="228" t="s">
        <v>418</v>
      </c>
      <c r="G344" s="42"/>
      <c r="H344" s="42"/>
      <c r="I344" s="229"/>
      <c r="J344" s="42"/>
      <c r="K344" s="42"/>
      <c r="L344" s="46"/>
      <c r="M344" s="230"/>
      <c r="N344" s="231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148</v>
      </c>
      <c r="AU344" s="19" t="s">
        <v>79</v>
      </c>
    </row>
    <row r="345" s="13" customFormat="1">
      <c r="A345" s="13"/>
      <c r="B345" s="232"/>
      <c r="C345" s="233"/>
      <c r="D345" s="234" t="s">
        <v>150</v>
      </c>
      <c r="E345" s="235" t="s">
        <v>19</v>
      </c>
      <c r="F345" s="236" t="s">
        <v>955</v>
      </c>
      <c r="G345" s="233"/>
      <c r="H345" s="237">
        <v>18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150</v>
      </c>
      <c r="AU345" s="243" t="s">
        <v>79</v>
      </c>
      <c r="AV345" s="13" t="s">
        <v>79</v>
      </c>
      <c r="AW345" s="13" t="s">
        <v>32</v>
      </c>
      <c r="AX345" s="13" t="s">
        <v>70</v>
      </c>
      <c r="AY345" s="243" t="s">
        <v>139</v>
      </c>
    </row>
    <row r="346" s="14" customFormat="1">
      <c r="A346" s="14"/>
      <c r="B346" s="244"/>
      <c r="C346" s="245"/>
      <c r="D346" s="234" t="s">
        <v>150</v>
      </c>
      <c r="E346" s="246" t="s">
        <v>19</v>
      </c>
      <c r="F346" s="247" t="s">
        <v>152</v>
      </c>
      <c r="G346" s="245"/>
      <c r="H346" s="248">
        <v>18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150</v>
      </c>
      <c r="AU346" s="254" t="s">
        <v>79</v>
      </c>
      <c r="AV346" s="14" t="s">
        <v>146</v>
      </c>
      <c r="AW346" s="14" t="s">
        <v>32</v>
      </c>
      <c r="AX346" s="14" t="s">
        <v>77</v>
      </c>
      <c r="AY346" s="254" t="s">
        <v>139</v>
      </c>
    </row>
    <row r="347" s="2" customFormat="1" ht="33" customHeight="1">
      <c r="A347" s="40"/>
      <c r="B347" s="41"/>
      <c r="C347" s="214" t="s">
        <v>409</v>
      </c>
      <c r="D347" s="214" t="s">
        <v>141</v>
      </c>
      <c r="E347" s="215" t="s">
        <v>426</v>
      </c>
      <c r="F347" s="216" t="s">
        <v>427</v>
      </c>
      <c r="G347" s="217" t="s">
        <v>144</v>
      </c>
      <c r="H347" s="218">
        <v>33</v>
      </c>
      <c r="I347" s="219"/>
      <c r="J347" s="220">
        <f>ROUND(I347*H347,2)</f>
        <v>0</v>
      </c>
      <c r="K347" s="216" t="s">
        <v>145</v>
      </c>
      <c r="L347" s="46"/>
      <c r="M347" s="221" t="s">
        <v>19</v>
      </c>
      <c r="N347" s="222" t="s">
        <v>41</v>
      </c>
      <c r="O347" s="86"/>
      <c r="P347" s="223">
        <f>O347*H347</f>
        <v>0</v>
      </c>
      <c r="Q347" s="223">
        <v>0.1837</v>
      </c>
      <c r="R347" s="223">
        <f>Q347*H347</f>
        <v>6.0621</v>
      </c>
      <c r="S347" s="223">
        <v>0</v>
      </c>
      <c r="T347" s="224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146</v>
      </c>
      <c r="AT347" s="225" t="s">
        <v>141</v>
      </c>
      <c r="AU347" s="225" t="s">
        <v>79</v>
      </c>
      <c r="AY347" s="19" t="s">
        <v>139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77</v>
      </c>
      <c r="BK347" s="226">
        <f>ROUND(I347*H347,2)</f>
        <v>0</v>
      </c>
      <c r="BL347" s="19" t="s">
        <v>146</v>
      </c>
      <c r="BM347" s="225" t="s">
        <v>959</v>
      </c>
    </row>
    <row r="348" s="2" customFormat="1">
      <c r="A348" s="40"/>
      <c r="B348" s="41"/>
      <c r="C348" s="42"/>
      <c r="D348" s="227" t="s">
        <v>148</v>
      </c>
      <c r="E348" s="42"/>
      <c r="F348" s="228" t="s">
        <v>429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148</v>
      </c>
      <c r="AU348" s="19" t="s">
        <v>79</v>
      </c>
    </row>
    <row r="349" s="13" customFormat="1">
      <c r="A349" s="13"/>
      <c r="B349" s="232"/>
      <c r="C349" s="233"/>
      <c r="D349" s="234" t="s">
        <v>150</v>
      </c>
      <c r="E349" s="235" t="s">
        <v>19</v>
      </c>
      <c r="F349" s="236" t="s">
        <v>960</v>
      </c>
      <c r="G349" s="233"/>
      <c r="H349" s="237">
        <v>33</v>
      </c>
      <c r="I349" s="238"/>
      <c r="J349" s="233"/>
      <c r="K349" s="233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150</v>
      </c>
      <c r="AU349" s="243" t="s">
        <v>79</v>
      </c>
      <c r="AV349" s="13" t="s">
        <v>79</v>
      </c>
      <c r="AW349" s="13" t="s">
        <v>32</v>
      </c>
      <c r="AX349" s="13" t="s">
        <v>70</v>
      </c>
      <c r="AY349" s="243" t="s">
        <v>139</v>
      </c>
    </row>
    <row r="350" s="14" customFormat="1">
      <c r="A350" s="14"/>
      <c r="B350" s="244"/>
      <c r="C350" s="245"/>
      <c r="D350" s="234" t="s">
        <v>150</v>
      </c>
      <c r="E350" s="246" t="s">
        <v>19</v>
      </c>
      <c r="F350" s="247" t="s">
        <v>152</v>
      </c>
      <c r="G350" s="245"/>
      <c r="H350" s="248">
        <v>33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150</v>
      </c>
      <c r="AU350" s="254" t="s">
        <v>79</v>
      </c>
      <c r="AV350" s="14" t="s">
        <v>146</v>
      </c>
      <c r="AW350" s="14" t="s">
        <v>32</v>
      </c>
      <c r="AX350" s="14" t="s">
        <v>77</v>
      </c>
      <c r="AY350" s="254" t="s">
        <v>139</v>
      </c>
    </row>
    <row r="351" s="2" customFormat="1" ht="37.8" customHeight="1">
      <c r="A351" s="40"/>
      <c r="B351" s="41"/>
      <c r="C351" s="214" t="s">
        <v>414</v>
      </c>
      <c r="D351" s="214" t="s">
        <v>141</v>
      </c>
      <c r="E351" s="215" t="s">
        <v>432</v>
      </c>
      <c r="F351" s="216" t="s">
        <v>433</v>
      </c>
      <c r="G351" s="217" t="s">
        <v>144</v>
      </c>
      <c r="H351" s="218">
        <v>7</v>
      </c>
      <c r="I351" s="219"/>
      <c r="J351" s="220">
        <f>ROUND(I351*H351,2)</f>
        <v>0</v>
      </c>
      <c r="K351" s="216" t="s">
        <v>145</v>
      </c>
      <c r="L351" s="46"/>
      <c r="M351" s="221" t="s">
        <v>19</v>
      </c>
      <c r="N351" s="222" t="s">
        <v>41</v>
      </c>
      <c r="O351" s="86"/>
      <c r="P351" s="223">
        <f>O351*H351</f>
        <v>0</v>
      </c>
      <c r="Q351" s="223">
        <v>0.089219999999999994</v>
      </c>
      <c r="R351" s="223">
        <f>Q351*H351</f>
        <v>0.62453999999999998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146</v>
      </c>
      <c r="AT351" s="225" t="s">
        <v>141</v>
      </c>
      <c r="AU351" s="225" t="s">
        <v>79</v>
      </c>
      <c r="AY351" s="19" t="s">
        <v>139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77</v>
      </c>
      <c r="BK351" s="226">
        <f>ROUND(I351*H351,2)</f>
        <v>0</v>
      </c>
      <c r="BL351" s="19" t="s">
        <v>146</v>
      </c>
      <c r="BM351" s="225" t="s">
        <v>961</v>
      </c>
    </row>
    <row r="352" s="2" customFormat="1">
      <c r="A352" s="40"/>
      <c r="B352" s="41"/>
      <c r="C352" s="42"/>
      <c r="D352" s="227" t="s">
        <v>148</v>
      </c>
      <c r="E352" s="42"/>
      <c r="F352" s="228" t="s">
        <v>435</v>
      </c>
      <c r="G352" s="42"/>
      <c r="H352" s="42"/>
      <c r="I352" s="229"/>
      <c r="J352" s="42"/>
      <c r="K352" s="42"/>
      <c r="L352" s="46"/>
      <c r="M352" s="230"/>
      <c r="N352" s="231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148</v>
      </c>
      <c r="AU352" s="19" t="s">
        <v>79</v>
      </c>
    </row>
    <row r="353" s="13" customFormat="1">
      <c r="A353" s="13"/>
      <c r="B353" s="232"/>
      <c r="C353" s="233"/>
      <c r="D353" s="234" t="s">
        <v>150</v>
      </c>
      <c r="E353" s="235" t="s">
        <v>19</v>
      </c>
      <c r="F353" s="236" t="s">
        <v>962</v>
      </c>
      <c r="G353" s="233"/>
      <c r="H353" s="237">
        <v>7</v>
      </c>
      <c r="I353" s="238"/>
      <c r="J353" s="233"/>
      <c r="K353" s="233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150</v>
      </c>
      <c r="AU353" s="243" t="s">
        <v>79</v>
      </c>
      <c r="AV353" s="13" t="s">
        <v>79</v>
      </c>
      <c r="AW353" s="13" t="s">
        <v>32</v>
      </c>
      <c r="AX353" s="13" t="s">
        <v>70</v>
      </c>
      <c r="AY353" s="243" t="s">
        <v>139</v>
      </c>
    </row>
    <row r="354" s="14" customFormat="1">
      <c r="A354" s="14"/>
      <c r="B354" s="244"/>
      <c r="C354" s="245"/>
      <c r="D354" s="234" t="s">
        <v>150</v>
      </c>
      <c r="E354" s="246" t="s">
        <v>19</v>
      </c>
      <c r="F354" s="247" t="s">
        <v>152</v>
      </c>
      <c r="G354" s="245"/>
      <c r="H354" s="248">
        <v>7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150</v>
      </c>
      <c r="AU354" s="254" t="s">
        <v>79</v>
      </c>
      <c r="AV354" s="14" t="s">
        <v>146</v>
      </c>
      <c r="AW354" s="14" t="s">
        <v>32</v>
      </c>
      <c r="AX354" s="14" t="s">
        <v>77</v>
      </c>
      <c r="AY354" s="254" t="s">
        <v>139</v>
      </c>
    </row>
    <row r="355" s="12" customFormat="1" ht="22.8" customHeight="1">
      <c r="A355" s="12"/>
      <c r="B355" s="198"/>
      <c r="C355" s="199"/>
      <c r="D355" s="200" t="s">
        <v>69</v>
      </c>
      <c r="E355" s="212" t="s">
        <v>199</v>
      </c>
      <c r="F355" s="212" t="s">
        <v>437</v>
      </c>
      <c r="G355" s="199"/>
      <c r="H355" s="199"/>
      <c r="I355" s="202"/>
      <c r="J355" s="213">
        <f>BK355</f>
        <v>0</v>
      </c>
      <c r="K355" s="199"/>
      <c r="L355" s="204"/>
      <c r="M355" s="205"/>
      <c r="N355" s="206"/>
      <c r="O355" s="206"/>
      <c r="P355" s="207">
        <f>SUM(P356:P381)</f>
        <v>0</v>
      </c>
      <c r="Q355" s="206"/>
      <c r="R355" s="207">
        <f>SUM(R356:R381)</f>
        <v>10.482132699999999</v>
      </c>
      <c r="S355" s="206"/>
      <c r="T355" s="208">
        <f>SUM(T356:T381)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09" t="s">
        <v>77</v>
      </c>
      <c r="AT355" s="210" t="s">
        <v>69</v>
      </c>
      <c r="AU355" s="210" t="s">
        <v>77</v>
      </c>
      <c r="AY355" s="209" t="s">
        <v>139</v>
      </c>
      <c r="BK355" s="211">
        <f>SUM(BK356:BK381)</f>
        <v>0</v>
      </c>
    </row>
    <row r="356" s="2" customFormat="1" ht="24.15" customHeight="1">
      <c r="A356" s="40"/>
      <c r="B356" s="41"/>
      <c r="C356" s="214" t="s">
        <v>419</v>
      </c>
      <c r="D356" s="214" t="s">
        <v>141</v>
      </c>
      <c r="E356" s="215" t="s">
        <v>444</v>
      </c>
      <c r="F356" s="216" t="s">
        <v>445</v>
      </c>
      <c r="G356" s="217" t="s">
        <v>202</v>
      </c>
      <c r="H356" s="218">
        <v>14</v>
      </c>
      <c r="I356" s="219"/>
      <c r="J356" s="220">
        <f>ROUND(I356*H356,2)</f>
        <v>0</v>
      </c>
      <c r="K356" s="216" t="s">
        <v>145</v>
      </c>
      <c r="L356" s="46"/>
      <c r="M356" s="221" t="s">
        <v>19</v>
      </c>
      <c r="N356" s="222" t="s">
        <v>41</v>
      </c>
      <c r="O356" s="86"/>
      <c r="P356" s="223">
        <f>O356*H356</f>
        <v>0</v>
      </c>
      <c r="Q356" s="223">
        <v>0.15540000000000001</v>
      </c>
      <c r="R356" s="223">
        <f>Q356*H356</f>
        <v>2.1756000000000002</v>
      </c>
      <c r="S356" s="223">
        <v>0</v>
      </c>
      <c r="T356" s="224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25" t="s">
        <v>146</v>
      </c>
      <c r="AT356" s="225" t="s">
        <v>141</v>
      </c>
      <c r="AU356" s="225" t="s">
        <v>79</v>
      </c>
      <c r="AY356" s="19" t="s">
        <v>139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9" t="s">
        <v>77</v>
      </c>
      <c r="BK356" s="226">
        <f>ROUND(I356*H356,2)</f>
        <v>0</v>
      </c>
      <c r="BL356" s="19" t="s">
        <v>146</v>
      </c>
      <c r="BM356" s="225" t="s">
        <v>963</v>
      </c>
    </row>
    <row r="357" s="2" customFormat="1">
      <c r="A357" s="40"/>
      <c r="B357" s="41"/>
      <c r="C357" s="42"/>
      <c r="D357" s="227" t="s">
        <v>148</v>
      </c>
      <c r="E357" s="42"/>
      <c r="F357" s="228" t="s">
        <v>447</v>
      </c>
      <c r="G357" s="42"/>
      <c r="H357" s="42"/>
      <c r="I357" s="229"/>
      <c r="J357" s="42"/>
      <c r="K357" s="42"/>
      <c r="L357" s="46"/>
      <c r="M357" s="230"/>
      <c r="N357" s="231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148</v>
      </c>
      <c r="AU357" s="19" t="s">
        <v>79</v>
      </c>
    </row>
    <row r="358" s="13" customFormat="1">
      <c r="A358" s="13"/>
      <c r="B358" s="232"/>
      <c r="C358" s="233"/>
      <c r="D358" s="234" t="s">
        <v>150</v>
      </c>
      <c r="E358" s="235" t="s">
        <v>19</v>
      </c>
      <c r="F358" s="236" t="s">
        <v>964</v>
      </c>
      <c r="G358" s="233"/>
      <c r="H358" s="237">
        <v>14</v>
      </c>
      <c r="I358" s="238"/>
      <c r="J358" s="233"/>
      <c r="K358" s="233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150</v>
      </c>
      <c r="AU358" s="243" t="s">
        <v>79</v>
      </c>
      <c r="AV358" s="13" t="s">
        <v>79</v>
      </c>
      <c r="AW358" s="13" t="s">
        <v>32</v>
      </c>
      <c r="AX358" s="13" t="s">
        <v>70</v>
      </c>
      <c r="AY358" s="243" t="s">
        <v>139</v>
      </c>
    </row>
    <row r="359" s="14" customFormat="1">
      <c r="A359" s="14"/>
      <c r="B359" s="244"/>
      <c r="C359" s="245"/>
      <c r="D359" s="234" t="s">
        <v>150</v>
      </c>
      <c r="E359" s="246" t="s">
        <v>19</v>
      </c>
      <c r="F359" s="247" t="s">
        <v>152</v>
      </c>
      <c r="G359" s="245"/>
      <c r="H359" s="248">
        <v>14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150</v>
      </c>
      <c r="AU359" s="254" t="s">
        <v>79</v>
      </c>
      <c r="AV359" s="14" t="s">
        <v>146</v>
      </c>
      <c r="AW359" s="14" t="s">
        <v>32</v>
      </c>
      <c r="AX359" s="14" t="s">
        <v>77</v>
      </c>
      <c r="AY359" s="254" t="s">
        <v>139</v>
      </c>
    </row>
    <row r="360" s="2" customFormat="1" ht="24.15" customHeight="1">
      <c r="A360" s="40"/>
      <c r="B360" s="41"/>
      <c r="C360" s="214" t="s">
        <v>425</v>
      </c>
      <c r="D360" s="214" t="s">
        <v>141</v>
      </c>
      <c r="E360" s="215" t="s">
        <v>455</v>
      </c>
      <c r="F360" s="216" t="s">
        <v>456</v>
      </c>
      <c r="G360" s="217" t="s">
        <v>202</v>
      </c>
      <c r="H360" s="218">
        <v>59</v>
      </c>
      <c r="I360" s="219"/>
      <c r="J360" s="220">
        <f>ROUND(I360*H360,2)</f>
        <v>0</v>
      </c>
      <c r="K360" s="216" t="s">
        <v>145</v>
      </c>
      <c r="L360" s="46"/>
      <c r="M360" s="221" t="s">
        <v>19</v>
      </c>
      <c r="N360" s="222" t="s">
        <v>41</v>
      </c>
      <c r="O360" s="86"/>
      <c r="P360" s="223">
        <f>O360*H360</f>
        <v>0</v>
      </c>
      <c r="Q360" s="223">
        <v>0.14066999999999999</v>
      </c>
      <c r="R360" s="223">
        <f>Q360*H360</f>
        <v>8.299529999999999</v>
      </c>
      <c r="S360" s="223">
        <v>0</v>
      </c>
      <c r="T360" s="224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25" t="s">
        <v>146</v>
      </c>
      <c r="AT360" s="225" t="s">
        <v>141</v>
      </c>
      <c r="AU360" s="225" t="s">
        <v>79</v>
      </c>
      <c r="AY360" s="19" t="s">
        <v>139</v>
      </c>
      <c r="BE360" s="226">
        <f>IF(N360="základní",J360,0)</f>
        <v>0</v>
      </c>
      <c r="BF360" s="226">
        <f>IF(N360="snížená",J360,0)</f>
        <v>0</v>
      </c>
      <c r="BG360" s="226">
        <f>IF(N360="zákl. přenesená",J360,0)</f>
        <v>0</v>
      </c>
      <c r="BH360" s="226">
        <f>IF(N360="sníž. přenesená",J360,0)</f>
        <v>0</v>
      </c>
      <c r="BI360" s="226">
        <f>IF(N360="nulová",J360,0)</f>
        <v>0</v>
      </c>
      <c r="BJ360" s="19" t="s">
        <v>77</v>
      </c>
      <c r="BK360" s="226">
        <f>ROUND(I360*H360,2)</f>
        <v>0</v>
      </c>
      <c r="BL360" s="19" t="s">
        <v>146</v>
      </c>
      <c r="BM360" s="225" t="s">
        <v>965</v>
      </c>
    </row>
    <row r="361" s="2" customFormat="1">
      <c r="A361" s="40"/>
      <c r="B361" s="41"/>
      <c r="C361" s="42"/>
      <c r="D361" s="227" t="s">
        <v>148</v>
      </c>
      <c r="E361" s="42"/>
      <c r="F361" s="228" t="s">
        <v>458</v>
      </c>
      <c r="G361" s="42"/>
      <c r="H361" s="42"/>
      <c r="I361" s="229"/>
      <c r="J361" s="42"/>
      <c r="K361" s="42"/>
      <c r="L361" s="46"/>
      <c r="M361" s="230"/>
      <c r="N361" s="231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148</v>
      </c>
      <c r="AU361" s="19" t="s">
        <v>79</v>
      </c>
    </row>
    <row r="362" s="13" customFormat="1">
      <c r="A362" s="13"/>
      <c r="B362" s="232"/>
      <c r="C362" s="233"/>
      <c r="D362" s="234" t="s">
        <v>150</v>
      </c>
      <c r="E362" s="235" t="s">
        <v>19</v>
      </c>
      <c r="F362" s="236" t="s">
        <v>966</v>
      </c>
      <c r="G362" s="233"/>
      <c r="H362" s="237">
        <v>59</v>
      </c>
      <c r="I362" s="238"/>
      <c r="J362" s="233"/>
      <c r="K362" s="233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150</v>
      </c>
      <c r="AU362" s="243" t="s">
        <v>79</v>
      </c>
      <c r="AV362" s="13" t="s">
        <v>79</v>
      </c>
      <c r="AW362" s="13" t="s">
        <v>32</v>
      </c>
      <c r="AX362" s="13" t="s">
        <v>70</v>
      </c>
      <c r="AY362" s="243" t="s">
        <v>139</v>
      </c>
    </row>
    <row r="363" s="14" customFormat="1">
      <c r="A363" s="14"/>
      <c r="B363" s="244"/>
      <c r="C363" s="245"/>
      <c r="D363" s="234" t="s">
        <v>150</v>
      </c>
      <c r="E363" s="246" t="s">
        <v>19</v>
      </c>
      <c r="F363" s="247" t="s">
        <v>152</v>
      </c>
      <c r="G363" s="245"/>
      <c r="H363" s="248">
        <v>59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150</v>
      </c>
      <c r="AU363" s="254" t="s">
        <v>79</v>
      </c>
      <c r="AV363" s="14" t="s">
        <v>146</v>
      </c>
      <c r="AW363" s="14" t="s">
        <v>32</v>
      </c>
      <c r="AX363" s="14" t="s">
        <v>77</v>
      </c>
      <c r="AY363" s="254" t="s">
        <v>139</v>
      </c>
    </row>
    <row r="364" s="2" customFormat="1" ht="21.75" customHeight="1">
      <c r="A364" s="40"/>
      <c r="B364" s="41"/>
      <c r="C364" s="214" t="s">
        <v>431</v>
      </c>
      <c r="D364" s="214" t="s">
        <v>141</v>
      </c>
      <c r="E364" s="215" t="s">
        <v>461</v>
      </c>
      <c r="F364" s="216" t="s">
        <v>462</v>
      </c>
      <c r="G364" s="217" t="s">
        <v>202</v>
      </c>
      <c r="H364" s="218">
        <v>20</v>
      </c>
      <c r="I364" s="219"/>
      <c r="J364" s="220">
        <f>ROUND(I364*H364,2)</f>
        <v>0</v>
      </c>
      <c r="K364" s="216" t="s">
        <v>145</v>
      </c>
      <c r="L364" s="46"/>
      <c r="M364" s="221" t="s">
        <v>19</v>
      </c>
      <c r="N364" s="222" t="s">
        <v>41</v>
      </c>
      <c r="O364" s="86"/>
      <c r="P364" s="223">
        <f>O364*H364</f>
        <v>0</v>
      </c>
      <c r="Q364" s="223">
        <v>7.5900000000000002E-06</v>
      </c>
      <c r="R364" s="223">
        <f>Q364*H364</f>
        <v>0.0001518</v>
      </c>
      <c r="S364" s="223">
        <v>0</v>
      </c>
      <c r="T364" s="224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5" t="s">
        <v>146</v>
      </c>
      <c r="AT364" s="225" t="s">
        <v>141</v>
      </c>
      <c r="AU364" s="225" t="s">
        <v>79</v>
      </c>
      <c r="AY364" s="19" t="s">
        <v>139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9" t="s">
        <v>77</v>
      </c>
      <c r="BK364" s="226">
        <f>ROUND(I364*H364,2)</f>
        <v>0</v>
      </c>
      <c r="BL364" s="19" t="s">
        <v>146</v>
      </c>
      <c r="BM364" s="225" t="s">
        <v>967</v>
      </c>
    </row>
    <row r="365" s="2" customFormat="1">
      <c r="A365" s="40"/>
      <c r="B365" s="41"/>
      <c r="C365" s="42"/>
      <c r="D365" s="227" t="s">
        <v>148</v>
      </c>
      <c r="E365" s="42"/>
      <c r="F365" s="228" t="s">
        <v>464</v>
      </c>
      <c r="G365" s="42"/>
      <c r="H365" s="42"/>
      <c r="I365" s="229"/>
      <c r="J365" s="42"/>
      <c r="K365" s="42"/>
      <c r="L365" s="46"/>
      <c r="M365" s="230"/>
      <c r="N365" s="231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148</v>
      </c>
      <c r="AU365" s="19" t="s">
        <v>79</v>
      </c>
    </row>
    <row r="366" s="13" customFormat="1">
      <c r="A366" s="13"/>
      <c r="B366" s="232"/>
      <c r="C366" s="233"/>
      <c r="D366" s="234" t="s">
        <v>150</v>
      </c>
      <c r="E366" s="235" t="s">
        <v>19</v>
      </c>
      <c r="F366" s="236" t="s">
        <v>968</v>
      </c>
      <c r="G366" s="233"/>
      <c r="H366" s="237">
        <v>20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150</v>
      </c>
      <c r="AU366" s="243" t="s">
        <v>79</v>
      </c>
      <c r="AV366" s="13" t="s">
        <v>79</v>
      </c>
      <c r="AW366" s="13" t="s">
        <v>32</v>
      </c>
      <c r="AX366" s="13" t="s">
        <v>70</v>
      </c>
      <c r="AY366" s="243" t="s">
        <v>139</v>
      </c>
    </row>
    <row r="367" s="14" customFormat="1">
      <c r="A367" s="14"/>
      <c r="B367" s="244"/>
      <c r="C367" s="245"/>
      <c r="D367" s="234" t="s">
        <v>150</v>
      </c>
      <c r="E367" s="246" t="s">
        <v>19</v>
      </c>
      <c r="F367" s="247" t="s">
        <v>152</v>
      </c>
      <c r="G367" s="245"/>
      <c r="H367" s="248">
        <v>20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4" t="s">
        <v>150</v>
      </c>
      <c r="AU367" s="254" t="s">
        <v>79</v>
      </c>
      <c r="AV367" s="14" t="s">
        <v>146</v>
      </c>
      <c r="AW367" s="14" t="s">
        <v>32</v>
      </c>
      <c r="AX367" s="14" t="s">
        <v>77</v>
      </c>
      <c r="AY367" s="254" t="s">
        <v>139</v>
      </c>
    </row>
    <row r="368" s="2" customFormat="1" ht="24.15" customHeight="1">
      <c r="A368" s="40"/>
      <c r="B368" s="41"/>
      <c r="C368" s="214" t="s">
        <v>438</v>
      </c>
      <c r="D368" s="214" t="s">
        <v>141</v>
      </c>
      <c r="E368" s="215" t="s">
        <v>467</v>
      </c>
      <c r="F368" s="216" t="s">
        <v>468</v>
      </c>
      <c r="G368" s="217" t="s">
        <v>202</v>
      </c>
      <c r="H368" s="218">
        <v>20</v>
      </c>
      <c r="I368" s="219"/>
      <c r="J368" s="220">
        <f>ROUND(I368*H368,2)</f>
        <v>0</v>
      </c>
      <c r="K368" s="216" t="s">
        <v>145</v>
      </c>
      <c r="L368" s="46"/>
      <c r="M368" s="221" t="s">
        <v>19</v>
      </c>
      <c r="N368" s="222" t="s">
        <v>41</v>
      </c>
      <c r="O368" s="86"/>
      <c r="P368" s="223">
        <f>O368*H368</f>
        <v>0</v>
      </c>
      <c r="Q368" s="223">
        <v>0.00034089999999999999</v>
      </c>
      <c r="R368" s="223">
        <f>Q368*H368</f>
        <v>0.0068179999999999994</v>
      </c>
      <c r="S368" s="223">
        <v>0</v>
      </c>
      <c r="T368" s="224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25" t="s">
        <v>146</v>
      </c>
      <c r="AT368" s="225" t="s">
        <v>141</v>
      </c>
      <c r="AU368" s="225" t="s">
        <v>79</v>
      </c>
      <c r="AY368" s="19" t="s">
        <v>139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9" t="s">
        <v>77</v>
      </c>
      <c r="BK368" s="226">
        <f>ROUND(I368*H368,2)</f>
        <v>0</v>
      </c>
      <c r="BL368" s="19" t="s">
        <v>146</v>
      </c>
      <c r="BM368" s="225" t="s">
        <v>969</v>
      </c>
    </row>
    <row r="369" s="2" customFormat="1">
      <c r="A369" s="40"/>
      <c r="B369" s="41"/>
      <c r="C369" s="42"/>
      <c r="D369" s="227" t="s">
        <v>148</v>
      </c>
      <c r="E369" s="42"/>
      <c r="F369" s="228" t="s">
        <v>470</v>
      </c>
      <c r="G369" s="42"/>
      <c r="H369" s="42"/>
      <c r="I369" s="229"/>
      <c r="J369" s="42"/>
      <c r="K369" s="42"/>
      <c r="L369" s="46"/>
      <c r="M369" s="230"/>
      <c r="N369" s="231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148</v>
      </c>
      <c r="AU369" s="19" t="s">
        <v>79</v>
      </c>
    </row>
    <row r="370" s="2" customFormat="1" ht="16.5" customHeight="1">
      <c r="A370" s="40"/>
      <c r="B370" s="41"/>
      <c r="C370" s="214" t="s">
        <v>443</v>
      </c>
      <c r="D370" s="214" t="s">
        <v>141</v>
      </c>
      <c r="E370" s="215" t="s">
        <v>472</v>
      </c>
      <c r="F370" s="216" t="s">
        <v>473</v>
      </c>
      <c r="G370" s="217" t="s">
        <v>202</v>
      </c>
      <c r="H370" s="218">
        <v>20</v>
      </c>
      <c r="I370" s="219"/>
      <c r="J370" s="220">
        <f>ROUND(I370*H370,2)</f>
        <v>0</v>
      </c>
      <c r="K370" s="216" t="s">
        <v>145</v>
      </c>
      <c r="L370" s="46"/>
      <c r="M370" s="221" t="s">
        <v>19</v>
      </c>
      <c r="N370" s="222" t="s">
        <v>41</v>
      </c>
      <c r="O370" s="86"/>
      <c r="P370" s="223">
        <f>O370*H370</f>
        <v>0</v>
      </c>
      <c r="Q370" s="223">
        <v>1.6449999999999999E-06</v>
      </c>
      <c r="R370" s="223">
        <f>Q370*H370</f>
        <v>3.29E-05</v>
      </c>
      <c r="S370" s="223">
        <v>0</v>
      </c>
      <c r="T370" s="224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5" t="s">
        <v>146</v>
      </c>
      <c r="AT370" s="225" t="s">
        <v>141</v>
      </c>
      <c r="AU370" s="225" t="s">
        <v>79</v>
      </c>
      <c r="AY370" s="19" t="s">
        <v>139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9" t="s">
        <v>77</v>
      </c>
      <c r="BK370" s="226">
        <f>ROUND(I370*H370,2)</f>
        <v>0</v>
      </c>
      <c r="BL370" s="19" t="s">
        <v>146</v>
      </c>
      <c r="BM370" s="225" t="s">
        <v>970</v>
      </c>
    </row>
    <row r="371" s="2" customFormat="1">
      <c r="A371" s="40"/>
      <c r="B371" s="41"/>
      <c r="C371" s="42"/>
      <c r="D371" s="227" t="s">
        <v>148</v>
      </c>
      <c r="E371" s="42"/>
      <c r="F371" s="228" t="s">
        <v>475</v>
      </c>
      <c r="G371" s="42"/>
      <c r="H371" s="42"/>
      <c r="I371" s="229"/>
      <c r="J371" s="42"/>
      <c r="K371" s="42"/>
      <c r="L371" s="46"/>
      <c r="M371" s="230"/>
      <c r="N371" s="231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148</v>
      </c>
      <c r="AU371" s="19" t="s">
        <v>79</v>
      </c>
    </row>
    <row r="372" s="13" customFormat="1">
      <c r="A372" s="13"/>
      <c r="B372" s="232"/>
      <c r="C372" s="233"/>
      <c r="D372" s="234" t="s">
        <v>150</v>
      </c>
      <c r="E372" s="235" t="s">
        <v>19</v>
      </c>
      <c r="F372" s="236" t="s">
        <v>971</v>
      </c>
      <c r="G372" s="233"/>
      <c r="H372" s="237">
        <v>20</v>
      </c>
      <c r="I372" s="238"/>
      <c r="J372" s="233"/>
      <c r="K372" s="233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150</v>
      </c>
      <c r="AU372" s="243" t="s">
        <v>79</v>
      </c>
      <c r="AV372" s="13" t="s">
        <v>79</v>
      </c>
      <c r="AW372" s="13" t="s">
        <v>32</v>
      </c>
      <c r="AX372" s="13" t="s">
        <v>70</v>
      </c>
      <c r="AY372" s="243" t="s">
        <v>139</v>
      </c>
    </row>
    <row r="373" s="14" customFormat="1">
      <c r="A373" s="14"/>
      <c r="B373" s="244"/>
      <c r="C373" s="245"/>
      <c r="D373" s="234" t="s">
        <v>150</v>
      </c>
      <c r="E373" s="246" t="s">
        <v>19</v>
      </c>
      <c r="F373" s="247" t="s">
        <v>152</v>
      </c>
      <c r="G373" s="245"/>
      <c r="H373" s="248">
        <v>20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150</v>
      </c>
      <c r="AU373" s="254" t="s">
        <v>79</v>
      </c>
      <c r="AV373" s="14" t="s">
        <v>146</v>
      </c>
      <c r="AW373" s="14" t="s">
        <v>32</v>
      </c>
      <c r="AX373" s="14" t="s">
        <v>77</v>
      </c>
      <c r="AY373" s="254" t="s">
        <v>139</v>
      </c>
    </row>
    <row r="374" s="2" customFormat="1" ht="37.8" customHeight="1">
      <c r="A374" s="40"/>
      <c r="B374" s="41"/>
      <c r="C374" s="214" t="s">
        <v>449</v>
      </c>
      <c r="D374" s="214" t="s">
        <v>141</v>
      </c>
      <c r="E374" s="215" t="s">
        <v>484</v>
      </c>
      <c r="F374" s="216" t="s">
        <v>485</v>
      </c>
      <c r="G374" s="217" t="s">
        <v>202</v>
      </c>
      <c r="H374" s="218">
        <v>73</v>
      </c>
      <c r="I374" s="219"/>
      <c r="J374" s="220">
        <f>ROUND(I374*H374,2)</f>
        <v>0</v>
      </c>
      <c r="K374" s="216" t="s">
        <v>145</v>
      </c>
      <c r="L374" s="46"/>
      <c r="M374" s="221" t="s">
        <v>19</v>
      </c>
      <c r="N374" s="222" t="s">
        <v>41</v>
      </c>
      <c r="O374" s="86"/>
      <c r="P374" s="223">
        <f>O374*H374</f>
        <v>0</v>
      </c>
      <c r="Q374" s="223">
        <v>0</v>
      </c>
      <c r="R374" s="223">
        <f>Q374*H374</f>
        <v>0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146</v>
      </c>
      <c r="AT374" s="225" t="s">
        <v>141</v>
      </c>
      <c r="AU374" s="225" t="s">
        <v>79</v>
      </c>
      <c r="AY374" s="19" t="s">
        <v>139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77</v>
      </c>
      <c r="BK374" s="226">
        <f>ROUND(I374*H374,2)</f>
        <v>0</v>
      </c>
      <c r="BL374" s="19" t="s">
        <v>146</v>
      </c>
      <c r="BM374" s="225" t="s">
        <v>972</v>
      </c>
    </row>
    <row r="375" s="2" customFormat="1">
      <c r="A375" s="40"/>
      <c r="B375" s="41"/>
      <c r="C375" s="42"/>
      <c r="D375" s="227" t="s">
        <v>148</v>
      </c>
      <c r="E375" s="42"/>
      <c r="F375" s="228" t="s">
        <v>487</v>
      </c>
      <c r="G375" s="42"/>
      <c r="H375" s="42"/>
      <c r="I375" s="229"/>
      <c r="J375" s="42"/>
      <c r="K375" s="42"/>
      <c r="L375" s="46"/>
      <c r="M375" s="230"/>
      <c r="N375" s="231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148</v>
      </c>
      <c r="AU375" s="19" t="s">
        <v>79</v>
      </c>
    </row>
    <row r="376" s="13" customFormat="1">
      <c r="A376" s="13"/>
      <c r="B376" s="232"/>
      <c r="C376" s="233"/>
      <c r="D376" s="234" t="s">
        <v>150</v>
      </c>
      <c r="E376" s="235" t="s">
        <v>19</v>
      </c>
      <c r="F376" s="236" t="s">
        <v>973</v>
      </c>
      <c r="G376" s="233"/>
      <c r="H376" s="237">
        <v>73</v>
      </c>
      <c r="I376" s="238"/>
      <c r="J376" s="233"/>
      <c r="K376" s="233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150</v>
      </c>
      <c r="AU376" s="243" t="s">
        <v>79</v>
      </c>
      <c r="AV376" s="13" t="s">
        <v>79</v>
      </c>
      <c r="AW376" s="13" t="s">
        <v>32</v>
      </c>
      <c r="AX376" s="13" t="s">
        <v>70</v>
      </c>
      <c r="AY376" s="243" t="s">
        <v>139</v>
      </c>
    </row>
    <row r="377" s="14" customFormat="1">
      <c r="A377" s="14"/>
      <c r="B377" s="244"/>
      <c r="C377" s="245"/>
      <c r="D377" s="234" t="s">
        <v>150</v>
      </c>
      <c r="E377" s="246" t="s">
        <v>19</v>
      </c>
      <c r="F377" s="247" t="s">
        <v>152</v>
      </c>
      <c r="G377" s="245"/>
      <c r="H377" s="248">
        <v>73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150</v>
      </c>
      <c r="AU377" s="254" t="s">
        <v>79</v>
      </c>
      <c r="AV377" s="14" t="s">
        <v>146</v>
      </c>
      <c r="AW377" s="14" t="s">
        <v>32</v>
      </c>
      <c r="AX377" s="14" t="s">
        <v>77</v>
      </c>
      <c r="AY377" s="254" t="s">
        <v>139</v>
      </c>
    </row>
    <row r="378" s="2" customFormat="1" ht="37.8" customHeight="1">
      <c r="A378" s="40"/>
      <c r="B378" s="41"/>
      <c r="C378" s="214" t="s">
        <v>454</v>
      </c>
      <c r="D378" s="214" t="s">
        <v>141</v>
      </c>
      <c r="E378" s="215" t="s">
        <v>490</v>
      </c>
      <c r="F378" s="216" t="s">
        <v>491</v>
      </c>
      <c r="G378" s="217" t="s">
        <v>144</v>
      </c>
      <c r="H378" s="218">
        <v>33</v>
      </c>
      <c r="I378" s="219"/>
      <c r="J378" s="220">
        <f>ROUND(I378*H378,2)</f>
        <v>0</v>
      </c>
      <c r="K378" s="216" t="s">
        <v>145</v>
      </c>
      <c r="L378" s="46"/>
      <c r="M378" s="221" t="s">
        <v>19</v>
      </c>
      <c r="N378" s="222" t="s">
        <v>41</v>
      </c>
      <c r="O378" s="86"/>
      <c r="P378" s="223">
        <f>O378*H378</f>
        <v>0</v>
      </c>
      <c r="Q378" s="223">
        <v>0</v>
      </c>
      <c r="R378" s="223">
        <f>Q378*H378</f>
        <v>0</v>
      </c>
      <c r="S378" s="223">
        <v>0</v>
      </c>
      <c r="T378" s="224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25" t="s">
        <v>146</v>
      </c>
      <c r="AT378" s="225" t="s">
        <v>141</v>
      </c>
      <c r="AU378" s="225" t="s">
        <v>79</v>
      </c>
      <c r="AY378" s="19" t="s">
        <v>139</v>
      </c>
      <c r="BE378" s="226">
        <f>IF(N378="základní",J378,0)</f>
        <v>0</v>
      </c>
      <c r="BF378" s="226">
        <f>IF(N378="snížená",J378,0)</f>
        <v>0</v>
      </c>
      <c r="BG378" s="226">
        <f>IF(N378="zákl. přenesená",J378,0)</f>
        <v>0</v>
      </c>
      <c r="BH378" s="226">
        <f>IF(N378="sníž. přenesená",J378,0)</f>
        <v>0</v>
      </c>
      <c r="BI378" s="226">
        <f>IF(N378="nulová",J378,0)</f>
        <v>0</v>
      </c>
      <c r="BJ378" s="19" t="s">
        <v>77</v>
      </c>
      <c r="BK378" s="226">
        <f>ROUND(I378*H378,2)</f>
        <v>0</v>
      </c>
      <c r="BL378" s="19" t="s">
        <v>146</v>
      </c>
      <c r="BM378" s="225" t="s">
        <v>974</v>
      </c>
    </row>
    <row r="379" s="2" customFormat="1">
      <c r="A379" s="40"/>
      <c r="B379" s="41"/>
      <c r="C379" s="42"/>
      <c r="D379" s="227" t="s">
        <v>148</v>
      </c>
      <c r="E379" s="42"/>
      <c r="F379" s="228" t="s">
        <v>493</v>
      </c>
      <c r="G379" s="42"/>
      <c r="H379" s="42"/>
      <c r="I379" s="229"/>
      <c r="J379" s="42"/>
      <c r="K379" s="42"/>
      <c r="L379" s="46"/>
      <c r="M379" s="230"/>
      <c r="N379" s="231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148</v>
      </c>
      <c r="AU379" s="19" t="s">
        <v>79</v>
      </c>
    </row>
    <row r="380" s="13" customFormat="1">
      <c r="A380" s="13"/>
      <c r="B380" s="232"/>
      <c r="C380" s="233"/>
      <c r="D380" s="234" t="s">
        <v>150</v>
      </c>
      <c r="E380" s="235" t="s">
        <v>19</v>
      </c>
      <c r="F380" s="236" t="s">
        <v>430</v>
      </c>
      <c r="G380" s="233"/>
      <c r="H380" s="237">
        <v>33</v>
      </c>
      <c r="I380" s="238"/>
      <c r="J380" s="233"/>
      <c r="K380" s="233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150</v>
      </c>
      <c r="AU380" s="243" t="s">
        <v>79</v>
      </c>
      <c r="AV380" s="13" t="s">
        <v>79</v>
      </c>
      <c r="AW380" s="13" t="s">
        <v>32</v>
      </c>
      <c r="AX380" s="13" t="s">
        <v>70</v>
      </c>
      <c r="AY380" s="243" t="s">
        <v>139</v>
      </c>
    </row>
    <row r="381" s="14" customFormat="1">
      <c r="A381" s="14"/>
      <c r="B381" s="244"/>
      <c r="C381" s="245"/>
      <c r="D381" s="234" t="s">
        <v>150</v>
      </c>
      <c r="E381" s="246" t="s">
        <v>19</v>
      </c>
      <c r="F381" s="247" t="s">
        <v>152</v>
      </c>
      <c r="G381" s="245"/>
      <c r="H381" s="248">
        <v>33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150</v>
      </c>
      <c r="AU381" s="254" t="s">
        <v>79</v>
      </c>
      <c r="AV381" s="14" t="s">
        <v>146</v>
      </c>
      <c r="AW381" s="14" t="s">
        <v>32</v>
      </c>
      <c r="AX381" s="14" t="s">
        <v>77</v>
      </c>
      <c r="AY381" s="254" t="s">
        <v>139</v>
      </c>
    </row>
    <row r="382" s="12" customFormat="1" ht="22.8" customHeight="1">
      <c r="A382" s="12"/>
      <c r="B382" s="198"/>
      <c r="C382" s="199"/>
      <c r="D382" s="200" t="s">
        <v>69</v>
      </c>
      <c r="E382" s="212" t="s">
        <v>500</v>
      </c>
      <c r="F382" s="212" t="s">
        <v>501</v>
      </c>
      <c r="G382" s="199"/>
      <c r="H382" s="199"/>
      <c r="I382" s="202"/>
      <c r="J382" s="213">
        <f>BK382</f>
        <v>0</v>
      </c>
      <c r="K382" s="199"/>
      <c r="L382" s="204"/>
      <c r="M382" s="205"/>
      <c r="N382" s="206"/>
      <c r="O382" s="206"/>
      <c r="P382" s="207">
        <f>SUM(P383:P403)</f>
        <v>0</v>
      </c>
      <c r="Q382" s="206"/>
      <c r="R382" s="207">
        <f>SUM(R383:R403)</f>
        <v>0</v>
      </c>
      <c r="S382" s="206"/>
      <c r="T382" s="208">
        <f>SUM(T383:T403)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9" t="s">
        <v>77</v>
      </c>
      <c r="AT382" s="210" t="s">
        <v>69</v>
      </c>
      <c r="AU382" s="210" t="s">
        <v>77</v>
      </c>
      <c r="AY382" s="209" t="s">
        <v>139</v>
      </c>
      <c r="BK382" s="211">
        <f>SUM(BK383:BK403)</f>
        <v>0</v>
      </c>
    </row>
    <row r="383" s="2" customFormat="1" ht="24.15" customHeight="1">
      <c r="A383" s="40"/>
      <c r="B383" s="41"/>
      <c r="C383" s="214" t="s">
        <v>460</v>
      </c>
      <c r="D383" s="214" t="s">
        <v>141</v>
      </c>
      <c r="E383" s="215" t="s">
        <v>503</v>
      </c>
      <c r="F383" s="216" t="s">
        <v>504</v>
      </c>
      <c r="G383" s="217" t="s">
        <v>290</v>
      </c>
      <c r="H383" s="218">
        <v>12.85</v>
      </c>
      <c r="I383" s="219"/>
      <c r="J383" s="220">
        <f>ROUND(I383*H383,2)</f>
        <v>0</v>
      </c>
      <c r="K383" s="216" t="s">
        <v>145</v>
      </c>
      <c r="L383" s="46"/>
      <c r="M383" s="221" t="s">
        <v>19</v>
      </c>
      <c r="N383" s="222" t="s">
        <v>41</v>
      </c>
      <c r="O383" s="86"/>
      <c r="P383" s="223">
        <f>O383*H383</f>
        <v>0</v>
      </c>
      <c r="Q383" s="223">
        <v>0</v>
      </c>
      <c r="R383" s="223">
        <f>Q383*H383</f>
        <v>0</v>
      </c>
      <c r="S383" s="223">
        <v>0</v>
      </c>
      <c r="T383" s="224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25" t="s">
        <v>146</v>
      </c>
      <c r="AT383" s="225" t="s">
        <v>141</v>
      </c>
      <c r="AU383" s="225" t="s">
        <v>79</v>
      </c>
      <c r="AY383" s="19" t="s">
        <v>139</v>
      </c>
      <c r="BE383" s="226">
        <f>IF(N383="základní",J383,0)</f>
        <v>0</v>
      </c>
      <c r="BF383" s="226">
        <f>IF(N383="snížená",J383,0)</f>
        <v>0</v>
      </c>
      <c r="BG383" s="226">
        <f>IF(N383="zákl. přenesená",J383,0)</f>
        <v>0</v>
      </c>
      <c r="BH383" s="226">
        <f>IF(N383="sníž. přenesená",J383,0)</f>
        <v>0</v>
      </c>
      <c r="BI383" s="226">
        <f>IF(N383="nulová",J383,0)</f>
        <v>0</v>
      </c>
      <c r="BJ383" s="19" t="s">
        <v>77</v>
      </c>
      <c r="BK383" s="226">
        <f>ROUND(I383*H383,2)</f>
        <v>0</v>
      </c>
      <c r="BL383" s="19" t="s">
        <v>146</v>
      </c>
      <c r="BM383" s="225" t="s">
        <v>975</v>
      </c>
    </row>
    <row r="384" s="2" customFormat="1">
      <c r="A384" s="40"/>
      <c r="B384" s="41"/>
      <c r="C384" s="42"/>
      <c r="D384" s="227" t="s">
        <v>148</v>
      </c>
      <c r="E384" s="42"/>
      <c r="F384" s="228" t="s">
        <v>506</v>
      </c>
      <c r="G384" s="42"/>
      <c r="H384" s="42"/>
      <c r="I384" s="229"/>
      <c r="J384" s="42"/>
      <c r="K384" s="42"/>
      <c r="L384" s="46"/>
      <c r="M384" s="230"/>
      <c r="N384" s="231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148</v>
      </c>
      <c r="AU384" s="19" t="s">
        <v>79</v>
      </c>
    </row>
    <row r="385" s="15" customFormat="1">
      <c r="A385" s="15"/>
      <c r="B385" s="255"/>
      <c r="C385" s="256"/>
      <c r="D385" s="234" t="s">
        <v>150</v>
      </c>
      <c r="E385" s="257" t="s">
        <v>19</v>
      </c>
      <c r="F385" s="258" t="s">
        <v>507</v>
      </c>
      <c r="G385" s="256"/>
      <c r="H385" s="257" t="s">
        <v>19</v>
      </c>
      <c r="I385" s="259"/>
      <c r="J385" s="256"/>
      <c r="K385" s="256"/>
      <c r="L385" s="260"/>
      <c r="M385" s="261"/>
      <c r="N385" s="262"/>
      <c r="O385" s="262"/>
      <c r="P385" s="262"/>
      <c r="Q385" s="262"/>
      <c r="R385" s="262"/>
      <c r="S385" s="262"/>
      <c r="T385" s="263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4" t="s">
        <v>150</v>
      </c>
      <c r="AU385" s="264" t="s">
        <v>79</v>
      </c>
      <c r="AV385" s="15" t="s">
        <v>77</v>
      </c>
      <c r="AW385" s="15" t="s">
        <v>32</v>
      </c>
      <c r="AX385" s="15" t="s">
        <v>70</v>
      </c>
      <c r="AY385" s="264" t="s">
        <v>139</v>
      </c>
    </row>
    <row r="386" s="13" customFormat="1">
      <c r="A386" s="13"/>
      <c r="B386" s="232"/>
      <c r="C386" s="233"/>
      <c r="D386" s="234" t="s">
        <v>150</v>
      </c>
      <c r="E386" s="235" t="s">
        <v>19</v>
      </c>
      <c r="F386" s="236" t="s">
        <v>976</v>
      </c>
      <c r="G386" s="233"/>
      <c r="H386" s="237">
        <v>6.8200000000000003</v>
      </c>
      <c r="I386" s="238"/>
      <c r="J386" s="233"/>
      <c r="K386" s="233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150</v>
      </c>
      <c r="AU386" s="243" t="s">
        <v>79</v>
      </c>
      <c r="AV386" s="13" t="s">
        <v>79</v>
      </c>
      <c r="AW386" s="13" t="s">
        <v>32</v>
      </c>
      <c r="AX386" s="13" t="s">
        <v>70</v>
      </c>
      <c r="AY386" s="243" t="s">
        <v>139</v>
      </c>
    </row>
    <row r="387" s="13" customFormat="1">
      <c r="A387" s="13"/>
      <c r="B387" s="232"/>
      <c r="C387" s="233"/>
      <c r="D387" s="234" t="s">
        <v>150</v>
      </c>
      <c r="E387" s="235" t="s">
        <v>19</v>
      </c>
      <c r="F387" s="236" t="s">
        <v>977</v>
      </c>
      <c r="G387" s="233"/>
      <c r="H387" s="237">
        <v>6.0300000000000002</v>
      </c>
      <c r="I387" s="238"/>
      <c r="J387" s="233"/>
      <c r="K387" s="233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150</v>
      </c>
      <c r="AU387" s="243" t="s">
        <v>79</v>
      </c>
      <c r="AV387" s="13" t="s">
        <v>79</v>
      </c>
      <c r="AW387" s="13" t="s">
        <v>32</v>
      </c>
      <c r="AX387" s="13" t="s">
        <v>70</v>
      </c>
      <c r="AY387" s="243" t="s">
        <v>139</v>
      </c>
    </row>
    <row r="388" s="14" customFormat="1">
      <c r="A388" s="14"/>
      <c r="B388" s="244"/>
      <c r="C388" s="245"/>
      <c r="D388" s="234" t="s">
        <v>150</v>
      </c>
      <c r="E388" s="246" t="s">
        <v>19</v>
      </c>
      <c r="F388" s="247" t="s">
        <v>152</v>
      </c>
      <c r="G388" s="245"/>
      <c r="H388" s="248">
        <v>12.850000000000001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150</v>
      </c>
      <c r="AU388" s="254" t="s">
        <v>79</v>
      </c>
      <c r="AV388" s="14" t="s">
        <v>146</v>
      </c>
      <c r="AW388" s="14" t="s">
        <v>32</v>
      </c>
      <c r="AX388" s="14" t="s">
        <v>77</v>
      </c>
      <c r="AY388" s="254" t="s">
        <v>139</v>
      </c>
    </row>
    <row r="389" s="2" customFormat="1" ht="24.15" customHeight="1">
      <c r="A389" s="40"/>
      <c r="B389" s="41"/>
      <c r="C389" s="214" t="s">
        <v>466</v>
      </c>
      <c r="D389" s="214" t="s">
        <v>141</v>
      </c>
      <c r="E389" s="215" t="s">
        <v>512</v>
      </c>
      <c r="F389" s="216" t="s">
        <v>513</v>
      </c>
      <c r="G389" s="217" t="s">
        <v>290</v>
      </c>
      <c r="H389" s="218">
        <v>115.65000000000001</v>
      </c>
      <c r="I389" s="219"/>
      <c r="J389" s="220">
        <f>ROUND(I389*H389,2)</f>
        <v>0</v>
      </c>
      <c r="K389" s="216" t="s">
        <v>145</v>
      </c>
      <c r="L389" s="46"/>
      <c r="M389" s="221" t="s">
        <v>19</v>
      </c>
      <c r="N389" s="222" t="s">
        <v>41</v>
      </c>
      <c r="O389" s="86"/>
      <c r="P389" s="223">
        <f>O389*H389</f>
        <v>0</v>
      </c>
      <c r="Q389" s="223">
        <v>0</v>
      </c>
      <c r="R389" s="223">
        <f>Q389*H389</f>
        <v>0</v>
      </c>
      <c r="S389" s="223">
        <v>0</v>
      </c>
      <c r="T389" s="224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5" t="s">
        <v>146</v>
      </c>
      <c r="AT389" s="225" t="s">
        <v>141</v>
      </c>
      <c r="AU389" s="225" t="s">
        <v>79</v>
      </c>
      <c r="AY389" s="19" t="s">
        <v>139</v>
      </c>
      <c r="BE389" s="226">
        <f>IF(N389="základní",J389,0)</f>
        <v>0</v>
      </c>
      <c r="BF389" s="226">
        <f>IF(N389="snížená",J389,0)</f>
        <v>0</v>
      </c>
      <c r="BG389" s="226">
        <f>IF(N389="zákl. přenesená",J389,0)</f>
        <v>0</v>
      </c>
      <c r="BH389" s="226">
        <f>IF(N389="sníž. přenesená",J389,0)</f>
        <v>0</v>
      </c>
      <c r="BI389" s="226">
        <f>IF(N389="nulová",J389,0)</f>
        <v>0</v>
      </c>
      <c r="BJ389" s="19" t="s">
        <v>77</v>
      </c>
      <c r="BK389" s="226">
        <f>ROUND(I389*H389,2)</f>
        <v>0</v>
      </c>
      <c r="BL389" s="19" t="s">
        <v>146</v>
      </c>
      <c r="BM389" s="225" t="s">
        <v>978</v>
      </c>
    </row>
    <row r="390" s="2" customFormat="1">
      <c r="A390" s="40"/>
      <c r="B390" s="41"/>
      <c r="C390" s="42"/>
      <c r="D390" s="227" t="s">
        <v>148</v>
      </c>
      <c r="E390" s="42"/>
      <c r="F390" s="228" t="s">
        <v>515</v>
      </c>
      <c r="G390" s="42"/>
      <c r="H390" s="42"/>
      <c r="I390" s="229"/>
      <c r="J390" s="42"/>
      <c r="K390" s="42"/>
      <c r="L390" s="46"/>
      <c r="M390" s="230"/>
      <c r="N390" s="231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148</v>
      </c>
      <c r="AU390" s="19" t="s">
        <v>79</v>
      </c>
    </row>
    <row r="391" s="15" customFormat="1">
      <c r="A391" s="15"/>
      <c r="B391" s="255"/>
      <c r="C391" s="256"/>
      <c r="D391" s="234" t="s">
        <v>150</v>
      </c>
      <c r="E391" s="257" t="s">
        <v>19</v>
      </c>
      <c r="F391" s="258" t="s">
        <v>507</v>
      </c>
      <c r="G391" s="256"/>
      <c r="H391" s="257" t="s">
        <v>19</v>
      </c>
      <c r="I391" s="259"/>
      <c r="J391" s="256"/>
      <c r="K391" s="256"/>
      <c r="L391" s="260"/>
      <c r="M391" s="261"/>
      <c r="N391" s="262"/>
      <c r="O391" s="262"/>
      <c r="P391" s="262"/>
      <c r="Q391" s="262"/>
      <c r="R391" s="262"/>
      <c r="S391" s="262"/>
      <c r="T391" s="263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4" t="s">
        <v>150</v>
      </c>
      <c r="AU391" s="264" t="s">
        <v>79</v>
      </c>
      <c r="AV391" s="15" t="s">
        <v>77</v>
      </c>
      <c r="AW391" s="15" t="s">
        <v>32</v>
      </c>
      <c r="AX391" s="15" t="s">
        <v>70</v>
      </c>
      <c r="AY391" s="264" t="s">
        <v>139</v>
      </c>
    </row>
    <row r="392" s="13" customFormat="1">
      <c r="A392" s="13"/>
      <c r="B392" s="232"/>
      <c r="C392" s="233"/>
      <c r="D392" s="234" t="s">
        <v>150</v>
      </c>
      <c r="E392" s="235" t="s">
        <v>19</v>
      </c>
      <c r="F392" s="236" t="s">
        <v>976</v>
      </c>
      <c r="G392" s="233"/>
      <c r="H392" s="237">
        <v>6.8200000000000003</v>
      </c>
      <c r="I392" s="238"/>
      <c r="J392" s="233"/>
      <c r="K392" s="233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150</v>
      </c>
      <c r="AU392" s="243" t="s">
        <v>79</v>
      </c>
      <c r="AV392" s="13" t="s">
        <v>79</v>
      </c>
      <c r="AW392" s="13" t="s">
        <v>32</v>
      </c>
      <c r="AX392" s="13" t="s">
        <v>70</v>
      </c>
      <c r="AY392" s="243" t="s">
        <v>139</v>
      </c>
    </row>
    <row r="393" s="13" customFormat="1">
      <c r="A393" s="13"/>
      <c r="B393" s="232"/>
      <c r="C393" s="233"/>
      <c r="D393" s="234" t="s">
        <v>150</v>
      </c>
      <c r="E393" s="235" t="s">
        <v>19</v>
      </c>
      <c r="F393" s="236" t="s">
        <v>977</v>
      </c>
      <c r="G393" s="233"/>
      <c r="H393" s="237">
        <v>6.0300000000000002</v>
      </c>
      <c r="I393" s="238"/>
      <c r="J393" s="233"/>
      <c r="K393" s="233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150</v>
      </c>
      <c r="AU393" s="243" t="s">
        <v>79</v>
      </c>
      <c r="AV393" s="13" t="s">
        <v>79</v>
      </c>
      <c r="AW393" s="13" t="s">
        <v>32</v>
      </c>
      <c r="AX393" s="13" t="s">
        <v>70</v>
      </c>
      <c r="AY393" s="243" t="s">
        <v>139</v>
      </c>
    </row>
    <row r="394" s="14" customFormat="1">
      <c r="A394" s="14"/>
      <c r="B394" s="244"/>
      <c r="C394" s="245"/>
      <c r="D394" s="234" t="s">
        <v>150</v>
      </c>
      <c r="E394" s="246" t="s">
        <v>19</v>
      </c>
      <c r="F394" s="247" t="s">
        <v>152</v>
      </c>
      <c r="G394" s="245"/>
      <c r="H394" s="248">
        <v>12.850000000000001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150</v>
      </c>
      <c r="AU394" s="254" t="s">
        <v>79</v>
      </c>
      <c r="AV394" s="14" t="s">
        <v>146</v>
      </c>
      <c r="AW394" s="14" t="s">
        <v>32</v>
      </c>
      <c r="AX394" s="14" t="s">
        <v>77</v>
      </c>
      <c r="AY394" s="254" t="s">
        <v>139</v>
      </c>
    </row>
    <row r="395" s="13" customFormat="1">
      <c r="A395" s="13"/>
      <c r="B395" s="232"/>
      <c r="C395" s="233"/>
      <c r="D395" s="234" t="s">
        <v>150</v>
      </c>
      <c r="E395" s="233"/>
      <c r="F395" s="236" t="s">
        <v>979</v>
      </c>
      <c r="G395" s="233"/>
      <c r="H395" s="237">
        <v>115.65000000000001</v>
      </c>
      <c r="I395" s="238"/>
      <c r="J395" s="233"/>
      <c r="K395" s="233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150</v>
      </c>
      <c r="AU395" s="243" t="s">
        <v>79</v>
      </c>
      <c r="AV395" s="13" t="s">
        <v>79</v>
      </c>
      <c r="AW395" s="13" t="s">
        <v>4</v>
      </c>
      <c r="AX395" s="13" t="s">
        <v>77</v>
      </c>
      <c r="AY395" s="243" t="s">
        <v>139</v>
      </c>
    </row>
    <row r="396" s="2" customFormat="1" ht="24.15" customHeight="1">
      <c r="A396" s="40"/>
      <c r="B396" s="41"/>
      <c r="C396" s="214" t="s">
        <v>471</v>
      </c>
      <c r="D396" s="214" t="s">
        <v>141</v>
      </c>
      <c r="E396" s="215" t="s">
        <v>523</v>
      </c>
      <c r="F396" s="216" t="s">
        <v>289</v>
      </c>
      <c r="G396" s="217" t="s">
        <v>290</v>
      </c>
      <c r="H396" s="218">
        <v>6.8200000000000003</v>
      </c>
      <c r="I396" s="219"/>
      <c r="J396" s="220">
        <f>ROUND(I396*H396,2)</f>
        <v>0</v>
      </c>
      <c r="K396" s="216" t="s">
        <v>145</v>
      </c>
      <c r="L396" s="46"/>
      <c r="M396" s="221" t="s">
        <v>19</v>
      </c>
      <c r="N396" s="222" t="s">
        <v>41</v>
      </c>
      <c r="O396" s="86"/>
      <c r="P396" s="223">
        <f>O396*H396</f>
        <v>0</v>
      </c>
      <c r="Q396" s="223">
        <v>0</v>
      </c>
      <c r="R396" s="223">
        <f>Q396*H396</f>
        <v>0</v>
      </c>
      <c r="S396" s="223">
        <v>0</v>
      </c>
      <c r="T396" s="224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25" t="s">
        <v>146</v>
      </c>
      <c r="AT396" s="225" t="s">
        <v>141</v>
      </c>
      <c r="AU396" s="225" t="s">
        <v>79</v>
      </c>
      <c r="AY396" s="19" t="s">
        <v>139</v>
      </c>
      <c r="BE396" s="226">
        <f>IF(N396="základní",J396,0)</f>
        <v>0</v>
      </c>
      <c r="BF396" s="226">
        <f>IF(N396="snížená",J396,0)</f>
        <v>0</v>
      </c>
      <c r="BG396" s="226">
        <f>IF(N396="zákl. přenesená",J396,0)</f>
        <v>0</v>
      </c>
      <c r="BH396" s="226">
        <f>IF(N396="sníž. přenesená",J396,0)</f>
        <v>0</v>
      </c>
      <c r="BI396" s="226">
        <f>IF(N396="nulová",J396,0)</f>
        <v>0</v>
      </c>
      <c r="BJ396" s="19" t="s">
        <v>77</v>
      </c>
      <c r="BK396" s="226">
        <f>ROUND(I396*H396,2)</f>
        <v>0</v>
      </c>
      <c r="BL396" s="19" t="s">
        <v>146</v>
      </c>
      <c r="BM396" s="225" t="s">
        <v>980</v>
      </c>
    </row>
    <row r="397" s="2" customFormat="1">
      <c r="A397" s="40"/>
      <c r="B397" s="41"/>
      <c r="C397" s="42"/>
      <c r="D397" s="227" t="s">
        <v>148</v>
      </c>
      <c r="E397" s="42"/>
      <c r="F397" s="228" t="s">
        <v>525</v>
      </c>
      <c r="G397" s="42"/>
      <c r="H397" s="42"/>
      <c r="I397" s="229"/>
      <c r="J397" s="42"/>
      <c r="K397" s="42"/>
      <c r="L397" s="46"/>
      <c r="M397" s="230"/>
      <c r="N397" s="231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148</v>
      </c>
      <c r="AU397" s="19" t="s">
        <v>79</v>
      </c>
    </row>
    <row r="398" s="13" customFormat="1">
      <c r="A398" s="13"/>
      <c r="B398" s="232"/>
      <c r="C398" s="233"/>
      <c r="D398" s="234" t="s">
        <v>150</v>
      </c>
      <c r="E398" s="235" t="s">
        <v>19</v>
      </c>
      <c r="F398" s="236" t="s">
        <v>976</v>
      </c>
      <c r="G398" s="233"/>
      <c r="H398" s="237">
        <v>6.8200000000000003</v>
      </c>
      <c r="I398" s="238"/>
      <c r="J398" s="233"/>
      <c r="K398" s="233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150</v>
      </c>
      <c r="AU398" s="243" t="s">
        <v>79</v>
      </c>
      <c r="AV398" s="13" t="s">
        <v>79</v>
      </c>
      <c r="AW398" s="13" t="s">
        <v>32</v>
      </c>
      <c r="AX398" s="13" t="s">
        <v>70</v>
      </c>
      <c r="AY398" s="243" t="s">
        <v>139</v>
      </c>
    </row>
    <row r="399" s="14" customFormat="1">
      <c r="A399" s="14"/>
      <c r="B399" s="244"/>
      <c r="C399" s="245"/>
      <c r="D399" s="234" t="s">
        <v>150</v>
      </c>
      <c r="E399" s="246" t="s">
        <v>19</v>
      </c>
      <c r="F399" s="247" t="s">
        <v>152</v>
      </c>
      <c r="G399" s="245"/>
      <c r="H399" s="248">
        <v>6.8200000000000003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4" t="s">
        <v>150</v>
      </c>
      <c r="AU399" s="254" t="s">
        <v>79</v>
      </c>
      <c r="AV399" s="14" t="s">
        <v>146</v>
      </c>
      <c r="AW399" s="14" t="s">
        <v>32</v>
      </c>
      <c r="AX399" s="14" t="s">
        <v>77</v>
      </c>
      <c r="AY399" s="254" t="s">
        <v>139</v>
      </c>
    </row>
    <row r="400" s="2" customFormat="1" ht="24.15" customHeight="1">
      <c r="A400" s="40"/>
      <c r="B400" s="41"/>
      <c r="C400" s="214" t="s">
        <v>477</v>
      </c>
      <c r="D400" s="214" t="s">
        <v>141</v>
      </c>
      <c r="E400" s="215" t="s">
        <v>527</v>
      </c>
      <c r="F400" s="216" t="s">
        <v>528</v>
      </c>
      <c r="G400" s="217" t="s">
        <v>290</v>
      </c>
      <c r="H400" s="218">
        <v>6.0300000000000002</v>
      </c>
      <c r="I400" s="219"/>
      <c r="J400" s="220">
        <f>ROUND(I400*H400,2)</f>
        <v>0</v>
      </c>
      <c r="K400" s="216" t="s">
        <v>145</v>
      </c>
      <c r="L400" s="46"/>
      <c r="M400" s="221" t="s">
        <v>19</v>
      </c>
      <c r="N400" s="222" t="s">
        <v>41</v>
      </c>
      <c r="O400" s="86"/>
      <c r="P400" s="223">
        <f>O400*H400</f>
        <v>0</v>
      </c>
      <c r="Q400" s="223">
        <v>0</v>
      </c>
      <c r="R400" s="223">
        <f>Q400*H400</f>
        <v>0</v>
      </c>
      <c r="S400" s="223">
        <v>0</v>
      </c>
      <c r="T400" s="224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5" t="s">
        <v>146</v>
      </c>
      <c r="AT400" s="225" t="s">
        <v>141</v>
      </c>
      <c r="AU400" s="225" t="s">
        <v>79</v>
      </c>
      <c r="AY400" s="19" t="s">
        <v>139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9" t="s">
        <v>77</v>
      </c>
      <c r="BK400" s="226">
        <f>ROUND(I400*H400,2)</f>
        <v>0</v>
      </c>
      <c r="BL400" s="19" t="s">
        <v>146</v>
      </c>
      <c r="BM400" s="225" t="s">
        <v>981</v>
      </c>
    </row>
    <row r="401" s="2" customFormat="1">
      <c r="A401" s="40"/>
      <c r="B401" s="41"/>
      <c r="C401" s="42"/>
      <c r="D401" s="227" t="s">
        <v>148</v>
      </c>
      <c r="E401" s="42"/>
      <c r="F401" s="228" t="s">
        <v>530</v>
      </c>
      <c r="G401" s="42"/>
      <c r="H401" s="42"/>
      <c r="I401" s="229"/>
      <c r="J401" s="42"/>
      <c r="K401" s="42"/>
      <c r="L401" s="46"/>
      <c r="M401" s="230"/>
      <c r="N401" s="231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148</v>
      </c>
      <c r="AU401" s="19" t="s">
        <v>79</v>
      </c>
    </row>
    <row r="402" s="13" customFormat="1">
      <c r="A402" s="13"/>
      <c r="B402" s="232"/>
      <c r="C402" s="233"/>
      <c r="D402" s="234" t="s">
        <v>150</v>
      </c>
      <c r="E402" s="235" t="s">
        <v>19</v>
      </c>
      <c r="F402" s="236" t="s">
        <v>977</v>
      </c>
      <c r="G402" s="233"/>
      <c r="H402" s="237">
        <v>6.0300000000000002</v>
      </c>
      <c r="I402" s="238"/>
      <c r="J402" s="233"/>
      <c r="K402" s="233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150</v>
      </c>
      <c r="AU402" s="243" t="s">
        <v>79</v>
      </c>
      <c r="AV402" s="13" t="s">
        <v>79</v>
      </c>
      <c r="AW402" s="13" t="s">
        <v>32</v>
      </c>
      <c r="AX402" s="13" t="s">
        <v>70</v>
      </c>
      <c r="AY402" s="243" t="s">
        <v>139</v>
      </c>
    </row>
    <row r="403" s="14" customFormat="1">
      <c r="A403" s="14"/>
      <c r="B403" s="244"/>
      <c r="C403" s="245"/>
      <c r="D403" s="234" t="s">
        <v>150</v>
      </c>
      <c r="E403" s="246" t="s">
        <v>19</v>
      </c>
      <c r="F403" s="247" t="s">
        <v>152</v>
      </c>
      <c r="G403" s="245"/>
      <c r="H403" s="248">
        <v>6.0300000000000002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150</v>
      </c>
      <c r="AU403" s="254" t="s">
        <v>79</v>
      </c>
      <c r="AV403" s="14" t="s">
        <v>146</v>
      </c>
      <c r="AW403" s="14" t="s">
        <v>32</v>
      </c>
      <c r="AX403" s="14" t="s">
        <v>77</v>
      </c>
      <c r="AY403" s="254" t="s">
        <v>139</v>
      </c>
    </row>
    <row r="404" s="12" customFormat="1" ht="22.8" customHeight="1">
      <c r="A404" s="12"/>
      <c r="B404" s="198"/>
      <c r="C404" s="199"/>
      <c r="D404" s="200" t="s">
        <v>69</v>
      </c>
      <c r="E404" s="212" t="s">
        <v>531</v>
      </c>
      <c r="F404" s="212" t="s">
        <v>532</v>
      </c>
      <c r="G404" s="199"/>
      <c r="H404" s="199"/>
      <c r="I404" s="202"/>
      <c r="J404" s="213">
        <f>BK404</f>
        <v>0</v>
      </c>
      <c r="K404" s="199"/>
      <c r="L404" s="204"/>
      <c r="M404" s="205"/>
      <c r="N404" s="206"/>
      <c r="O404" s="206"/>
      <c r="P404" s="207">
        <f>SUM(P405:P406)</f>
        <v>0</v>
      </c>
      <c r="Q404" s="206"/>
      <c r="R404" s="207">
        <f>SUM(R405:R406)</f>
        <v>0</v>
      </c>
      <c r="S404" s="206"/>
      <c r="T404" s="208">
        <f>SUM(T405:T406)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9" t="s">
        <v>77</v>
      </c>
      <c r="AT404" s="210" t="s">
        <v>69</v>
      </c>
      <c r="AU404" s="210" t="s">
        <v>77</v>
      </c>
      <c r="AY404" s="209" t="s">
        <v>139</v>
      </c>
      <c r="BK404" s="211">
        <f>SUM(BK405:BK406)</f>
        <v>0</v>
      </c>
    </row>
    <row r="405" s="2" customFormat="1" ht="24.15" customHeight="1">
      <c r="A405" s="40"/>
      <c r="B405" s="41"/>
      <c r="C405" s="214" t="s">
        <v>483</v>
      </c>
      <c r="D405" s="214" t="s">
        <v>141</v>
      </c>
      <c r="E405" s="215" t="s">
        <v>534</v>
      </c>
      <c r="F405" s="216" t="s">
        <v>535</v>
      </c>
      <c r="G405" s="217" t="s">
        <v>290</v>
      </c>
      <c r="H405" s="218">
        <v>18.478000000000002</v>
      </c>
      <c r="I405" s="219"/>
      <c r="J405" s="220">
        <f>ROUND(I405*H405,2)</f>
        <v>0</v>
      </c>
      <c r="K405" s="216" t="s">
        <v>145</v>
      </c>
      <c r="L405" s="46"/>
      <c r="M405" s="221" t="s">
        <v>19</v>
      </c>
      <c r="N405" s="222" t="s">
        <v>41</v>
      </c>
      <c r="O405" s="86"/>
      <c r="P405" s="223">
        <f>O405*H405</f>
        <v>0</v>
      </c>
      <c r="Q405" s="223">
        <v>0</v>
      </c>
      <c r="R405" s="223">
        <f>Q405*H405</f>
        <v>0</v>
      </c>
      <c r="S405" s="223">
        <v>0</v>
      </c>
      <c r="T405" s="224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25" t="s">
        <v>146</v>
      </c>
      <c r="AT405" s="225" t="s">
        <v>141</v>
      </c>
      <c r="AU405" s="225" t="s">
        <v>79</v>
      </c>
      <c r="AY405" s="19" t="s">
        <v>139</v>
      </c>
      <c r="BE405" s="226">
        <f>IF(N405="základní",J405,0)</f>
        <v>0</v>
      </c>
      <c r="BF405" s="226">
        <f>IF(N405="snížená",J405,0)</f>
        <v>0</v>
      </c>
      <c r="BG405" s="226">
        <f>IF(N405="zákl. přenesená",J405,0)</f>
        <v>0</v>
      </c>
      <c r="BH405" s="226">
        <f>IF(N405="sníž. přenesená",J405,0)</f>
        <v>0</v>
      </c>
      <c r="BI405" s="226">
        <f>IF(N405="nulová",J405,0)</f>
        <v>0</v>
      </c>
      <c r="BJ405" s="19" t="s">
        <v>77</v>
      </c>
      <c r="BK405" s="226">
        <f>ROUND(I405*H405,2)</f>
        <v>0</v>
      </c>
      <c r="BL405" s="19" t="s">
        <v>146</v>
      </c>
      <c r="BM405" s="225" t="s">
        <v>982</v>
      </c>
    </row>
    <row r="406" s="2" customFormat="1">
      <c r="A406" s="40"/>
      <c r="B406" s="41"/>
      <c r="C406" s="42"/>
      <c r="D406" s="227" t="s">
        <v>148</v>
      </c>
      <c r="E406" s="42"/>
      <c r="F406" s="228" t="s">
        <v>537</v>
      </c>
      <c r="G406" s="42"/>
      <c r="H406" s="42"/>
      <c r="I406" s="229"/>
      <c r="J406" s="42"/>
      <c r="K406" s="42"/>
      <c r="L406" s="46"/>
      <c r="M406" s="286"/>
      <c r="N406" s="287"/>
      <c r="O406" s="288"/>
      <c r="P406" s="288"/>
      <c r="Q406" s="288"/>
      <c r="R406" s="288"/>
      <c r="S406" s="288"/>
      <c r="T406" s="289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148</v>
      </c>
      <c r="AU406" s="19" t="s">
        <v>79</v>
      </c>
    </row>
    <row r="407" s="2" customFormat="1" ht="6.96" customHeight="1">
      <c r="A407" s="40"/>
      <c r="B407" s="61"/>
      <c r="C407" s="62"/>
      <c r="D407" s="62"/>
      <c r="E407" s="62"/>
      <c r="F407" s="62"/>
      <c r="G407" s="62"/>
      <c r="H407" s="62"/>
      <c r="I407" s="62"/>
      <c r="J407" s="62"/>
      <c r="K407" s="62"/>
      <c r="L407" s="46"/>
      <c r="M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</row>
  </sheetData>
  <sheetProtection sheet="1" autoFilter="0" formatColumns="0" formatRows="0" objects="1" scenarios="1" spinCount="100000" saltValue="WecfNhilnDqpRO5j1i1sgiRTqcYX1JTsxl0xVLlsJQNqwonV7fcuKQkoPFj+rcratXVLF41p4DQq3z0OJbNJDw==" hashValue="w1ZO19HnAEDbqepM/iljot6QVOBJcl6XImVkEIP87RvGVBJSFFTFRpMbMIsPsR8pvu20zJ3B5BWbNZlbYOHiEg==" algorithmName="SHA-512" password="CC51"/>
  <autoFilter ref="C91:K4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2_01/113106123"/>
    <hyperlink ref="F100" r:id="rId2" display="https://podminky.urs.cz/item/CS_URS_2022_01/113106151"/>
    <hyperlink ref="F104" r:id="rId3" display="https://podminky.urs.cz/item/CS_URS_2022_01/113107421"/>
    <hyperlink ref="F109" r:id="rId4" display="https://podminky.urs.cz/item/CS_URS_2022_01/113107523"/>
    <hyperlink ref="F116" r:id="rId5" display="https://podminky.urs.cz/item/CS_URS_2022_01/113107524"/>
    <hyperlink ref="F121" r:id="rId6" display="https://podminky.urs.cz/item/CS_URS_2022_01/113107542"/>
    <hyperlink ref="F125" r:id="rId7" display="https://podminky.urs.cz/item/CS_URS_2022_01/113154123"/>
    <hyperlink ref="F129" r:id="rId8" display="https://podminky.urs.cz/item/CS_URS_2022_01/113202111"/>
    <hyperlink ref="F133" r:id="rId9" display="https://podminky.urs.cz/item/CS_URS_2022_01/119001405"/>
    <hyperlink ref="F137" r:id="rId10" display="https://podminky.urs.cz/item/CS_URS_2022_01/119001421"/>
    <hyperlink ref="F141" r:id="rId11" display="https://podminky.urs.cz/item/CS_URS_2022_01/121151103"/>
    <hyperlink ref="F145" r:id="rId12" display="https://podminky.urs.cz/item/CS_URS_2022_01/132254204"/>
    <hyperlink ref="F157" r:id="rId13" display="https://podminky.urs.cz/item/CS_URS_2022_01/139001101"/>
    <hyperlink ref="F162" r:id="rId14" display="https://podminky.urs.cz/item/CS_URS_2022_01/151811132"/>
    <hyperlink ref="F166" r:id="rId15" display="https://podminky.urs.cz/item/CS_URS_2022_01/151811232"/>
    <hyperlink ref="F168" r:id="rId16" display="https://podminky.urs.cz/item/CS_URS_2022_01/162251102"/>
    <hyperlink ref="F177" r:id="rId17" display="https://podminky.urs.cz/item/CS_URS_2022_01/162751117"/>
    <hyperlink ref="F194" r:id="rId18" display="https://podminky.urs.cz/item/CS_URS_2022_01/167151101"/>
    <hyperlink ref="F200" r:id="rId19" display="https://podminky.urs.cz/item/CS_URS_2022_01/171201231"/>
    <hyperlink ref="F218" r:id="rId20" display="https://podminky.urs.cz/item/CS_URS_2022_01/171251201"/>
    <hyperlink ref="F224" r:id="rId21" display="https://podminky.urs.cz/item/CS_URS_2022_01/174101101"/>
    <hyperlink ref="F229" r:id="rId22" display="https://podminky.urs.cz/item/CS_URS_2022_01/174101101"/>
    <hyperlink ref="F236" r:id="rId23" display="https://podminky.urs.cz/item/CS_URS_2022_01/174101101"/>
    <hyperlink ref="F280" r:id="rId24" display="https://podminky.urs.cz/item/CS_URS_2022_01/175151101"/>
    <hyperlink ref="F291" r:id="rId25" display="https://podminky.urs.cz/item/CS_URS_2022_01/181351003"/>
    <hyperlink ref="F295" r:id="rId26" display="https://podminky.urs.cz/item/CS_URS_2022_01/181411131"/>
    <hyperlink ref="F301" r:id="rId27" display="https://podminky.urs.cz/item/CS_URS_2022_01/181912111"/>
    <hyperlink ref="F306" r:id="rId28" display="https://podminky.urs.cz/item/CS_URS_2022_01/451541111"/>
    <hyperlink ref="F313" r:id="rId29" display="https://podminky.urs.cz/item/CS_URS_2022_01/564831011"/>
    <hyperlink ref="F320" r:id="rId30" display="https://podminky.urs.cz/item/CS_URS_2022_01/564851011"/>
    <hyperlink ref="F328" r:id="rId31" display="https://podminky.urs.cz/item/CS_URS_2022_01/564871016"/>
    <hyperlink ref="F332" r:id="rId32" display="https://podminky.urs.cz/item/CS_URS_2022_01/565145111"/>
    <hyperlink ref="F336" r:id="rId33" display="https://podminky.urs.cz/item/CS_URS_2022_01/573111112"/>
    <hyperlink ref="F340" r:id="rId34" display="https://podminky.urs.cz/item/CS_URS_2022_01/573211109"/>
    <hyperlink ref="F344" r:id="rId35" display="https://podminky.urs.cz/item/CS_URS_2022_01/577134131"/>
    <hyperlink ref="F348" r:id="rId36" display="https://podminky.urs.cz/item/CS_URS_2022_01/591111111"/>
    <hyperlink ref="F352" r:id="rId37" display="https://podminky.urs.cz/item/CS_URS_2022_01/596211110"/>
    <hyperlink ref="F357" r:id="rId38" display="https://podminky.urs.cz/item/CS_URS_2022_01/916131213"/>
    <hyperlink ref="F361" r:id="rId39" display="https://podminky.urs.cz/item/CS_URS_2022_01/916241213"/>
    <hyperlink ref="F365" r:id="rId40" display="https://podminky.urs.cz/item/CS_URS_2022_01/919112114"/>
    <hyperlink ref="F369" r:id="rId41" display="https://podminky.urs.cz/item/CS_URS_2022_01/919121132"/>
    <hyperlink ref="F371" r:id="rId42" display="https://podminky.urs.cz/item/CS_URS_2022_01/919735112"/>
    <hyperlink ref="F375" r:id="rId43" display="https://podminky.urs.cz/item/CS_URS_2022_01/979024442"/>
    <hyperlink ref="F379" r:id="rId44" display="https://podminky.urs.cz/item/CS_URS_2022_01/979054441"/>
    <hyperlink ref="F384" r:id="rId45" display="https://podminky.urs.cz/item/CS_URS_2022_01/997221561"/>
    <hyperlink ref="F390" r:id="rId46" display="https://podminky.urs.cz/item/CS_URS_2022_01/997221569"/>
    <hyperlink ref="F397" r:id="rId47" display="https://podminky.urs.cz/item/CS_URS_2022_01/997221873"/>
    <hyperlink ref="F401" r:id="rId48" display="https://podminky.urs.cz/item/CS_URS_2022_01/997221875"/>
    <hyperlink ref="F406" r:id="rId49" display="https://podminky.urs.cz/item/CS_URS_2022_01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1" customFormat="1" ht="12" customHeight="1">
      <c r="B8" s="22"/>
      <c r="D8" s="144" t="s">
        <v>109</v>
      </c>
      <c r="L8" s="22"/>
    </row>
    <row r="9" s="2" customFormat="1" ht="16.5" customHeight="1">
      <c r="A9" s="40"/>
      <c r="B9" s="46"/>
      <c r="C9" s="40"/>
      <c r="D9" s="40"/>
      <c r="E9" s="145" t="s">
        <v>872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983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27. 5. 2022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34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36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38</v>
      </c>
      <c r="G34" s="40"/>
      <c r="H34" s="40"/>
      <c r="I34" s="156" t="s">
        <v>37</v>
      </c>
      <c r="J34" s="156" t="s">
        <v>39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40</v>
      </c>
      <c r="E35" s="144" t="s">
        <v>41</v>
      </c>
      <c r="F35" s="158">
        <f>ROUND((SUM(BE92:BE199)),  2)</f>
        <v>0</v>
      </c>
      <c r="G35" s="40"/>
      <c r="H35" s="40"/>
      <c r="I35" s="159">
        <v>0.20999999999999999</v>
      </c>
      <c r="J35" s="158">
        <f>ROUND(((SUM(BE92:BE199))*I35),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42</v>
      </c>
      <c r="F36" s="158">
        <f>ROUND((SUM(BF92:BF199)),  2)</f>
        <v>0</v>
      </c>
      <c r="G36" s="40"/>
      <c r="H36" s="40"/>
      <c r="I36" s="159">
        <v>0.14999999999999999</v>
      </c>
      <c r="J36" s="158">
        <f>ROUND(((SUM(BF92:BF199))*I36),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43</v>
      </c>
      <c r="F37" s="158">
        <f>ROUND((SUM(BG92:BG199)),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44</v>
      </c>
      <c r="F38" s="158">
        <f>ROUND((SUM(BH92:BH199)),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45</v>
      </c>
      <c r="F39" s="158">
        <f>ROUND((SUM(BI92:BI199)),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46</v>
      </c>
      <c r="E41" s="162"/>
      <c r="F41" s="162"/>
      <c r="G41" s="163" t="s">
        <v>47</v>
      </c>
      <c r="H41" s="164" t="s">
        <v>48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Buchlovice - oprava části vodovodního řadu B-2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872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002.002 - Výpis materiálu - řad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Buchlovice</v>
      </c>
      <c r="G56" s="42"/>
      <c r="H56" s="42"/>
      <c r="I56" s="34" t="s">
        <v>23</v>
      </c>
      <c r="J56" s="74" t="str">
        <f>IF(J14="","",J14)</f>
        <v>27. 5. 2022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114</v>
      </c>
      <c r="D61" s="173"/>
      <c r="E61" s="173"/>
      <c r="F61" s="173"/>
      <c r="G61" s="173"/>
      <c r="H61" s="173"/>
      <c r="I61" s="173"/>
      <c r="J61" s="174" t="s">
        <v>115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68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116</v>
      </c>
    </row>
    <row r="64" s="9" customFormat="1" ht="24.96" customHeight="1">
      <c r="A64" s="9"/>
      <c r="B64" s="176"/>
      <c r="C64" s="177"/>
      <c r="D64" s="178" t="s">
        <v>117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118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539</v>
      </c>
      <c r="E66" s="184"/>
      <c r="F66" s="184"/>
      <c r="G66" s="184"/>
      <c r="H66" s="184"/>
      <c r="I66" s="184"/>
      <c r="J66" s="185">
        <f>J100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540</v>
      </c>
      <c r="E67" s="184"/>
      <c r="F67" s="184"/>
      <c r="G67" s="184"/>
      <c r="H67" s="184"/>
      <c r="I67" s="184"/>
      <c r="J67" s="185">
        <f>J107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541</v>
      </c>
      <c r="E68" s="184"/>
      <c r="F68" s="184"/>
      <c r="G68" s="184"/>
      <c r="H68" s="184"/>
      <c r="I68" s="184"/>
      <c r="J68" s="185">
        <f>J165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542</v>
      </c>
      <c r="E69" s="184"/>
      <c r="F69" s="184"/>
      <c r="G69" s="184"/>
      <c r="H69" s="184"/>
      <c r="I69" s="184"/>
      <c r="J69" s="185">
        <f>J169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123</v>
      </c>
      <c r="E70" s="184"/>
      <c r="F70" s="184"/>
      <c r="G70" s="184"/>
      <c r="H70" s="184"/>
      <c r="I70" s="184"/>
      <c r="J70" s="185">
        <f>J197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124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Buchlovice - oprava části vodovodního řadu B-2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109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872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111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002.002 - Výpis materiálu - řad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Buchlovice</v>
      </c>
      <c r="G86" s="42"/>
      <c r="H86" s="42"/>
      <c r="I86" s="34" t="s">
        <v>23</v>
      </c>
      <c r="J86" s="74" t="str">
        <f>IF(J14="","",J14)</f>
        <v>27. 5. 2022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 xml:space="preserve"> </v>
      </c>
      <c r="G88" s="42"/>
      <c r="H88" s="42"/>
      <c r="I88" s="34" t="s">
        <v>31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33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125</v>
      </c>
      <c r="D91" s="190" t="s">
        <v>55</v>
      </c>
      <c r="E91" s="190" t="s">
        <v>51</v>
      </c>
      <c r="F91" s="190" t="s">
        <v>52</v>
      </c>
      <c r="G91" s="190" t="s">
        <v>126</v>
      </c>
      <c r="H91" s="190" t="s">
        <v>127</v>
      </c>
      <c r="I91" s="190" t="s">
        <v>128</v>
      </c>
      <c r="J91" s="190" t="s">
        <v>115</v>
      </c>
      <c r="K91" s="191" t="s">
        <v>129</v>
      </c>
      <c r="L91" s="192"/>
      <c r="M91" s="94" t="s">
        <v>19</v>
      </c>
      <c r="N91" s="95" t="s">
        <v>40</v>
      </c>
      <c r="O91" s="95" t="s">
        <v>130</v>
      </c>
      <c r="P91" s="95" t="s">
        <v>131</v>
      </c>
      <c r="Q91" s="95" t="s">
        <v>132</v>
      </c>
      <c r="R91" s="95" t="s">
        <v>133</v>
      </c>
      <c r="S91" s="95" t="s">
        <v>134</v>
      </c>
      <c r="T91" s="96" t="s">
        <v>135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136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4.3544152670000003</v>
      </c>
      <c r="S92" s="98"/>
      <c r="T92" s="196">
        <f>T93</f>
        <v>0.28859000000000001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69</v>
      </c>
      <c r="AU92" s="19" t="s">
        <v>116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69</v>
      </c>
      <c r="E93" s="201" t="s">
        <v>137</v>
      </c>
      <c r="F93" s="201" t="s">
        <v>138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P94+P100+P107+P165+P169+P197</f>
        <v>0</v>
      </c>
      <c r="Q93" s="206"/>
      <c r="R93" s="207">
        <f>R94+R100+R107+R165+R169+R197</f>
        <v>4.3544152670000003</v>
      </c>
      <c r="S93" s="206"/>
      <c r="T93" s="208">
        <f>T94+T100+T107+T165+T169+T197</f>
        <v>0.28859000000000001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77</v>
      </c>
      <c r="AT93" s="210" t="s">
        <v>69</v>
      </c>
      <c r="AU93" s="210" t="s">
        <v>70</v>
      </c>
      <c r="AY93" s="209" t="s">
        <v>139</v>
      </c>
      <c r="BK93" s="211">
        <f>BK94+BK100+BK107+BK165+BK169+BK197</f>
        <v>0</v>
      </c>
    </row>
    <row r="94" s="12" customFormat="1" ht="22.8" customHeight="1">
      <c r="A94" s="12"/>
      <c r="B94" s="198"/>
      <c r="C94" s="199"/>
      <c r="D94" s="200" t="s">
        <v>69</v>
      </c>
      <c r="E94" s="212" t="s">
        <v>77</v>
      </c>
      <c r="F94" s="212" t="s">
        <v>140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SUM(P95:P99)</f>
        <v>0</v>
      </c>
      <c r="Q94" s="206"/>
      <c r="R94" s="207">
        <f>SUM(R95:R99)</f>
        <v>0</v>
      </c>
      <c r="S94" s="206"/>
      <c r="T94" s="208">
        <f>SUM(T95:T99)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77</v>
      </c>
      <c r="AT94" s="210" t="s">
        <v>69</v>
      </c>
      <c r="AU94" s="210" t="s">
        <v>77</v>
      </c>
      <c r="AY94" s="209" t="s">
        <v>139</v>
      </c>
      <c r="BK94" s="211">
        <f>SUM(BK95:BK99)</f>
        <v>0</v>
      </c>
    </row>
    <row r="95" s="2" customFormat="1" ht="16.5" customHeight="1">
      <c r="A95" s="40"/>
      <c r="B95" s="41"/>
      <c r="C95" s="214" t="s">
        <v>77</v>
      </c>
      <c r="D95" s="214" t="s">
        <v>141</v>
      </c>
      <c r="E95" s="215" t="s">
        <v>543</v>
      </c>
      <c r="F95" s="216" t="s">
        <v>544</v>
      </c>
      <c r="G95" s="217" t="s">
        <v>202</v>
      </c>
      <c r="H95" s="218">
        <v>0.80000000000000004</v>
      </c>
      <c r="I95" s="219"/>
      <c r="J95" s="220">
        <f>ROUND(I95*H95,2)</f>
        <v>0</v>
      </c>
      <c r="K95" s="216" t="s">
        <v>145</v>
      </c>
      <c r="L95" s="46"/>
      <c r="M95" s="221" t="s">
        <v>19</v>
      </c>
      <c r="N95" s="222" t="s">
        <v>41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146</v>
      </c>
      <c r="AT95" s="225" t="s">
        <v>141</v>
      </c>
      <c r="AU95" s="225" t="s">
        <v>79</v>
      </c>
      <c r="AY95" s="19" t="s">
        <v>139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77</v>
      </c>
      <c r="BK95" s="226">
        <f>ROUND(I95*H95,2)</f>
        <v>0</v>
      </c>
      <c r="BL95" s="19" t="s">
        <v>146</v>
      </c>
      <c r="BM95" s="225" t="s">
        <v>984</v>
      </c>
    </row>
    <row r="96" s="2" customFormat="1">
      <c r="A96" s="40"/>
      <c r="B96" s="41"/>
      <c r="C96" s="42"/>
      <c r="D96" s="227" t="s">
        <v>148</v>
      </c>
      <c r="E96" s="42"/>
      <c r="F96" s="228" t="s">
        <v>546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148</v>
      </c>
      <c r="AU96" s="19" t="s">
        <v>79</v>
      </c>
    </row>
    <row r="97" s="15" customFormat="1">
      <c r="A97" s="15"/>
      <c r="B97" s="255"/>
      <c r="C97" s="256"/>
      <c r="D97" s="234" t="s">
        <v>150</v>
      </c>
      <c r="E97" s="257" t="s">
        <v>19</v>
      </c>
      <c r="F97" s="258" t="s">
        <v>547</v>
      </c>
      <c r="G97" s="256"/>
      <c r="H97" s="257" t="s">
        <v>19</v>
      </c>
      <c r="I97" s="259"/>
      <c r="J97" s="256"/>
      <c r="K97" s="256"/>
      <c r="L97" s="260"/>
      <c r="M97" s="261"/>
      <c r="N97" s="262"/>
      <c r="O97" s="262"/>
      <c r="P97" s="262"/>
      <c r="Q97" s="262"/>
      <c r="R97" s="262"/>
      <c r="S97" s="262"/>
      <c r="T97" s="263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4" t="s">
        <v>150</v>
      </c>
      <c r="AU97" s="264" t="s">
        <v>79</v>
      </c>
      <c r="AV97" s="15" t="s">
        <v>77</v>
      </c>
      <c r="AW97" s="15" t="s">
        <v>32</v>
      </c>
      <c r="AX97" s="15" t="s">
        <v>70</v>
      </c>
      <c r="AY97" s="264" t="s">
        <v>139</v>
      </c>
    </row>
    <row r="98" s="13" customFormat="1">
      <c r="A98" s="13"/>
      <c r="B98" s="232"/>
      <c r="C98" s="233"/>
      <c r="D98" s="234" t="s">
        <v>150</v>
      </c>
      <c r="E98" s="235" t="s">
        <v>19</v>
      </c>
      <c r="F98" s="236" t="s">
        <v>985</v>
      </c>
      <c r="G98" s="233"/>
      <c r="H98" s="237">
        <v>0.80000000000000004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150</v>
      </c>
      <c r="AU98" s="243" t="s">
        <v>79</v>
      </c>
      <c r="AV98" s="13" t="s">
        <v>79</v>
      </c>
      <c r="AW98" s="13" t="s">
        <v>32</v>
      </c>
      <c r="AX98" s="13" t="s">
        <v>70</v>
      </c>
      <c r="AY98" s="243" t="s">
        <v>139</v>
      </c>
    </row>
    <row r="99" s="14" customFormat="1">
      <c r="A99" s="14"/>
      <c r="B99" s="244"/>
      <c r="C99" s="245"/>
      <c r="D99" s="234" t="s">
        <v>150</v>
      </c>
      <c r="E99" s="246" t="s">
        <v>19</v>
      </c>
      <c r="F99" s="247" t="s">
        <v>152</v>
      </c>
      <c r="G99" s="245"/>
      <c r="H99" s="248">
        <v>0.80000000000000004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150</v>
      </c>
      <c r="AU99" s="254" t="s">
        <v>79</v>
      </c>
      <c r="AV99" s="14" t="s">
        <v>146</v>
      </c>
      <c r="AW99" s="14" t="s">
        <v>32</v>
      </c>
      <c r="AX99" s="14" t="s">
        <v>77</v>
      </c>
      <c r="AY99" s="254" t="s">
        <v>139</v>
      </c>
    </row>
    <row r="100" s="12" customFormat="1" ht="22.8" customHeight="1">
      <c r="A100" s="12"/>
      <c r="B100" s="198"/>
      <c r="C100" s="199"/>
      <c r="D100" s="200" t="s">
        <v>69</v>
      </c>
      <c r="E100" s="212" t="s">
        <v>158</v>
      </c>
      <c r="F100" s="212" t="s">
        <v>549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SUM(P101:P106)</f>
        <v>0</v>
      </c>
      <c r="Q100" s="206"/>
      <c r="R100" s="207">
        <f>SUM(R101:R106)</f>
        <v>0.17488799999999999</v>
      </c>
      <c r="S100" s="206"/>
      <c r="T100" s="208">
        <f>SUM(T101:T106)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77</v>
      </c>
      <c r="AT100" s="210" t="s">
        <v>69</v>
      </c>
      <c r="AU100" s="210" t="s">
        <v>77</v>
      </c>
      <c r="AY100" s="209" t="s">
        <v>139</v>
      </c>
      <c r="BK100" s="211">
        <f>SUM(BK101:BK106)</f>
        <v>0</v>
      </c>
    </row>
    <row r="101" s="2" customFormat="1" ht="24.15" customHeight="1">
      <c r="A101" s="40"/>
      <c r="B101" s="41"/>
      <c r="C101" s="214" t="s">
        <v>79</v>
      </c>
      <c r="D101" s="214" t="s">
        <v>141</v>
      </c>
      <c r="E101" s="215" t="s">
        <v>550</v>
      </c>
      <c r="F101" s="216" t="s">
        <v>551</v>
      </c>
      <c r="G101" s="217" t="s">
        <v>552</v>
      </c>
      <c r="H101" s="218">
        <v>1</v>
      </c>
      <c r="I101" s="219"/>
      <c r="J101" s="220">
        <f>ROUND(I101*H101,2)</f>
        <v>0</v>
      </c>
      <c r="K101" s="216" t="s">
        <v>19</v>
      </c>
      <c r="L101" s="46"/>
      <c r="M101" s="221" t="s">
        <v>19</v>
      </c>
      <c r="N101" s="222" t="s">
        <v>41</v>
      </c>
      <c r="O101" s="86"/>
      <c r="P101" s="223">
        <f>O101*H101</f>
        <v>0</v>
      </c>
      <c r="Q101" s="223">
        <v>0.17488799999999999</v>
      </c>
      <c r="R101" s="223">
        <f>Q101*H101</f>
        <v>0.17488799999999999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146</v>
      </c>
      <c r="AT101" s="225" t="s">
        <v>141</v>
      </c>
      <c r="AU101" s="225" t="s">
        <v>79</v>
      </c>
      <c r="AY101" s="19" t="s">
        <v>139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77</v>
      </c>
      <c r="BK101" s="226">
        <f>ROUND(I101*H101,2)</f>
        <v>0</v>
      </c>
      <c r="BL101" s="19" t="s">
        <v>146</v>
      </c>
      <c r="BM101" s="225" t="s">
        <v>986</v>
      </c>
    </row>
    <row r="102" s="13" customFormat="1">
      <c r="A102" s="13"/>
      <c r="B102" s="232"/>
      <c r="C102" s="233"/>
      <c r="D102" s="234" t="s">
        <v>150</v>
      </c>
      <c r="E102" s="235" t="s">
        <v>19</v>
      </c>
      <c r="F102" s="236" t="s">
        <v>987</v>
      </c>
      <c r="G102" s="233"/>
      <c r="H102" s="237">
        <v>1</v>
      </c>
      <c r="I102" s="238"/>
      <c r="J102" s="233"/>
      <c r="K102" s="233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150</v>
      </c>
      <c r="AU102" s="243" t="s">
        <v>79</v>
      </c>
      <c r="AV102" s="13" t="s">
        <v>79</v>
      </c>
      <c r="AW102" s="13" t="s">
        <v>32</v>
      </c>
      <c r="AX102" s="13" t="s">
        <v>70</v>
      </c>
      <c r="AY102" s="243" t="s">
        <v>139</v>
      </c>
    </row>
    <row r="103" s="14" customFormat="1">
      <c r="A103" s="14"/>
      <c r="B103" s="244"/>
      <c r="C103" s="245"/>
      <c r="D103" s="234" t="s">
        <v>150</v>
      </c>
      <c r="E103" s="246" t="s">
        <v>19</v>
      </c>
      <c r="F103" s="247" t="s">
        <v>152</v>
      </c>
      <c r="G103" s="245"/>
      <c r="H103" s="248">
        <v>1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150</v>
      </c>
      <c r="AU103" s="254" t="s">
        <v>79</v>
      </c>
      <c r="AV103" s="14" t="s">
        <v>146</v>
      </c>
      <c r="AW103" s="14" t="s">
        <v>32</v>
      </c>
      <c r="AX103" s="14" t="s">
        <v>77</v>
      </c>
      <c r="AY103" s="254" t="s">
        <v>139</v>
      </c>
    </row>
    <row r="104" s="2" customFormat="1" ht="16.5" customHeight="1">
      <c r="A104" s="40"/>
      <c r="B104" s="41"/>
      <c r="C104" s="276" t="s">
        <v>158</v>
      </c>
      <c r="D104" s="276" t="s">
        <v>326</v>
      </c>
      <c r="E104" s="277" t="s">
        <v>555</v>
      </c>
      <c r="F104" s="278" t="s">
        <v>556</v>
      </c>
      <c r="G104" s="279" t="s">
        <v>552</v>
      </c>
      <c r="H104" s="280">
        <v>1</v>
      </c>
      <c r="I104" s="281"/>
      <c r="J104" s="282">
        <f>ROUND(I104*H104,2)</f>
        <v>0</v>
      </c>
      <c r="K104" s="278" t="s">
        <v>19</v>
      </c>
      <c r="L104" s="283"/>
      <c r="M104" s="284" t="s">
        <v>19</v>
      </c>
      <c r="N104" s="285" t="s">
        <v>41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193</v>
      </c>
      <c r="AT104" s="225" t="s">
        <v>326</v>
      </c>
      <c r="AU104" s="225" t="s">
        <v>79</v>
      </c>
      <c r="AY104" s="19" t="s">
        <v>139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77</v>
      </c>
      <c r="BK104" s="226">
        <f>ROUND(I104*H104,2)</f>
        <v>0</v>
      </c>
      <c r="BL104" s="19" t="s">
        <v>146</v>
      </c>
      <c r="BM104" s="225" t="s">
        <v>988</v>
      </c>
    </row>
    <row r="105" s="13" customFormat="1">
      <c r="A105" s="13"/>
      <c r="B105" s="232"/>
      <c r="C105" s="233"/>
      <c r="D105" s="234" t="s">
        <v>150</v>
      </c>
      <c r="E105" s="235" t="s">
        <v>19</v>
      </c>
      <c r="F105" s="236" t="s">
        <v>987</v>
      </c>
      <c r="G105" s="233"/>
      <c r="H105" s="237">
        <v>1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150</v>
      </c>
      <c r="AU105" s="243" t="s">
        <v>79</v>
      </c>
      <c r="AV105" s="13" t="s">
        <v>79</v>
      </c>
      <c r="AW105" s="13" t="s">
        <v>32</v>
      </c>
      <c r="AX105" s="13" t="s">
        <v>70</v>
      </c>
      <c r="AY105" s="243" t="s">
        <v>139</v>
      </c>
    </row>
    <row r="106" s="14" customFormat="1">
      <c r="A106" s="14"/>
      <c r="B106" s="244"/>
      <c r="C106" s="245"/>
      <c r="D106" s="234" t="s">
        <v>150</v>
      </c>
      <c r="E106" s="246" t="s">
        <v>19</v>
      </c>
      <c r="F106" s="247" t="s">
        <v>152</v>
      </c>
      <c r="G106" s="245"/>
      <c r="H106" s="248">
        <v>1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150</v>
      </c>
      <c r="AU106" s="254" t="s">
        <v>79</v>
      </c>
      <c r="AV106" s="14" t="s">
        <v>146</v>
      </c>
      <c r="AW106" s="14" t="s">
        <v>32</v>
      </c>
      <c r="AX106" s="14" t="s">
        <v>77</v>
      </c>
      <c r="AY106" s="254" t="s">
        <v>139</v>
      </c>
    </row>
    <row r="107" s="12" customFormat="1" ht="22.8" customHeight="1">
      <c r="A107" s="12"/>
      <c r="B107" s="198"/>
      <c r="C107" s="199"/>
      <c r="D107" s="200" t="s">
        <v>69</v>
      </c>
      <c r="E107" s="212" t="s">
        <v>193</v>
      </c>
      <c r="F107" s="212" t="s">
        <v>558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SUM(P108:P164)</f>
        <v>0</v>
      </c>
      <c r="Q107" s="206"/>
      <c r="R107" s="207">
        <f>SUM(R108:R164)</f>
        <v>3.6976555869999999</v>
      </c>
      <c r="S107" s="206"/>
      <c r="T107" s="208">
        <f>SUM(T108:T164)</f>
        <v>0.28859000000000001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77</v>
      </c>
      <c r="AT107" s="210" t="s">
        <v>69</v>
      </c>
      <c r="AU107" s="210" t="s">
        <v>77</v>
      </c>
      <c r="AY107" s="209" t="s">
        <v>139</v>
      </c>
      <c r="BK107" s="211">
        <f>SUM(BK108:BK164)</f>
        <v>0</v>
      </c>
    </row>
    <row r="108" s="2" customFormat="1" ht="21.75" customHeight="1">
      <c r="A108" s="40"/>
      <c r="B108" s="41"/>
      <c r="C108" s="214" t="s">
        <v>146</v>
      </c>
      <c r="D108" s="214" t="s">
        <v>141</v>
      </c>
      <c r="E108" s="215" t="s">
        <v>559</v>
      </c>
      <c r="F108" s="216" t="s">
        <v>560</v>
      </c>
      <c r="G108" s="217" t="s">
        <v>202</v>
      </c>
      <c r="H108" s="218">
        <v>142.5</v>
      </c>
      <c r="I108" s="219"/>
      <c r="J108" s="220">
        <f>ROUND(I108*H108,2)</f>
        <v>0</v>
      </c>
      <c r="K108" s="216" t="s">
        <v>145</v>
      </c>
      <c r="L108" s="46"/>
      <c r="M108" s="221" t="s">
        <v>19</v>
      </c>
      <c r="N108" s="222" t="s">
        <v>41</v>
      </c>
      <c r="O108" s="86"/>
      <c r="P108" s="223">
        <f>O108*H108</f>
        <v>0</v>
      </c>
      <c r="Q108" s="223">
        <v>4.7999999999999996E-07</v>
      </c>
      <c r="R108" s="223">
        <f>Q108*H108</f>
        <v>6.8399999999999996E-05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146</v>
      </c>
      <c r="AT108" s="225" t="s">
        <v>141</v>
      </c>
      <c r="AU108" s="225" t="s">
        <v>79</v>
      </c>
      <c r="AY108" s="19" t="s">
        <v>139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77</v>
      </c>
      <c r="BK108" s="226">
        <f>ROUND(I108*H108,2)</f>
        <v>0</v>
      </c>
      <c r="BL108" s="19" t="s">
        <v>146</v>
      </c>
      <c r="BM108" s="225" t="s">
        <v>989</v>
      </c>
    </row>
    <row r="109" s="2" customFormat="1">
      <c r="A109" s="40"/>
      <c r="B109" s="41"/>
      <c r="C109" s="42"/>
      <c r="D109" s="227" t="s">
        <v>148</v>
      </c>
      <c r="E109" s="42"/>
      <c r="F109" s="228" t="s">
        <v>562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148</v>
      </c>
      <c r="AU109" s="19" t="s">
        <v>79</v>
      </c>
    </row>
    <row r="110" s="13" customFormat="1">
      <c r="A110" s="13"/>
      <c r="B110" s="232"/>
      <c r="C110" s="233"/>
      <c r="D110" s="234" t="s">
        <v>150</v>
      </c>
      <c r="E110" s="235" t="s">
        <v>19</v>
      </c>
      <c r="F110" s="236" t="s">
        <v>990</v>
      </c>
      <c r="G110" s="233"/>
      <c r="H110" s="237">
        <v>142.5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150</v>
      </c>
      <c r="AU110" s="243" t="s">
        <v>79</v>
      </c>
      <c r="AV110" s="13" t="s">
        <v>79</v>
      </c>
      <c r="AW110" s="13" t="s">
        <v>32</v>
      </c>
      <c r="AX110" s="13" t="s">
        <v>70</v>
      </c>
      <c r="AY110" s="243" t="s">
        <v>139</v>
      </c>
    </row>
    <row r="111" s="14" customFormat="1">
      <c r="A111" s="14"/>
      <c r="B111" s="244"/>
      <c r="C111" s="245"/>
      <c r="D111" s="234" t="s">
        <v>150</v>
      </c>
      <c r="E111" s="246" t="s">
        <v>19</v>
      </c>
      <c r="F111" s="247" t="s">
        <v>152</v>
      </c>
      <c r="G111" s="245"/>
      <c r="H111" s="248">
        <v>142.5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150</v>
      </c>
      <c r="AU111" s="254" t="s">
        <v>79</v>
      </c>
      <c r="AV111" s="14" t="s">
        <v>146</v>
      </c>
      <c r="AW111" s="14" t="s">
        <v>32</v>
      </c>
      <c r="AX111" s="14" t="s">
        <v>77</v>
      </c>
      <c r="AY111" s="254" t="s">
        <v>139</v>
      </c>
    </row>
    <row r="112" s="2" customFormat="1" ht="24.15" customHeight="1">
      <c r="A112" s="40"/>
      <c r="B112" s="41"/>
      <c r="C112" s="276" t="s">
        <v>173</v>
      </c>
      <c r="D112" s="276" t="s">
        <v>326</v>
      </c>
      <c r="E112" s="277" t="s">
        <v>564</v>
      </c>
      <c r="F112" s="278" t="s">
        <v>565</v>
      </c>
      <c r="G112" s="279" t="s">
        <v>202</v>
      </c>
      <c r="H112" s="280">
        <v>149.625</v>
      </c>
      <c r="I112" s="281"/>
      <c r="J112" s="282">
        <f>ROUND(I112*H112,2)</f>
        <v>0</v>
      </c>
      <c r="K112" s="278" t="s">
        <v>19</v>
      </c>
      <c r="L112" s="283"/>
      <c r="M112" s="284" t="s">
        <v>19</v>
      </c>
      <c r="N112" s="285" t="s">
        <v>41</v>
      </c>
      <c r="O112" s="86"/>
      <c r="P112" s="223">
        <f>O112*H112</f>
        <v>0</v>
      </c>
      <c r="Q112" s="223">
        <v>0.017600000000000001</v>
      </c>
      <c r="R112" s="223">
        <f>Q112*H112</f>
        <v>2.6334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193</v>
      </c>
      <c r="AT112" s="225" t="s">
        <v>326</v>
      </c>
      <c r="AU112" s="225" t="s">
        <v>79</v>
      </c>
      <c r="AY112" s="19" t="s">
        <v>139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77</v>
      </c>
      <c r="BK112" s="226">
        <f>ROUND(I112*H112,2)</f>
        <v>0</v>
      </c>
      <c r="BL112" s="19" t="s">
        <v>146</v>
      </c>
      <c r="BM112" s="225" t="s">
        <v>991</v>
      </c>
    </row>
    <row r="113" s="2" customFormat="1">
      <c r="A113" s="40"/>
      <c r="B113" s="41"/>
      <c r="C113" s="42"/>
      <c r="D113" s="234" t="s">
        <v>567</v>
      </c>
      <c r="E113" s="42"/>
      <c r="F113" s="290" t="s">
        <v>568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567</v>
      </c>
      <c r="AU113" s="19" t="s">
        <v>79</v>
      </c>
    </row>
    <row r="114" s="13" customFormat="1">
      <c r="A114" s="13"/>
      <c r="B114" s="232"/>
      <c r="C114" s="233"/>
      <c r="D114" s="234" t="s">
        <v>150</v>
      </c>
      <c r="E114" s="235" t="s">
        <v>19</v>
      </c>
      <c r="F114" s="236" t="s">
        <v>990</v>
      </c>
      <c r="G114" s="233"/>
      <c r="H114" s="237">
        <v>142.5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150</v>
      </c>
      <c r="AU114" s="243" t="s">
        <v>79</v>
      </c>
      <c r="AV114" s="13" t="s">
        <v>79</v>
      </c>
      <c r="AW114" s="13" t="s">
        <v>32</v>
      </c>
      <c r="AX114" s="13" t="s">
        <v>70</v>
      </c>
      <c r="AY114" s="243" t="s">
        <v>139</v>
      </c>
    </row>
    <row r="115" s="14" customFormat="1">
      <c r="A115" s="14"/>
      <c r="B115" s="244"/>
      <c r="C115" s="245"/>
      <c r="D115" s="234" t="s">
        <v>150</v>
      </c>
      <c r="E115" s="246" t="s">
        <v>19</v>
      </c>
      <c r="F115" s="247" t="s">
        <v>152</v>
      </c>
      <c r="G115" s="245"/>
      <c r="H115" s="248">
        <v>142.5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150</v>
      </c>
      <c r="AU115" s="254" t="s">
        <v>79</v>
      </c>
      <c r="AV115" s="14" t="s">
        <v>146</v>
      </c>
      <c r="AW115" s="14" t="s">
        <v>32</v>
      </c>
      <c r="AX115" s="14" t="s">
        <v>77</v>
      </c>
      <c r="AY115" s="254" t="s">
        <v>139</v>
      </c>
    </row>
    <row r="116" s="13" customFormat="1">
      <c r="A116" s="13"/>
      <c r="B116" s="232"/>
      <c r="C116" s="233"/>
      <c r="D116" s="234" t="s">
        <v>150</v>
      </c>
      <c r="E116" s="233"/>
      <c r="F116" s="236" t="s">
        <v>992</v>
      </c>
      <c r="G116" s="233"/>
      <c r="H116" s="237">
        <v>149.625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150</v>
      </c>
      <c r="AU116" s="243" t="s">
        <v>79</v>
      </c>
      <c r="AV116" s="13" t="s">
        <v>79</v>
      </c>
      <c r="AW116" s="13" t="s">
        <v>4</v>
      </c>
      <c r="AX116" s="13" t="s">
        <v>77</v>
      </c>
      <c r="AY116" s="243" t="s">
        <v>139</v>
      </c>
    </row>
    <row r="117" s="2" customFormat="1" ht="16.5" customHeight="1">
      <c r="A117" s="40"/>
      <c r="B117" s="41"/>
      <c r="C117" s="276" t="s">
        <v>180</v>
      </c>
      <c r="D117" s="276" t="s">
        <v>326</v>
      </c>
      <c r="E117" s="277" t="s">
        <v>570</v>
      </c>
      <c r="F117" s="278" t="s">
        <v>571</v>
      </c>
      <c r="G117" s="279" t="s">
        <v>552</v>
      </c>
      <c r="H117" s="280">
        <v>12</v>
      </c>
      <c r="I117" s="281"/>
      <c r="J117" s="282">
        <f>ROUND(I117*H117,2)</f>
        <v>0</v>
      </c>
      <c r="K117" s="278" t="s">
        <v>19</v>
      </c>
      <c r="L117" s="283"/>
      <c r="M117" s="284" t="s">
        <v>19</v>
      </c>
      <c r="N117" s="285" t="s">
        <v>41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193</v>
      </c>
      <c r="AT117" s="225" t="s">
        <v>326</v>
      </c>
      <c r="AU117" s="225" t="s">
        <v>79</v>
      </c>
      <c r="AY117" s="19" t="s">
        <v>139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77</v>
      </c>
      <c r="BK117" s="226">
        <f>ROUND(I117*H117,2)</f>
        <v>0</v>
      </c>
      <c r="BL117" s="19" t="s">
        <v>146</v>
      </c>
      <c r="BM117" s="225" t="s">
        <v>993</v>
      </c>
    </row>
    <row r="118" s="13" customFormat="1">
      <c r="A118" s="13"/>
      <c r="B118" s="232"/>
      <c r="C118" s="233"/>
      <c r="D118" s="234" t="s">
        <v>150</v>
      </c>
      <c r="E118" s="235" t="s">
        <v>19</v>
      </c>
      <c r="F118" s="236" t="s">
        <v>994</v>
      </c>
      <c r="G118" s="233"/>
      <c r="H118" s="237">
        <v>7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150</v>
      </c>
      <c r="AU118" s="243" t="s">
        <v>79</v>
      </c>
      <c r="AV118" s="13" t="s">
        <v>79</v>
      </c>
      <c r="AW118" s="13" t="s">
        <v>32</v>
      </c>
      <c r="AX118" s="13" t="s">
        <v>70</v>
      </c>
      <c r="AY118" s="243" t="s">
        <v>139</v>
      </c>
    </row>
    <row r="119" s="13" customFormat="1">
      <c r="A119" s="13"/>
      <c r="B119" s="232"/>
      <c r="C119" s="233"/>
      <c r="D119" s="234" t="s">
        <v>150</v>
      </c>
      <c r="E119" s="235" t="s">
        <v>19</v>
      </c>
      <c r="F119" s="236" t="s">
        <v>995</v>
      </c>
      <c r="G119" s="233"/>
      <c r="H119" s="237">
        <v>5</v>
      </c>
      <c r="I119" s="238"/>
      <c r="J119" s="233"/>
      <c r="K119" s="233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150</v>
      </c>
      <c r="AU119" s="243" t="s">
        <v>79</v>
      </c>
      <c r="AV119" s="13" t="s">
        <v>79</v>
      </c>
      <c r="AW119" s="13" t="s">
        <v>32</v>
      </c>
      <c r="AX119" s="13" t="s">
        <v>70</v>
      </c>
      <c r="AY119" s="243" t="s">
        <v>139</v>
      </c>
    </row>
    <row r="120" s="14" customFormat="1">
      <c r="A120" s="14"/>
      <c r="B120" s="244"/>
      <c r="C120" s="245"/>
      <c r="D120" s="234" t="s">
        <v>150</v>
      </c>
      <c r="E120" s="246" t="s">
        <v>19</v>
      </c>
      <c r="F120" s="247" t="s">
        <v>152</v>
      </c>
      <c r="G120" s="245"/>
      <c r="H120" s="248">
        <v>12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150</v>
      </c>
      <c r="AU120" s="254" t="s">
        <v>79</v>
      </c>
      <c r="AV120" s="14" t="s">
        <v>146</v>
      </c>
      <c r="AW120" s="14" t="s">
        <v>32</v>
      </c>
      <c r="AX120" s="14" t="s">
        <v>77</v>
      </c>
      <c r="AY120" s="254" t="s">
        <v>139</v>
      </c>
    </row>
    <row r="121" s="2" customFormat="1" ht="24.15" customHeight="1">
      <c r="A121" s="40"/>
      <c r="B121" s="41"/>
      <c r="C121" s="214" t="s">
        <v>187</v>
      </c>
      <c r="D121" s="214" t="s">
        <v>141</v>
      </c>
      <c r="E121" s="215" t="s">
        <v>589</v>
      </c>
      <c r="F121" s="216" t="s">
        <v>590</v>
      </c>
      <c r="G121" s="217" t="s">
        <v>552</v>
      </c>
      <c r="H121" s="218">
        <v>3</v>
      </c>
      <c r="I121" s="219"/>
      <c r="J121" s="220">
        <f>ROUND(I121*H121,2)</f>
        <v>0</v>
      </c>
      <c r="K121" s="216" t="s">
        <v>145</v>
      </c>
      <c r="L121" s="46"/>
      <c r="M121" s="221" t="s">
        <v>19</v>
      </c>
      <c r="N121" s="222" t="s">
        <v>41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0.011599999999999999</v>
      </c>
      <c r="T121" s="224">
        <f>S121*H121</f>
        <v>0.034799999999999998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146</v>
      </c>
      <c r="AT121" s="225" t="s">
        <v>141</v>
      </c>
      <c r="AU121" s="225" t="s">
        <v>79</v>
      </c>
      <c r="AY121" s="19" t="s">
        <v>139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77</v>
      </c>
      <c r="BK121" s="226">
        <f>ROUND(I121*H121,2)</f>
        <v>0</v>
      </c>
      <c r="BL121" s="19" t="s">
        <v>146</v>
      </c>
      <c r="BM121" s="225" t="s">
        <v>996</v>
      </c>
    </row>
    <row r="122" s="2" customFormat="1">
      <c r="A122" s="40"/>
      <c r="B122" s="41"/>
      <c r="C122" s="42"/>
      <c r="D122" s="227" t="s">
        <v>148</v>
      </c>
      <c r="E122" s="42"/>
      <c r="F122" s="228" t="s">
        <v>592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148</v>
      </c>
      <c r="AU122" s="19" t="s">
        <v>79</v>
      </c>
    </row>
    <row r="123" s="2" customFormat="1" ht="16.5" customHeight="1">
      <c r="A123" s="40"/>
      <c r="B123" s="41"/>
      <c r="C123" s="276" t="s">
        <v>193</v>
      </c>
      <c r="D123" s="276" t="s">
        <v>326</v>
      </c>
      <c r="E123" s="277" t="s">
        <v>997</v>
      </c>
      <c r="F123" s="278" t="s">
        <v>998</v>
      </c>
      <c r="G123" s="279" t="s">
        <v>552</v>
      </c>
      <c r="H123" s="280">
        <v>2</v>
      </c>
      <c r="I123" s="281"/>
      <c r="J123" s="282">
        <f>ROUND(I123*H123,2)</f>
        <v>0</v>
      </c>
      <c r="K123" s="278" t="s">
        <v>19</v>
      </c>
      <c r="L123" s="283"/>
      <c r="M123" s="284" t="s">
        <v>19</v>
      </c>
      <c r="N123" s="285" t="s">
        <v>41</v>
      </c>
      <c r="O123" s="86"/>
      <c r="P123" s="223">
        <f>O123*H123</f>
        <v>0</v>
      </c>
      <c r="Q123" s="223">
        <v>0.021000000000000001</v>
      </c>
      <c r="R123" s="223">
        <f>Q123*H123</f>
        <v>0.042000000000000003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193</v>
      </c>
      <c r="AT123" s="225" t="s">
        <v>326</v>
      </c>
      <c r="AU123" s="225" t="s">
        <v>79</v>
      </c>
      <c r="AY123" s="19" t="s">
        <v>139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77</v>
      </c>
      <c r="BK123" s="226">
        <f>ROUND(I123*H123,2)</f>
        <v>0</v>
      </c>
      <c r="BL123" s="19" t="s">
        <v>146</v>
      </c>
      <c r="BM123" s="225" t="s">
        <v>999</v>
      </c>
    </row>
    <row r="124" s="2" customFormat="1">
      <c r="A124" s="40"/>
      <c r="B124" s="41"/>
      <c r="C124" s="42"/>
      <c r="D124" s="234" t="s">
        <v>567</v>
      </c>
      <c r="E124" s="42"/>
      <c r="F124" s="290" t="s">
        <v>1000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567</v>
      </c>
      <c r="AU124" s="19" t="s">
        <v>79</v>
      </c>
    </row>
    <row r="125" s="13" customFormat="1">
      <c r="A125" s="13"/>
      <c r="B125" s="232"/>
      <c r="C125" s="233"/>
      <c r="D125" s="234" t="s">
        <v>150</v>
      </c>
      <c r="E125" s="235" t="s">
        <v>19</v>
      </c>
      <c r="F125" s="236" t="s">
        <v>597</v>
      </c>
      <c r="G125" s="233"/>
      <c r="H125" s="237">
        <v>2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150</v>
      </c>
      <c r="AU125" s="243" t="s">
        <v>79</v>
      </c>
      <c r="AV125" s="13" t="s">
        <v>79</v>
      </c>
      <c r="AW125" s="13" t="s">
        <v>32</v>
      </c>
      <c r="AX125" s="13" t="s">
        <v>70</v>
      </c>
      <c r="AY125" s="243" t="s">
        <v>139</v>
      </c>
    </row>
    <row r="126" s="14" customFormat="1">
      <c r="A126" s="14"/>
      <c r="B126" s="244"/>
      <c r="C126" s="245"/>
      <c r="D126" s="234" t="s">
        <v>150</v>
      </c>
      <c r="E126" s="246" t="s">
        <v>19</v>
      </c>
      <c r="F126" s="247" t="s">
        <v>152</v>
      </c>
      <c r="G126" s="245"/>
      <c r="H126" s="248">
        <v>2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150</v>
      </c>
      <c r="AU126" s="254" t="s">
        <v>79</v>
      </c>
      <c r="AV126" s="14" t="s">
        <v>146</v>
      </c>
      <c r="AW126" s="14" t="s">
        <v>32</v>
      </c>
      <c r="AX126" s="14" t="s">
        <v>77</v>
      </c>
      <c r="AY126" s="254" t="s">
        <v>139</v>
      </c>
    </row>
    <row r="127" s="2" customFormat="1" ht="24.15" customHeight="1">
      <c r="A127" s="40"/>
      <c r="B127" s="41"/>
      <c r="C127" s="276" t="s">
        <v>199</v>
      </c>
      <c r="D127" s="276" t="s">
        <v>326</v>
      </c>
      <c r="E127" s="277" t="s">
        <v>598</v>
      </c>
      <c r="F127" s="278" t="s">
        <v>599</v>
      </c>
      <c r="G127" s="279" t="s">
        <v>552</v>
      </c>
      <c r="H127" s="280">
        <v>2</v>
      </c>
      <c r="I127" s="281"/>
      <c r="J127" s="282">
        <f>ROUND(I127*H127,2)</f>
        <v>0</v>
      </c>
      <c r="K127" s="278" t="s">
        <v>19</v>
      </c>
      <c r="L127" s="283"/>
      <c r="M127" s="284" t="s">
        <v>19</v>
      </c>
      <c r="N127" s="285" t="s">
        <v>41</v>
      </c>
      <c r="O127" s="86"/>
      <c r="P127" s="223">
        <f>O127*H127</f>
        <v>0</v>
      </c>
      <c r="Q127" s="223">
        <v>0.012</v>
      </c>
      <c r="R127" s="223">
        <f>Q127*H127</f>
        <v>0.024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193</v>
      </c>
      <c r="AT127" s="225" t="s">
        <v>326</v>
      </c>
      <c r="AU127" s="225" t="s">
        <v>79</v>
      </c>
      <c r="AY127" s="19" t="s">
        <v>139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77</v>
      </c>
      <c r="BK127" s="226">
        <f>ROUND(I127*H127,2)</f>
        <v>0</v>
      </c>
      <c r="BL127" s="19" t="s">
        <v>146</v>
      </c>
      <c r="BM127" s="225" t="s">
        <v>1001</v>
      </c>
    </row>
    <row r="128" s="2" customFormat="1">
      <c r="A128" s="40"/>
      <c r="B128" s="41"/>
      <c r="C128" s="42"/>
      <c r="D128" s="234" t="s">
        <v>567</v>
      </c>
      <c r="E128" s="42"/>
      <c r="F128" s="290" t="s">
        <v>601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567</v>
      </c>
      <c r="AU128" s="19" t="s">
        <v>79</v>
      </c>
    </row>
    <row r="129" s="13" customFormat="1">
      <c r="A129" s="13"/>
      <c r="B129" s="232"/>
      <c r="C129" s="233"/>
      <c r="D129" s="234" t="s">
        <v>150</v>
      </c>
      <c r="E129" s="235" t="s">
        <v>19</v>
      </c>
      <c r="F129" s="236" t="s">
        <v>602</v>
      </c>
      <c r="G129" s="233"/>
      <c r="H129" s="237">
        <v>2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150</v>
      </c>
      <c r="AU129" s="243" t="s">
        <v>79</v>
      </c>
      <c r="AV129" s="13" t="s">
        <v>79</v>
      </c>
      <c r="AW129" s="13" t="s">
        <v>32</v>
      </c>
      <c r="AX129" s="13" t="s">
        <v>70</v>
      </c>
      <c r="AY129" s="243" t="s">
        <v>139</v>
      </c>
    </row>
    <row r="130" s="14" customFormat="1">
      <c r="A130" s="14"/>
      <c r="B130" s="244"/>
      <c r="C130" s="245"/>
      <c r="D130" s="234" t="s">
        <v>150</v>
      </c>
      <c r="E130" s="246" t="s">
        <v>19</v>
      </c>
      <c r="F130" s="247" t="s">
        <v>152</v>
      </c>
      <c r="G130" s="245"/>
      <c r="H130" s="248">
        <v>2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150</v>
      </c>
      <c r="AU130" s="254" t="s">
        <v>79</v>
      </c>
      <c r="AV130" s="14" t="s">
        <v>146</v>
      </c>
      <c r="AW130" s="14" t="s">
        <v>32</v>
      </c>
      <c r="AX130" s="14" t="s">
        <v>77</v>
      </c>
      <c r="AY130" s="254" t="s">
        <v>139</v>
      </c>
    </row>
    <row r="131" s="2" customFormat="1" ht="24.15" customHeight="1">
      <c r="A131" s="40"/>
      <c r="B131" s="41"/>
      <c r="C131" s="214" t="s">
        <v>206</v>
      </c>
      <c r="D131" s="214" t="s">
        <v>141</v>
      </c>
      <c r="E131" s="215" t="s">
        <v>603</v>
      </c>
      <c r="F131" s="216" t="s">
        <v>604</v>
      </c>
      <c r="G131" s="217" t="s">
        <v>552</v>
      </c>
      <c r="H131" s="218">
        <v>4</v>
      </c>
      <c r="I131" s="219"/>
      <c r="J131" s="220">
        <f>ROUND(I131*H131,2)</f>
        <v>0</v>
      </c>
      <c r="K131" s="216" t="s">
        <v>145</v>
      </c>
      <c r="L131" s="46"/>
      <c r="M131" s="221" t="s">
        <v>19</v>
      </c>
      <c r="N131" s="222" t="s">
        <v>41</v>
      </c>
      <c r="O131" s="86"/>
      <c r="P131" s="223">
        <f>O131*H131</f>
        <v>0</v>
      </c>
      <c r="Q131" s="223">
        <v>0.0016692</v>
      </c>
      <c r="R131" s="223">
        <f>Q131*H131</f>
        <v>0.0066768000000000001</v>
      </c>
      <c r="S131" s="223">
        <v>0.013769999999999999</v>
      </c>
      <c r="T131" s="224">
        <f>S131*H131</f>
        <v>0.055079999999999997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146</v>
      </c>
      <c r="AT131" s="225" t="s">
        <v>141</v>
      </c>
      <c r="AU131" s="225" t="s">
        <v>79</v>
      </c>
      <c r="AY131" s="19" t="s">
        <v>139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77</v>
      </c>
      <c r="BK131" s="226">
        <f>ROUND(I131*H131,2)</f>
        <v>0</v>
      </c>
      <c r="BL131" s="19" t="s">
        <v>146</v>
      </c>
      <c r="BM131" s="225" t="s">
        <v>1002</v>
      </c>
    </row>
    <row r="132" s="2" customFormat="1">
      <c r="A132" s="40"/>
      <c r="B132" s="41"/>
      <c r="C132" s="42"/>
      <c r="D132" s="227" t="s">
        <v>148</v>
      </c>
      <c r="E132" s="42"/>
      <c r="F132" s="228" t="s">
        <v>606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148</v>
      </c>
      <c r="AU132" s="19" t="s">
        <v>79</v>
      </c>
    </row>
    <row r="133" s="2" customFormat="1" ht="16.5" customHeight="1">
      <c r="A133" s="40"/>
      <c r="B133" s="41"/>
      <c r="C133" s="276" t="s">
        <v>212</v>
      </c>
      <c r="D133" s="276" t="s">
        <v>326</v>
      </c>
      <c r="E133" s="277" t="s">
        <v>607</v>
      </c>
      <c r="F133" s="278" t="s">
        <v>608</v>
      </c>
      <c r="G133" s="279" t="s">
        <v>552</v>
      </c>
      <c r="H133" s="280">
        <v>1</v>
      </c>
      <c r="I133" s="281"/>
      <c r="J133" s="282">
        <f>ROUND(I133*H133,2)</f>
        <v>0</v>
      </c>
      <c r="K133" s="278" t="s">
        <v>19</v>
      </c>
      <c r="L133" s="283"/>
      <c r="M133" s="284" t="s">
        <v>19</v>
      </c>
      <c r="N133" s="285" t="s">
        <v>41</v>
      </c>
      <c r="O133" s="86"/>
      <c r="P133" s="223">
        <f>O133*H133</f>
        <v>0</v>
      </c>
      <c r="Q133" s="223">
        <v>0.0089999999999999993</v>
      </c>
      <c r="R133" s="223">
        <f>Q133*H133</f>
        <v>0.0089999999999999993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193</v>
      </c>
      <c r="AT133" s="225" t="s">
        <v>326</v>
      </c>
      <c r="AU133" s="225" t="s">
        <v>79</v>
      </c>
      <c r="AY133" s="19" t="s">
        <v>139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77</v>
      </c>
      <c r="BK133" s="226">
        <f>ROUND(I133*H133,2)</f>
        <v>0</v>
      </c>
      <c r="BL133" s="19" t="s">
        <v>146</v>
      </c>
      <c r="BM133" s="225" t="s">
        <v>1003</v>
      </c>
    </row>
    <row r="134" s="2" customFormat="1">
      <c r="A134" s="40"/>
      <c r="B134" s="41"/>
      <c r="C134" s="42"/>
      <c r="D134" s="234" t="s">
        <v>567</v>
      </c>
      <c r="E134" s="42"/>
      <c r="F134" s="290" t="s">
        <v>610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567</v>
      </c>
      <c r="AU134" s="19" t="s">
        <v>79</v>
      </c>
    </row>
    <row r="135" s="13" customFormat="1">
      <c r="A135" s="13"/>
      <c r="B135" s="232"/>
      <c r="C135" s="233"/>
      <c r="D135" s="234" t="s">
        <v>150</v>
      </c>
      <c r="E135" s="235" t="s">
        <v>19</v>
      </c>
      <c r="F135" s="236" t="s">
        <v>1004</v>
      </c>
      <c r="G135" s="233"/>
      <c r="H135" s="237">
        <v>1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150</v>
      </c>
      <c r="AU135" s="243" t="s">
        <v>79</v>
      </c>
      <c r="AV135" s="13" t="s">
        <v>79</v>
      </c>
      <c r="AW135" s="13" t="s">
        <v>32</v>
      </c>
      <c r="AX135" s="13" t="s">
        <v>70</v>
      </c>
      <c r="AY135" s="243" t="s">
        <v>139</v>
      </c>
    </row>
    <row r="136" s="14" customFormat="1">
      <c r="A136" s="14"/>
      <c r="B136" s="244"/>
      <c r="C136" s="245"/>
      <c r="D136" s="234" t="s">
        <v>150</v>
      </c>
      <c r="E136" s="246" t="s">
        <v>19</v>
      </c>
      <c r="F136" s="247" t="s">
        <v>152</v>
      </c>
      <c r="G136" s="245"/>
      <c r="H136" s="248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150</v>
      </c>
      <c r="AU136" s="254" t="s">
        <v>79</v>
      </c>
      <c r="AV136" s="14" t="s">
        <v>146</v>
      </c>
      <c r="AW136" s="14" t="s">
        <v>32</v>
      </c>
      <c r="AX136" s="14" t="s">
        <v>77</v>
      </c>
      <c r="AY136" s="254" t="s">
        <v>139</v>
      </c>
    </row>
    <row r="137" s="2" customFormat="1" ht="24.15" customHeight="1">
      <c r="A137" s="40"/>
      <c r="B137" s="41"/>
      <c r="C137" s="276" t="s">
        <v>218</v>
      </c>
      <c r="D137" s="276" t="s">
        <v>326</v>
      </c>
      <c r="E137" s="277" t="s">
        <v>612</v>
      </c>
      <c r="F137" s="278" t="s">
        <v>613</v>
      </c>
      <c r="G137" s="279" t="s">
        <v>552</v>
      </c>
      <c r="H137" s="280">
        <v>3</v>
      </c>
      <c r="I137" s="281"/>
      <c r="J137" s="282">
        <f>ROUND(I137*H137,2)</f>
        <v>0</v>
      </c>
      <c r="K137" s="278" t="s">
        <v>19</v>
      </c>
      <c r="L137" s="283"/>
      <c r="M137" s="284" t="s">
        <v>19</v>
      </c>
      <c r="N137" s="285" t="s">
        <v>41</v>
      </c>
      <c r="O137" s="86"/>
      <c r="P137" s="223">
        <f>O137*H137</f>
        <v>0</v>
      </c>
      <c r="Q137" s="223">
        <v>0.01</v>
      </c>
      <c r="R137" s="223">
        <f>Q137*H137</f>
        <v>0.029999999999999999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193</v>
      </c>
      <c r="AT137" s="225" t="s">
        <v>326</v>
      </c>
      <c r="AU137" s="225" t="s">
        <v>79</v>
      </c>
      <c r="AY137" s="19" t="s">
        <v>139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77</v>
      </c>
      <c r="BK137" s="226">
        <f>ROUND(I137*H137,2)</f>
        <v>0</v>
      </c>
      <c r="BL137" s="19" t="s">
        <v>146</v>
      </c>
      <c r="BM137" s="225" t="s">
        <v>1005</v>
      </c>
    </row>
    <row r="138" s="2" customFormat="1">
      <c r="A138" s="40"/>
      <c r="B138" s="41"/>
      <c r="C138" s="42"/>
      <c r="D138" s="234" t="s">
        <v>567</v>
      </c>
      <c r="E138" s="42"/>
      <c r="F138" s="290" t="s">
        <v>615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567</v>
      </c>
      <c r="AU138" s="19" t="s">
        <v>79</v>
      </c>
    </row>
    <row r="139" s="13" customFormat="1">
      <c r="A139" s="13"/>
      <c r="B139" s="232"/>
      <c r="C139" s="233"/>
      <c r="D139" s="234" t="s">
        <v>150</v>
      </c>
      <c r="E139" s="235" t="s">
        <v>19</v>
      </c>
      <c r="F139" s="236" t="s">
        <v>1006</v>
      </c>
      <c r="G139" s="233"/>
      <c r="H139" s="237">
        <v>3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150</v>
      </c>
      <c r="AU139" s="243" t="s">
        <v>79</v>
      </c>
      <c r="AV139" s="13" t="s">
        <v>79</v>
      </c>
      <c r="AW139" s="13" t="s">
        <v>32</v>
      </c>
      <c r="AX139" s="13" t="s">
        <v>70</v>
      </c>
      <c r="AY139" s="243" t="s">
        <v>139</v>
      </c>
    </row>
    <row r="140" s="14" customFormat="1">
      <c r="A140" s="14"/>
      <c r="B140" s="244"/>
      <c r="C140" s="245"/>
      <c r="D140" s="234" t="s">
        <v>150</v>
      </c>
      <c r="E140" s="246" t="s">
        <v>19</v>
      </c>
      <c r="F140" s="247" t="s">
        <v>152</v>
      </c>
      <c r="G140" s="245"/>
      <c r="H140" s="248">
        <v>3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150</v>
      </c>
      <c r="AU140" s="254" t="s">
        <v>79</v>
      </c>
      <c r="AV140" s="14" t="s">
        <v>146</v>
      </c>
      <c r="AW140" s="14" t="s">
        <v>32</v>
      </c>
      <c r="AX140" s="14" t="s">
        <v>77</v>
      </c>
      <c r="AY140" s="254" t="s">
        <v>139</v>
      </c>
    </row>
    <row r="141" s="2" customFormat="1" ht="24.15" customHeight="1">
      <c r="A141" s="40"/>
      <c r="B141" s="41"/>
      <c r="C141" s="214" t="s">
        <v>224</v>
      </c>
      <c r="D141" s="214" t="s">
        <v>141</v>
      </c>
      <c r="E141" s="215" t="s">
        <v>617</v>
      </c>
      <c r="F141" s="216" t="s">
        <v>618</v>
      </c>
      <c r="G141" s="217" t="s">
        <v>552</v>
      </c>
      <c r="H141" s="218">
        <v>1</v>
      </c>
      <c r="I141" s="219"/>
      <c r="J141" s="220">
        <f>ROUND(I141*H141,2)</f>
        <v>0</v>
      </c>
      <c r="K141" s="216" t="s">
        <v>145</v>
      </c>
      <c r="L141" s="46"/>
      <c r="M141" s="221" t="s">
        <v>19</v>
      </c>
      <c r="N141" s="222" t="s">
        <v>41</v>
      </c>
      <c r="O141" s="86"/>
      <c r="P141" s="223">
        <f>O141*H141</f>
        <v>0</v>
      </c>
      <c r="Q141" s="223">
        <v>0.0017147</v>
      </c>
      <c r="R141" s="223">
        <f>Q141*H141</f>
        <v>0.0017147</v>
      </c>
      <c r="S141" s="223">
        <v>0.19871</v>
      </c>
      <c r="T141" s="224">
        <f>S141*H141</f>
        <v>0.19871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146</v>
      </c>
      <c r="AT141" s="225" t="s">
        <v>141</v>
      </c>
      <c r="AU141" s="225" t="s">
        <v>79</v>
      </c>
      <c r="AY141" s="19" t="s">
        <v>139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77</v>
      </c>
      <c r="BK141" s="226">
        <f>ROUND(I141*H141,2)</f>
        <v>0</v>
      </c>
      <c r="BL141" s="19" t="s">
        <v>146</v>
      </c>
      <c r="BM141" s="225" t="s">
        <v>1007</v>
      </c>
    </row>
    <row r="142" s="2" customFormat="1">
      <c r="A142" s="40"/>
      <c r="B142" s="41"/>
      <c r="C142" s="42"/>
      <c r="D142" s="227" t="s">
        <v>148</v>
      </c>
      <c r="E142" s="42"/>
      <c r="F142" s="228" t="s">
        <v>620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148</v>
      </c>
      <c r="AU142" s="19" t="s">
        <v>79</v>
      </c>
    </row>
    <row r="143" s="2" customFormat="1" ht="16.5" customHeight="1">
      <c r="A143" s="40"/>
      <c r="B143" s="41"/>
      <c r="C143" s="276" t="s">
        <v>230</v>
      </c>
      <c r="D143" s="276" t="s">
        <v>326</v>
      </c>
      <c r="E143" s="277" t="s">
        <v>1008</v>
      </c>
      <c r="F143" s="278" t="s">
        <v>1009</v>
      </c>
      <c r="G143" s="279" t="s">
        <v>552</v>
      </c>
      <c r="H143" s="280">
        <v>1</v>
      </c>
      <c r="I143" s="281"/>
      <c r="J143" s="282">
        <f>ROUND(I143*H143,2)</f>
        <v>0</v>
      </c>
      <c r="K143" s="278" t="s">
        <v>19</v>
      </c>
      <c r="L143" s="283"/>
      <c r="M143" s="284" t="s">
        <v>19</v>
      </c>
      <c r="N143" s="285" t="s">
        <v>41</v>
      </c>
      <c r="O143" s="86"/>
      <c r="P143" s="223">
        <f>O143*H143</f>
        <v>0</v>
      </c>
      <c r="Q143" s="223">
        <v>0.0178</v>
      </c>
      <c r="R143" s="223">
        <f>Q143*H143</f>
        <v>0.0178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193</v>
      </c>
      <c r="AT143" s="225" t="s">
        <v>326</v>
      </c>
      <c r="AU143" s="225" t="s">
        <v>79</v>
      </c>
      <c r="AY143" s="19" t="s">
        <v>139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77</v>
      </c>
      <c r="BK143" s="226">
        <f>ROUND(I143*H143,2)</f>
        <v>0</v>
      </c>
      <c r="BL143" s="19" t="s">
        <v>146</v>
      </c>
      <c r="BM143" s="225" t="s">
        <v>1010</v>
      </c>
    </row>
    <row r="144" s="2" customFormat="1">
      <c r="A144" s="40"/>
      <c r="B144" s="41"/>
      <c r="C144" s="42"/>
      <c r="D144" s="234" t="s">
        <v>567</v>
      </c>
      <c r="E144" s="42"/>
      <c r="F144" s="290" t="s">
        <v>1011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567</v>
      </c>
      <c r="AU144" s="19" t="s">
        <v>79</v>
      </c>
    </row>
    <row r="145" s="13" customFormat="1">
      <c r="A145" s="13"/>
      <c r="B145" s="232"/>
      <c r="C145" s="233"/>
      <c r="D145" s="234" t="s">
        <v>150</v>
      </c>
      <c r="E145" s="235" t="s">
        <v>19</v>
      </c>
      <c r="F145" s="236" t="s">
        <v>647</v>
      </c>
      <c r="G145" s="233"/>
      <c r="H145" s="237">
        <v>1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150</v>
      </c>
      <c r="AU145" s="243" t="s">
        <v>79</v>
      </c>
      <c r="AV145" s="13" t="s">
        <v>79</v>
      </c>
      <c r="AW145" s="13" t="s">
        <v>32</v>
      </c>
      <c r="AX145" s="13" t="s">
        <v>70</v>
      </c>
      <c r="AY145" s="243" t="s">
        <v>139</v>
      </c>
    </row>
    <row r="146" s="14" customFormat="1">
      <c r="A146" s="14"/>
      <c r="B146" s="244"/>
      <c r="C146" s="245"/>
      <c r="D146" s="234" t="s">
        <v>150</v>
      </c>
      <c r="E146" s="246" t="s">
        <v>19</v>
      </c>
      <c r="F146" s="247" t="s">
        <v>152</v>
      </c>
      <c r="G146" s="245"/>
      <c r="H146" s="248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150</v>
      </c>
      <c r="AU146" s="254" t="s">
        <v>79</v>
      </c>
      <c r="AV146" s="14" t="s">
        <v>146</v>
      </c>
      <c r="AW146" s="14" t="s">
        <v>32</v>
      </c>
      <c r="AX146" s="14" t="s">
        <v>77</v>
      </c>
      <c r="AY146" s="254" t="s">
        <v>139</v>
      </c>
    </row>
    <row r="147" s="2" customFormat="1" ht="16.5" customHeight="1">
      <c r="A147" s="40"/>
      <c r="B147" s="41"/>
      <c r="C147" s="214" t="s">
        <v>8</v>
      </c>
      <c r="D147" s="214" t="s">
        <v>141</v>
      </c>
      <c r="E147" s="215" t="s">
        <v>648</v>
      </c>
      <c r="F147" s="216" t="s">
        <v>649</v>
      </c>
      <c r="G147" s="217" t="s">
        <v>202</v>
      </c>
      <c r="H147" s="218">
        <v>142.5</v>
      </c>
      <c r="I147" s="219"/>
      <c r="J147" s="220">
        <f>ROUND(I147*H147,2)</f>
        <v>0</v>
      </c>
      <c r="K147" s="216" t="s">
        <v>145</v>
      </c>
      <c r="L147" s="46"/>
      <c r="M147" s="221" t="s">
        <v>19</v>
      </c>
      <c r="N147" s="222" t="s">
        <v>41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146</v>
      </c>
      <c r="AT147" s="225" t="s">
        <v>141</v>
      </c>
      <c r="AU147" s="225" t="s">
        <v>79</v>
      </c>
      <c r="AY147" s="19" t="s">
        <v>139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77</v>
      </c>
      <c r="BK147" s="226">
        <f>ROUND(I147*H147,2)</f>
        <v>0</v>
      </c>
      <c r="BL147" s="19" t="s">
        <v>146</v>
      </c>
      <c r="BM147" s="225" t="s">
        <v>1012</v>
      </c>
    </row>
    <row r="148" s="2" customFormat="1">
      <c r="A148" s="40"/>
      <c r="B148" s="41"/>
      <c r="C148" s="42"/>
      <c r="D148" s="227" t="s">
        <v>148</v>
      </c>
      <c r="E148" s="42"/>
      <c r="F148" s="228" t="s">
        <v>651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148</v>
      </c>
      <c r="AU148" s="19" t="s">
        <v>79</v>
      </c>
    </row>
    <row r="149" s="13" customFormat="1">
      <c r="A149" s="13"/>
      <c r="B149" s="232"/>
      <c r="C149" s="233"/>
      <c r="D149" s="234" t="s">
        <v>150</v>
      </c>
      <c r="E149" s="235" t="s">
        <v>19</v>
      </c>
      <c r="F149" s="236" t="s">
        <v>990</v>
      </c>
      <c r="G149" s="233"/>
      <c r="H149" s="237">
        <v>142.5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150</v>
      </c>
      <c r="AU149" s="243" t="s">
        <v>79</v>
      </c>
      <c r="AV149" s="13" t="s">
        <v>79</v>
      </c>
      <c r="AW149" s="13" t="s">
        <v>32</v>
      </c>
      <c r="AX149" s="13" t="s">
        <v>70</v>
      </c>
      <c r="AY149" s="243" t="s">
        <v>139</v>
      </c>
    </row>
    <row r="150" s="14" customFormat="1">
      <c r="A150" s="14"/>
      <c r="B150" s="244"/>
      <c r="C150" s="245"/>
      <c r="D150" s="234" t="s">
        <v>150</v>
      </c>
      <c r="E150" s="246" t="s">
        <v>19</v>
      </c>
      <c r="F150" s="247" t="s">
        <v>152</v>
      </c>
      <c r="G150" s="245"/>
      <c r="H150" s="248">
        <v>142.5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150</v>
      </c>
      <c r="AU150" s="254" t="s">
        <v>79</v>
      </c>
      <c r="AV150" s="14" t="s">
        <v>146</v>
      </c>
      <c r="AW150" s="14" t="s">
        <v>32</v>
      </c>
      <c r="AX150" s="14" t="s">
        <v>77</v>
      </c>
      <c r="AY150" s="254" t="s">
        <v>139</v>
      </c>
    </row>
    <row r="151" s="2" customFormat="1" ht="16.5" customHeight="1">
      <c r="A151" s="40"/>
      <c r="B151" s="41"/>
      <c r="C151" s="214" t="s">
        <v>253</v>
      </c>
      <c r="D151" s="214" t="s">
        <v>141</v>
      </c>
      <c r="E151" s="215" t="s">
        <v>652</v>
      </c>
      <c r="F151" s="216" t="s">
        <v>653</v>
      </c>
      <c r="G151" s="217" t="s">
        <v>202</v>
      </c>
      <c r="H151" s="218">
        <v>142.5</v>
      </c>
      <c r="I151" s="219"/>
      <c r="J151" s="220">
        <f>ROUND(I151*H151,2)</f>
        <v>0</v>
      </c>
      <c r="K151" s="216" t="s">
        <v>145</v>
      </c>
      <c r="L151" s="46"/>
      <c r="M151" s="221" t="s">
        <v>19</v>
      </c>
      <c r="N151" s="222" t="s">
        <v>41</v>
      </c>
      <c r="O151" s="86"/>
      <c r="P151" s="223">
        <f>O151*H151</f>
        <v>0</v>
      </c>
      <c r="Q151" s="223">
        <v>5.5000000000000003E-07</v>
      </c>
      <c r="R151" s="223">
        <f>Q151*H151</f>
        <v>7.8375000000000008E-05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146</v>
      </c>
      <c r="AT151" s="225" t="s">
        <v>141</v>
      </c>
      <c r="AU151" s="225" t="s">
        <v>79</v>
      </c>
      <c r="AY151" s="19" t="s">
        <v>139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77</v>
      </c>
      <c r="BK151" s="226">
        <f>ROUND(I151*H151,2)</f>
        <v>0</v>
      </c>
      <c r="BL151" s="19" t="s">
        <v>146</v>
      </c>
      <c r="BM151" s="225" t="s">
        <v>1013</v>
      </c>
    </row>
    <row r="152" s="2" customFormat="1">
      <c r="A152" s="40"/>
      <c r="B152" s="41"/>
      <c r="C152" s="42"/>
      <c r="D152" s="227" t="s">
        <v>148</v>
      </c>
      <c r="E152" s="42"/>
      <c r="F152" s="228" t="s">
        <v>655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148</v>
      </c>
      <c r="AU152" s="19" t="s">
        <v>79</v>
      </c>
    </row>
    <row r="153" s="2" customFormat="1" ht="16.5" customHeight="1">
      <c r="A153" s="40"/>
      <c r="B153" s="41"/>
      <c r="C153" s="214" t="s">
        <v>259</v>
      </c>
      <c r="D153" s="214" t="s">
        <v>141</v>
      </c>
      <c r="E153" s="215" t="s">
        <v>656</v>
      </c>
      <c r="F153" s="216" t="s">
        <v>657</v>
      </c>
      <c r="G153" s="217" t="s">
        <v>552</v>
      </c>
      <c r="H153" s="218">
        <v>2</v>
      </c>
      <c r="I153" s="219"/>
      <c r="J153" s="220">
        <f>ROUND(I153*H153,2)</f>
        <v>0</v>
      </c>
      <c r="K153" s="216" t="s">
        <v>145</v>
      </c>
      <c r="L153" s="46"/>
      <c r="M153" s="221" t="s">
        <v>19</v>
      </c>
      <c r="N153" s="222" t="s">
        <v>41</v>
      </c>
      <c r="O153" s="86"/>
      <c r="P153" s="223">
        <f>O153*H153</f>
        <v>0</v>
      </c>
      <c r="Q153" s="223">
        <v>0.45937290600000003</v>
      </c>
      <c r="R153" s="223">
        <f>Q153*H153</f>
        <v>0.91874581200000005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146</v>
      </c>
      <c r="AT153" s="225" t="s">
        <v>141</v>
      </c>
      <c r="AU153" s="225" t="s">
        <v>79</v>
      </c>
      <c r="AY153" s="19" t="s">
        <v>139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77</v>
      </c>
      <c r="BK153" s="226">
        <f>ROUND(I153*H153,2)</f>
        <v>0</v>
      </c>
      <c r="BL153" s="19" t="s">
        <v>146</v>
      </c>
      <c r="BM153" s="225" t="s">
        <v>1014</v>
      </c>
    </row>
    <row r="154" s="2" customFormat="1">
      <c r="A154" s="40"/>
      <c r="B154" s="41"/>
      <c r="C154" s="42"/>
      <c r="D154" s="227" t="s">
        <v>148</v>
      </c>
      <c r="E154" s="42"/>
      <c r="F154" s="228" t="s">
        <v>659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148</v>
      </c>
      <c r="AU154" s="19" t="s">
        <v>79</v>
      </c>
    </row>
    <row r="155" s="2" customFormat="1" ht="16.5" customHeight="1">
      <c r="A155" s="40"/>
      <c r="B155" s="41"/>
      <c r="C155" s="214" t="s">
        <v>264</v>
      </c>
      <c r="D155" s="214" t="s">
        <v>141</v>
      </c>
      <c r="E155" s="215" t="s">
        <v>660</v>
      </c>
      <c r="F155" s="216" t="s">
        <v>661</v>
      </c>
      <c r="G155" s="217" t="s">
        <v>552</v>
      </c>
      <c r="H155" s="218">
        <v>1</v>
      </c>
      <c r="I155" s="219"/>
      <c r="J155" s="220">
        <f>ROUND(I155*H155,2)</f>
        <v>0</v>
      </c>
      <c r="K155" s="216" t="s">
        <v>19</v>
      </c>
      <c r="L155" s="46"/>
      <c r="M155" s="221" t="s">
        <v>19</v>
      </c>
      <c r="N155" s="222" t="s">
        <v>41</v>
      </c>
      <c r="O155" s="86"/>
      <c r="P155" s="223">
        <f>O155*H155</f>
        <v>0</v>
      </c>
      <c r="Q155" s="223">
        <v>0.00015799999999999999</v>
      </c>
      <c r="R155" s="223">
        <f>Q155*H155</f>
        <v>0.00015799999999999999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146</v>
      </c>
      <c r="AT155" s="225" t="s">
        <v>141</v>
      </c>
      <c r="AU155" s="225" t="s">
        <v>79</v>
      </c>
      <c r="AY155" s="19" t="s">
        <v>139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77</v>
      </c>
      <c r="BK155" s="226">
        <f>ROUND(I155*H155,2)</f>
        <v>0</v>
      </c>
      <c r="BL155" s="19" t="s">
        <v>146</v>
      </c>
      <c r="BM155" s="225" t="s">
        <v>1015</v>
      </c>
    </row>
    <row r="156" s="13" customFormat="1">
      <c r="A156" s="13"/>
      <c r="B156" s="232"/>
      <c r="C156" s="233"/>
      <c r="D156" s="234" t="s">
        <v>150</v>
      </c>
      <c r="E156" s="235" t="s">
        <v>19</v>
      </c>
      <c r="F156" s="236" t="s">
        <v>1016</v>
      </c>
      <c r="G156" s="233"/>
      <c r="H156" s="237">
        <v>1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150</v>
      </c>
      <c r="AU156" s="243" t="s">
        <v>79</v>
      </c>
      <c r="AV156" s="13" t="s">
        <v>79</v>
      </c>
      <c r="AW156" s="13" t="s">
        <v>32</v>
      </c>
      <c r="AX156" s="13" t="s">
        <v>70</v>
      </c>
      <c r="AY156" s="243" t="s">
        <v>139</v>
      </c>
    </row>
    <row r="157" s="14" customFormat="1">
      <c r="A157" s="14"/>
      <c r="B157" s="244"/>
      <c r="C157" s="245"/>
      <c r="D157" s="234" t="s">
        <v>150</v>
      </c>
      <c r="E157" s="246" t="s">
        <v>19</v>
      </c>
      <c r="F157" s="247" t="s">
        <v>152</v>
      </c>
      <c r="G157" s="245"/>
      <c r="H157" s="248">
        <v>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150</v>
      </c>
      <c r="AU157" s="254" t="s">
        <v>79</v>
      </c>
      <c r="AV157" s="14" t="s">
        <v>146</v>
      </c>
      <c r="AW157" s="14" t="s">
        <v>32</v>
      </c>
      <c r="AX157" s="14" t="s">
        <v>77</v>
      </c>
      <c r="AY157" s="254" t="s">
        <v>139</v>
      </c>
    </row>
    <row r="158" s="2" customFormat="1" ht="16.5" customHeight="1">
      <c r="A158" s="40"/>
      <c r="B158" s="41"/>
      <c r="C158" s="276" t="s">
        <v>273</v>
      </c>
      <c r="D158" s="276" t="s">
        <v>326</v>
      </c>
      <c r="E158" s="277" t="s">
        <v>664</v>
      </c>
      <c r="F158" s="278" t="s">
        <v>665</v>
      </c>
      <c r="G158" s="279" t="s">
        <v>552</v>
      </c>
      <c r="H158" s="280">
        <v>1</v>
      </c>
      <c r="I158" s="281"/>
      <c r="J158" s="282">
        <f>ROUND(I158*H158,2)</f>
        <v>0</v>
      </c>
      <c r="K158" s="278" t="s">
        <v>19</v>
      </c>
      <c r="L158" s="283"/>
      <c r="M158" s="284" t="s">
        <v>19</v>
      </c>
      <c r="N158" s="285" t="s">
        <v>41</v>
      </c>
      <c r="O158" s="86"/>
      <c r="P158" s="223">
        <f>O158*H158</f>
        <v>0</v>
      </c>
      <c r="Q158" s="223">
        <v>0.00050000000000000001</v>
      </c>
      <c r="R158" s="223">
        <f>Q158*H158</f>
        <v>0.00050000000000000001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193</v>
      </c>
      <c r="AT158" s="225" t="s">
        <v>326</v>
      </c>
      <c r="AU158" s="225" t="s">
        <v>79</v>
      </c>
      <c r="AY158" s="19" t="s">
        <v>139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77</v>
      </c>
      <c r="BK158" s="226">
        <f>ROUND(I158*H158,2)</f>
        <v>0</v>
      </c>
      <c r="BL158" s="19" t="s">
        <v>146</v>
      </c>
      <c r="BM158" s="225" t="s">
        <v>1017</v>
      </c>
    </row>
    <row r="159" s="13" customFormat="1">
      <c r="A159" s="13"/>
      <c r="B159" s="232"/>
      <c r="C159" s="233"/>
      <c r="D159" s="234" t="s">
        <v>150</v>
      </c>
      <c r="E159" s="235" t="s">
        <v>19</v>
      </c>
      <c r="F159" s="236" t="s">
        <v>1016</v>
      </c>
      <c r="G159" s="233"/>
      <c r="H159" s="237">
        <v>1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150</v>
      </c>
      <c r="AU159" s="243" t="s">
        <v>79</v>
      </c>
      <c r="AV159" s="13" t="s">
        <v>79</v>
      </c>
      <c r="AW159" s="13" t="s">
        <v>32</v>
      </c>
      <c r="AX159" s="13" t="s">
        <v>70</v>
      </c>
      <c r="AY159" s="243" t="s">
        <v>139</v>
      </c>
    </row>
    <row r="160" s="14" customFormat="1">
      <c r="A160" s="14"/>
      <c r="B160" s="244"/>
      <c r="C160" s="245"/>
      <c r="D160" s="234" t="s">
        <v>150</v>
      </c>
      <c r="E160" s="246" t="s">
        <v>19</v>
      </c>
      <c r="F160" s="247" t="s">
        <v>152</v>
      </c>
      <c r="G160" s="245"/>
      <c r="H160" s="248">
        <v>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150</v>
      </c>
      <c r="AU160" s="254" t="s">
        <v>79</v>
      </c>
      <c r="AV160" s="14" t="s">
        <v>146</v>
      </c>
      <c r="AW160" s="14" t="s">
        <v>32</v>
      </c>
      <c r="AX160" s="14" t="s">
        <v>77</v>
      </c>
      <c r="AY160" s="254" t="s">
        <v>139</v>
      </c>
    </row>
    <row r="161" s="2" customFormat="1" ht="16.5" customHeight="1">
      <c r="A161" s="40"/>
      <c r="B161" s="41"/>
      <c r="C161" s="214" t="s">
        <v>282</v>
      </c>
      <c r="D161" s="214" t="s">
        <v>141</v>
      </c>
      <c r="E161" s="215" t="s">
        <v>667</v>
      </c>
      <c r="F161" s="216" t="s">
        <v>668</v>
      </c>
      <c r="G161" s="217" t="s">
        <v>202</v>
      </c>
      <c r="H161" s="218">
        <v>143</v>
      </c>
      <c r="I161" s="219"/>
      <c r="J161" s="220">
        <f>ROUND(I161*H161,2)</f>
        <v>0</v>
      </c>
      <c r="K161" s="216" t="s">
        <v>145</v>
      </c>
      <c r="L161" s="46"/>
      <c r="M161" s="221" t="s">
        <v>19</v>
      </c>
      <c r="N161" s="222" t="s">
        <v>41</v>
      </c>
      <c r="O161" s="86"/>
      <c r="P161" s="223">
        <f>O161*H161</f>
        <v>0</v>
      </c>
      <c r="Q161" s="223">
        <v>9.4500000000000007E-05</v>
      </c>
      <c r="R161" s="223">
        <f>Q161*H161</f>
        <v>0.013513500000000001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146</v>
      </c>
      <c r="AT161" s="225" t="s">
        <v>141</v>
      </c>
      <c r="AU161" s="225" t="s">
        <v>79</v>
      </c>
      <c r="AY161" s="19" t="s">
        <v>139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77</v>
      </c>
      <c r="BK161" s="226">
        <f>ROUND(I161*H161,2)</f>
        <v>0</v>
      </c>
      <c r="BL161" s="19" t="s">
        <v>146</v>
      </c>
      <c r="BM161" s="225" t="s">
        <v>1018</v>
      </c>
    </row>
    <row r="162" s="2" customFormat="1">
      <c r="A162" s="40"/>
      <c r="B162" s="41"/>
      <c r="C162" s="42"/>
      <c r="D162" s="227" t="s">
        <v>148</v>
      </c>
      <c r="E162" s="42"/>
      <c r="F162" s="228" t="s">
        <v>670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148</v>
      </c>
      <c r="AU162" s="19" t="s">
        <v>79</v>
      </c>
    </row>
    <row r="163" s="13" customFormat="1">
      <c r="A163" s="13"/>
      <c r="B163" s="232"/>
      <c r="C163" s="233"/>
      <c r="D163" s="234" t="s">
        <v>150</v>
      </c>
      <c r="E163" s="235" t="s">
        <v>19</v>
      </c>
      <c r="F163" s="236" t="s">
        <v>1019</v>
      </c>
      <c r="G163" s="233"/>
      <c r="H163" s="237">
        <v>143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150</v>
      </c>
      <c r="AU163" s="243" t="s">
        <v>79</v>
      </c>
      <c r="AV163" s="13" t="s">
        <v>79</v>
      </c>
      <c r="AW163" s="13" t="s">
        <v>32</v>
      </c>
      <c r="AX163" s="13" t="s">
        <v>70</v>
      </c>
      <c r="AY163" s="243" t="s">
        <v>139</v>
      </c>
    </row>
    <row r="164" s="14" customFormat="1">
      <c r="A164" s="14"/>
      <c r="B164" s="244"/>
      <c r="C164" s="245"/>
      <c r="D164" s="234" t="s">
        <v>150</v>
      </c>
      <c r="E164" s="246" t="s">
        <v>19</v>
      </c>
      <c r="F164" s="247" t="s">
        <v>152</v>
      </c>
      <c r="G164" s="245"/>
      <c r="H164" s="248">
        <v>143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150</v>
      </c>
      <c r="AU164" s="254" t="s">
        <v>79</v>
      </c>
      <c r="AV164" s="14" t="s">
        <v>146</v>
      </c>
      <c r="AW164" s="14" t="s">
        <v>32</v>
      </c>
      <c r="AX164" s="14" t="s">
        <v>77</v>
      </c>
      <c r="AY164" s="254" t="s">
        <v>139</v>
      </c>
    </row>
    <row r="165" s="12" customFormat="1" ht="22.8" customHeight="1">
      <c r="A165" s="12"/>
      <c r="B165" s="198"/>
      <c r="C165" s="199"/>
      <c r="D165" s="200" t="s">
        <v>69</v>
      </c>
      <c r="E165" s="212" t="s">
        <v>672</v>
      </c>
      <c r="F165" s="212" t="s">
        <v>673</v>
      </c>
      <c r="G165" s="199"/>
      <c r="H165" s="199"/>
      <c r="I165" s="202"/>
      <c r="J165" s="213">
        <f>BK165</f>
        <v>0</v>
      </c>
      <c r="K165" s="199"/>
      <c r="L165" s="204"/>
      <c r="M165" s="205"/>
      <c r="N165" s="206"/>
      <c r="O165" s="206"/>
      <c r="P165" s="207">
        <f>SUM(P166:P168)</f>
        <v>0</v>
      </c>
      <c r="Q165" s="206"/>
      <c r="R165" s="207">
        <f>SUM(R166:R168)</f>
        <v>0.012</v>
      </c>
      <c r="S165" s="206"/>
      <c r="T165" s="208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9" t="s">
        <v>77</v>
      </c>
      <c r="AT165" s="210" t="s">
        <v>69</v>
      </c>
      <c r="AU165" s="210" t="s">
        <v>77</v>
      </c>
      <c r="AY165" s="209" t="s">
        <v>139</v>
      </c>
      <c r="BK165" s="211">
        <f>SUM(BK166:BK168)</f>
        <v>0</v>
      </c>
    </row>
    <row r="166" s="2" customFormat="1" ht="24.15" customHeight="1">
      <c r="A166" s="40"/>
      <c r="B166" s="41"/>
      <c r="C166" s="214" t="s">
        <v>7</v>
      </c>
      <c r="D166" s="214" t="s">
        <v>141</v>
      </c>
      <c r="E166" s="215" t="s">
        <v>678</v>
      </c>
      <c r="F166" s="216" t="s">
        <v>679</v>
      </c>
      <c r="G166" s="217" t="s">
        <v>552</v>
      </c>
      <c r="H166" s="218">
        <v>6</v>
      </c>
      <c r="I166" s="219"/>
      <c r="J166" s="220">
        <f>ROUND(I166*H166,2)</f>
        <v>0</v>
      </c>
      <c r="K166" s="216" t="s">
        <v>19</v>
      </c>
      <c r="L166" s="46"/>
      <c r="M166" s="221" t="s">
        <v>19</v>
      </c>
      <c r="N166" s="222" t="s">
        <v>41</v>
      </c>
      <c r="O166" s="86"/>
      <c r="P166" s="223">
        <f>O166*H166</f>
        <v>0</v>
      </c>
      <c r="Q166" s="223">
        <v>0.002</v>
      </c>
      <c r="R166" s="223">
        <f>Q166*H166</f>
        <v>0.012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146</v>
      </c>
      <c r="AT166" s="225" t="s">
        <v>141</v>
      </c>
      <c r="AU166" s="225" t="s">
        <v>79</v>
      </c>
      <c r="AY166" s="19" t="s">
        <v>139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77</v>
      </c>
      <c r="BK166" s="226">
        <f>ROUND(I166*H166,2)</f>
        <v>0</v>
      </c>
      <c r="BL166" s="19" t="s">
        <v>146</v>
      </c>
      <c r="BM166" s="225" t="s">
        <v>1020</v>
      </c>
    </row>
    <row r="167" s="13" customFormat="1">
      <c r="A167" s="13"/>
      <c r="B167" s="232"/>
      <c r="C167" s="233"/>
      <c r="D167" s="234" t="s">
        <v>150</v>
      </c>
      <c r="E167" s="235" t="s">
        <v>19</v>
      </c>
      <c r="F167" s="236" t="s">
        <v>1021</v>
      </c>
      <c r="G167" s="233"/>
      <c r="H167" s="237">
        <v>6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150</v>
      </c>
      <c r="AU167" s="243" t="s">
        <v>79</v>
      </c>
      <c r="AV167" s="13" t="s">
        <v>79</v>
      </c>
      <c r="AW167" s="13" t="s">
        <v>32</v>
      </c>
      <c r="AX167" s="13" t="s">
        <v>70</v>
      </c>
      <c r="AY167" s="243" t="s">
        <v>139</v>
      </c>
    </row>
    <row r="168" s="14" customFormat="1">
      <c r="A168" s="14"/>
      <c r="B168" s="244"/>
      <c r="C168" s="245"/>
      <c r="D168" s="234" t="s">
        <v>150</v>
      </c>
      <c r="E168" s="246" t="s">
        <v>19</v>
      </c>
      <c r="F168" s="247" t="s">
        <v>152</v>
      </c>
      <c r="G168" s="245"/>
      <c r="H168" s="248">
        <v>6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150</v>
      </c>
      <c r="AU168" s="254" t="s">
        <v>79</v>
      </c>
      <c r="AV168" s="14" t="s">
        <v>146</v>
      </c>
      <c r="AW168" s="14" t="s">
        <v>32</v>
      </c>
      <c r="AX168" s="14" t="s">
        <v>77</v>
      </c>
      <c r="AY168" s="254" t="s">
        <v>139</v>
      </c>
    </row>
    <row r="169" s="12" customFormat="1" ht="22.8" customHeight="1">
      <c r="A169" s="12"/>
      <c r="B169" s="198"/>
      <c r="C169" s="199"/>
      <c r="D169" s="200" t="s">
        <v>69</v>
      </c>
      <c r="E169" s="212" t="s">
        <v>686</v>
      </c>
      <c r="F169" s="212" t="s">
        <v>687</v>
      </c>
      <c r="G169" s="199"/>
      <c r="H169" s="199"/>
      <c r="I169" s="202"/>
      <c r="J169" s="213">
        <f>BK169</f>
        <v>0</v>
      </c>
      <c r="K169" s="199"/>
      <c r="L169" s="204"/>
      <c r="M169" s="205"/>
      <c r="N169" s="206"/>
      <c r="O169" s="206"/>
      <c r="P169" s="207">
        <f>SUM(P170:P196)</f>
        <v>0</v>
      </c>
      <c r="Q169" s="206"/>
      <c r="R169" s="207">
        <f>SUM(R170:R196)</f>
        <v>0.46987168000000001</v>
      </c>
      <c r="S169" s="206"/>
      <c r="T169" s="208">
        <f>SUM(T170:T196)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9" t="s">
        <v>77</v>
      </c>
      <c r="AT169" s="210" t="s">
        <v>69</v>
      </c>
      <c r="AU169" s="210" t="s">
        <v>77</v>
      </c>
      <c r="AY169" s="209" t="s">
        <v>139</v>
      </c>
      <c r="BK169" s="211">
        <f>SUM(BK170:BK196)</f>
        <v>0</v>
      </c>
    </row>
    <row r="170" s="2" customFormat="1" ht="24.15" customHeight="1">
      <c r="A170" s="40"/>
      <c r="B170" s="41"/>
      <c r="C170" s="214" t="s">
        <v>294</v>
      </c>
      <c r="D170" s="214" t="s">
        <v>141</v>
      </c>
      <c r="E170" s="215" t="s">
        <v>697</v>
      </c>
      <c r="F170" s="216" t="s">
        <v>698</v>
      </c>
      <c r="G170" s="217" t="s">
        <v>552</v>
      </c>
      <c r="H170" s="218">
        <v>2</v>
      </c>
      <c r="I170" s="219"/>
      <c r="J170" s="220">
        <f>ROUND(I170*H170,2)</f>
        <v>0</v>
      </c>
      <c r="K170" s="216" t="s">
        <v>145</v>
      </c>
      <c r="L170" s="46"/>
      <c r="M170" s="221" t="s">
        <v>19</v>
      </c>
      <c r="N170" s="222" t="s">
        <v>41</v>
      </c>
      <c r="O170" s="86"/>
      <c r="P170" s="223">
        <f>O170*H170</f>
        <v>0</v>
      </c>
      <c r="Q170" s="223">
        <v>0.00165424</v>
      </c>
      <c r="R170" s="223">
        <f>Q170*H170</f>
        <v>0.0033084799999999999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146</v>
      </c>
      <c r="AT170" s="225" t="s">
        <v>141</v>
      </c>
      <c r="AU170" s="225" t="s">
        <v>79</v>
      </c>
      <c r="AY170" s="19" t="s">
        <v>139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77</v>
      </c>
      <c r="BK170" s="226">
        <f>ROUND(I170*H170,2)</f>
        <v>0</v>
      </c>
      <c r="BL170" s="19" t="s">
        <v>146</v>
      </c>
      <c r="BM170" s="225" t="s">
        <v>1022</v>
      </c>
    </row>
    <row r="171" s="2" customFormat="1">
      <c r="A171" s="40"/>
      <c r="B171" s="41"/>
      <c r="C171" s="42"/>
      <c r="D171" s="227" t="s">
        <v>148</v>
      </c>
      <c r="E171" s="42"/>
      <c r="F171" s="228" t="s">
        <v>700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148</v>
      </c>
      <c r="AU171" s="19" t="s">
        <v>79</v>
      </c>
    </row>
    <row r="172" s="13" customFormat="1">
      <c r="A172" s="13"/>
      <c r="B172" s="232"/>
      <c r="C172" s="233"/>
      <c r="D172" s="234" t="s">
        <v>150</v>
      </c>
      <c r="E172" s="235" t="s">
        <v>19</v>
      </c>
      <c r="F172" s="236" t="s">
        <v>710</v>
      </c>
      <c r="G172" s="233"/>
      <c r="H172" s="237">
        <v>2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150</v>
      </c>
      <c r="AU172" s="243" t="s">
        <v>79</v>
      </c>
      <c r="AV172" s="13" t="s">
        <v>79</v>
      </c>
      <c r="AW172" s="13" t="s">
        <v>32</v>
      </c>
      <c r="AX172" s="13" t="s">
        <v>70</v>
      </c>
      <c r="AY172" s="243" t="s">
        <v>139</v>
      </c>
    </row>
    <row r="173" s="14" customFormat="1">
      <c r="A173" s="14"/>
      <c r="B173" s="244"/>
      <c r="C173" s="245"/>
      <c r="D173" s="234" t="s">
        <v>150</v>
      </c>
      <c r="E173" s="246" t="s">
        <v>19</v>
      </c>
      <c r="F173" s="247" t="s">
        <v>152</v>
      </c>
      <c r="G173" s="245"/>
      <c r="H173" s="248">
        <v>2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150</v>
      </c>
      <c r="AU173" s="254" t="s">
        <v>79</v>
      </c>
      <c r="AV173" s="14" t="s">
        <v>146</v>
      </c>
      <c r="AW173" s="14" t="s">
        <v>32</v>
      </c>
      <c r="AX173" s="14" t="s">
        <v>77</v>
      </c>
      <c r="AY173" s="254" t="s">
        <v>139</v>
      </c>
    </row>
    <row r="174" s="2" customFormat="1" ht="16.5" customHeight="1">
      <c r="A174" s="40"/>
      <c r="B174" s="41"/>
      <c r="C174" s="276" t="s">
        <v>300</v>
      </c>
      <c r="D174" s="276" t="s">
        <v>326</v>
      </c>
      <c r="E174" s="277" t="s">
        <v>702</v>
      </c>
      <c r="F174" s="278" t="s">
        <v>703</v>
      </c>
      <c r="G174" s="279" t="s">
        <v>552</v>
      </c>
      <c r="H174" s="280">
        <v>2</v>
      </c>
      <c r="I174" s="281"/>
      <c r="J174" s="282">
        <f>ROUND(I174*H174,2)</f>
        <v>0</v>
      </c>
      <c r="K174" s="278" t="s">
        <v>19</v>
      </c>
      <c r="L174" s="283"/>
      <c r="M174" s="284" t="s">
        <v>19</v>
      </c>
      <c r="N174" s="285" t="s">
        <v>41</v>
      </c>
      <c r="O174" s="86"/>
      <c r="P174" s="223">
        <f>O174*H174</f>
        <v>0</v>
      </c>
      <c r="Q174" s="223">
        <v>0.018499999999999999</v>
      </c>
      <c r="R174" s="223">
        <f>Q174*H174</f>
        <v>0.036999999999999998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193</v>
      </c>
      <c r="AT174" s="225" t="s">
        <v>326</v>
      </c>
      <c r="AU174" s="225" t="s">
        <v>79</v>
      </c>
      <c r="AY174" s="19" t="s">
        <v>139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77</v>
      </c>
      <c r="BK174" s="226">
        <f>ROUND(I174*H174,2)</f>
        <v>0</v>
      </c>
      <c r="BL174" s="19" t="s">
        <v>146</v>
      </c>
      <c r="BM174" s="225" t="s">
        <v>1023</v>
      </c>
    </row>
    <row r="175" s="2" customFormat="1">
      <c r="A175" s="40"/>
      <c r="B175" s="41"/>
      <c r="C175" s="42"/>
      <c r="D175" s="234" t="s">
        <v>567</v>
      </c>
      <c r="E175" s="42"/>
      <c r="F175" s="290" t="s">
        <v>705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567</v>
      </c>
      <c r="AU175" s="19" t="s">
        <v>79</v>
      </c>
    </row>
    <row r="176" s="13" customFormat="1">
      <c r="A176" s="13"/>
      <c r="B176" s="232"/>
      <c r="C176" s="233"/>
      <c r="D176" s="234" t="s">
        <v>150</v>
      </c>
      <c r="E176" s="235" t="s">
        <v>19</v>
      </c>
      <c r="F176" s="236" t="s">
        <v>710</v>
      </c>
      <c r="G176" s="233"/>
      <c r="H176" s="237">
        <v>2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150</v>
      </c>
      <c r="AU176" s="243" t="s">
        <v>79</v>
      </c>
      <c r="AV176" s="13" t="s">
        <v>79</v>
      </c>
      <c r="AW176" s="13" t="s">
        <v>32</v>
      </c>
      <c r="AX176" s="13" t="s">
        <v>70</v>
      </c>
      <c r="AY176" s="243" t="s">
        <v>139</v>
      </c>
    </row>
    <row r="177" s="14" customFormat="1">
      <c r="A177" s="14"/>
      <c r="B177" s="244"/>
      <c r="C177" s="245"/>
      <c r="D177" s="234" t="s">
        <v>150</v>
      </c>
      <c r="E177" s="246" t="s">
        <v>19</v>
      </c>
      <c r="F177" s="247" t="s">
        <v>152</v>
      </c>
      <c r="G177" s="245"/>
      <c r="H177" s="248">
        <v>2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150</v>
      </c>
      <c r="AU177" s="254" t="s">
        <v>79</v>
      </c>
      <c r="AV177" s="14" t="s">
        <v>146</v>
      </c>
      <c r="AW177" s="14" t="s">
        <v>32</v>
      </c>
      <c r="AX177" s="14" t="s">
        <v>77</v>
      </c>
      <c r="AY177" s="254" t="s">
        <v>139</v>
      </c>
    </row>
    <row r="178" s="2" customFormat="1" ht="16.5" customHeight="1">
      <c r="A178" s="40"/>
      <c r="B178" s="41"/>
      <c r="C178" s="214" t="s">
        <v>307</v>
      </c>
      <c r="D178" s="214" t="s">
        <v>141</v>
      </c>
      <c r="E178" s="215" t="s">
        <v>715</v>
      </c>
      <c r="F178" s="216" t="s">
        <v>716</v>
      </c>
      <c r="G178" s="217" t="s">
        <v>552</v>
      </c>
      <c r="H178" s="218">
        <v>2</v>
      </c>
      <c r="I178" s="219"/>
      <c r="J178" s="220">
        <f>ROUND(I178*H178,2)</f>
        <v>0</v>
      </c>
      <c r="K178" s="216" t="s">
        <v>19</v>
      </c>
      <c r="L178" s="46"/>
      <c r="M178" s="221" t="s">
        <v>19</v>
      </c>
      <c r="N178" s="222" t="s">
        <v>41</v>
      </c>
      <c r="O178" s="86"/>
      <c r="P178" s="223">
        <f>O178*H178</f>
        <v>0</v>
      </c>
      <c r="Q178" s="223">
        <v>0.12303160000000001</v>
      </c>
      <c r="R178" s="223">
        <f>Q178*H178</f>
        <v>0.24606320000000001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146</v>
      </c>
      <c r="AT178" s="225" t="s">
        <v>141</v>
      </c>
      <c r="AU178" s="225" t="s">
        <v>79</v>
      </c>
      <c r="AY178" s="19" t="s">
        <v>139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77</v>
      </c>
      <c r="BK178" s="226">
        <f>ROUND(I178*H178,2)</f>
        <v>0</v>
      </c>
      <c r="BL178" s="19" t="s">
        <v>146</v>
      </c>
      <c r="BM178" s="225" t="s">
        <v>1024</v>
      </c>
    </row>
    <row r="179" s="13" customFormat="1">
      <c r="A179" s="13"/>
      <c r="B179" s="232"/>
      <c r="C179" s="233"/>
      <c r="D179" s="234" t="s">
        <v>150</v>
      </c>
      <c r="E179" s="235" t="s">
        <v>19</v>
      </c>
      <c r="F179" s="236" t="s">
        <v>1025</v>
      </c>
      <c r="G179" s="233"/>
      <c r="H179" s="237">
        <v>2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150</v>
      </c>
      <c r="AU179" s="243" t="s">
        <v>79</v>
      </c>
      <c r="AV179" s="13" t="s">
        <v>79</v>
      </c>
      <c r="AW179" s="13" t="s">
        <v>32</v>
      </c>
      <c r="AX179" s="13" t="s">
        <v>70</v>
      </c>
      <c r="AY179" s="243" t="s">
        <v>139</v>
      </c>
    </row>
    <row r="180" s="14" customFormat="1">
      <c r="A180" s="14"/>
      <c r="B180" s="244"/>
      <c r="C180" s="245"/>
      <c r="D180" s="234" t="s">
        <v>150</v>
      </c>
      <c r="E180" s="246" t="s">
        <v>19</v>
      </c>
      <c r="F180" s="247" t="s">
        <v>152</v>
      </c>
      <c r="G180" s="245"/>
      <c r="H180" s="248">
        <v>2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150</v>
      </c>
      <c r="AU180" s="254" t="s">
        <v>79</v>
      </c>
      <c r="AV180" s="14" t="s">
        <v>146</v>
      </c>
      <c r="AW180" s="14" t="s">
        <v>32</v>
      </c>
      <c r="AX180" s="14" t="s">
        <v>77</v>
      </c>
      <c r="AY180" s="254" t="s">
        <v>139</v>
      </c>
    </row>
    <row r="181" s="2" customFormat="1" ht="16.5" customHeight="1">
      <c r="A181" s="40"/>
      <c r="B181" s="41"/>
      <c r="C181" s="276" t="s">
        <v>314</v>
      </c>
      <c r="D181" s="276" t="s">
        <v>326</v>
      </c>
      <c r="E181" s="277" t="s">
        <v>719</v>
      </c>
      <c r="F181" s="278" t="s">
        <v>720</v>
      </c>
      <c r="G181" s="279" t="s">
        <v>552</v>
      </c>
      <c r="H181" s="280">
        <v>2</v>
      </c>
      <c r="I181" s="281"/>
      <c r="J181" s="282">
        <f>ROUND(I181*H181,2)</f>
        <v>0</v>
      </c>
      <c r="K181" s="278" t="s">
        <v>19</v>
      </c>
      <c r="L181" s="283"/>
      <c r="M181" s="284" t="s">
        <v>19</v>
      </c>
      <c r="N181" s="285" t="s">
        <v>41</v>
      </c>
      <c r="O181" s="86"/>
      <c r="P181" s="223">
        <f>O181*H181</f>
        <v>0</v>
      </c>
      <c r="Q181" s="223">
        <v>0.014</v>
      </c>
      <c r="R181" s="223">
        <f>Q181*H181</f>
        <v>0.028000000000000001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193</v>
      </c>
      <c r="AT181" s="225" t="s">
        <v>326</v>
      </c>
      <c r="AU181" s="225" t="s">
        <v>79</v>
      </c>
      <c r="AY181" s="19" t="s">
        <v>139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77</v>
      </c>
      <c r="BK181" s="226">
        <f>ROUND(I181*H181,2)</f>
        <v>0</v>
      </c>
      <c r="BL181" s="19" t="s">
        <v>146</v>
      </c>
      <c r="BM181" s="225" t="s">
        <v>1026</v>
      </c>
    </row>
    <row r="182" s="13" customFormat="1">
      <c r="A182" s="13"/>
      <c r="B182" s="232"/>
      <c r="C182" s="233"/>
      <c r="D182" s="234" t="s">
        <v>150</v>
      </c>
      <c r="E182" s="235" t="s">
        <v>19</v>
      </c>
      <c r="F182" s="236" t="s">
        <v>1025</v>
      </c>
      <c r="G182" s="233"/>
      <c r="H182" s="237">
        <v>2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150</v>
      </c>
      <c r="AU182" s="243" t="s">
        <v>79</v>
      </c>
      <c r="AV182" s="13" t="s">
        <v>79</v>
      </c>
      <c r="AW182" s="13" t="s">
        <v>32</v>
      </c>
      <c r="AX182" s="13" t="s">
        <v>70</v>
      </c>
      <c r="AY182" s="243" t="s">
        <v>139</v>
      </c>
    </row>
    <row r="183" s="14" customFormat="1">
      <c r="A183" s="14"/>
      <c r="B183" s="244"/>
      <c r="C183" s="245"/>
      <c r="D183" s="234" t="s">
        <v>150</v>
      </c>
      <c r="E183" s="246" t="s">
        <v>19</v>
      </c>
      <c r="F183" s="247" t="s">
        <v>152</v>
      </c>
      <c r="G183" s="245"/>
      <c r="H183" s="248">
        <v>2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150</v>
      </c>
      <c r="AU183" s="254" t="s">
        <v>79</v>
      </c>
      <c r="AV183" s="14" t="s">
        <v>146</v>
      </c>
      <c r="AW183" s="14" t="s">
        <v>32</v>
      </c>
      <c r="AX183" s="14" t="s">
        <v>77</v>
      </c>
      <c r="AY183" s="254" t="s">
        <v>139</v>
      </c>
    </row>
    <row r="184" s="2" customFormat="1" ht="16.5" customHeight="1">
      <c r="A184" s="40"/>
      <c r="B184" s="41"/>
      <c r="C184" s="276" t="s">
        <v>325</v>
      </c>
      <c r="D184" s="276" t="s">
        <v>326</v>
      </c>
      <c r="E184" s="277" t="s">
        <v>722</v>
      </c>
      <c r="F184" s="278" t="s">
        <v>723</v>
      </c>
      <c r="G184" s="279" t="s">
        <v>552</v>
      </c>
      <c r="H184" s="280">
        <v>2</v>
      </c>
      <c r="I184" s="281"/>
      <c r="J184" s="282">
        <f>ROUND(I184*H184,2)</f>
        <v>0</v>
      </c>
      <c r="K184" s="278" t="s">
        <v>19</v>
      </c>
      <c r="L184" s="283"/>
      <c r="M184" s="284" t="s">
        <v>19</v>
      </c>
      <c r="N184" s="285" t="s">
        <v>41</v>
      </c>
      <c r="O184" s="86"/>
      <c r="P184" s="223">
        <f>O184*H184</f>
        <v>0</v>
      </c>
      <c r="Q184" s="223">
        <v>0.01</v>
      </c>
      <c r="R184" s="223">
        <f>Q184*H184</f>
        <v>0.02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193</v>
      </c>
      <c r="AT184" s="225" t="s">
        <v>326</v>
      </c>
      <c r="AU184" s="225" t="s">
        <v>79</v>
      </c>
      <c r="AY184" s="19" t="s">
        <v>139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77</v>
      </c>
      <c r="BK184" s="226">
        <f>ROUND(I184*H184,2)</f>
        <v>0</v>
      </c>
      <c r="BL184" s="19" t="s">
        <v>146</v>
      </c>
      <c r="BM184" s="225" t="s">
        <v>1027</v>
      </c>
    </row>
    <row r="185" s="13" customFormat="1">
      <c r="A185" s="13"/>
      <c r="B185" s="232"/>
      <c r="C185" s="233"/>
      <c r="D185" s="234" t="s">
        <v>150</v>
      </c>
      <c r="E185" s="235" t="s">
        <v>19</v>
      </c>
      <c r="F185" s="236" t="s">
        <v>1028</v>
      </c>
      <c r="G185" s="233"/>
      <c r="H185" s="237">
        <v>2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150</v>
      </c>
      <c r="AU185" s="243" t="s">
        <v>79</v>
      </c>
      <c r="AV185" s="13" t="s">
        <v>79</v>
      </c>
      <c r="AW185" s="13" t="s">
        <v>32</v>
      </c>
      <c r="AX185" s="13" t="s">
        <v>70</v>
      </c>
      <c r="AY185" s="243" t="s">
        <v>139</v>
      </c>
    </row>
    <row r="186" s="14" customFormat="1">
      <c r="A186" s="14"/>
      <c r="B186" s="244"/>
      <c r="C186" s="245"/>
      <c r="D186" s="234" t="s">
        <v>150</v>
      </c>
      <c r="E186" s="246" t="s">
        <v>19</v>
      </c>
      <c r="F186" s="247" t="s">
        <v>152</v>
      </c>
      <c r="G186" s="245"/>
      <c r="H186" s="248">
        <v>2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150</v>
      </c>
      <c r="AU186" s="254" t="s">
        <v>79</v>
      </c>
      <c r="AV186" s="14" t="s">
        <v>146</v>
      </c>
      <c r="AW186" s="14" t="s">
        <v>32</v>
      </c>
      <c r="AX186" s="14" t="s">
        <v>77</v>
      </c>
      <c r="AY186" s="254" t="s">
        <v>139</v>
      </c>
    </row>
    <row r="187" s="2" customFormat="1" ht="16.5" customHeight="1">
      <c r="A187" s="40"/>
      <c r="B187" s="41"/>
      <c r="C187" s="214" t="s">
        <v>331</v>
      </c>
      <c r="D187" s="214" t="s">
        <v>141</v>
      </c>
      <c r="E187" s="215" t="s">
        <v>738</v>
      </c>
      <c r="F187" s="216" t="s">
        <v>739</v>
      </c>
      <c r="G187" s="217" t="s">
        <v>552</v>
      </c>
      <c r="H187" s="218">
        <v>2</v>
      </c>
      <c r="I187" s="219"/>
      <c r="J187" s="220">
        <f>ROUND(I187*H187,2)</f>
        <v>0</v>
      </c>
      <c r="K187" s="216" t="s">
        <v>19</v>
      </c>
      <c r="L187" s="46"/>
      <c r="M187" s="221" t="s">
        <v>19</v>
      </c>
      <c r="N187" s="222" t="s">
        <v>41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740</v>
      </c>
      <c r="AT187" s="225" t="s">
        <v>141</v>
      </c>
      <c r="AU187" s="225" t="s">
        <v>79</v>
      </c>
      <c r="AY187" s="19" t="s">
        <v>139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77</v>
      </c>
      <c r="BK187" s="226">
        <f>ROUND(I187*H187,2)</f>
        <v>0</v>
      </c>
      <c r="BL187" s="19" t="s">
        <v>740</v>
      </c>
      <c r="BM187" s="225" t="s">
        <v>1029</v>
      </c>
    </row>
    <row r="188" s="2" customFormat="1" ht="21.75" customHeight="1">
      <c r="A188" s="40"/>
      <c r="B188" s="41"/>
      <c r="C188" s="214" t="s">
        <v>339</v>
      </c>
      <c r="D188" s="214" t="s">
        <v>141</v>
      </c>
      <c r="E188" s="215" t="s">
        <v>742</v>
      </c>
      <c r="F188" s="216" t="s">
        <v>743</v>
      </c>
      <c r="G188" s="217" t="s">
        <v>552</v>
      </c>
      <c r="H188" s="218">
        <v>2</v>
      </c>
      <c r="I188" s="219"/>
      <c r="J188" s="220">
        <f>ROUND(I188*H188,2)</f>
        <v>0</v>
      </c>
      <c r="K188" s="216" t="s">
        <v>19</v>
      </c>
      <c r="L188" s="46"/>
      <c r="M188" s="221" t="s">
        <v>19</v>
      </c>
      <c r="N188" s="222" t="s">
        <v>41</v>
      </c>
      <c r="O188" s="86"/>
      <c r="P188" s="223">
        <f>O188*H188</f>
        <v>0</v>
      </c>
      <c r="Q188" s="223">
        <v>0.025000000000000001</v>
      </c>
      <c r="R188" s="223">
        <f>Q188*H188</f>
        <v>0.050000000000000003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146</v>
      </c>
      <c r="AT188" s="225" t="s">
        <v>141</v>
      </c>
      <c r="AU188" s="225" t="s">
        <v>79</v>
      </c>
      <c r="AY188" s="19" t="s">
        <v>139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77</v>
      </c>
      <c r="BK188" s="226">
        <f>ROUND(I188*H188,2)</f>
        <v>0</v>
      </c>
      <c r="BL188" s="19" t="s">
        <v>146</v>
      </c>
      <c r="BM188" s="225" t="s">
        <v>1030</v>
      </c>
    </row>
    <row r="189" s="13" customFormat="1">
      <c r="A189" s="13"/>
      <c r="B189" s="232"/>
      <c r="C189" s="233"/>
      <c r="D189" s="234" t="s">
        <v>150</v>
      </c>
      <c r="E189" s="235" t="s">
        <v>19</v>
      </c>
      <c r="F189" s="236" t="s">
        <v>1031</v>
      </c>
      <c r="G189" s="233"/>
      <c r="H189" s="237">
        <v>2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150</v>
      </c>
      <c r="AU189" s="243" t="s">
        <v>79</v>
      </c>
      <c r="AV189" s="13" t="s">
        <v>79</v>
      </c>
      <c r="AW189" s="13" t="s">
        <v>32</v>
      </c>
      <c r="AX189" s="13" t="s">
        <v>70</v>
      </c>
      <c r="AY189" s="243" t="s">
        <v>139</v>
      </c>
    </row>
    <row r="190" s="14" customFormat="1">
      <c r="A190" s="14"/>
      <c r="B190" s="244"/>
      <c r="C190" s="245"/>
      <c r="D190" s="234" t="s">
        <v>150</v>
      </c>
      <c r="E190" s="246" t="s">
        <v>19</v>
      </c>
      <c r="F190" s="247" t="s">
        <v>152</v>
      </c>
      <c r="G190" s="245"/>
      <c r="H190" s="248">
        <v>2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150</v>
      </c>
      <c r="AU190" s="254" t="s">
        <v>79</v>
      </c>
      <c r="AV190" s="14" t="s">
        <v>146</v>
      </c>
      <c r="AW190" s="14" t="s">
        <v>32</v>
      </c>
      <c r="AX190" s="14" t="s">
        <v>77</v>
      </c>
      <c r="AY190" s="254" t="s">
        <v>139</v>
      </c>
    </row>
    <row r="191" s="2" customFormat="1" ht="24.15" customHeight="1">
      <c r="A191" s="40"/>
      <c r="B191" s="41"/>
      <c r="C191" s="214" t="s">
        <v>345</v>
      </c>
      <c r="D191" s="214" t="s">
        <v>141</v>
      </c>
      <c r="E191" s="215" t="s">
        <v>746</v>
      </c>
      <c r="F191" s="216" t="s">
        <v>747</v>
      </c>
      <c r="G191" s="217" t="s">
        <v>202</v>
      </c>
      <c r="H191" s="218">
        <v>147</v>
      </c>
      <c r="I191" s="219"/>
      <c r="J191" s="220">
        <f>ROUND(I191*H191,2)</f>
        <v>0</v>
      </c>
      <c r="K191" s="216" t="s">
        <v>19</v>
      </c>
      <c r="L191" s="46"/>
      <c r="M191" s="221" t="s">
        <v>19</v>
      </c>
      <c r="N191" s="222" t="s">
        <v>41</v>
      </c>
      <c r="O191" s="86"/>
      <c r="P191" s="223">
        <f>O191*H191</f>
        <v>0</v>
      </c>
      <c r="Q191" s="223">
        <v>0.00050000000000000001</v>
      </c>
      <c r="R191" s="223">
        <f>Q191*H191</f>
        <v>0.073499999999999996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146</v>
      </c>
      <c r="AT191" s="225" t="s">
        <v>141</v>
      </c>
      <c r="AU191" s="225" t="s">
        <v>79</v>
      </c>
      <c r="AY191" s="19" t="s">
        <v>139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77</v>
      </c>
      <c r="BK191" s="226">
        <f>ROUND(I191*H191,2)</f>
        <v>0</v>
      </c>
      <c r="BL191" s="19" t="s">
        <v>146</v>
      </c>
      <c r="BM191" s="225" t="s">
        <v>1032</v>
      </c>
    </row>
    <row r="192" s="13" customFormat="1">
      <c r="A192" s="13"/>
      <c r="B192" s="232"/>
      <c r="C192" s="233"/>
      <c r="D192" s="234" t="s">
        <v>150</v>
      </c>
      <c r="E192" s="235" t="s">
        <v>19</v>
      </c>
      <c r="F192" s="236" t="s">
        <v>1033</v>
      </c>
      <c r="G192" s="233"/>
      <c r="H192" s="237">
        <v>147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150</v>
      </c>
      <c r="AU192" s="243" t="s">
        <v>79</v>
      </c>
      <c r="AV192" s="13" t="s">
        <v>79</v>
      </c>
      <c r="AW192" s="13" t="s">
        <v>32</v>
      </c>
      <c r="AX192" s="13" t="s">
        <v>70</v>
      </c>
      <c r="AY192" s="243" t="s">
        <v>139</v>
      </c>
    </row>
    <row r="193" s="14" customFormat="1">
      <c r="A193" s="14"/>
      <c r="B193" s="244"/>
      <c r="C193" s="245"/>
      <c r="D193" s="234" t="s">
        <v>150</v>
      </c>
      <c r="E193" s="246" t="s">
        <v>19</v>
      </c>
      <c r="F193" s="247" t="s">
        <v>152</v>
      </c>
      <c r="G193" s="245"/>
      <c r="H193" s="248">
        <v>147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150</v>
      </c>
      <c r="AU193" s="254" t="s">
        <v>79</v>
      </c>
      <c r="AV193" s="14" t="s">
        <v>146</v>
      </c>
      <c r="AW193" s="14" t="s">
        <v>32</v>
      </c>
      <c r="AX193" s="14" t="s">
        <v>77</v>
      </c>
      <c r="AY193" s="254" t="s">
        <v>139</v>
      </c>
    </row>
    <row r="194" s="2" customFormat="1" ht="24.15" customHeight="1">
      <c r="A194" s="40"/>
      <c r="B194" s="41"/>
      <c r="C194" s="214" t="s">
        <v>350</v>
      </c>
      <c r="D194" s="214" t="s">
        <v>141</v>
      </c>
      <c r="E194" s="215" t="s">
        <v>750</v>
      </c>
      <c r="F194" s="216" t="s">
        <v>751</v>
      </c>
      <c r="G194" s="217" t="s">
        <v>552</v>
      </c>
      <c r="H194" s="218">
        <v>2</v>
      </c>
      <c r="I194" s="219"/>
      <c r="J194" s="220">
        <f>ROUND(I194*H194,2)</f>
        <v>0</v>
      </c>
      <c r="K194" s="216" t="s">
        <v>19</v>
      </c>
      <c r="L194" s="46"/>
      <c r="M194" s="221" t="s">
        <v>19</v>
      </c>
      <c r="N194" s="222" t="s">
        <v>41</v>
      </c>
      <c r="O194" s="86"/>
      <c r="P194" s="223">
        <f>O194*H194</f>
        <v>0</v>
      </c>
      <c r="Q194" s="223">
        <v>0.0060000000000000001</v>
      </c>
      <c r="R194" s="223">
        <f>Q194*H194</f>
        <v>0.012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146</v>
      </c>
      <c r="AT194" s="225" t="s">
        <v>141</v>
      </c>
      <c r="AU194" s="225" t="s">
        <v>79</v>
      </c>
      <c r="AY194" s="19" t="s">
        <v>139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77</v>
      </c>
      <c r="BK194" s="226">
        <f>ROUND(I194*H194,2)</f>
        <v>0</v>
      </c>
      <c r="BL194" s="19" t="s">
        <v>146</v>
      </c>
      <c r="BM194" s="225" t="s">
        <v>1034</v>
      </c>
    </row>
    <row r="195" s="13" customFormat="1">
      <c r="A195" s="13"/>
      <c r="B195" s="232"/>
      <c r="C195" s="233"/>
      <c r="D195" s="234" t="s">
        <v>150</v>
      </c>
      <c r="E195" s="235" t="s">
        <v>19</v>
      </c>
      <c r="F195" s="236" t="s">
        <v>1035</v>
      </c>
      <c r="G195" s="233"/>
      <c r="H195" s="237">
        <v>2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150</v>
      </c>
      <c r="AU195" s="243" t="s">
        <v>79</v>
      </c>
      <c r="AV195" s="13" t="s">
        <v>79</v>
      </c>
      <c r="AW195" s="13" t="s">
        <v>32</v>
      </c>
      <c r="AX195" s="13" t="s">
        <v>70</v>
      </c>
      <c r="AY195" s="243" t="s">
        <v>139</v>
      </c>
    </row>
    <row r="196" s="14" customFormat="1">
      <c r="A196" s="14"/>
      <c r="B196" s="244"/>
      <c r="C196" s="245"/>
      <c r="D196" s="234" t="s">
        <v>150</v>
      </c>
      <c r="E196" s="246" t="s">
        <v>19</v>
      </c>
      <c r="F196" s="247" t="s">
        <v>152</v>
      </c>
      <c r="G196" s="245"/>
      <c r="H196" s="248">
        <v>2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150</v>
      </c>
      <c r="AU196" s="254" t="s">
        <v>79</v>
      </c>
      <c r="AV196" s="14" t="s">
        <v>146</v>
      </c>
      <c r="AW196" s="14" t="s">
        <v>32</v>
      </c>
      <c r="AX196" s="14" t="s">
        <v>77</v>
      </c>
      <c r="AY196" s="254" t="s">
        <v>139</v>
      </c>
    </row>
    <row r="197" s="12" customFormat="1" ht="22.8" customHeight="1">
      <c r="A197" s="12"/>
      <c r="B197" s="198"/>
      <c r="C197" s="199"/>
      <c r="D197" s="200" t="s">
        <v>69</v>
      </c>
      <c r="E197" s="212" t="s">
        <v>531</v>
      </c>
      <c r="F197" s="212" t="s">
        <v>532</v>
      </c>
      <c r="G197" s="199"/>
      <c r="H197" s="199"/>
      <c r="I197" s="202"/>
      <c r="J197" s="213">
        <f>BK197</f>
        <v>0</v>
      </c>
      <c r="K197" s="199"/>
      <c r="L197" s="204"/>
      <c r="M197" s="205"/>
      <c r="N197" s="206"/>
      <c r="O197" s="206"/>
      <c r="P197" s="207">
        <f>SUM(P198:P199)</f>
        <v>0</v>
      </c>
      <c r="Q197" s="206"/>
      <c r="R197" s="207">
        <f>SUM(R198:R199)</f>
        <v>0</v>
      </c>
      <c r="S197" s="206"/>
      <c r="T197" s="208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9" t="s">
        <v>77</v>
      </c>
      <c r="AT197" s="210" t="s">
        <v>69</v>
      </c>
      <c r="AU197" s="210" t="s">
        <v>77</v>
      </c>
      <c r="AY197" s="209" t="s">
        <v>139</v>
      </c>
      <c r="BK197" s="211">
        <f>SUM(BK198:BK199)</f>
        <v>0</v>
      </c>
    </row>
    <row r="198" s="2" customFormat="1" ht="24.15" customHeight="1">
      <c r="A198" s="40"/>
      <c r="B198" s="41"/>
      <c r="C198" s="214" t="s">
        <v>356</v>
      </c>
      <c r="D198" s="214" t="s">
        <v>141</v>
      </c>
      <c r="E198" s="215" t="s">
        <v>534</v>
      </c>
      <c r="F198" s="216" t="s">
        <v>535</v>
      </c>
      <c r="G198" s="217" t="s">
        <v>290</v>
      </c>
      <c r="H198" s="218">
        <v>4.3540000000000001</v>
      </c>
      <c r="I198" s="219"/>
      <c r="J198" s="220">
        <f>ROUND(I198*H198,2)</f>
        <v>0</v>
      </c>
      <c r="K198" s="216" t="s">
        <v>145</v>
      </c>
      <c r="L198" s="46"/>
      <c r="M198" s="221" t="s">
        <v>19</v>
      </c>
      <c r="N198" s="222" t="s">
        <v>41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146</v>
      </c>
      <c r="AT198" s="225" t="s">
        <v>141</v>
      </c>
      <c r="AU198" s="225" t="s">
        <v>79</v>
      </c>
      <c r="AY198" s="19" t="s">
        <v>139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77</v>
      </c>
      <c r="BK198" s="226">
        <f>ROUND(I198*H198,2)</f>
        <v>0</v>
      </c>
      <c r="BL198" s="19" t="s">
        <v>146</v>
      </c>
      <c r="BM198" s="225" t="s">
        <v>1036</v>
      </c>
    </row>
    <row r="199" s="2" customFormat="1">
      <c r="A199" s="40"/>
      <c r="B199" s="41"/>
      <c r="C199" s="42"/>
      <c r="D199" s="227" t="s">
        <v>148</v>
      </c>
      <c r="E199" s="42"/>
      <c r="F199" s="228" t="s">
        <v>537</v>
      </c>
      <c r="G199" s="42"/>
      <c r="H199" s="42"/>
      <c r="I199" s="229"/>
      <c r="J199" s="42"/>
      <c r="K199" s="42"/>
      <c r="L199" s="46"/>
      <c r="M199" s="286"/>
      <c r="N199" s="287"/>
      <c r="O199" s="288"/>
      <c r="P199" s="288"/>
      <c r="Q199" s="288"/>
      <c r="R199" s="288"/>
      <c r="S199" s="288"/>
      <c r="T199" s="289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148</v>
      </c>
      <c r="AU199" s="19" t="s">
        <v>79</v>
      </c>
    </row>
    <row r="200" s="2" customFormat="1" ht="6.96" customHeight="1">
      <c r="A200" s="40"/>
      <c r="B200" s="61"/>
      <c r="C200" s="62"/>
      <c r="D200" s="62"/>
      <c r="E200" s="62"/>
      <c r="F200" s="62"/>
      <c r="G200" s="62"/>
      <c r="H200" s="62"/>
      <c r="I200" s="62"/>
      <c r="J200" s="62"/>
      <c r="K200" s="62"/>
      <c r="L200" s="46"/>
      <c r="M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</row>
  </sheetData>
  <sheetProtection sheet="1" autoFilter="0" formatColumns="0" formatRows="0" objects="1" scenarios="1" spinCount="100000" saltValue="d9Ca2uNr24/+BR0O9AW0tJ/PkFpmMG8rvFxO+mUzrK8GBm+zdLc2k7Laj14X9zGfGfV3VHh1FbM4p0HuJaE5AQ==" hashValue="4wFSnZr7W1Bt76TTYNzFRx7yc/aJ8BZLCvKS780nD68b6RYdIHIgq9GKffXK3U2jQShaX3rDgt01u7QFnfFK8Q==" algorithmName="SHA-512" password="CC51"/>
  <autoFilter ref="C91:K19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2_01/131151343"/>
    <hyperlink ref="F109" r:id="rId2" display="https://podminky.urs.cz/item/CS_URS_2022_01/851261131"/>
    <hyperlink ref="F122" r:id="rId3" display="https://podminky.urs.cz/item/CS_URS_2022_01/857261131"/>
    <hyperlink ref="F132" r:id="rId4" display="https://podminky.urs.cz/item/CS_URS_2022_01/857262122"/>
    <hyperlink ref="F142" r:id="rId5" display="https://podminky.urs.cz/item/CS_URS_2022_01/857264122"/>
    <hyperlink ref="F148" r:id="rId6" display="https://podminky.urs.cz/item/CS_URS_2022_01/892271111"/>
    <hyperlink ref="F152" r:id="rId7" display="https://podminky.urs.cz/item/CS_URS_2022_01/892273122"/>
    <hyperlink ref="F154" r:id="rId8" display="https://podminky.urs.cz/item/CS_URS_2022_01/892372111"/>
    <hyperlink ref="F162" r:id="rId9" display="https://podminky.urs.cz/item/CS_URS_2022_01/899722113"/>
    <hyperlink ref="F171" r:id="rId10" display="https://podminky.urs.cz/item/CS_URS_2022_01/891261112"/>
    <hyperlink ref="F199" r:id="rId11" display="https://podminky.urs.cz/item/CS_URS_2022_01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1" customFormat="1" ht="12" customHeight="1">
      <c r="B8" s="22"/>
      <c r="D8" s="144" t="s">
        <v>109</v>
      </c>
      <c r="L8" s="22"/>
    </row>
    <row r="9" s="2" customFormat="1" ht="16.5" customHeight="1">
      <c r="A9" s="40"/>
      <c r="B9" s="46"/>
      <c r="C9" s="40"/>
      <c r="D9" s="40"/>
      <c r="E9" s="145" t="s">
        <v>872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1037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27. 5. 2022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34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36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38</v>
      </c>
      <c r="G34" s="40"/>
      <c r="H34" s="40"/>
      <c r="I34" s="156" t="s">
        <v>37</v>
      </c>
      <c r="J34" s="156" t="s">
        <v>39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40</v>
      </c>
      <c r="E35" s="144" t="s">
        <v>41</v>
      </c>
      <c r="F35" s="158">
        <f>ROUND((SUM(BE89:BE153)),  2)</f>
        <v>0</v>
      </c>
      <c r="G35" s="40"/>
      <c r="H35" s="40"/>
      <c r="I35" s="159">
        <v>0.20999999999999999</v>
      </c>
      <c r="J35" s="158">
        <f>ROUND(((SUM(BE89:BE153))*I35),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42</v>
      </c>
      <c r="F36" s="158">
        <f>ROUND((SUM(BF89:BF153)),  2)</f>
        <v>0</v>
      </c>
      <c r="G36" s="40"/>
      <c r="H36" s="40"/>
      <c r="I36" s="159">
        <v>0.14999999999999999</v>
      </c>
      <c r="J36" s="158">
        <f>ROUND(((SUM(BF89:BF153))*I36),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43</v>
      </c>
      <c r="F37" s="158">
        <f>ROUND((SUM(BG89:BG153)),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44</v>
      </c>
      <c r="F38" s="158">
        <f>ROUND((SUM(BH89:BH153)),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45</v>
      </c>
      <c r="F39" s="158">
        <f>ROUND((SUM(BI89:BI153)),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46</v>
      </c>
      <c r="E41" s="162"/>
      <c r="F41" s="162"/>
      <c r="G41" s="163" t="s">
        <v>47</v>
      </c>
      <c r="H41" s="164" t="s">
        <v>48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Buchlovice - oprava části vodovodního řadu B-2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872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002.003 - Výpis materiálu - přípojky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Buchlovice</v>
      </c>
      <c r="G56" s="42"/>
      <c r="H56" s="42"/>
      <c r="I56" s="34" t="s">
        <v>23</v>
      </c>
      <c r="J56" s="74" t="str">
        <f>IF(J14="","",J14)</f>
        <v>27. 5. 2022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114</v>
      </c>
      <c r="D61" s="173"/>
      <c r="E61" s="173"/>
      <c r="F61" s="173"/>
      <c r="G61" s="173"/>
      <c r="H61" s="173"/>
      <c r="I61" s="173"/>
      <c r="J61" s="174" t="s">
        <v>115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68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116</v>
      </c>
    </row>
    <row r="64" s="9" customFormat="1" ht="24.96" customHeight="1">
      <c r="A64" s="9"/>
      <c r="B64" s="176"/>
      <c r="C64" s="177"/>
      <c r="D64" s="178" t="s">
        <v>117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540</v>
      </c>
      <c r="E65" s="184"/>
      <c r="F65" s="184"/>
      <c r="G65" s="184"/>
      <c r="H65" s="184"/>
      <c r="I65" s="184"/>
      <c r="J65" s="185">
        <f>J91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542</v>
      </c>
      <c r="E66" s="184"/>
      <c r="F66" s="184"/>
      <c r="G66" s="184"/>
      <c r="H66" s="184"/>
      <c r="I66" s="184"/>
      <c r="J66" s="185">
        <f>J132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123</v>
      </c>
      <c r="E67" s="184"/>
      <c r="F67" s="184"/>
      <c r="G67" s="184"/>
      <c r="H67" s="184"/>
      <c r="I67" s="184"/>
      <c r="J67" s="185">
        <f>J151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124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1" t="str">
        <f>E7</f>
        <v>Buchlovice - oprava části vodovodního řadu B-2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109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872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111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002.003 - Výpis materiálu - přípojky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>Buchlovice</v>
      </c>
      <c r="G83" s="42"/>
      <c r="H83" s="42"/>
      <c r="I83" s="34" t="s">
        <v>23</v>
      </c>
      <c r="J83" s="74" t="str">
        <f>IF(J14="","",J14)</f>
        <v>27. 5. 2022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E17</f>
        <v xml:space="preserve"> </v>
      </c>
      <c r="G85" s="42"/>
      <c r="H85" s="42"/>
      <c r="I85" s="34" t="s">
        <v>31</v>
      </c>
      <c r="J85" s="38" t="str">
        <f>E23</f>
        <v xml:space="preserve"> 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IF(E20="","",E20)</f>
        <v>Vyplň údaj</v>
      </c>
      <c r="G86" s="42"/>
      <c r="H86" s="42"/>
      <c r="I86" s="34" t="s">
        <v>33</v>
      </c>
      <c r="J86" s="38" t="str">
        <f>E26</f>
        <v xml:space="preserve"> 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125</v>
      </c>
      <c r="D88" s="190" t="s">
        <v>55</v>
      </c>
      <c r="E88" s="190" t="s">
        <v>51</v>
      </c>
      <c r="F88" s="190" t="s">
        <v>52</v>
      </c>
      <c r="G88" s="190" t="s">
        <v>126</v>
      </c>
      <c r="H88" s="190" t="s">
        <v>127</v>
      </c>
      <c r="I88" s="190" t="s">
        <v>128</v>
      </c>
      <c r="J88" s="190" t="s">
        <v>115</v>
      </c>
      <c r="K88" s="191" t="s">
        <v>129</v>
      </c>
      <c r="L88" s="192"/>
      <c r="M88" s="94" t="s">
        <v>19</v>
      </c>
      <c r="N88" s="95" t="s">
        <v>40</v>
      </c>
      <c r="O88" s="95" t="s">
        <v>130</v>
      </c>
      <c r="P88" s="95" t="s">
        <v>131</v>
      </c>
      <c r="Q88" s="95" t="s">
        <v>132</v>
      </c>
      <c r="R88" s="95" t="s">
        <v>133</v>
      </c>
      <c r="S88" s="95" t="s">
        <v>134</v>
      </c>
      <c r="T88" s="96" t="s">
        <v>135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136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</f>
        <v>0</v>
      </c>
      <c r="Q89" s="98"/>
      <c r="R89" s="195">
        <f>R90</f>
        <v>1.72607442</v>
      </c>
      <c r="S89" s="98"/>
      <c r="T89" s="196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69</v>
      </c>
      <c r="AU89" s="19" t="s">
        <v>116</v>
      </c>
      <c r="BK89" s="197">
        <f>BK90</f>
        <v>0</v>
      </c>
    </row>
    <row r="90" s="12" customFormat="1" ht="25.92" customHeight="1">
      <c r="A90" s="12"/>
      <c r="B90" s="198"/>
      <c r="C90" s="199"/>
      <c r="D90" s="200" t="s">
        <v>69</v>
      </c>
      <c r="E90" s="201" t="s">
        <v>137</v>
      </c>
      <c r="F90" s="201" t="s">
        <v>138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P91+P132+P151</f>
        <v>0</v>
      </c>
      <c r="Q90" s="206"/>
      <c r="R90" s="207">
        <f>R91+R132+R151</f>
        <v>1.72607442</v>
      </c>
      <c r="S90" s="206"/>
      <c r="T90" s="208">
        <f>T91+T132+T151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77</v>
      </c>
      <c r="AT90" s="210" t="s">
        <v>69</v>
      </c>
      <c r="AU90" s="210" t="s">
        <v>70</v>
      </c>
      <c r="AY90" s="209" t="s">
        <v>139</v>
      </c>
      <c r="BK90" s="211">
        <f>BK91+BK132+BK151</f>
        <v>0</v>
      </c>
    </row>
    <row r="91" s="12" customFormat="1" ht="22.8" customHeight="1">
      <c r="A91" s="12"/>
      <c r="B91" s="198"/>
      <c r="C91" s="199"/>
      <c r="D91" s="200" t="s">
        <v>69</v>
      </c>
      <c r="E91" s="212" t="s">
        <v>193</v>
      </c>
      <c r="F91" s="212" t="s">
        <v>558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SUM(P92:P131)</f>
        <v>0</v>
      </c>
      <c r="Q91" s="206"/>
      <c r="R91" s="207">
        <f>SUM(R92:R131)</f>
        <v>0.12079002</v>
      </c>
      <c r="S91" s="206"/>
      <c r="T91" s="208">
        <f>SUM(T92:T131)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77</v>
      </c>
      <c r="AT91" s="210" t="s">
        <v>69</v>
      </c>
      <c r="AU91" s="210" t="s">
        <v>77</v>
      </c>
      <c r="AY91" s="209" t="s">
        <v>139</v>
      </c>
      <c r="BK91" s="211">
        <f>SUM(BK92:BK131)</f>
        <v>0</v>
      </c>
    </row>
    <row r="92" s="2" customFormat="1" ht="24.15" customHeight="1">
      <c r="A92" s="40"/>
      <c r="B92" s="41"/>
      <c r="C92" s="214" t="s">
        <v>77</v>
      </c>
      <c r="D92" s="214" t="s">
        <v>141</v>
      </c>
      <c r="E92" s="215" t="s">
        <v>756</v>
      </c>
      <c r="F92" s="216" t="s">
        <v>757</v>
      </c>
      <c r="G92" s="217" t="s">
        <v>202</v>
      </c>
      <c r="H92" s="218">
        <v>6</v>
      </c>
      <c r="I92" s="219"/>
      <c r="J92" s="220">
        <f>ROUND(I92*H92,2)</f>
        <v>0</v>
      </c>
      <c r="K92" s="216" t="s">
        <v>145</v>
      </c>
      <c r="L92" s="46"/>
      <c r="M92" s="221" t="s">
        <v>19</v>
      </c>
      <c r="N92" s="222" t="s">
        <v>41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146</v>
      </c>
      <c r="AT92" s="225" t="s">
        <v>141</v>
      </c>
      <c r="AU92" s="225" t="s">
        <v>79</v>
      </c>
      <c r="AY92" s="19" t="s">
        <v>139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77</v>
      </c>
      <c r="BK92" s="226">
        <f>ROUND(I92*H92,2)</f>
        <v>0</v>
      </c>
      <c r="BL92" s="19" t="s">
        <v>146</v>
      </c>
      <c r="BM92" s="225" t="s">
        <v>1038</v>
      </c>
    </row>
    <row r="93" s="2" customFormat="1">
      <c r="A93" s="40"/>
      <c r="B93" s="41"/>
      <c r="C93" s="42"/>
      <c r="D93" s="227" t="s">
        <v>148</v>
      </c>
      <c r="E93" s="42"/>
      <c r="F93" s="228" t="s">
        <v>759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148</v>
      </c>
      <c r="AU93" s="19" t="s">
        <v>79</v>
      </c>
    </row>
    <row r="94" s="13" customFormat="1">
      <c r="A94" s="13"/>
      <c r="B94" s="232"/>
      <c r="C94" s="233"/>
      <c r="D94" s="234" t="s">
        <v>150</v>
      </c>
      <c r="E94" s="235" t="s">
        <v>19</v>
      </c>
      <c r="F94" s="236" t="s">
        <v>760</v>
      </c>
      <c r="G94" s="233"/>
      <c r="H94" s="237">
        <v>6</v>
      </c>
      <c r="I94" s="238"/>
      <c r="J94" s="233"/>
      <c r="K94" s="233"/>
      <c r="L94" s="239"/>
      <c r="M94" s="240"/>
      <c r="N94" s="241"/>
      <c r="O94" s="241"/>
      <c r="P94" s="241"/>
      <c r="Q94" s="241"/>
      <c r="R94" s="241"/>
      <c r="S94" s="241"/>
      <c r="T94" s="24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3" t="s">
        <v>150</v>
      </c>
      <c r="AU94" s="243" t="s">
        <v>79</v>
      </c>
      <c r="AV94" s="13" t="s">
        <v>79</v>
      </c>
      <c r="AW94" s="13" t="s">
        <v>32</v>
      </c>
      <c r="AX94" s="13" t="s">
        <v>70</v>
      </c>
      <c r="AY94" s="243" t="s">
        <v>139</v>
      </c>
    </row>
    <row r="95" s="14" customFormat="1">
      <c r="A95" s="14"/>
      <c r="B95" s="244"/>
      <c r="C95" s="245"/>
      <c r="D95" s="234" t="s">
        <v>150</v>
      </c>
      <c r="E95" s="246" t="s">
        <v>19</v>
      </c>
      <c r="F95" s="247" t="s">
        <v>152</v>
      </c>
      <c r="G95" s="245"/>
      <c r="H95" s="248">
        <v>6</v>
      </c>
      <c r="I95" s="249"/>
      <c r="J95" s="245"/>
      <c r="K95" s="245"/>
      <c r="L95" s="250"/>
      <c r="M95" s="251"/>
      <c r="N95" s="252"/>
      <c r="O95" s="252"/>
      <c r="P95" s="252"/>
      <c r="Q95" s="252"/>
      <c r="R95" s="252"/>
      <c r="S95" s="252"/>
      <c r="T95" s="25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4" t="s">
        <v>150</v>
      </c>
      <c r="AU95" s="254" t="s">
        <v>79</v>
      </c>
      <c r="AV95" s="14" t="s">
        <v>146</v>
      </c>
      <c r="AW95" s="14" t="s">
        <v>32</v>
      </c>
      <c r="AX95" s="14" t="s">
        <v>77</v>
      </c>
      <c r="AY95" s="254" t="s">
        <v>139</v>
      </c>
    </row>
    <row r="96" s="2" customFormat="1" ht="24.15" customHeight="1">
      <c r="A96" s="40"/>
      <c r="B96" s="41"/>
      <c r="C96" s="276" t="s">
        <v>79</v>
      </c>
      <c r="D96" s="276" t="s">
        <v>326</v>
      </c>
      <c r="E96" s="277" t="s">
        <v>761</v>
      </c>
      <c r="F96" s="278" t="s">
        <v>762</v>
      </c>
      <c r="G96" s="279" t="s">
        <v>202</v>
      </c>
      <c r="H96" s="280">
        <v>6.2999999999999998</v>
      </c>
      <c r="I96" s="281"/>
      <c r="J96" s="282">
        <f>ROUND(I96*H96,2)</f>
        <v>0</v>
      </c>
      <c r="K96" s="278" t="s">
        <v>19</v>
      </c>
      <c r="L96" s="283"/>
      <c r="M96" s="284" t="s">
        <v>19</v>
      </c>
      <c r="N96" s="285" t="s">
        <v>41</v>
      </c>
      <c r="O96" s="86"/>
      <c r="P96" s="223">
        <f>O96*H96</f>
        <v>0</v>
      </c>
      <c r="Q96" s="223">
        <v>0.001</v>
      </c>
      <c r="R96" s="223">
        <f>Q96*H96</f>
        <v>0.0063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193</v>
      </c>
      <c r="AT96" s="225" t="s">
        <v>326</v>
      </c>
      <c r="AU96" s="225" t="s">
        <v>79</v>
      </c>
      <c r="AY96" s="19" t="s">
        <v>139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77</v>
      </c>
      <c r="BK96" s="226">
        <f>ROUND(I96*H96,2)</f>
        <v>0</v>
      </c>
      <c r="BL96" s="19" t="s">
        <v>146</v>
      </c>
      <c r="BM96" s="225" t="s">
        <v>1039</v>
      </c>
    </row>
    <row r="97" s="13" customFormat="1">
      <c r="A97" s="13"/>
      <c r="B97" s="232"/>
      <c r="C97" s="233"/>
      <c r="D97" s="234" t="s">
        <v>150</v>
      </c>
      <c r="E97" s="235" t="s">
        <v>19</v>
      </c>
      <c r="F97" s="236" t="s">
        <v>760</v>
      </c>
      <c r="G97" s="233"/>
      <c r="H97" s="237">
        <v>6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150</v>
      </c>
      <c r="AU97" s="243" t="s">
        <v>79</v>
      </c>
      <c r="AV97" s="13" t="s">
        <v>79</v>
      </c>
      <c r="AW97" s="13" t="s">
        <v>32</v>
      </c>
      <c r="AX97" s="13" t="s">
        <v>70</v>
      </c>
      <c r="AY97" s="243" t="s">
        <v>139</v>
      </c>
    </row>
    <row r="98" s="14" customFormat="1">
      <c r="A98" s="14"/>
      <c r="B98" s="244"/>
      <c r="C98" s="245"/>
      <c r="D98" s="234" t="s">
        <v>150</v>
      </c>
      <c r="E98" s="246" t="s">
        <v>19</v>
      </c>
      <c r="F98" s="247" t="s">
        <v>152</v>
      </c>
      <c r="G98" s="245"/>
      <c r="H98" s="248">
        <v>6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150</v>
      </c>
      <c r="AU98" s="254" t="s">
        <v>79</v>
      </c>
      <c r="AV98" s="14" t="s">
        <v>146</v>
      </c>
      <c r="AW98" s="14" t="s">
        <v>32</v>
      </c>
      <c r="AX98" s="14" t="s">
        <v>77</v>
      </c>
      <c r="AY98" s="254" t="s">
        <v>139</v>
      </c>
    </row>
    <row r="99" s="13" customFormat="1">
      <c r="A99" s="13"/>
      <c r="B99" s="232"/>
      <c r="C99" s="233"/>
      <c r="D99" s="234" t="s">
        <v>150</v>
      </c>
      <c r="E99" s="233"/>
      <c r="F99" s="236" t="s">
        <v>764</v>
      </c>
      <c r="G99" s="233"/>
      <c r="H99" s="237">
        <v>6.2999999999999998</v>
      </c>
      <c r="I99" s="238"/>
      <c r="J99" s="233"/>
      <c r="K99" s="233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150</v>
      </c>
      <c r="AU99" s="243" t="s">
        <v>79</v>
      </c>
      <c r="AV99" s="13" t="s">
        <v>79</v>
      </c>
      <c r="AW99" s="13" t="s">
        <v>4</v>
      </c>
      <c r="AX99" s="13" t="s">
        <v>77</v>
      </c>
      <c r="AY99" s="243" t="s">
        <v>139</v>
      </c>
    </row>
    <row r="100" s="2" customFormat="1" ht="24.15" customHeight="1">
      <c r="A100" s="40"/>
      <c r="B100" s="41"/>
      <c r="C100" s="214" t="s">
        <v>158</v>
      </c>
      <c r="D100" s="214" t="s">
        <v>141</v>
      </c>
      <c r="E100" s="215" t="s">
        <v>765</v>
      </c>
      <c r="F100" s="216" t="s">
        <v>766</v>
      </c>
      <c r="G100" s="217" t="s">
        <v>552</v>
      </c>
      <c r="H100" s="218">
        <v>18</v>
      </c>
      <c r="I100" s="219"/>
      <c r="J100" s="220">
        <f>ROUND(I100*H100,2)</f>
        <v>0</v>
      </c>
      <c r="K100" s="216" t="s">
        <v>145</v>
      </c>
      <c r="L100" s="46"/>
      <c r="M100" s="221" t="s">
        <v>19</v>
      </c>
      <c r="N100" s="222" t="s">
        <v>41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146</v>
      </c>
      <c r="AT100" s="225" t="s">
        <v>141</v>
      </c>
      <c r="AU100" s="225" t="s">
        <v>79</v>
      </c>
      <c r="AY100" s="19" t="s">
        <v>139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77</v>
      </c>
      <c r="BK100" s="226">
        <f>ROUND(I100*H100,2)</f>
        <v>0</v>
      </c>
      <c r="BL100" s="19" t="s">
        <v>146</v>
      </c>
      <c r="BM100" s="225" t="s">
        <v>1040</v>
      </c>
    </row>
    <row r="101" s="2" customFormat="1">
      <c r="A101" s="40"/>
      <c r="B101" s="41"/>
      <c r="C101" s="42"/>
      <c r="D101" s="227" t="s">
        <v>148</v>
      </c>
      <c r="E101" s="42"/>
      <c r="F101" s="228" t="s">
        <v>768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148</v>
      </c>
      <c r="AU101" s="19" t="s">
        <v>79</v>
      </c>
    </row>
    <row r="102" s="2" customFormat="1" ht="16.5" customHeight="1">
      <c r="A102" s="40"/>
      <c r="B102" s="41"/>
      <c r="C102" s="276" t="s">
        <v>146</v>
      </c>
      <c r="D102" s="276" t="s">
        <v>326</v>
      </c>
      <c r="E102" s="277" t="s">
        <v>769</v>
      </c>
      <c r="F102" s="278" t="s">
        <v>770</v>
      </c>
      <c r="G102" s="279" t="s">
        <v>552</v>
      </c>
      <c r="H102" s="280">
        <v>9</v>
      </c>
      <c r="I102" s="281"/>
      <c r="J102" s="282">
        <f>ROUND(I102*H102,2)</f>
        <v>0</v>
      </c>
      <c r="K102" s="278" t="s">
        <v>19</v>
      </c>
      <c r="L102" s="283"/>
      <c r="M102" s="284" t="s">
        <v>19</v>
      </c>
      <c r="N102" s="285" t="s">
        <v>41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193</v>
      </c>
      <c r="AT102" s="225" t="s">
        <v>326</v>
      </c>
      <c r="AU102" s="225" t="s">
        <v>79</v>
      </c>
      <c r="AY102" s="19" t="s">
        <v>139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77</v>
      </c>
      <c r="BK102" s="226">
        <f>ROUND(I102*H102,2)</f>
        <v>0</v>
      </c>
      <c r="BL102" s="19" t="s">
        <v>146</v>
      </c>
      <c r="BM102" s="225" t="s">
        <v>1041</v>
      </c>
    </row>
    <row r="103" s="13" customFormat="1">
      <c r="A103" s="13"/>
      <c r="B103" s="232"/>
      <c r="C103" s="233"/>
      <c r="D103" s="234" t="s">
        <v>150</v>
      </c>
      <c r="E103" s="235" t="s">
        <v>19</v>
      </c>
      <c r="F103" s="236" t="s">
        <v>772</v>
      </c>
      <c r="G103" s="233"/>
      <c r="H103" s="237">
        <v>9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150</v>
      </c>
      <c r="AU103" s="243" t="s">
        <v>79</v>
      </c>
      <c r="AV103" s="13" t="s">
        <v>79</v>
      </c>
      <c r="AW103" s="13" t="s">
        <v>32</v>
      </c>
      <c r="AX103" s="13" t="s">
        <v>70</v>
      </c>
      <c r="AY103" s="243" t="s">
        <v>139</v>
      </c>
    </row>
    <row r="104" s="14" customFormat="1">
      <c r="A104" s="14"/>
      <c r="B104" s="244"/>
      <c r="C104" s="245"/>
      <c r="D104" s="234" t="s">
        <v>150</v>
      </c>
      <c r="E104" s="246" t="s">
        <v>19</v>
      </c>
      <c r="F104" s="247" t="s">
        <v>152</v>
      </c>
      <c r="G104" s="245"/>
      <c r="H104" s="248">
        <v>9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150</v>
      </c>
      <c r="AU104" s="254" t="s">
        <v>79</v>
      </c>
      <c r="AV104" s="14" t="s">
        <v>146</v>
      </c>
      <c r="AW104" s="14" t="s">
        <v>32</v>
      </c>
      <c r="AX104" s="14" t="s">
        <v>77</v>
      </c>
      <c r="AY104" s="254" t="s">
        <v>139</v>
      </c>
    </row>
    <row r="105" s="2" customFormat="1" ht="21.75" customHeight="1">
      <c r="A105" s="40"/>
      <c r="B105" s="41"/>
      <c r="C105" s="276" t="s">
        <v>173</v>
      </c>
      <c r="D105" s="276" t="s">
        <v>326</v>
      </c>
      <c r="E105" s="277" t="s">
        <v>773</v>
      </c>
      <c r="F105" s="278" t="s">
        <v>774</v>
      </c>
      <c r="G105" s="279" t="s">
        <v>552</v>
      </c>
      <c r="H105" s="280">
        <v>9</v>
      </c>
      <c r="I105" s="281"/>
      <c r="J105" s="282">
        <f>ROUND(I105*H105,2)</f>
        <v>0</v>
      </c>
      <c r="K105" s="278" t="s">
        <v>19</v>
      </c>
      <c r="L105" s="283"/>
      <c r="M105" s="284" t="s">
        <v>19</v>
      </c>
      <c r="N105" s="285" t="s">
        <v>41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193</v>
      </c>
      <c r="AT105" s="225" t="s">
        <v>326</v>
      </c>
      <c r="AU105" s="225" t="s">
        <v>79</v>
      </c>
      <c r="AY105" s="19" t="s">
        <v>139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77</v>
      </c>
      <c r="BK105" s="226">
        <f>ROUND(I105*H105,2)</f>
        <v>0</v>
      </c>
      <c r="BL105" s="19" t="s">
        <v>146</v>
      </c>
      <c r="BM105" s="225" t="s">
        <v>1042</v>
      </c>
    </row>
    <row r="106" s="13" customFormat="1">
      <c r="A106" s="13"/>
      <c r="B106" s="232"/>
      <c r="C106" s="233"/>
      <c r="D106" s="234" t="s">
        <v>150</v>
      </c>
      <c r="E106" s="235" t="s">
        <v>19</v>
      </c>
      <c r="F106" s="236" t="s">
        <v>776</v>
      </c>
      <c r="G106" s="233"/>
      <c r="H106" s="237">
        <v>9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150</v>
      </c>
      <c r="AU106" s="243" t="s">
        <v>79</v>
      </c>
      <c r="AV106" s="13" t="s">
        <v>79</v>
      </c>
      <c r="AW106" s="13" t="s">
        <v>32</v>
      </c>
      <c r="AX106" s="13" t="s">
        <v>70</v>
      </c>
      <c r="AY106" s="243" t="s">
        <v>139</v>
      </c>
    </row>
    <row r="107" s="14" customFormat="1">
      <c r="A107" s="14"/>
      <c r="B107" s="244"/>
      <c r="C107" s="245"/>
      <c r="D107" s="234" t="s">
        <v>150</v>
      </c>
      <c r="E107" s="246" t="s">
        <v>19</v>
      </c>
      <c r="F107" s="247" t="s">
        <v>152</v>
      </c>
      <c r="G107" s="245"/>
      <c r="H107" s="248">
        <v>9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150</v>
      </c>
      <c r="AU107" s="254" t="s">
        <v>79</v>
      </c>
      <c r="AV107" s="14" t="s">
        <v>146</v>
      </c>
      <c r="AW107" s="14" t="s">
        <v>32</v>
      </c>
      <c r="AX107" s="14" t="s">
        <v>77</v>
      </c>
      <c r="AY107" s="254" t="s">
        <v>139</v>
      </c>
    </row>
    <row r="108" s="2" customFormat="1" ht="24.15" customHeight="1">
      <c r="A108" s="40"/>
      <c r="B108" s="41"/>
      <c r="C108" s="214" t="s">
        <v>180</v>
      </c>
      <c r="D108" s="214" t="s">
        <v>141</v>
      </c>
      <c r="E108" s="215" t="s">
        <v>777</v>
      </c>
      <c r="F108" s="216" t="s">
        <v>778</v>
      </c>
      <c r="G108" s="217" t="s">
        <v>552</v>
      </c>
      <c r="H108" s="218">
        <v>9</v>
      </c>
      <c r="I108" s="219"/>
      <c r="J108" s="220">
        <f>ROUND(I108*H108,2)</f>
        <v>0</v>
      </c>
      <c r="K108" s="216" t="s">
        <v>145</v>
      </c>
      <c r="L108" s="46"/>
      <c r="M108" s="221" t="s">
        <v>19</v>
      </c>
      <c r="N108" s="222" t="s">
        <v>41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146</v>
      </c>
      <c r="AT108" s="225" t="s">
        <v>141</v>
      </c>
      <c r="AU108" s="225" t="s">
        <v>79</v>
      </c>
      <c r="AY108" s="19" t="s">
        <v>139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77</v>
      </c>
      <c r="BK108" s="226">
        <f>ROUND(I108*H108,2)</f>
        <v>0</v>
      </c>
      <c r="BL108" s="19" t="s">
        <v>146</v>
      </c>
      <c r="BM108" s="225" t="s">
        <v>1043</v>
      </c>
    </row>
    <row r="109" s="2" customFormat="1">
      <c r="A109" s="40"/>
      <c r="B109" s="41"/>
      <c r="C109" s="42"/>
      <c r="D109" s="227" t="s">
        <v>148</v>
      </c>
      <c r="E109" s="42"/>
      <c r="F109" s="228" t="s">
        <v>780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148</v>
      </c>
      <c r="AU109" s="19" t="s">
        <v>79</v>
      </c>
    </row>
    <row r="110" s="13" customFormat="1">
      <c r="A110" s="13"/>
      <c r="B110" s="232"/>
      <c r="C110" s="233"/>
      <c r="D110" s="234" t="s">
        <v>150</v>
      </c>
      <c r="E110" s="235" t="s">
        <v>19</v>
      </c>
      <c r="F110" s="236" t="s">
        <v>781</v>
      </c>
      <c r="G110" s="233"/>
      <c r="H110" s="237">
        <v>9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150</v>
      </c>
      <c r="AU110" s="243" t="s">
        <v>79</v>
      </c>
      <c r="AV110" s="13" t="s">
        <v>79</v>
      </c>
      <c r="AW110" s="13" t="s">
        <v>32</v>
      </c>
      <c r="AX110" s="13" t="s">
        <v>70</v>
      </c>
      <c r="AY110" s="243" t="s">
        <v>139</v>
      </c>
    </row>
    <row r="111" s="14" customFormat="1">
      <c r="A111" s="14"/>
      <c r="B111" s="244"/>
      <c r="C111" s="245"/>
      <c r="D111" s="234" t="s">
        <v>150</v>
      </c>
      <c r="E111" s="246" t="s">
        <v>19</v>
      </c>
      <c r="F111" s="247" t="s">
        <v>152</v>
      </c>
      <c r="G111" s="245"/>
      <c r="H111" s="248">
        <v>9</v>
      </c>
      <c r="I111" s="249"/>
      <c r="J111" s="245"/>
      <c r="K111" s="245"/>
      <c r="L111" s="250"/>
      <c r="M111" s="251"/>
      <c r="N111" s="252"/>
      <c r="O111" s="252"/>
      <c r="P111" s="252"/>
      <c r="Q111" s="252"/>
      <c r="R111" s="252"/>
      <c r="S111" s="252"/>
      <c r="T111" s="25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4" t="s">
        <v>150</v>
      </c>
      <c r="AU111" s="254" t="s">
        <v>79</v>
      </c>
      <c r="AV111" s="14" t="s">
        <v>146</v>
      </c>
      <c r="AW111" s="14" t="s">
        <v>32</v>
      </c>
      <c r="AX111" s="14" t="s">
        <v>77</v>
      </c>
      <c r="AY111" s="254" t="s">
        <v>139</v>
      </c>
    </row>
    <row r="112" s="2" customFormat="1" ht="24.15" customHeight="1">
      <c r="A112" s="40"/>
      <c r="B112" s="41"/>
      <c r="C112" s="276" t="s">
        <v>187</v>
      </c>
      <c r="D112" s="276" t="s">
        <v>326</v>
      </c>
      <c r="E112" s="277" t="s">
        <v>782</v>
      </c>
      <c r="F112" s="278" t="s">
        <v>783</v>
      </c>
      <c r="G112" s="279" t="s">
        <v>552</v>
      </c>
      <c r="H112" s="280">
        <v>9</v>
      </c>
      <c r="I112" s="281"/>
      <c r="J112" s="282">
        <f>ROUND(I112*H112,2)</f>
        <v>0</v>
      </c>
      <c r="K112" s="278" t="s">
        <v>19</v>
      </c>
      <c r="L112" s="283"/>
      <c r="M112" s="284" t="s">
        <v>19</v>
      </c>
      <c r="N112" s="285" t="s">
        <v>41</v>
      </c>
      <c r="O112" s="86"/>
      <c r="P112" s="223">
        <f>O112*H112</f>
        <v>0</v>
      </c>
      <c r="Q112" s="223">
        <v>0.012</v>
      </c>
      <c r="R112" s="223">
        <f>Q112*H112</f>
        <v>0.108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193</v>
      </c>
      <c r="AT112" s="225" t="s">
        <v>326</v>
      </c>
      <c r="AU112" s="225" t="s">
        <v>79</v>
      </c>
      <c r="AY112" s="19" t="s">
        <v>139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77</v>
      </c>
      <c r="BK112" s="226">
        <f>ROUND(I112*H112,2)</f>
        <v>0</v>
      </c>
      <c r="BL112" s="19" t="s">
        <v>146</v>
      </c>
      <c r="BM112" s="225" t="s">
        <v>1044</v>
      </c>
    </row>
    <row r="113" s="2" customFormat="1">
      <c r="A113" s="40"/>
      <c r="B113" s="41"/>
      <c r="C113" s="42"/>
      <c r="D113" s="234" t="s">
        <v>567</v>
      </c>
      <c r="E113" s="42"/>
      <c r="F113" s="290" t="s">
        <v>785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567</v>
      </c>
      <c r="AU113" s="19" t="s">
        <v>79</v>
      </c>
    </row>
    <row r="114" s="13" customFormat="1">
      <c r="A114" s="13"/>
      <c r="B114" s="232"/>
      <c r="C114" s="233"/>
      <c r="D114" s="234" t="s">
        <v>150</v>
      </c>
      <c r="E114" s="235" t="s">
        <v>19</v>
      </c>
      <c r="F114" s="236" t="s">
        <v>781</v>
      </c>
      <c r="G114" s="233"/>
      <c r="H114" s="237">
        <v>9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150</v>
      </c>
      <c r="AU114" s="243" t="s">
        <v>79</v>
      </c>
      <c r="AV114" s="13" t="s">
        <v>79</v>
      </c>
      <c r="AW114" s="13" t="s">
        <v>32</v>
      </c>
      <c r="AX114" s="13" t="s">
        <v>70</v>
      </c>
      <c r="AY114" s="243" t="s">
        <v>139</v>
      </c>
    </row>
    <row r="115" s="14" customFormat="1">
      <c r="A115" s="14"/>
      <c r="B115" s="244"/>
      <c r="C115" s="245"/>
      <c r="D115" s="234" t="s">
        <v>150</v>
      </c>
      <c r="E115" s="246" t="s">
        <v>19</v>
      </c>
      <c r="F115" s="247" t="s">
        <v>152</v>
      </c>
      <c r="G115" s="245"/>
      <c r="H115" s="248">
        <v>9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150</v>
      </c>
      <c r="AU115" s="254" t="s">
        <v>79</v>
      </c>
      <c r="AV115" s="14" t="s">
        <v>146</v>
      </c>
      <c r="AW115" s="14" t="s">
        <v>32</v>
      </c>
      <c r="AX115" s="14" t="s">
        <v>77</v>
      </c>
      <c r="AY115" s="254" t="s">
        <v>139</v>
      </c>
    </row>
    <row r="116" s="2" customFormat="1" ht="16.5" customHeight="1">
      <c r="A116" s="40"/>
      <c r="B116" s="41"/>
      <c r="C116" s="214" t="s">
        <v>193</v>
      </c>
      <c r="D116" s="214" t="s">
        <v>141</v>
      </c>
      <c r="E116" s="215" t="s">
        <v>786</v>
      </c>
      <c r="F116" s="216" t="s">
        <v>787</v>
      </c>
      <c r="G116" s="217" t="s">
        <v>202</v>
      </c>
      <c r="H116" s="218">
        <v>6</v>
      </c>
      <c r="I116" s="219"/>
      <c r="J116" s="220">
        <f>ROUND(I116*H116,2)</f>
        <v>0</v>
      </c>
      <c r="K116" s="216" t="s">
        <v>145</v>
      </c>
      <c r="L116" s="46"/>
      <c r="M116" s="221" t="s">
        <v>19</v>
      </c>
      <c r="N116" s="222" t="s">
        <v>41</v>
      </c>
      <c r="O116" s="86"/>
      <c r="P116" s="223">
        <f>O116*H116</f>
        <v>0</v>
      </c>
      <c r="Q116" s="223">
        <v>1.6999999999999999E-07</v>
      </c>
      <c r="R116" s="223">
        <f>Q116*H116</f>
        <v>1.02E-06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146</v>
      </c>
      <c r="AT116" s="225" t="s">
        <v>141</v>
      </c>
      <c r="AU116" s="225" t="s">
        <v>79</v>
      </c>
      <c r="AY116" s="19" t="s">
        <v>139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77</v>
      </c>
      <c r="BK116" s="226">
        <f>ROUND(I116*H116,2)</f>
        <v>0</v>
      </c>
      <c r="BL116" s="19" t="s">
        <v>146</v>
      </c>
      <c r="BM116" s="225" t="s">
        <v>1045</v>
      </c>
    </row>
    <row r="117" s="2" customFormat="1">
      <c r="A117" s="40"/>
      <c r="B117" s="41"/>
      <c r="C117" s="42"/>
      <c r="D117" s="227" t="s">
        <v>148</v>
      </c>
      <c r="E117" s="42"/>
      <c r="F117" s="228" t="s">
        <v>789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148</v>
      </c>
      <c r="AU117" s="19" t="s">
        <v>79</v>
      </c>
    </row>
    <row r="118" s="13" customFormat="1">
      <c r="A118" s="13"/>
      <c r="B118" s="232"/>
      <c r="C118" s="233"/>
      <c r="D118" s="234" t="s">
        <v>150</v>
      </c>
      <c r="E118" s="235" t="s">
        <v>19</v>
      </c>
      <c r="F118" s="236" t="s">
        <v>760</v>
      </c>
      <c r="G118" s="233"/>
      <c r="H118" s="237">
        <v>6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150</v>
      </c>
      <c r="AU118" s="243" t="s">
        <v>79</v>
      </c>
      <c r="AV118" s="13" t="s">
        <v>79</v>
      </c>
      <c r="AW118" s="13" t="s">
        <v>32</v>
      </c>
      <c r="AX118" s="13" t="s">
        <v>70</v>
      </c>
      <c r="AY118" s="243" t="s">
        <v>139</v>
      </c>
    </row>
    <row r="119" s="14" customFormat="1">
      <c r="A119" s="14"/>
      <c r="B119" s="244"/>
      <c r="C119" s="245"/>
      <c r="D119" s="234" t="s">
        <v>150</v>
      </c>
      <c r="E119" s="246" t="s">
        <v>19</v>
      </c>
      <c r="F119" s="247" t="s">
        <v>152</v>
      </c>
      <c r="G119" s="245"/>
      <c r="H119" s="248">
        <v>6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150</v>
      </c>
      <c r="AU119" s="254" t="s">
        <v>79</v>
      </c>
      <c r="AV119" s="14" t="s">
        <v>146</v>
      </c>
      <c r="AW119" s="14" t="s">
        <v>32</v>
      </c>
      <c r="AX119" s="14" t="s">
        <v>77</v>
      </c>
      <c r="AY119" s="254" t="s">
        <v>139</v>
      </c>
    </row>
    <row r="120" s="2" customFormat="1" ht="16.5" customHeight="1">
      <c r="A120" s="40"/>
      <c r="B120" s="41"/>
      <c r="C120" s="214" t="s">
        <v>199</v>
      </c>
      <c r="D120" s="214" t="s">
        <v>141</v>
      </c>
      <c r="E120" s="215" t="s">
        <v>790</v>
      </c>
      <c r="F120" s="216" t="s">
        <v>791</v>
      </c>
      <c r="G120" s="217" t="s">
        <v>202</v>
      </c>
      <c r="H120" s="218">
        <v>6</v>
      </c>
      <c r="I120" s="219"/>
      <c r="J120" s="220">
        <f>ROUND(I120*H120,2)</f>
        <v>0</v>
      </c>
      <c r="K120" s="216" t="s">
        <v>145</v>
      </c>
      <c r="L120" s="46"/>
      <c r="M120" s="221" t="s">
        <v>19</v>
      </c>
      <c r="N120" s="222" t="s">
        <v>41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146</v>
      </c>
      <c r="AT120" s="225" t="s">
        <v>141</v>
      </c>
      <c r="AU120" s="225" t="s">
        <v>79</v>
      </c>
      <c r="AY120" s="19" t="s">
        <v>139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77</v>
      </c>
      <c r="BK120" s="226">
        <f>ROUND(I120*H120,2)</f>
        <v>0</v>
      </c>
      <c r="BL120" s="19" t="s">
        <v>146</v>
      </c>
      <c r="BM120" s="225" t="s">
        <v>1046</v>
      </c>
    </row>
    <row r="121" s="2" customFormat="1">
      <c r="A121" s="40"/>
      <c r="B121" s="41"/>
      <c r="C121" s="42"/>
      <c r="D121" s="227" t="s">
        <v>148</v>
      </c>
      <c r="E121" s="42"/>
      <c r="F121" s="228" t="s">
        <v>793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148</v>
      </c>
      <c r="AU121" s="19" t="s">
        <v>79</v>
      </c>
    </row>
    <row r="122" s="13" customFormat="1">
      <c r="A122" s="13"/>
      <c r="B122" s="232"/>
      <c r="C122" s="233"/>
      <c r="D122" s="234" t="s">
        <v>150</v>
      </c>
      <c r="E122" s="235" t="s">
        <v>19</v>
      </c>
      <c r="F122" s="236" t="s">
        <v>760</v>
      </c>
      <c r="G122" s="233"/>
      <c r="H122" s="237">
        <v>6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150</v>
      </c>
      <c r="AU122" s="243" t="s">
        <v>79</v>
      </c>
      <c r="AV122" s="13" t="s">
        <v>79</v>
      </c>
      <c r="AW122" s="13" t="s">
        <v>32</v>
      </c>
      <c r="AX122" s="13" t="s">
        <v>70</v>
      </c>
      <c r="AY122" s="243" t="s">
        <v>139</v>
      </c>
    </row>
    <row r="123" s="14" customFormat="1">
      <c r="A123" s="14"/>
      <c r="B123" s="244"/>
      <c r="C123" s="245"/>
      <c r="D123" s="234" t="s">
        <v>150</v>
      </c>
      <c r="E123" s="246" t="s">
        <v>19</v>
      </c>
      <c r="F123" s="247" t="s">
        <v>152</v>
      </c>
      <c r="G123" s="245"/>
      <c r="H123" s="248">
        <v>6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150</v>
      </c>
      <c r="AU123" s="254" t="s">
        <v>79</v>
      </c>
      <c r="AV123" s="14" t="s">
        <v>146</v>
      </c>
      <c r="AW123" s="14" t="s">
        <v>32</v>
      </c>
      <c r="AX123" s="14" t="s">
        <v>77</v>
      </c>
      <c r="AY123" s="254" t="s">
        <v>139</v>
      </c>
    </row>
    <row r="124" s="2" customFormat="1" ht="16.5" customHeight="1">
      <c r="A124" s="40"/>
      <c r="B124" s="41"/>
      <c r="C124" s="214" t="s">
        <v>206</v>
      </c>
      <c r="D124" s="214" t="s">
        <v>141</v>
      </c>
      <c r="E124" s="215" t="s">
        <v>660</v>
      </c>
      <c r="F124" s="216" t="s">
        <v>661</v>
      </c>
      <c r="G124" s="217" t="s">
        <v>552</v>
      </c>
      <c r="H124" s="218">
        <v>9</v>
      </c>
      <c r="I124" s="219"/>
      <c r="J124" s="220">
        <f>ROUND(I124*H124,2)</f>
        <v>0</v>
      </c>
      <c r="K124" s="216" t="s">
        <v>19</v>
      </c>
      <c r="L124" s="46"/>
      <c r="M124" s="221" t="s">
        <v>19</v>
      </c>
      <c r="N124" s="222" t="s">
        <v>41</v>
      </c>
      <c r="O124" s="86"/>
      <c r="P124" s="223">
        <f>O124*H124</f>
        <v>0</v>
      </c>
      <c r="Q124" s="223">
        <v>0.00015799999999999999</v>
      </c>
      <c r="R124" s="223">
        <f>Q124*H124</f>
        <v>0.0014219999999999999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146</v>
      </c>
      <c r="AT124" s="225" t="s">
        <v>141</v>
      </c>
      <c r="AU124" s="225" t="s">
        <v>79</v>
      </c>
      <c r="AY124" s="19" t="s">
        <v>139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77</v>
      </c>
      <c r="BK124" s="226">
        <f>ROUND(I124*H124,2)</f>
        <v>0</v>
      </c>
      <c r="BL124" s="19" t="s">
        <v>146</v>
      </c>
      <c r="BM124" s="225" t="s">
        <v>1047</v>
      </c>
    </row>
    <row r="125" s="13" customFormat="1">
      <c r="A125" s="13"/>
      <c r="B125" s="232"/>
      <c r="C125" s="233"/>
      <c r="D125" s="234" t="s">
        <v>150</v>
      </c>
      <c r="E125" s="235" t="s">
        <v>19</v>
      </c>
      <c r="F125" s="236" t="s">
        <v>795</v>
      </c>
      <c r="G125" s="233"/>
      <c r="H125" s="237">
        <v>9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150</v>
      </c>
      <c r="AU125" s="243" t="s">
        <v>79</v>
      </c>
      <c r="AV125" s="13" t="s">
        <v>79</v>
      </c>
      <c r="AW125" s="13" t="s">
        <v>32</v>
      </c>
      <c r="AX125" s="13" t="s">
        <v>70</v>
      </c>
      <c r="AY125" s="243" t="s">
        <v>139</v>
      </c>
    </row>
    <row r="126" s="14" customFormat="1">
      <c r="A126" s="14"/>
      <c r="B126" s="244"/>
      <c r="C126" s="245"/>
      <c r="D126" s="234" t="s">
        <v>150</v>
      </c>
      <c r="E126" s="246" t="s">
        <v>19</v>
      </c>
      <c r="F126" s="247" t="s">
        <v>152</v>
      </c>
      <c r="G126" s="245"/>
      <c r="H126" s="248">
        <v>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150</v>
      </c>
      <c r="AU126" s="254" t="s">
        <v>79</v>
      </c>
      <c r="AV126" s="14" t="s">
        <v>146</v>
      </c>
      <c r="AW126" s="14" t="s">
        <v>32</v>
      </c>
      <c r="AX126" s="14" t="s">
        <v>77</v>
      </c>
      <c r="AY126" s="254" t="s">
        <v>139</v>
      </c>
    </row>
    <row r="127" s="2" customFormat="1" ht="16.5" customHeight="1">
      <c r="A127" s="40"/>
      <c r="B127" s="41"/>
      <c r="C127" s="276" t="s">
        <v>212</v>
      </c>
      <c r="D127" s="276" t="s">
        <v>326</v>
      </c>
      <c r="E127" s="277" t="s">
        <v>664</v>
      </c>
      <c r="F127" s="278" t="s">
        <v>665</v>
      </c>
      <c r="G127" s="279" t="s">
        <v>552</v>
      </c>
      <c r="H127" s="280">
        <v>9</v>
      </c>
      <c r="I127" s="281"/>
      <c r="J127" s="282">
        <f>ROUND(I127*H127,2)</f>
        <v>0</v>
      </c>
      <c r="K127" s="278" t="s">
        <v>19</v>
      </c>
      <c r="L127" s="283"/>
      <c r="M127" s="284" t="s">
        <v>19</v>
      </c>
      <c r="N127" s="285" t="s">
        <v>41</v>
      </c>
      <c r="O127" s="86"/>
      <c r="P127" s="223">
        <f>O127*H127</f>
        <v>0</v>
      </c>
      <c r="Q127" s="223">
        <v>0.00050000000000000001</v>
      </c>
      <c r="R127" s="223">
        <f>Q127*H127</f>
        <v>0.0045000000000000005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193</v>
      </c>
      <c r="AT127" s="225" t="s">
        <v>326</v>
      </c>
      <c r="AU127" s="225" t="s">
        <v>79</v>
      </c>
      <c r="AY127" s="19" t="s">
        <v>139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77</v>
      </c>
      <c r="BK127" s="226">
        <f>ROUND(I127*H127,2)</f>
        <v>0</v>
      </c>
      <c r="BL127" s="19" t="s">
        <v>146</v>
      </c>
      <c r="BM127" s="225" t="s">
        <v>1048</v>
      </c>
    </row>
    <row r="128" s="13" customFormat="1">
      <c r="A128" s="13"/>
      <c r="B128" s="232"/>
      <c r="C128" s="233"/>
      <c r="D128" s="234" t="s">
        <v>150</v>
      </c>
      <c r="E128" s="235" t="s">
        <v>19</v>
      </c>
      <c r="F128" s="236" t="s">
        <v>795</v>
      </c>
      <c r="G128" s="233"/>
      <c r="H128" s="237">
        <v>9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150</v>
      </c>
      <c r="AU128" s="243" t="s">
        <v>79</v>
      </c>
      <c r="AV128" s="13" t="s">
        <v>79</v>
      </c>
      <c r="AW128" s="13" t="s">
        <v>32</v>
      </c>
      <c r="AX128" s="13" t="s">
        <v>70</v>
      </c>
      <c r="AY128" s="243" t="s">
        <v>139</v>
      </c>
    </row>
    <row r="129" s="14" customFormat="1">
      <c r="A129" s="14"/>
      <c r="B129" s="244"/>
      <c r="C129" s="245"/>
      <c r="D129" s="234" t="s">
        <v>150</v>
      </c>
      <c r="E129" s="246" t="s">
        <v>19</v>
      </c>
      <c r="F129" s="247" t="s">
        <v>152</v>
      </c>
      <c r="G129" s="245"/>
      <c r="H129" s="248">
        <v>9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150</v>
      </c>
      <c r="AU129" s="254" t="s">
        <v>79</v>
      </c>
      <c r="AV129" s="14" t="s">
        <v>146</v>
      </c>
      <c r="AW129" s="14" t="s">
        <v>32</v>
      </c>
      <c r="AX129" s="14" t="s">
        <v>77</v>
      </c>
      <c r="AY129" s="254" t="s">
        <v>139</v>
      </c>
    </row>
    <row r="130" s="2" customFormat="1" ht="16.5" customHeight="1">
      <c r="A130" s="40"/>
      <c r="B130" s="41"/>
      <c r="C130" s="214" t="s">
        <v>218</v>
      </c>
      <c r="D130" s="214" t="s">
        <v>141</v>
      </c>
      <c r="E130" s="215" t="s">
        <v>667</v>
      </c>
      <c r="F130" s="216" t="s">
        <v>668</v>
      </c>
      <c r="G130" s="217" t="s">
        <v>202</v>
      </c>
      <c r="H130" s="218">
        <v>6</v>
      </c>
      <c r="I130" s="219"/>
      <c r="J130" s="220">
        <f>ROUND(I130*H130,2)</f>
        <v>0</v>
      </c>
      <c r="K130" s="216" t="s">
        <v>145</v>
      </c>
      <c r="L130" s="46"/>
      <c r="M130" s="221" t="s">
        <v>19</v>
      </c>
      <c r="N130" s="222" t="s">
        <v>41</v>
      </c>
      <c r="O130" s="86"/>
      <c r="P130" s="223">
        <f>O130*H130</f>
        <v>0</v>
      </c>
      <c r="Q130" s="223">
        <v>9.4500000000000007E-05</v>
      </c>
      <c r="R130" s="223">
        <f>Q130*H130</f>
        <v>0.00056700000000000001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146</v>
      </c>
      <c r="AT130" s="225" t="s">
        <v>141</v>
      </c>
      <c r="AU130" s="225" t="s">
        <v>79</v>
      </c>
      <c r="AY130" s="19" t="s">
        <v>139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77</v>
      </c>
      <c r="BK130" s="226">
        <f>ROUND(I130*H130,2)</f>
        <v>0</v>
      </c>
      <c r="BL130" s="19" t="s">
        <v>146</v>
      </c>
      <c r="BM130" s="225" t="s">
        <v>1049</v>
      </c>
    </row>
    <row r="131" s="2" customFormat="1">
      <c r="A131" s="40"/>
      <c r="B131" s="41"/>
      <c r="C131" s="42"/>
      <c r="D131" s="227" t="s">
        <v>148</v>
      </c>
      <c r="E131" s="42"/>
      <c r="F131" s="228" t="s">
        <v>670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148</v>
      </c>
      <c r="AU131" s="19" t="s">
        <v>79</v>
      </c>
    </row>
    <row r="132" s="12" customFormat="1" ht="22.8" customHeight="1">
      <c r="A132" s="12"/>
      <c r="B132" s="198"/>
      <c r="C132" s="199"/>
      <c r="D132" s="200" t="s">
        <v>69</v>
      </c>
      <c r="E132" s="212" t="s">
        <v>686</v>
      </c>
      <c r="F132" s="212" t="s">
        <v>687</v>
      </c>
      <c r="G132" s="199"/>
      <c r="H132" s="199"/>
      <c r="I132" s="202"/>
      <c r="J132" s="213">
        <f>BK132</f>
        <v>0</v>
      </c>
      <c r="K132" s="199"/>
      <c r="L132" s="204"/>
      <c r="M132" s="205"/>
      <c r="N132" s="206"/>
      <c r="O132" s="206"/>
      <c r="P132" s="207">
        <f>SUM(P133:P150)</f>
        <v>0</v>
      </c>
      <c r="Q132" s="206"/>
      <c r="R132" s="207">
        <f>SUM(R133:R150)</f>
        <v>1.6052843999999999</v>
      </c>
      <c r="S132" s="206"/>
      <c r="T132" s="208">
        <f>SUM(T133:T150)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9" t="s">
        <v>77</v>
      </c>
      <c r="AT132" s="210" t="s">
        <v>69</v>
      </c>
      <c r="AU132" s="210" t="s">
        <v>77</v>
      </c>
      <c r="AY132" s="209" t="s">
        <v>139</v>
      </c>
      <c r="BK132" s="211">
        <f>SUM(BK133:BK150)</f>
        <v>0</v>
      </c>
    </row>
    <row r="133" s="2" customFormat="1" ht="16.5" customHeight="1">
      <c r="A133" s="40"/>
      <c r="B133" s="41"/>
      <c r="C133" s="214" t="s">
        <v>224</v>
      </c>
      <c r="D133" s="214" t="s">
        <v>141</v>
      </c>
      <c r="E133" s="215" t="s">
        <v>715</v>
      </c>
      <c r="F133" s="216" t="s">
        <v>716</v>
      </c>
      <c r="G133" s="217" t="s">
        <v>552</v>
      </c>
      <c r="H133" s="218">
        <v>9</v>
      </c>
      <c r="I133" s="219"/>
      <c r="J133" s="220">
        <f>ROUND(I133*H133,2)</f>
        <v>0</v>
      </c>
      <c r="K133" s="216" t="s">
        <v>19</v>
      </c>
      <c r="L133" s="46"/>
      <c r="M133" s="221" t="s">
        <v>19</v>
      </c>
      <c r="N133" s="222" t="s">
        <v>41</v>
      </c>
      <c r="O133" s="86"/>
      <c r="P133" s="223">
        <f>O133*H133</f>
        <v>0</v>
      </c>
      <c r="Q133" s="223">
        <v>0.12303160000000001</v>
      </c>
      <c r="R133" s="223">
        <f>Q133*H133</f>
        <v>1.1072844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146</v>
      </c>
      <c r="AT133" s="225" t="s">
        <v>141</v>
      </c>
      <c r="AU133" s="225" t="s">
        <v>79</v>
      </c>
      <c r="AY133" s="19" t="s">
        <v>139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77</v>
      </c>
      <c r="BK133" s="226">
        <f>ROUND(I133*H133,2)</f>
        <v>0</v>
      </c>
      <c r="BL133" s="19" t="s">
        <v>146</v>
      </c>
      <c r="BM133" s="225" t="s">
        <v>1050</v>
      </c>
    </row>
    <row r="134" s="13" customFormat="1">
      <c r="A134" s="13"/>
      <c r="B134" s="232"/>
      <c r="C134" s="233"/>
      <c r="D134" s="234" t="s">
        <v>150</v>
      </c>
      <c r="E134" s="235" t="s">
        <v>19</v>
      </c>
      <c r="F134" s="236" t="s">
        <v>799</v>
      </c>
      <c r="G134" s="233"/>
      <c r="H134" s="237">
        <v>9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150</v>
      </c>
      <c r="AU134" s="243" t="s">
        <v>79</v>
      </c>
      <c r="AV134" s="13" t="s">
        <v>79</v>
      </c>
      <c r="AW134" s="13" t="s">
        <v>32</v>
      </c>
      <c r="AX134" s="13" t="s">
        <v>70</v>
      </c>
      <c r="AY134" s="243" t="s">
        <v>139</v>
      </c>
    </row>
    <row r="135" s="14" customFormat="1">
      <c r="A135" s="14"/>
      <c r="B135" s="244"/>
      <c r="C135" s="245"/>
      <c r="D135" s="234" t="s">
        <v>150</v>
      </c>
      <c r="E135" s="246" t="s">
        <v>19</v>
      </c>
      <c r="F135" s="247" t="s">
        <v>152</v>
      </c>
      <c r="G135" s="245"/>
      <c r="H135" s="248">
        <v>9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150</v>
      </c>
      <c r="AU135" s="254" t="s">
        <v>79</v>
      </c>
      <c r="AV135" s="14" t="s">
        <v>146</v>
      </c>
      <c r="AW135" s="14" t="s">
        <v>32</v>
      </c>
      <c r="AX135" s="14" t="s">
        <v>77</v>
      </c>
      <c r="AY135" s="254" t="s">
        <v>139</v>
      </c>
    </row>
    <row r="136" s="2" customFormat="1" ht="16.5" customHeight="1">
      <c r="A136" s="40"/>
      <c r="B136" s="41"/>
      <c r="C136" s="276" t="s">
        <v>230</v>
      </c>
      <c r="D136" s="276" t="s">
        <v>326</v>
      </c>
      <c r="E136" s="277" t="s">
        <v>800</v>
      </c>
      <c r="F136" s="278" t="s">
        <v>801</v>
      </c>
      <c r="G136" s="279" t="s">
        <v>552</v>
      </c>
      <c r="H136" s="280">
        <v>9</v>
      </c>
      <c r="I136" s="281"/>
      <c r="J136" s="282">
        <f>ROUND(I136*H136,2)</f>
        <v>0</v>
      </c>
      <c r="K136" s="278" t="s">
        <v>19</v>
      </c>
      <c r="L136" s="283"/>
      <c r="M136" s="284" t="s">
        <v>19</v>
      </c>
      <c r="N136" s="285" t="s">
        <v>41</v>
      </c>
      <c r="O136" s="86"/>
      <c r="P136" s="223">
        <f>O136*H136</f>
        <v>0</v>
      </c>
      <c r="Q136" s="223">
        <v>0.014</v>
      </c>
      <c r="R136" s="223">
        <f>Q136*H136</f>
        <v>0.126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193</v>
      </c>
      <c r="AT136" s="225" t="s">
        <v>326</v>
      </c>
      <c r="AU136" s="225" t="s">
        <v>79</v>
      </c>
      <c r="AY136" s="19" t="s">
        <v>139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77</v>
      </c>
      <c r="BK136" s="226">
        <f>ROUND(I136*H136,2)</f>
        <v>0</v>
      </c>
      <c r="BL136" s="19" t="s">
        <v>146</v>
      </c>
      <c r="BM136" s="225" t="s">
        <v>1051</v>
      </c>
    </row>
    <row r="137" s="13" customFormat="1">
      <c r="A137" s="13"/>
      <c r="B137" s="232"/>
      <c r="C137" s="233"/>
      <c r="D137" s="234" t="s">
        <v>150</v>
      </c>
      <c r="E137" s="235" t="s">
        <v>19</v>
      </c>
      <c r="F137" s="236" t="s">
        <v>799</v>
      </c>
      <c r="G137" s="233"/>
      <c r="H137" s="237">
        <v>9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150</v>
      </c>
      <c r="AU137" s="243" t="s">
        <v>79</v>
      </c>
      <c r="AV137" s="13" t="s">
        <v>79</v>
      </c>
      <c r="AW137" s="13" t="s">
        <v>32</v>
      </c>
      <c r="AX137" s="13" t="s">
        <v>70</v>
      </c>
      <c r="AY137" s="243" t="s">
        <v>139</v>
      </c>
    </row>
    <row r="138" s="14" customFormat="1">
      <c r="A138" s="14"/>
      <c r="B138" s="244"/>
      <c r="C138" s="245"/>
      <c r="D138" s="234" t="s">
        <v>150</v>
      </c>
      <c r="E138" s="246" t="s">
        <v>19</v>
      </c>
      <c r="F138" s="247" t="s">
        <v>152</v>
      </c>
      <c r="G138" s="245"/>
      <c r="H138" s="248">
        <v>9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150</v>
      </c>
      <c r="AU138" s="254" t="s">
        <v>79</v>
      </c>
      <c r="AV138" s="14" t="s">
        <v>146</v>
      </c>
      <c r="AW138" s="14" t="s">
        <v>32</v>
      </c>
      <c r="AX138" s="14" t="s">
        <v>77</v>
      </c>
      <c r="AY138" s="254" t="s">
        <v>139</v>
      </c>
    </row>
    <row r="139" s="2" customFormat="1" ht="16.5" customHeight="1">
      <c r="A139" s="40"/>
      <c r="B139" s="41"/>
      <c r="C139" s="276" t="s">
        <v>8</v>
      </c>
      <c r="D139" s="276" t="s">
        <v>326</v>
      </c>
      <c r="E139" s="277" t="s">
        <v>722</v>
      </c>
      <c r="F139" s="278" t="s">
        <v>803</v>
      </c>
      <c r="G139" s="279" t="s">
        <v>552</v>
      </c>
      <c r="H139" s="280">
        <v>9</v>
      </c>
      <c r="I139" s="281"/>
      <c r="J139" s="282">
        <f>ROUND(I139*H139,2)</f>
        <v>0</v>
      </c>
      <c r="K139" s="278" t="s">
        <v>19</v>
      </c>
      <c r="L139" s="283"/>
      <c r="M139" s="284" t="s">
        <v>19</v>
      </c>
      <c r="N139" s="285" t="s">
        <v>41</v>
      </c>
      <c r="O139" s="86"/>
      <c r="P139" s="223">
        <f>O139*H139</f>
        <v>0</v>
      </c>
      <c r="Q139" s="223">
        <v>0.01</v>
      </c>
      <c r="R139" s="223">
        <f>Q139*H139</f>
        <v>0.089999999999999997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193</v>
      </c>
      <c r="AT139" s="225" t="s">
        <v>326</v>
      </c>
      <c r="AU139" s="225" t="s">
        <v>79</v>
      </c>
      <c r="AY139" s="19" t="s">
        <v>139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77</v>
      </c>
      <c r="BK139" s="226">
        <f>ROUND(I139*H139,2)</f>
        <v>0</v>
      </c>
      <c r="BL139" s="19" t="s">
        <v>146</v>
      </c>
      <c r="BM139" s="225" t="s">
        <v>1052</v>
      </c>
    </row>
    <row r="140" s="13" customFormat="1">
      <c r="A140" s="13"/>
      <c r="B140" s="232"/>
      <c r="C140" s="233"/>
      <c r="D140" s="234" t="s">
        <v>150</v>
      </c>
      <c r="E140" s="235" t="s">
        <v>19</v>
      </c>
      <c r="F140" s="236" t="s">
        <v>805</v>
      </c>
      <c r="G140" s="233"/>
      <c r="H140" s="237">
        <v>9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150</v>
      </c>
      <c r="AU140" s="243" t="s">
        <v>79</v>
      </c>
      <c r="AV140" s="13" t="s">
        <v>79</v>
      </c>
      <c r="AW140" s="13" t="s">
        <v>32</v>
      </c>
      <c r="AX140" s="13" t="s">
        <v>70</v>
      </c>
      <c r="AY140" s="243" t="s">
        <v>139</v>
      </c>
    </row>
    <row r="141" s="14" customFormat="1">
      <c r="A141" s="14"/>
      <c r="B141" s="244"/>
      <c r="C141" s="245"/>
      <c r="D141" s="234" t="s">
        <v>150</v>
      </c>
      <c r="E141" s="246" t="s">
        <v>19</v>
      </c>
      <c r="F141" s="247" t="s">
        <v>152</v>
      </c>
      <c r="G141" s="245"/>
      <c r="H141" s="248">
        <v>9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150</v>
      </c>
      <c r="AU141" s="254" t="s">
        <v>79</v>
      </c>
      <c r="AV141" s="14" t="s">
        <v>146</v>
      </c>
      <c r="AW141" s="14" t="s">
        <v>32</v>
      </c>
      <c r="AX141" s="14" t="s">
        <v>77</v>
      </c>
      <c r="AY141" s="254" t="s">
        <v>139</v>
      </c>
    </row>
    <row r="142" s="2" customFormat="1" ht="16.5" customHeight="1">
      <c r="A142" s="40"/>
      <c r="B142" s="41"/>
      <c r="C142" s="214" t="s">
        <v>253</v>
      </c>
      <c r="D142" s="214" t="s">
        <v>141</v>
      </c>
      <c r="E142" s="215" t="s">
        <v>738</v>
      </c>
      <c r="F142" s="216" t="s">
        <v>739</v>
      </c>
      <c r="G142" s="217" t="s">
        <v>552</v>
      </c>
      <c r="H142" s="218">
        <v>9</v>
      </c>
      <c r="I142" s="219"/>
      <c r="J142" s="220">
        <f>ROUND(I142*H142,2)</f>
        <v>0</v>
      </c>
      <c r="K142" s="216" t="s">
        <v>19</v>
      </c>
      <c r="L142" s="46"/>
      <c r="M142" s="221" t="s">
        <v>19</v>
      </c>
      <c r="N142" s="222" t="s">
        <v>41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740</v>
      </c>
      <c r="AT142" s="225" t="s">
        <v>141</v>
      </c>
      <c r="AU142" s="225" t="s">
        <v>79</v>
      </c>
      <c r="AY142" s="19" t="s">
        <v>139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77</v>
      </c>
      <c r="BK142" s="226">
        <f>ROUND(I142*H142,2)</f>
        <v>0</v>
      </c>
      <c r="BL142" s="19" t="s">
        <v>740</v>
      </c>
      <c r="BM142" s="225" t="s">
        <v>1053</v>
      </c>
    </row>
    <row r="143" s="2" customFormat="1" ht="21.75" customHeight="1">
      <c r="A143" s="40"/>
      <c r="B143" s="41"/>
      <c r="C143" s="214" t="s">
        <v>259</v>
      </c>
      <c r="D143" s="214" t="s">
        <v>141</v>
      </c>
      <c r="E143" s="215" t="s">
        <v>742</v>
      </c>
      <c r="F143" s="216" t="s">
        <v>743</v>
      </c>
      <c r="G143" s="217" t="s">
        <v>552</v>
      </c>
      <c r="H143" s="218">
        <v>9</v>
      </c>
      <c r="I143" s="219"/>
      <c r="J143" s="220">
        <f>ROUND(I143*H143,2)</f>
        <v>0</v>
      </c>
      <c r="K143" s="216" t="s">
        <v>19</v>
      </c>
      <c r="L143" s="46"/>
      <c r="M143" s="221" t="s">
        <v>19</v>
      </c>
      <c r="N143" s="222" t="s">
        <v>41</v>
      </c>
      <c r="O143" s="86"/>
      <c r="P143" s="223">
        <f>O143*H143</f>
        <v>0</v>
      </c>
      <c r="Q143" s="223">
        <v>0.025000000000000001</v>
      </c>
      <c r="R143" s="223">
        <f>Q143*H143</f>
        <v>0.22500000000000001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146</v>
      </c>
      <c r="AT143" s="225" t="s">
        <v>141</v>
      </c>
      <c r="AU143" s="225" t="s">
        <v>79</v>
      </c>
      <c r="AY143" s="19" t="s">
        <v>139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77</v>
      </c>
      <c r="BK143" s="226">
        <f>ROUND(I143*H143,2)</f>
        <v>0</v>
      </c>
      <c r="BL143" s="19" t="s">
        <v>146</v>
      </c>
      <c r="BM143" s="225" t="s">
        <v>1054</v>
      </c>
    </row>
    <row r="144" s="13" customFormat="1">
      <c r="A144" s="13"/>
      <c r="B144" s="232"/>
      <c r="C144" s="233"/>
      <c r="D144" s="234" t="s">
        <v>150</v>
      </c>
      <c r="E144" s="235" t="s">
        <v>19</v>
      </c>
      <c r="F144" s="236" t="s">
        <v>808</v>
      </c>
      <c r="G144" s="233"/>
      <c r="H144" s="237">
        <v>9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150</v>
      </c>
      <c r="AU144" s="243" t="s">
        <v>79</v>
      </c>
      <c r="AV144" s="13" t="s">
        <v>79</v>
      </c>
      <c r="AW144" s="13" t="s">
        <v>32</v>
      </c>
      <c r="AX144" s="13" t="s">
        <v>70</v>
      </c>
      <c r="AY144" s="243" t="s">
        <v>139</v>
      </c>
    </row>
    <row r="145" s="14" customFormat="1">
      <c r="A145" s="14"/>
      <c r="B145" s="244"/>
      <c r="C145" s="245"/>
      <c r="D145" s="234" t="s">
        <v>150</v>
      </c>
      <c r="E145" s="246" t="s">
        <v>19</v>
      </c>
      <c r="F145" s="247" t="s">
        <v>152</v>
      </c>
      <c r="G145" s="245"/>
      <c r="H145" s="248">
        <v>9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150</v>
      </c>
      <c r="AU145" s="254" t="s">
        <v>79</v>
      </c>
      <c r="AV145" s="14" t="s">
        <v>146</v>
      </c>
      <c r="AW145" s="14" t="s">
        <v>32</v>
      </c>
      <c r="AX145" s="14" t="s">
        <v>77</v>
      </c>
      <c r="AY145" s="254" t="s">
        <v>139</v>
      </c>
    </row>
    <row r="146" s="2" customFormat="1" ht="24.15" customHeight="1">
      <c r="A146" s="40"/>
      <c r="B146" s="41"/>
      <c r="C146" s="214" t="s">
        <v>264</v>
      </c>
      <c r="D146" s="214" t="s">
        <v>141</v>
      </c>
      <c r="E146" s="215" t="s">
        <v>746</v>
      </c>
      <c r="F146" s="216" t="s">
        <v>809</v>
      </c>
      <c r="G146" s="217" t="s">
        <v>202</v>
      </c>
      <c r="H146" s="218">
        <v>6</v>
      </c>
      <c r="I146" s="219"/>
      <c r="J146" s="220">
        <f>ROUND(I146*H146,2)</f>
        <v>0</v>
      </c>
      <c r="K146" s="216" t="s">
        <v>19</v>
      </c>
      <c r="L146" s="46"/>
      <c r="M146" s="221" t="s">
        <v>19</v>
      </c>
      <c r="N146" s="222" t="s">
        <v>41</v>
      </c>
      <c r="O146" s="86"/>
      <c r="P146" s="223">
        <f>O146*H146</f>
        <v>0</v>
      </c>
      <c r="Q146" s="223">
        <v>0.00050000000000000001</v>
      </c>
      <c r="R146" s="223">
        <f>Q146*H146</f>
        <v>0.0030000000000000001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146</v>
      </c>
      <c r="AT146" s="225" t="s">
        <v>141</v>
      </c>
      <c r="AU146" s="225" t="s">
        <v>79</v>
      </c>
      <c r="AY146" s="19" t="s">
        <v>139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77</v>
      </c>
      <c r="BK146" s="226">
        <f>ROUND(I146*H146,2)</f>
        <v>0</v>
      </c>
      <c r="BL146" s="19" t="s">
        <v>146</v>
      </c>
      <c r="BM146" s="225" t="s">
        <v>1055</v>
      </c>
    </row>
    <row r="147" s="2" customFormat="1" ht="24.15" customHeight="1">
      <c r="A147" s="40"/>
      <c r="B147" s="41"/>
      <c r="C147" s="214" t="s">
        <v>273</v>
      </c>
      <c r="D147" s="214" t="s">
        <v>141</v>
      </c>
      <c r="E147" s="215" t="s">
        <v>811</v>
      </c>
      <c r="F147" s="216" t="s">
        <v>812</v>
      </c>
      <c r="G147" s="217" t="s">
        <v>552</v>
      </c>
      <c r="H147" s="218">
        <v>9</v>
      </c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41</v>
      </c>
      <c r="O147" s="86"/>
      <c r="P147" s="223">
        <f>O147*H147</f>
        <v>0</v>
      </c>
      <c r="Q147" s="223">
        <v>0.0060000000000000001</v>
      </c>
      <c r="R147" s="223">
        <f>Q147*H147</f>
        <v>0.053999999999999999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146</v>
      </c>
      <c r="AT147" s="225" t="s">
        <v>141</v>
      </c>
      <c r="AU147" s="225" t="s">
        <v>79</v>
      </c>
      <c r="AY147" s="19" t="s">
        <v>139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77</v>
      </c>
      <c r="BK147" s="226">
        <f>ROUND(I147*H147,2)</f>
        <v>0</v>
      </c>
      <c r="BL147" s="19" t="s">
        <v>146</v>
      </c>
      <c r="BM147" s="225" t="s">
        <v>1056</v>
      </c>
    </row>
    <row r="148" s="2" customFormat="1">
      <c r="A148" s="40"/>
      <c r="B148" s="41"/>
      <c r="C148" s="42"/>
      <c r="D148" s="234" t="s">
        <v>567</v>
      </c>
      <c r="E148" s="42"/>
      <c r="F148" s="290" t="s">
        <v>814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567</v>
      </c>
      <c r="AU148" s="19" t="s">
        <v>79</v>
      </c>
    </row>
    <row r="149" s="13" customFormat="1">
      <c r="A149" s="13"/>
      <c r="B149" s="232"/>
      <c r="C149" s="233"/>
      <c r="D149" s="234" t="s">
        <v>150</v>
      </c>
      <c r="E149" s="235" t="s">
        <v>19</v>
      </c>
      <c r="F149" s="236" t="s">
        <v>815</v>
      </c>
      <c r="G149" s="233"/>
      <c r="H149" s="237">
        <v>9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150</v>
      </c>
      <c r="AU149" s="243" t="s">
        <v>79</v>
      </c>
      <c r="AV149" s="13" t="s">
        <v>79</v>
      </c>
      <c r="AW149" s="13" t="s">
        <v>32</v>
      </c>
      <c r="AX149" s="13" t="s">
        <v>70</v>
      </c>
      <c r="AY149" s="243" t="s">
        <v>139</v>
      </c>
    </row>
    <row r="150" s="14" customFormat="1">
      <c r="A150" s="14"/>
      <c r="B150" s="244"/>
      <c r="C150" s="245"/>
      <c r="D150" s="234" t="s">
        <v>150</v>
      </c>
      <c r="E150" s="246" t="s">
        <v>19</v>
      </c>
      <c r="F150" s="247" t="s">
        <v>152</v>
      </c>
      <c r="G150" s="245"/>
      <c r="H150" s="248">
        <v>9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150</v>
      </c>
      <c r="AU150" s="254" t="s">
        <v>79</v>
      </c>
      <c r="AV150" s="14" t="s">
        <v>146</v>
      </c>
      <c r="AW150" s="14" t="s">
        <v>32</v>
      </c>
      <c r="AX150" s="14" t="s">
        <v>77</v>
      </c>
      <c r="AY150" s="254" t="s">
        <v>139</v>
      </c>
    </row>
    <row r="151" s="12" customFormat="1" ht="22.8" customHeight="1">
      <c r="A151" s="12"/>
      <c r="B151" s="198"/>
      <c r="C151" s="199"/>
      <c r="D151" s="200" t="s">
        <v>69</v>
      </c>
      <c r="E151" s="212" t="s">
        <v>531</v>
      </c>
      <c r="F151" s="212" t="s">
        <v>532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SUM(P152:P153)</f>
        <v>0</v>
      </c>
      <c r="Q151" s="206"/>
      <c r="R151" s="207">
        <f>SUM(R152:R153)</f>
        <v>0</v>
      </c>
      <c r="S151" s="206"/>
      <c r="T151" s="208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77</v>
      </c>
      <c r="AT151" s="210" t="s">
        <v>69</v>
      </c>
      <c r="AU151" s="210" t="s">
        <v>77</v>
      </c>
      <c r="AY151" s="209" t="s">
        <v>139</v>
      </c>
      <c r="BK151" s="211">
        <f>SUM(BK152:BK153)</f>
        <v>0</v>
      </c>
    </row>
    <row r="152" s="2" customFormat="1" ht="24.15" customHeight="1">
      <c r="A152" s="40"/>
      <c r="B152" s="41"/>
      <c r="C152" s="214" t="s">
        <v>282</v>
      </c>
      <c r="D152" s="214" t="s">
        <v>141</v>
      </c>
      <c r="E152" s="215" t="s">
        <v>816</v>
      </c>
      <c r="F152" s="216" t="s">
        <v>817</v>
      </c>
      <c r="G152" s="217" t="s">
        <v>290</v>
      </c>
      <c r="H152" s="218">
        <v>1.726</v>
      </c>
      <c r="I152" s="219"/>
      <c r="J152" s="220">
        <f>ROUND(I152*H152,2)</f>
        <v>0</v>
      </c>
      <c r="K152" s="216" t="s">
        <v>145</v>
      </c>
      <c r="L152" s="46"/>
      <c r="M152" s="221" t="s">
        <v>19</v>
      </c>
      <c r="N152" s="222" t="s">
        <v>41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146</v>
      </c>
      <c r="AT152" s="225" t="s">
        <v>141</v>
      </c>
      <c r="AU152" s="225" t="s">
        <v>79</v>
      </c>
      <c r="AY152" s="19" t="s">
        <v>139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77</v>
      </c>
      <c r="BK152" s="226">
        <f>ROUND(I152*H152,2)</f>
        <v>0</v>
      </c>
      <c r="BL152" s="19" t="s">
        <v>146</v>
      </c>
      <c r="BM152" s="225" t="s">
        <v>1057</v>
      </c>
    </row>
    <row r="153" s="2" customFormat="1">
      <c r="A153" s="40"/>
      <c r="B153" s="41"/>
      <c r="C153" s="42"/>
      <c r="D153" s="227" t="s">
        <v>148</v>
      </c>
      <c r="E153" s="42"/>
      <c r="F153" s="228" t="s">
        <v>819</v>
      </c>
      <c r="G153" s="42"/>
      <c r="H153" s="42"/>
      <c r="I153" s="229"/>
      <c r="J153" s="42"/>
      <c r="K153" s="42"/>
      <c r="L153" s="46"/>
      <c r="M153" s="286"/>
      <c r="N153" s="287"/>
      <c r="O153" s="288"/>
      <c r="P153" s="288"/>
      <c r="Q153" s="288"/>
      <c r="R153" s="288"/>
      <c r="S153" s="288"/>
      <c r="T153" s="289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148</v>
      </c>
      <c r="AU153" s="19" t="s">
        <v>79</v>
      </c>
    </row>
    <row r="154" s="2" customFormat="1" ht="6.96" customHeight="1">
      <c r="A154" s="40"/>
      <c r="B154" s="61"/>
      <c r="C154" s="62"/>
      <c r="D154" s="62"/>
      <c r="E154" s="62"/>
      <c r="F154" s="62"/>
      <c r="G154" s="62"/>
      <c r="H154" s="62"/>
      <c r="I154" s="62"/>
      <c r="J154" s="62"/>
      <c r="K154" s="62"/>
      <c r="L154" s="46"/>
      <c r="M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</row>
  </sheetData>
  <sheetProtection sheet="1" autoFilter="0" formatColumns="0" formatRows="0" objects="1" scenarios="1" spinCount="100000" saltValue="Fvqeur7tBBpvbaGyjyT7m1Wj7o1UJoBi6RtkghV5+/5JJkyjWRuNqRkdB9/r2G2EMsWlp5tPIR3wT9KrYxuneA==" hashValue="LfCHDffKrP6zbohHSpaJpPNooxuHZeoIIt4sD6MNuKd+Y1KvITpDYyaqISOkiQM6v3t1MOzEgQiOM5bC1qfvYQ==" algorithmName="SHA-512" password="CC51"/>
  <autoFilter ref="C88:K1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2_01/871161211"/>
    <hyperlink ref="F101" r:id="rId2" display="https://podminky.urs.cz/item/CS_URS_2022_01/877161101"/>
    <hyperlink ref="F109" r:id="rId3" display="https://podminky.urs.cz/item/CS_URS_2022_01/877251120"/>
    <hyperlink ref="F117" r:id="rId4" display="https://podminky.urs.cz/item/CS_URS_2022_01/892233122"/>
    <hyperlink ref="F121" r:id="rId5" display="https://podminky.urs.cz/item/CS_URS_2022_01/892241111"/>
    <hyperlink ref="F131" r:id="rId6" display="https://podminky.urs.cz/item/CS_URS_2022_01/899722113"/>
    <hyperlink ref="F153" r:id="rId7" display="https://podminky.urs.cz/item/CS_URS_2022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79</v>
      </c>
    </row>
    <row r="4" s="1" customFormat="1" ht="24.96" customHeight="1">
      <c r="B4" s="22"/>
      <c r="D4" s="142" t="s">
        <v>108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Buchlovice - oprava části vodovodního řadu B-2</v>
      </c>
      <c r="F7" s="144"/>
      <c r="G7" s="144"/>
      <c r="H7" s="144"/>
      <c r="L7" s="22"/>
    </row>
    <row r="8" s="1" customFormat="1" ht="12" customHeight="1">
      <c r="B8" s="22"/>
      <c r="D8" s="144" t="s">
        <v>109</v>
      </c>
      <c r="L8" s="22"/>
    </row>
    <row r="9" s="2" customFormat="1" ht="16.5" customHeight="1">
      <c r="A9" s="40"/>
      <c r="B9" s="46"/>
      <c r="C9" s="40"/>
      <c r="D9" s="40"/>
      <c r="E9" s="145" t="s">
        <v>872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111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1058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27. 5. 2022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 xml:space="preserve"> 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33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34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36</v>
      </c>
      <c r="E32" s="40"/>
      <c r="F32" s="40"/>
      <c r="G32" s="40"/>
      <c r="H32" s="40"/>
      <c r="I32" s="40"/>
      <c r="J32" s="155">
        <f>ROUND(J88,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38</v>
      </c>
      <c r="G34" s="40"/>
      <c r="H34" s="40"/>
      <c r="I34" s="156" t="s">
        <v>37</v>
      </c>
      <c r="J34" s="156" t="s">
        <v>39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40</v>
      </c>
      <c r="E35" s="144" t="s">
        <v>41</v>
      </c>
      <c r="F35" s="158">
        <f>ROUND((SUM(BE88:BE113)),  2)</f>
        <v>0</v>
      </c>
      <c r="G35" s="40"/>
      <c r="H35" s="40"/>
      <c r="I35" s="159">
        <v>0.20999999999999999</v>
      </c>
      <c r="J35" s="158">
        <f>ROUND(((SUM(BE88:BE113))*I35),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42</v>
      </c>
      <c r="F36" s="158">
        <f>ROUND((SUM(BF88:BF113)),  2)</f>
        <v>0</v>
      </c>
      <c r="G36" s="40"/>
      <c r="H36" s="40"/>
      <c r="I36" s="159">
        <v>0.14999999999999999</v>
      </c>
      <c r="J36" s="158">
        <f>ROUND(((SUM(BF88:BF113))*I36),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43</v>
      </c>
      <c r="F37" s="158">
        <f>ROUND((SUM(BG88:BG113)),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44</v>
      </c>
      <c r="F38" s="158">
        <f>ROUND((SUM(BH88:BH113)),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45</v>
      </c>
      <c r="F39" s="158">
        <f>ROUND((SUM(BI88:BI113)),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46</v>
      </c>
      <c r="E41" s="162"/>
      <c r="F41" s="162"/>
      <c r="G41" s="163" t="s">
        <v>47</v>
      </c>
      <c r="H41" s="164" t="s">
        <v>48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Buchlovice - oprava části vodovodního řadu B-2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872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111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002.004 - Provizorní zásobení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Buchlovice</v>
      </c>
      <c r="G56" s="42"/>
      <c r="H56" s="42"/>
      <c r="I56" s="34" t="s">
        <v>23</v>
      </c>
      <c r="J56" s="74" t="str">
        <f>IF(J14="","",J14)</f>
        <v>27. 5. 2022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114</v>
      </c>
      <c r="D61" s="173"/>
      <c r="E61" s="173"/>
      <c r="F61" s="173"/>
      <c r="G61" s="173"/>
      <c r="H61" s="173"/>
      <c r="I61" s="173"/>
      <c r="J61" s="174" t="s">
        <v>115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68</v>
      </c>
      <c r="D63" s="42"/>
      <c r="E63" s="42"/>
      <c r="F63" s="42"/>
      <c r="G63" s="42"/>
      <c r="H63" s="42"/>
      <c r="I63" s="42"/>
      <c r="J63" s="104">
        <f>J88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116</v>
      </c>
    </row>
    <row r="64" s="9" customFormat="1" ht="24.96" customHeight="1">
      <c r="A64" s="9"/>
      <c r="B64" s="176"/>
      <c r="C64" s="177"/>
      <c r="D64" s="178" t="s">
        <v>117</v>
      </c>
      <c r="E64" s="179"/>
      <c r="F64" s="179"/>
      <c r="G64" s="179"/>
      <c r="H64" s="179"/>
      <c r="I64" s="179"/>
      <c r="J64" s="180">
        <f>J89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540</v>
      </c>
      <c r="E65" s="184"/>
      <c r="F65" s="184"/>
      <c r="G65" s="184"/>
      <c r="H65" s="184"/>
      <c r="I65" s="184"/>
      <c r="J65" s="185">
        <f>J92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123</v>
      </c>
      <c r="E66" s="184"/>
      <c r="F66" s="184"/>
      <c r="G66" s="184"/>
      <c r="H66" s="184"/>
      <c r="I66" s="184"/>
      <c r="J66" s="185">
        <f>J111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124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Buchlovice - oprava části vodovodního řadu B-2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3"/>
      <c r="C77" s="34" t="s">
        <v>109</v>
      </c>
      <c r="D77" s="24"/>
      <c r="E77" s="24"/>
      <c r="F77" s="24"/>
      <c r="G77" s="24"/>
      <c r="H77" s="24"/>
      <c r="I77" s="24"/>
      <c r="J77" s="24"/>
      <c r="K77" s="24"/>
      <c r="L77" s="22"/>
    </row>
    <row r="78" s="2" customFormat="1" ht="16.5" customHeight="1">
      <c r="A78" s="40"/>
      <c r="B78" s="41"/>
      <c r="C78" s="42"/>
      <c r="D78" s="42"/>
      <c r="E78" s="171" t="s">
        <v>872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111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E11</f>
        <v>002.004 - Provizorní zásobení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F14</f>
        <v>Buchlovice</v>
      </c>
      <c r="G82" s="42"/>
      <c r="H82" s="42"/>
      <c r="I82" s="34" t="s">
        <v>23</v>
      </c>
      <c r="J82" s="74" t="str">
        <f>IF(J14="","",J14)</f>
        <v>27. 5. 2022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E17</f>
        <v xml:space="preserve"> </v>
      </c>
      <c r="G84" s="42"/>
      <c r="H84" s="42"/>
      <c r="I84" s="34" t="s">
        <v>31</v>
      </c>
      <c r="J84" s="38" t="str">
        <f>E23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IF(E20="","",E20)</f>
        <v>Vyplň údaj</v>
      </c>
      <c r="G85" s="42"/>
      <c r="H85" s="42"/>
      <c r="I85" s="34" t="s">
        <v>33</v>
      </c>
      <c r="J85" s="38" t="str">
        <f>E26</f>
        <v xml:space="preserve"> 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125</v>
      </c>
      <c r="D87" s="190" t="s">
        <v>55</v>
      </c>
      <c r="E87" s="190" t="s">
        <v>51</v>
      </c>
      <c r="F87" s="190" t="s">
        <v>52</v>
      </c>
      <c r="G87" s="190" t="s">
        <v>126</v>
      </c>
      <c r="H87" s="190" t="s">
        <v>127</v>
      </c>
      <c r="I87" s="190" t="s">
        <v>128</v>
      </c>
      <c r="J87" s="190" t="s">
        <v>115</v>
      </c>
      <c r="K87" s="191" t="s">
        <v>129</v>
      </c>
      <c r="L87" s="192"/>
      <c r="M87" s="94" t="s">
        <v>19</v>
      </c>
      <c r="N87" s="95" t="s">
        <v>40</v>
      </c>
      <c r="O87" s="95" t="s">
        <v>130</v>
      </c>
      <c r="P87" s="95" t="s">
        <v>131</v>
      </c>
      <c r="Q87" s="95" t="s">
        <v>132</v>
      </c>
      <c r="R87" s="95" t="s">
        <v>133</v>
      </c>
      <c r="S87" s="95" t="s">
        <v>134</v>
      </c>
      <c r="T87" s="96" t="s">
        <v>135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136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</f>
        <v>0</v>
      </c>
      <c r="Q88" s="98"/>
      <c r="R88" s="195">
        <f>R89</f>
        <v>0.0033740000000000003</v>
      </c>
      <c r="S88" s="98"/>
      <c r="T88" s="196">
        <f>T89</f>
        <v>0.027539999999999999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69</v>
      </c>
      <c r="AU88" s="19" t="s">
        <v>116</v>
      </c>
      <c r="BK88" s="197">
        <f>BK89</f>
        <v>0</v>
      </c>
    </row>
    <row r="89" s="12" customFormat="1" ht="25.92" customHeight="1">
      <c r="A89" s="12"/>
      <c r="B89" s="198"/>
      <c r="C89" s="199"/>
      <c r="D89" s="200" t="s">
        <v>69</v>
      </c>
      <c r="E89" s="201" t="s">
        <v>137</v>
      </c>
      <c r="F89" s="201" t="s">
        <v>138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P90+P91+P92+P111</f>
        <v>0</v>
      </c>
      <c r="Q89" s="206"/>
      <c r="R89" s="207">
        <f>R90+R91+R92+R111</f>
        <v>0.0033740000000000003</v>
      </c>
      <c r="S89" s="206"/>
      <c r="T89" s="208">
        <f>T90+T91+T92+T111</f>
        <v>0.027539999999999999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77</v>
      </c>
      <c r="AT89" s="210" t="s">
        <v>69</v>
      </c>
      <c r="AU89" s="210" t="s">
        <v>70</v>
      </c>
      <c r="AY89" s="209" t="s">
        <v>139</v>
      </c>
      <c r="BK89" s="211">
        <f>BK90+BK91+BK92+BK111</f>
        <v>0</v>
      </c>
    </row>
    <row r="90" s="2" customFormat="1" ht="33" customHeight="1">
      <c r="A90" s="40"/>
      <c r="B90" s="41"/>
      <c r="C90" s="214" t="s">
        <v>77</v>
      </c>
      <c r="D90" s="214" t="s">
        <v>141</v>
      </c>
      <c r="E90" s="215" t="s">
        <v>821</v>
      </c>
      <c r="F90" s="216" t="s">
        <v>1059</v>
      </c>
      <c r="G90" s="217" t="s">
        <v>823</v>
      </c>
      <c r="H90" s="218">
        <v>1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41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146</v>
      </c>
      <c r="AT90" s="225" t="s">
        <v>141</v>
      </c>
      <c r="AU90" s="225" t="s">
        <v>77</v>
      </c>
      <c r="AY90" s="19" t="s">
        <v>139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77</v>
      </c>
      <c r="BK90" s="226">
        <f>ROUND(I90*H90,2)</f>
        <v>0</v>
      </c>
      <c r="BL90" s="19" t="s">
        <v>146</v>
      </c>
      <c r="BM90" s="225" t="s">
        <v>1060</v>
      </c>
    </row>
    <row r="91" s="2" customFormat="1" ht="24.15" customHeight="1">
      <c r="A91" s="40"/>
      <c r="B91" s="41"/>
      <c r="C91" s="214" t="s">
        <v>79</v>
      </c>
      <c r="D91" s="214" t="s">
        <v>141</v>
      </c>
      <c r="E91" s="215" t="s">
        <v>825</v>
      </c>
      <c r="F91" s="216" t="s">
        <v>826</v>
      </c>
      <c r="G91" s="217" t="s">
        <v>823</v>
      </c>
      <c r="H91" s="218">
        <v>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41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146</v>
      </c>
      <c r="AT91" s="225" t="s">
        <v>141</v>
      </c>
      <c r="AU91" s="225" t="s">
        <v>77</v>
      </c>
      <c r="AY91" s="19" t="s">
        <v>139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77</v>
      </c>
      <c r="BK91" s="226">
        <f>ROUND(I91*H91,2)</f>
        <v>0</v>
      </c>
      <c r="BL91" s="19" t="s">
        <v>146</v>
      </c>
      <c r="BM91" s="225" t="s">
        <v>1061</v>
      </c>
    </row>
    <row r="92" s="12" customFormat="1" ht="22.8" customHeight="1">
      <c r="A92" s="12"/>
      <c r="B92" s="198"/>
      <c r="C92" s="199"/>
      <c r="D92" s="200" t="s">
        <v>69</v>
      </c>
      <c r="E92" s="212" t="s">
        <v>193</v>
      </c>
      <c r="F92" s="212" t="s">
        <v>558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SUM(P93:P110)</f>
        <v>0</v>
      </c>
      <c r="Q92" s="206"/>
      <c r="R92" s="207">
        <f>SUM(R93:R110)</f>
        <v>0.0033740000000000003</v>
      </c>
      <c r="S92" s="206"/>
      <c r="T92" s="208">
        <f>SUM(T93:T110)</f>
        <v>0.027539999999999999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77</v>
      </c>
      <c r="AT92" s="210" t="s">
        <v>69</v>
      </c>
      <c r="AU92" s="210" t="s">
        <v>77</v>
      </c>
      <c r="AY92" s="209" t="s">
        <v>139</v>
      </c>
      <c r="BK92" s="211">
        <f>SUM(BK93:BK110)</f>
        <v>0</v>
      </c>
    </row>
    <row r="93" s="2" customFormat="1" ht="24.15" customHeight="1">
      <c r="A93" s="40"/>
      <c r="B93" s="41"/>
      <c r="C93" s="214" t="s">
        <v>158</v>
      </c>
      <c r="D93" s="214" t="s">
        <v>141</v>
      </c>
      <c r="E93" s="215" t="s">
        <v>603</v>
      </c>
      <c r="F93" s="216" t="s">
        <v>604</v>
      </c>
      <c r="G93" s="217" t="s">
        <v>552</v>
      </c>
      <c r="H93" s="218">
        <v>2</v>
      </c>
      <c r="I93" s="219"/>
      <c r="J93" s="220">
        <f>ROUND(I93*H93,2)</f>
        <v>0</v>
      </c>
      <c r="K93" s="216" t="s">
        <v>145</v>
      </c>
      <c r="L93" s="46"/>
      <c r="M93" s="221" t="s">
        <v>19</v>
      </c>
      <c r="N93" s="222" t="s">
        <v>41</v>
      </c>
      <c r="O93" s="86"/>
      <c r="P93" s="223">
        <f>O93*H93</f>
        <v>0</v>
      </c>
      <c r="Q93" s="223">
        <v>0.00167</v>
      </c>
      <c r="R93" s="223">
        <f>Q93*H93</f>
        <v>0.0033400000000000001</v>
      </c>
      <c r="S93" s="223">
        <v>0.013769999999999999</v>
      </c>
      <c r="T93" s="224">
        <f>S93*H93</f>
        <v>0.027539999999999999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146</v>
      </c>
      <c r="AT93" s="225" t="s">
        <v>141</v>
      </c>
      <c r="AU93" s="225" t="s">
        <v>79</v>
      </c>
      <c r="AY93" s="19" t="s">
        <v>139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77</v>
      </c>
      <c r="BK93" s="226">
        <f>ROUND(I93*H93,2)</f>
        <v>0</v>
      </c>
      <c r="BL93" s="19" t="s">
        <v>146</v>
      </c>
      <c r="BM93" s="225" t="s">
        <v>1062</v>
      </c>
    </row>
    <row r="94" s="2" customFormat="1">
      <c r="A94" s="40"/>
      <c r="B94" s="41"/>
      <c r="C94" s="42"/>
      <c r="D94" s="227" t="s">
        <v>148</v>
      </c>
      <c r="E94" s="42"/>
      <c r="F94" s="228" t="s">
        <v>606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148</v>
      </c>
      <c r="AU94" s="19" t="s">
        <v>79</v>
      </c>
    </row>
    <row r="95" s="2" customFormat="1" ht="24.15" customHeight="1">
      <c r="A95" s="40"/>
      <c r="B95" s="41"/>
      <c r="C95" s="214" t="s">
        <v>146</v>
      </c>
      <c r="D95" s="214" t="s">
        <v>141</v>
      </c>
      <c r="E95" s="215" t="s">
        <v>756</v>
      </c>
      <c r="F95" s="216" t="s">
        <v>757</v>
      </c>
      <c r="G95" s="217" t="s">
        <v>202</v>
      </c>
      <c r="H95" s="218">
        <v>50</v>
      </c>
      <c r="I95" s="219"/>
      <c r="J95" s="220">
        <f>ROUND(I95*H95,2)</f>
        <v>0</v>
      </c>
      <c r="K95" s="216" t="s">
        <v>145</v>
      </c>
      <c r="L95" s="46"/>
      <c r="M95" s="221" t="s">
        <v>19</v>
      </c>
      <c r="N95" s="222" t="s">
        <v>41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146</v>
      </c>
      <c r="AT95" s="225" t="s">
        <v>141</v>
      </c>
      <c r="AU95" s="225" t="s">
        <v>79</v>
      </c>
      <c r="AY95" s="19" t="s">
        <v>139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77</v>
      </c>
      <c r="BK95" s="226">
        <f>ROUND(I95*H95,2)</f>
        <v>0</v>
      </c>
      <c r="BL95" s="19" t="s">
        <v>146</v>
      </c>
      <c r="BM95" s="225" t="s">
        <v>1063</v>
      </c>
    </row>
    <row r="96" s="2" customFormat="1">
      <c r="A96" s="40"/>
      <c r="B96" s="41"/>
      <c r="C96" s="42"/>
      <c r="D96" s="227" t="s">
        <v>148</v>
      </c>
      <c r="E96" s="42"/>
      <c r="F96" s="228" t="s">
        <v>759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148</v>
      </c>
      <c r="AU96" s="19" t="s">
        <v>79</v>
      </c>
    </row>
    <row r="97" s="13" customFormat="1">
      <c r="A97" s="13"/>
      <c r="B97" s="232"/>
      <c r="C97" s="233"/>
      <c r="D97" s="234" t="s">
        <v>150</v>
      </c>
      <c r="E97" s="235" t="s">
        <v>19</v>
      </c>
      <c r="F97" s="236" t="s">
        <v>834</v>
      </c>
      <c r="G97" s="233"/>
      <c r="H97" s="237">
        <v>50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150</v>
      </c>
      <c r="AU97" s="243" t="s">
        <v>79</v>
      </c>
      <c r="AV97" s="13" t="s">
        <v>79</v>
      </c>
      <c r="AW97" s="13" t="s">
        <v>32</v>
      </c>
      <c r="AX97" s="13" t="s">
        <v>70</v>
      </c>
      <c r="AY97" s="243" t="s">
        <v>139</v>
      </c>
    </row>
    <row r="98" s="14" customFormat="1">
      <c r="A98" s="14"/>
      <c r="B98" s="244"/>
      <c r="C98" s="245"/>
      <c r="D98" s="234" t="s">
        <v>150</v>
      </c>
      <c r="E98" s="246" t="s">
        <v>19</v>
      </c>
      <c r="F98" s="247" t="s">
        <v>152</v>
      </c>
      <c r="G98" s="245"/>
      <c r="H98" s="248">
        <v>50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150</v>
      </c>
      <c r="AU98" s="254" t="s">
        <v>79</v>
      </c>
      <c r="AV98" s="14" t="s">
        <v>146</v>
      </c>
      <c r="AW98" s="14" t="s">
        <v>32</v>
      </c>
      <c r="AX98" s="14" t="s">
        <v>77</v>
      </c>
      <c r="AY98" s="254" t="s">
        <v>139</v>
      </c>
    </row>
    <row r="99" s="2" customFormat="1" ht="24.15" customHeight="1">
      <c r="A99" s="40"/>
      <c r="B99" s="41"/>
      <c r="C99" s="214" t="s">
        <v>173</v>
      </c>
      <c r="D99" s="214" t="s">
        <v>141</v>
      </c>
      <c r="E99" s="215" t="s">
        <v>840</v>
      </c>
      <c r="F99" s="216" t="s">
        <v>841</v>
      </c>
      <c r="G99" s="217" t="s">
        <v>202</v>
      </c>
      <c r="H99" s="218">
        <v>150</v>
      </c>
      <c r="I99" s="219"/>
      <c r="J99" s="220">
        <f>ROUND(I99*H99,2)</f>
        <v>0</v>
      </c>
      <c r="K99" s="216" t="s">
        <v>145</v>
      </c>
      <c r="L99" s="46"/>
      <c r="M99" s="221" t="s">
        <v>19</v>
      </c>
      <c r="N99" s="222" t="s">
        <v>41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146</v>
      </c>
      <c r="AT99" s="225" t="s">
        <v>141</v>
      </c>
      <c r="AU99" s="225" t="s">
        <v>79</v>
      </c>
      <c r="AY99" s="19" t="s">
        <v>139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77</v>
      </c>
      <c r="BK99" s="226">
        <f>ROUND(I99*H99,2)</f>
        <v>0</v>
      </c>
      <c r="BL99" s="19" t="s">
        <v>146</v>
      </c>
      <c r="BM99" s="225" t="s">
        <v>1064</v>
      </c>
    </row>
    <row r="100" s="2" customFormat="1">
      <c r="A100" s="40"/>
      <c r="B100" s="41"/>
      <c r="C100" s="42"/>
      <c r="D100" s="227" t="s">
        <v>148</v>
      </c>
      <c r="E100" s="42"/>
      <c r="F100" s="228" t="s">
        <v>843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148</v>
      </c>
      <c r="AU100" s="19" t="s">
        <v>79</v>
      </c>
    </row>
    <row r="101" s="13" customFormat="1">
      <c r="A101" s="13"/>
      <c r="B101" s="232"/>
      <c r="C101" s="233"/>
      <c r="D101" s="234" t="s">
        <v>150</v>
      </c>
      <c r="E101" s="235" t="s">
        <v>19</v>
      </c>
      <c r="F101" s="236" t="s">
        <v>1065</v>
      </c>
      <c r="G101" s="233"/>
      <c r="H101" s="237">
        <v>150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150</v>
      </c>
      <c r="AU101" s="243" t="s">
        <v>79</v>
      </c>
      <c r="AV101" s="13" t="s">
        <v>79</v>
      </c>
      <c r="AW101" s="13" t="s">
        <v>32</v>
      </c>
      <c r="AX101" s="13" t="s">
        <v>70</v>
      </c>
      <c r="AY101" s="243" t="s">
        <v>139</v>
      </c>
    </row>
    <row r="102" s="14" customFormat="1">
      <c r="A102" s="14"/>
      <c r="B102" s="244"/>
      <c r="C102" s="245"/>
      <c r="D102" s="234" t="s">
        <v>150</v>
      </c>
      <c r="E102" s="246" t="s">
        <v>19</v>
      </c>
      <c r="F102" s="247" t="s">
        <v>152</v>
      </c>
      <c r="G102" s="245"/>
      <c r="H102" s="248">
        <v>150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150</v>
      </c>
      <c r="AU102" s="254" t="s">
        <v>79</v>
      </c>
      <c r="AV102" s="14" t="s">
        <v>146</v>
      </c>
      <c r="AW102" s="14" t="s">
        <v>32</v>
      </c>
      <c r="AX102" s="14" t="s">
        <v>77</v>
      </c>
      <c r="AY102" s="254" t="s">
        <v>139</v>
      </c>
    </row>
    <row r="103" s="2" customFormat="1" ht="16.5" customHeight="1">
      <c r="A103" s="40"/>
      <c r="B103" s="41"/>
      <c r="C103" s="214" t="s">
        <v>180</v>
      </c>
      <c r="D103" s="214" t="s">
        <v>141</v>
      </c>
      <c r="E103" s="215" t="s">
        <v>786</v>
      </c>
      <c r="F103" s="216" t="s">
        <v>787</v>
      </c>
      <c r="G103" s="217" t="s">
        <v>202</v>
      </c>
      <c r="H103" s="218">
        <v>200</v>
      </c>
      <c r="I103" s="219"/>
      <c r="J103" s="220">
        <f>ROUND(I103*H103,2)</f>
        <v>0</v>
      </c>
      <c r="K103" s="216" t="s">
        <v>145</v>
      </c>
      <c r="L103" s="46"/>
      <c r="M103" s="221" t="s">
        <v>19</v>
      </c>
      <c r="N103" s="222" t="s">
        <v>41</v>
      </c>
      <c r="O103" s="86"/>
      <c r="P103" s="223">
        <f>O103*H103</f>
        <v>0</v>
      </c>
      <c r="Q103" s="223">
        <v>1.6999999999999999E-07</v>
      </c>
      <c r="R103" s="223">
        <f>Q103*H103</f>
        <v>3.4E-05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146</v>
      </c>
      <c r="AT103" s="225" t="s">
        <v>141</v>
      </c>
      <c r="AU103" s="225" t="s">
        <v>79</v>
      </c>
      <c r="AY103" s="19" t="s">
        <v>139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77</v>
      </c>
      <c r="BK103" s="226">
        <f>ROUND(I103*H103,2)</f>
        <v>0</v>
      </c>
      <c r="BL103" s="19" t="s">
        <v>146</v>
      </c>
      <c r="BM103" s="225" t="s">
        <v>1066</v>
      </c>
    </row>
    <row r="104" s="2" customFormat="1">
      <c r="A104" s="40"/>
      <c r="B104" s="41"/>
      <c r="C104" s="42"/>
      <c r="D104" s="227" t="s">
        <v>148</v>
      </c>
      <c r="E104" s="42"/>
      <c r="F104" s="228" t="s">
        <v>789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148</v>
      </c>
      <c r="AU104" s="19" t="s">
        <v>79</v>
      </c>
    </row>
    <row r="105" s="13" customFormat="1">
      <c r="A105" s="13"/>
      <c r="B105" s="232"/>
      <c r="C105" s="233"/>
      <c r="D105" s="234" t="s">
        <v>150</v>
      </c>
      <c r="E105" s="235" t="s">
        <v>19</v>
      </c>
      <c r="F105" s="236" t="s">
        <v>834</v>
      </c>
      <c r="G105" s="233"/>
      <c r="H105" s="237">
        <v>50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150</v>
      </c>
      <c r="AU105" s="243" t="s">
        <v>79</v>
      </c>
      <c r="AV105" s="13" t="s">
        <v>79</v>
      </c>
      <c r="AW105" s="13" t="s">
        <v>32</v>
      </c>
      <c r="AX105" s="13" t="s">
        <v>70</v>
      </c>
      <c r="AY105" s="243" t="s">
        <v>139</v>
      </c>
    </row>
    <row r="106" s="13" customFormat="1">
      <c r="A106" s="13"/>
      <c r="B106" s="232"/>
      <c r="C106" s="233"/>
      <c r="D106" s="234" t="s">
        <v>150</v>
      </c>
      <c r="E106" s="235" t="s">
        <v>19</v>
      </c>
      <c r="F106" s="236" t="s">
        <v>1065</v>
      </c>
      <c r="G106" s="233"/>
      <c r="H106" s="237">
        <v>150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150</v>
      </c>
      <c r="AU106" s="243" t="s">
        <v>79</v>
      </c>
      <c r="AV106" s="13" t="s">
        <v>79</v>
      </c>
      <c r="AW106" s="13" t="s">
        <v>32</v>
      </c>
      <c r="AX106" s="13" t="s">
        <v>70</v>
      </c>
      <c r="AY106" s="243" t="s">
        <v>139</v>
      </c>
    </row>
    <row r="107" s="14" customFormat="1">
      <c r="A107" s="14"/>
      <c r="B107" s="244"/>
      <c r="C107" s="245"/>
      <c r="D107" s="234" t="s">
        <v>150</v>
      </c>
      <c r="E107" s="246" t="s">
        <v>19</v>
      </c>
      <c r="F107" s="247" t="s">
        <v>152</v>
      </c>
      <c r="G107" s="245"/>
      <c r="H107" s="248">
        <v>200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150</v>
      </c>
      <c r="AU107" s="254" t="s">
        <v>79</v>
      </c>
      <c r="AV107" s="14" t="s">
        <v>146</v>
      </c>
      <c r="AW107" s="14" t="s">
        <v>32</v>
      </c>
      <c r="AX107" s="14" t="s">
        <v>77</v>
      </c>
      <c r="AY107" s="254" t="s">
        <v>139</v>
      </c>
    </row>
    <row r="108" s="2" customFormat="1" ht="16.5" customHeight="1">
      <c r="A108" s="40"/>
      <c r="B108" s="41"/>
      <c r="C108" s="214" t="s">
        <v>187</v>
      </c>
      <c r="D108" s="214" t="s">
        <v>141</v>
      </c>
      <c r="E108" s="215" t="s">
        <v>790</v>
      </c>
      <c r="F108" s="216" t="s">
        <v>791</v>
      </c>
      <c r="G108" s="217" t="s">
        <v>202</v>
      </c>
      <c r="H108" s="218">
        <v>200</v>
      </c>
      <c r="I108" s="219"/>
      <c r="J108" s="220">
        <f>ROUND(I108*H108,2)</f>
        <v>0</v>
      </c>
      <c r="K108" s="216" t="s">
        <v>145</v>
      </c>
      <c r="L108" s="46"/>
      <c r="M108" s="221" t="s">
        <v>19</v>
      </c>
      <c r="N108" s="222" t="s">
        <v>41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146</v>
      </c>
      <c r="AT108" s="225" t="s">
        <v>141</v>
      </c>
      <c r="AU108" s="225" t="s">
        <v>79</v>
      </c>
      <c r="AY108" s="19" t="s">
        <v>139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77</v>
      </c>
      <c r="BK108" s="226">
        <f>ROUND(I108*H108,2)</f>
        <v>0</v>
      </c>
      <c r="BL108" s="19" t="s">
        <v>146</v>
      </c>
      <c r="BM108" s="225" t="s">
        <v>1067</v>
      </c>
    </row>
    <row r="109" s="2" customFormat="1">
      <c r="A109" s="40"/>
      <c r="B109" s="41"/>
      <c r="C109" s="42"/>
      <c r="D109" s="227" t="s">
        <v>148</v>
      </c>
      <c r="E109" s="42"/>
      <c r="F109" s="228" t="s">
        <v>793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148</v>
      </c>
      <c r="AU109" s="19" t="s">
        <v>79</v>
      </c>
    </row>
    <row r="110" s="2" customFormat="1" ht="16.5" customHeight="1">
      <c r="A110" s="40"/>
      <c r="B110" s="41"/>
      <c r="C110" s="214" t="s">
        <v>193</v>
      </c>
      <c r="D110" s="214" t="s">
        <v>141</v>
      </c>
      <c r="E110" s="215" t="s">
        <v>851</v>
      </c>
      <c r="F110" s="216" t="s">
        <v>852</v>
      </c>
      <c r="G110" s="217" t="s">
        <v>552</v>
      </c>
      <c r="H110" s="218">
        <v>23</v>
      </c>
      <c r="I110" s="219"/>
      <c r="J110" s="220">
        <f>ROUND(I110*H110,2)</f>
        <v>0</v>
      </c>
      <c r="K110" s="216" t="s">
        <v>19</v>
      </c>
      <c r="L110" s="46"/>
      <c r="M110" s="221" t="s">
        <v>19</v>
      </c>
      <c r="N110" s="222" t="s">
        <v>41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146</v>
      </c>
      <c r="AT110" s="225" t="s">
        <v>141</v>
      </c>
      <c r="AU110" s="225" t="s">
        <v>79</v>
      </c>
      <c r="AY110" s="19" t="s">
        <v>139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77</v>
      </c>
      <c r="BK110" s="226">
        <f>ROUND(I110*H110,2)</f>
        <v>0</v>
      </c>
      <c r="BL110" s="19" t="s">
        <v>146</v>
      </c>
      <c r="BM110" s="225" t="s">
        <v>1068</v>
      </c>
    </row>
    <row r="111" s="12" customFormat="1" ht="22.8" customHeight="1">
      <c r="A111" s="12"/>
      <c r="B111" s="198"/>
      <c r="C111" s="199"/>
      <c r="D111" s="200" t="s">
        <v>69</v>
      </c>
      <c r="E111" s="212" t="s">
        <v>531</v>
      </c>
      <c r="F111" s="212" t="s">
        <v>532</v>
      </c>
      <c r="G111" s="199"/>
      <c r="H111" s="199"/>
      <c r="I111" s="202"/>
      <c r="J111" s="213">
        <f>BK111</f>
        <v>0</v>
      </c>
      <c r="K111" s="199"/>
      <c r="L111" s="204"/>
      <c r="M111" s="205"/>
      <c r="N111" s="206"/>
      <c r="O111" s="206"/>
      <c r="P111" s="207">
        <f>SUM(P112:P113)</f>
        <v>0</v>
      </c>
      <c r="Q111" s="206"/>
      <c r="R111" s="207">
        <f>SUM(R112:R113)</f>
        <v>0</v>
      </c>
      <c r="S111" s="206"/>
      <c r="T111" s="208">
        <f>SUM(T112:T113)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9" t="s">
        <v>77</v>
      </c>
      <c r="AT111" s="210" t="s">
        <v>69</v>
      </c>
      <c r="AU111" s="210" t="s">
        <v>77</v>
      </c>
      <c r="AY111" s="209" t="s">
        <v>139</v>
      </c>
      <c r="BK111" s="211">
        <f>SUM(BK112:BK113)</f>
        <v>0</v>
      </c>
    </row>
    <row r="112" s="2" customFormat="1" ht="24.15" customHeight="1">
      <c r="A112" s="40"/>
      <c r="B112" s="41"/>
      <c r="C112" s="214" t="s">
        <v>199</v>
      </c>
      <c r="D112" s="214" t="s">
        <v>141</v>
      </c>
      <c r="E112" s="215" t="s">
        <v>816</v>
      </c>
      <c r="F112" s="216" t="s">
        <v>817</v>
      </c>
      <c r="G112" s="217" t="s">
        <v>290</v>
      </c>
      <c r="H112" s="218">
        <v>0.0030000000000000001</v>
      </c>
      <c r="I112" s="219"/>
      <c r="J112" s="220">
        <f>ROUND(I112*H112,2)</f>
        <v>0</v>
      </c>
      <c r="K112" s="216" t="s">
        <v>145</v>
      </c>
      <c r="L112" s="46"/>
      <c r="M112" s="221" t="s">
        <v>19</v>
      </c>
      <c r="N112" s="222" t="s">
        <v>41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146</v>
      </c>
      <c r="AT112" s="225" t="s">
        <v>141</v>
      </c>
      <c r="AU112" s="225" t="s">
        <v>79</v>
      </c>
      <c r="AY112" s="19" t="s">
        <v>139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77</v>
      </c>
      <c r="BK112" s="226">
        <f>ROUND(I112*H112,2)</f>
        <v>0</v>
      </c>
      <c r="BL112" s="19" t="s">
        <v>146</v>
      </c>
      <c r="BM112" s="225" t="s">
        <v>1069</v>
      </c>
    </row>
    <row r="113" s="2" customFormat="1">
      <c r="A113" s="40"/>
      <c r="B113" s="41"/>
      <c r="C113" s="42"/>
      <c r="D113" s="227" t="s">
        <v>148</v>
      </c>
      <c r="E113" s="42"/>
      <c r="F113" s="228" t="s">
        <v>819</v>
      </c>
      <c r="G113" s="42"/>
      <c r="H113" s="42"/>
      <c r="I113" s="229"/>
      <c r="J113" s="42"/>
      <c r="K113" s="42"/>
      <c r="L113" s="46"/>
      <c r="M113" s="286"/>
      <c r="N113" s="287"/>
      <c r="O113" s="288"/>
      <c r="P113" s="288"/>
      <c r="Q113" s="288"/>
      <c r="R113" s="288"/>
      <c r="S113" s="288"/>
      <c r="T113" s="289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148</v>
      </c>
      <c r="AU113" s="19" t="s">
        <v>79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b82zJHpJquz4ro3BES+8BFGiUVht1dTjFxx7EuUzZr1nJwm2UT3/J0JbxH0+bBUBoC1MVlZgl4yBJ4PPE7v7ZQ==" hashValue="qysRok1yNaWHjqbXhp7YQ5RQ4kR0EtYVOKoyvO0pztK4nbzpJg7JaviZpJmnoH5KyHzKkJxvXeQeZG2W2eTfUg==" algorithmName="SHA-512" password="CC51"/>
  <autoFilter ref="C87:K11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4" r:id="rId1" display="https://podminky.urs.cz/item/CS_URS_2022_01/857262122"/>
    <hyperlink ref="F96" r:id="rId2" display="https://podminky.urs.cz/item/CS_URS_2022_01/871161211"/>
    <hyperlink ref="F100" r:id="rId3" display="https://podminky.urs.cz/item/CS_URS_2022_01/871211211"/>
    <hyperlink ref="F104" r:id="rId4" display="https://podminky.urs.cz/item/CS_URS_2022_01/892233122"/>
    <hyperlink ref="F109" r:id="rId5" display="https://podminky.urs.cz/item/CS_URS_2022_01/892241111"/>
    <hyperlink ref="F113" r:id="rId6" display="https://podminky.urs.cz/item/CS_URS_2022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Vyskala</dc:creator>
  <cp:lastModifiedBy>Miroslav Vyskala</cp:lastModifiedBy>
  <dcterms:created xsi:type="dcterms:W3CDTF">2022-05-31T11:41:02Z</dcterms:created>
  <dcterms:modified xsi:type="dcterms:W3CDTF">2022-05-31T11:41:21Z</dcterms:modified>
</cp:coreProperties>
</file>