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Projekty\2025\Lázně Lipová\Rozpočet\"/>
    </mc:Choice>
  </mc:AlternateContent>
  <bookViews>
    <workbookView xWindow="0" yWindow="0" windowWidth="0" windowHeight="0"/>
  </bookViews>
  <sheets>
    <sheet name="Rekapitulace stavby" sheetId="1" r:id="rId1"/>
    <sheet name="25_5_L_1 - SO 01 víceúčel..." sheetId="2" r:id="rId2"/>
    <sheet name="25_5_L_2 - IO 02 osvětl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'25_5_L_1 - SO 01 víceúčel...'!$C$126:$K$246</definedName>
    <definedName name="_xlnm.Print_Area" localSheetId="1">'25_5_L_1 - SO 01 víceúčel...'!$C$4:$J$76,'25_5_L_1 - SO 01 víceúčel...'!$C$82:$J$108,'25_5_L_1 - SO 01 víceúčel...'!$C$114:$J$246</definedName>
    <definedName name="_xlnm.Print_Titles" localSheetId="1">'25_5_L_1 - SO 01 víceúčel...'!$126:$126</definedName>
    <definedName name="_xlnm._FilterDatabase" localSheetId="2" hidden="1">'25_5_L_2 - IO 02 osvětlení'!$C$118:$K$125</definedName>
    <definedName name="_xlnm.Print_Area" localSheetId="2">'25_5_L_2 - IO 02 osvětlení'!$C$4:$J$76,'25_5_L_2 - IO 02 osvětlení'!$C$82:$J$100,'25_5_L_2 - IO 02 osvětlení'!$C$106:$J$125</definedName>
    <definedName name="_xlnm.Print_Titles" localSheetId="2">'25_5_L_2 - IO 02 osvětlení'!$118:$118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5"/>
  <c r="BH125"/>
  <c r="BG125"/>
  <c r="BF125"/>
  <c r="BK125"/>
  <c r="J125"/>
  <c r="BE125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96"/>
  <c i="3"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2" r="J37"/>
  <c r="J36"/>
  <c i="1" r="AY95"/>
  <c i="2" r="J35"/>
  <c i="1" r="AX95"/>
  <c i="2" r="BI246"/>
  <c r="BH246"/>
  <c r="BG246"/>
  <c r="BF246"/>
  <c r="BK246"/>
  <c r="J246"/>
  <c r="BE246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39"/>
  <c r="BH139"/>
  <c r="BG139"/>
  <c r="BF139"/>
  <c r="T139"/>
  <c r="R139"/>
  <c r="P139"/>
  <c r="BI133"/>
  <c r="BH133"/>
  <c r="BG133"/>
  <c r="BF133"/>
  <c r="T133"/>
  <c r="R133"/>
  <c r="P133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85"/>
  <c i="1" r="L90"/>
  <c r="AM90"/>
  <c r="AM89"/>
  <c r="L89"/>
  <c r="AM87"/>
  <c r="L87"/>
  <c r="L85"/>
  <c r="L84"/>
  <c i="2" r="J239"/>
  <c r="BK231"/>
  <c r="BK215"/>
  <c r="BK205"/>
  <c r="J187"/>
  <c r="BK163"/>
  <c r="J151"/>
  <c r="J133"/>
  <c r="BK239"/>
  <c r="J210"/>
  <c r="J197"/>
  <c r="J167"/>
  <c r="BK151"/>
  <c r="J228"/>
  <c r="J231"/>
  <c r="J213"/>
  <c r="J205"/>
  <c r="BK187"/>
  <c r="BK133"/>
  <c i="3" r="J122"/>
  <c r="F36"/>
  <c i="1" r="BC96"/>
  <c i="2" r="BK236"/>
  <c r="BK228"/>
  <c r="BK213"/>
  <c r="J194"/>
  <c r="J182"/>
  <c r="J174"/>
  <c r="BK159"/>
  <c r="J139"/>
  <c r="J236"/>
  <c r="BK208"/>
  <c r="BK194"/>
  <c r="J163"/>
  <c r="J155"/>
  <c i="1" r="AS94"/>
  <c i="2" r="BK200"/>
  <c r="BK182"/>
  <c r="BK139"/>
  <c i="3" r="BK122"/>
  <c r="J34"/>
  <c i="1" r="AW96"/>
  <c i="2" r="J234"/>
  <c r="BK219"/>
  <c r="J208"/>
  <c r="J191"/>
  <c r="BK178"/>
  <c r="BK167"/>
  <c r="BK155"/>
  <c r="BK130"/>
  <c r="J215"/>
  <c r="J200"/>
  <c r="BK191"/>
  <c r="J159"/>
  <c r="J130"/>
  <c r="BK234"/>
  <c r="J219"/>
  <c r="BK210"/>
  <c r="BK197"/>
  <c r="BK174"/>
  <c i="3" r="F37"/>
  <c i="1" r="BD96"/>
  <c i="2" r="J178"/>
  <c i="3" r="F35"/>
  <c i="1" r="BB96"/>
  <c i="2" l="1" r="T129"/>
  <c r="R154"/>
  <c r="P173"/>
  <c r="BK190"/>
  <c r="J190"/>
  <c r="J101"/>
  <c r="T190"/>
  <c r="P204"/>
  <c r="R218"/>
  <c r="P230"/>
  <c r="P229"/>
  <c r="BK129"/>
  <c r="J129"/>
  <c r="J98"/>
  <c r="R129"/>
  <c r="P154"/>
  <c r="BK173"/>
  <c r="J173"/>
  <c r="J100"/>
  <c r="R173"/>
  <c r="P190"/>
  <c r="BK204"/>
  <c r="J204"/>
  <c r="J102"/>
  <c r="T204"/>
  <c r="P218"/>
  <c r="BK230"/>
  <c r="J230"/>
  <c r="J106"/>
  <c r="R230"/>
  <c r="R229"/>
  <c r="P129"/>
  <c r="P128"/>
  <c r="BK154"/>
  <c r="J154"/>
  <c r="J99"/>
  <c r="T154"/>
  <c r="T173"/>
  <c r="R190"/>
  <c r="R204"/>
  <c r="R128"/>
  <c r="R127"/>
  <c r="BK218"/>
  <c r="J218"/>
  <c r="J104"/>
  <c r="T218"/>
  <c r="T230"/>
  <c r="T229"/>
  <c r="BK214"/>
  <c r="J214"/>
  <c r="J103"/>
  <c r="BK245"/>
  <c r="J245"/>
  <c r="J107"/>
  <c i="3" r="BK121"/>
  <c r="J121"/>
  <c r="J98"/>
  <c r="BK124"/>
  <c r="J124"/>
  <c r="J99"/>
  <c r="F92"/>
  <c r="J89"/>
  <c r="E109"/>
  <c r="BE122"/>
  <c i="2" r="E117"/>
  <c r="BE130"/>
  <c r="BE178"/>
  <c r="BE187"/>
  <c r="BE191"/>
  <c r="BE194"/>
  <c r="BE208"/>
  <c r="BE215"/>
  <c r="BE219"/>
  <c r="BE239"/>
  <c r="F92"/>
  <c r="BE151"/>
  <c r="BE155"/>
  <c r="BE163"/>
  <c r="BE174"/>
  <c r="BE205"/>
  <c r="BE213"/>
  <c r="BE234"/>
  <c r="BE236"/>
  <c r="J89"/>
  <c r="BE133"/>
  <c r="BE139"/>
  <c r="BE159"/>
  <c r="BE167"/>
  <c r="BE182"/>
  <c r="BE197"/>
  <c r="BE200"/>
  <c r="BE210"/>
  <c r="BE228"/>
  <c r="BE231"/>
  <c r="F37"/>
  <c i="1" r="BD95"/>
  <c r="BD94"/>
  <c r="W33"/>
  <c i="2" r="F34"/>
  <c i="1" r="BA95"/>
  <c i="2" r="F36"/>
  <c i="1" r="BC95"/>
  <c r="BC94"/>
  <c r="W32"/>
  <c i="2" r="J34"/>
  <c i="1" r="AW95"/>
  <c i="3" r="F33"/>
  <c i="1" r="AZ96"/>
  <c i="2" r="F35"/>
  <c i="1" r="BB95"/>
  <c r="BB94"/>
  <c r="AX94"/>
  <c i="3" r="F34"/>
  <c i="1" r="BA96"/>
  <c i="2" l="1" r="P127"/>
  <c i="1" r="AU95"/>
  <c i="2" r="T128"/>
  <c r="T127"/>
  <c r="BK229"/>
  <c r="J229"/>
  <c r="J105"/>
  <c r="BK128"/>
  <c r="J128"/>
  <c r="J97"/>
  <c i="3" r="BK120"/>
  <c r="J120"/>
  <c r="J97"/>
  <c i="1" r="AU94"/>
  <c i="2" r="J33"/>
  <c i="1" r="AV95"/>
  <c r="AT95"/>
  <c r="BA94"/>
  <c r="W30"/>
  <c r="AY94"/>
  <c i="3" r="J33"/>
  <c i="1" r="AV96"/>
  <c r="AT96"/>
  <c i="2" r="F33"/>
  <c i="1" r="AZ95"/>
  <c r="AZ94"/>
  <c r="W29"/>
  <c r="W31"/>
  <c i="2" l="1" r="BK127"/>
  <c r="J127"/>
  <c r="J96"/>
  <c i="3" r="BK119"/>
  <c r="J119"/>
  <c r="J96"/>
  <c i="1" r="AV94"/>
  <c r="AK29"/>
  <c r="AW94"/>
  <c r="AK30"/>
  <c i="3" l="1" r="J30"/>
  <c i="1" r="AG96"/>
  <c i="2" r="J30"/>
  <c i="1" r="AG95"/>
  <c r="AT94"/>
  <c i="3" l="1" r="J39"/>
  <c i="2" r="J39"/>
  <c i="1" r="AN95"/>
  <c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<sst xmlns="http://schemas.openxmlformats.org/spreadsheetml/2006/main">
  <si>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</si>
  <si>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</si>
  <si>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</si>
  <si>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</si>
  <si>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</si>
  <si>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{4de10232-dcb8-44c2-b428-02326f11ac1c}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</si>
  <si>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</si>
  <si>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</si>
  <si>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</si>
  <si>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</si>
  <si>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</si>
  <si>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</si>
  <si>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</si>
  <si>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</si>
  <si>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25_5_Ll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</si>
  <si>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</si>
  <si>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</si>
  <si>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stávajících tenisových kurtů na víceúčelové hřiště - povodně 2024</t>
  </si>
  <si>
    <t>KSO:</t>
  </si>
  <si>
    <t>CC-CZ:</t>
  </si>
  <si>
    <t>Místo:</t>
  </si>
  <si>
    <t>Lipová - lázně</t>
  </si>
  <si>
    <t>Datum:</t>
  </si>
  <si>
    <t>20. 5. 2025</t>
  </si>
  <si>
    <t>Zadavatel:</t>
  </si>
  <si>
    <t>IČ:</t>
  </si>
  <si>
    <t>Obec Lipová-lázně, č. p. 396, 79061 Lipová-lázně</t>
  </si>
  <si>
    <t>DIČ:</t>
  </si>
  <si>
    <t>Uchazeč:</t>
  </si>
  <si>
    <t>Vyplň údaj</t>
  </si>
  <si>
    <t>Projektant:</t>
  </si>
  <si>
    <t>David Müller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</si>
  <si>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</si>
  <si>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</si>
  <si>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</si>
  <si>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</si>
  <si>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</si>
  <si>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</si>
  <si>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</si>
  <si>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</si>
  <si>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</si>
  <si>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</si>
  <si>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</si>
  <si>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</si>
  <si>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</si>
  <si>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</si>
  <si>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</si>
  <si>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</si>
  <si>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</si>
  <si>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</si>
  <si>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</si>
  <si>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</si>
  <si>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</si>
  <si>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</si>
  <si>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</si>
  <si>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</si>
  <si>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</si>
  <si>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</si>
  <si>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</si>
  <si>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</si>
  <si>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</si>
  <si>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</si>
  <si>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</si>
  <si>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</si>
  <si>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</si>
  <si>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</si>
  <si>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</si>
  <si>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</si>
  <si>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</si>
  <si>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</si>
  <si>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</si>
  <si>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</si>
  <si>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</si>
  <si>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</si>
  <si>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</si>
  <si>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</si>
  <si>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</si>
  <si>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</si>
  <si>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</si>
  <si>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</si>
  <si>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25_5_L_1</t>
  </si>
  <si>
    <t>SO 01 víceúčelové hřiště</t>
  </si>
  <si>
    <t>STA</t>
  </si>
  <si>
    <t>1</t>
  </si>
  <si>
    <t>{a1e9ba6e-9706-4a66-b15a-9f74089e705a}</t>
  </si>
  <si>
    <t>2</t>
  </si>
  <si>
    <t>25_5_L_2</t>
  </si>
  <si>
    <t>IO 02 osvětlení</t>
  </si>
  <si>
    <t>{da453f26-0306-413e-85fc-17d5a1cafe69}</t>
  </si>
  <si>
    <t>KRYCÍ LIST SOUPISU PRACÍ</t>
  </si>
  <si>
    <t>Objekt:</t>
  </si>
  <si>
    <t>25_5_L_1 - SO 01 víceúčelové hřiště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</si>
  <si>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</si>
  <si>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</si>
  <si>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</si>
  <si>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</si>
  <si>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</si>
  <si>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</si>
  <si>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</si>
  <si>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</si>
  <si>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</si>
  <si>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</si>
  <si>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</si>
  <si>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</si>
  <si>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ZK - Zařízení staveniště, zkoušky, ostatní náklady </t>
  </si>
  <si>
    <t>M - Práce a dodávky M</t>
  </si>
  <si>
    <t xml:space="preserve">    46-M - Zemní práce při extr.mont.pracích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</si>
  <si>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</si>
  <si>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</si>
  <si>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</si>
  <si>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</si>
  <si>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</si>
  <si>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</si>
  <si>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</si>
  <si>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</si>
  <si>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</si>
  <si>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</si>
  <si>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</si>
  <si>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</si>
  <si>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</si>
  <si>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</si>
  <si>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</si>
  <si>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</si>
  <si>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</si>
  <si>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</si>
  <si>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</si>
  <si>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131151704</t>
  </si>
  <si>
    <t>Hloubení jam v hornině třídy těžitelnosti I skupiny 1 a 2 objem přes 100 m3 strojně pro LTM</t>
  </si>
  <si>
    <t>m3</t>
  </si>
  <si>
    <t>4</t>
  </si>
  <si>
    <t>545357331</t>
  </si>
  <si>
    <t>VV</t>
  </si>
  <si>
    <t>1380*0,25</t>
  </si>
  <si>
    <t>stávající konstrukce dvorců</t>
  </si>
  <si>
    <t>6</t>
  </si>
  <si>
    <t>132151103</t>
  </si>
  <si>
    <t>Hloubení rýh nezapažených š do 800 mm v hornině třídy těžitelnosti I skupiny 1 a 2 objem do 100 m3 strojně</t>
  </si>
  <si>
    <t>1993085036</t>
  </si>
  <si>
    <t>5*34*0,3*0,4</t>
  </si>
  <si>
    <t>svodné dreny</t>
  </si>
  <si>
    <t>34+36+37*0,4*0,4</t>
  </si>
  <si>
    <t>rozšířené rýhy pro hlavník a osvětlení</t>
  </si>
  <si>
    <t>Součet</t>
  </si>
  <si>
    <t>3</t>
  </si>
  <si>
    <t>162706211</t>
  </si>
  <si>
    <t>Vodorovné přemístění do 6000 m bez naložení výkopku z kamenouhelných hlušin</t>
  </si>
  <si>
    <t>-843135617</t>
  </si>
  <si>
    <t>stávající konstrukční vrstvy</t>
  </si>
  <si>
    <t>116*0,4*0,4</t>
  </si>
  <si>
    <t>stávající obrubníky</t>
  </si>
  <si>
    <t>(45*0,7*0,7*0,8)+(14*0,3*0,3*0,6)</t>
  </si>
  <si>
    <t>stávající patky oplocení</t>
  </si>
  <si>
    <t>34+36+37*0,5*0,4</t>
  </si>
  <si>
    <t>171151101</t>
  </si>
  <si>
    <t>Hutnění boků násypů pro jakýkoliv sklon a míru zhutnění svahu</t>
  </si>
  <si>
    <t>m2</t>
  </si>
  <si>
    <t>-1681125820</t>
  </si>
  <si>
    <t>1380</t>
  </si>
  <si>
    <t>hutnění stávební pláně</t>
  </si>
  <si>
    <t>Zakládání</t>
  </si>
  <si>
    <t>7</t>
  </si>
  <si>
    <t>211531111</t>
  </si>
  <si>
    <t>Výplň odvodňovacích žeber nebo trativodů kamenivem hrubým drceným frakce 16 až 63 mm</t>
  </si>
  <si>
    <t>15207838</t>
  </si>
  <si>
    <t>0,3*0,4*34*7</t>
  </si>
  <si>
    <t>svodný dren 16/32</t>
  </si>
  <si>
    <t>8</t>
  </si>
  <si>
    <t>211571111</t>
  </si>
  <si>
    <t>Výplň odvodňovacích žeber nebo trativodů štěrkopískem tříděným</t>
  </si>
  <si>
    <t>765086729</t>
  </si>
  <si>
    <t>34+12*0,4*0,4</t>
  </si>
  <si>
    <t>9</t>
  </si>
  <si>
    <t>212792212R18</t>
  </si>
  <si>
    <t>Odvodnění svodné dreny- flexibilní plastové potrubí DN 100</t>
  </si>
  <si>
    <t>m</t>
  </si>
  <si>
    <t>-1049561628</t>
  </si>
  <si>
    <t>svodný dren, dodávka montáž</t>
  </si>
  <si>
    <t>10</t>
  </si>
  <si>
    <t>275311125</t>
  </si>
  <si>
    <t>Základové patky a bloky z betonu prostého C 16/20</t>
  </si>
  <si>
    <t>647877132</t>
  </si>
  <si>
    <t>29*(0,7*0,7*0,7)</t>
  </si>
  <si>
    <t>patky pro sloupy 5,5m</t>
  </si>
  <si>
    <t>39*0,05</t>
  </si>
  <si>
    <t>patky sloupků 1,8m</t>
  </si>
  <si>
    <t>Svislé a kompletní konstrukce</t>
  </si>
  <si>
    <t>25</t>
  </si>
  <si>
    <t>7491002R10</t>
  </si>
  <si>
    <t>Záchytné konstrukce V=5,5m + 2D poz. panel 1,8 m</t>
  </si>
  <si>
    <t>49862099</t>
  </si>
  <si>
    <t>162</t>
  </si>
  <si>
    <t>kompletní dodávka včetně montáže do připravených patek</t>
  </si>
  <si>
    <t>doprava na místo stavby</t>
  </si>
  <si>
    <t>22</t>
  </si>
  <si>
    <t>7491002R12</t>
  </si>
  <si>
    <t>Koše streetball</t>
  </si>
  <si>
    <t>kus</t>
  </si>
  <si>
    <t>-1360008303</t>
  </si>
  <si>
    <t>sítě, sloupky, zemní pouzdro, dodávka montáž</t>
  </si>
  <si>
    <t>tenis volejbal</t>
  </si>
  <si>
    <t>23</t>
  </si>
  <si>
    <t>7491002R14</t>
  </si>
  <si>
    <t>Branky na kopanou 3x2m s integrovaným závažím pojízdné,certifikované(bezp.branka)</t>
  </si>
  <si>
    <t>-2126057200</t>
  </si>
  <si>
    <t>fotbalová branka s volným zavěšením sítě ČSN EN748 typ1 + montáž</t>
  </si>
  <si>
    <t>rám napínací hloubka 2m + montáž</t>
  </si>
  <si>
    <t>branková sít 120/120/5 + montáž</t>
  </si>
  <si>
    <t>24</t>
  </si>
  <si>
    <t>7491002R15</t>
  </si>
  <si>
    <t>Sloupky hliníkové100x100mm včetně pouzder,sítě a krytek -volejbal,tenis</t>
  </si>
  <si>
    <t>109157992</t>
  </si>
  <si>
    <t>značení lajnování hřiště</t>
  </si>
  <si>
    <t>5</t>
  </si>
  <si>
    <t>Komunikace pozemní</t>
  </si>
  <si>
    <t>18</t>
  </si>
  <si>
    <t>564801011</t>
  </si>
  <si>
    <t>Podklad ze štěrkodrtě ŠD plochy do 100 m2 tl 30 mm</t>
  </si>
  <si>
    <t>-1464591016</t>
  </si>
  <si>
    <t>1300</t>
  </si>
  <si>
    <t>podkladní vrstva f=0/4</t>
  </si>
  <si>
    <t>19</t>
  </si>
  <si>
    <t>564831011</t>
  </si>
  <si>
    <t>Podklad ze štěrkodrtě ŠD plochy do 100 m2 tl 100 mm</t>
  </si>
  <si>
    <t>1318631418</t>
  </si>
  <si>
    <t>podkladní vrstva f=0/32</t>
  </si>
  <si>
    <t>20</t>
  </si>
  <si>
    <t>564851011</t>
  </si>
  <si>
    <t>Podklad ze štěrkodrtě ŠD plochy do 100 m2 tl 150 mm</t>
  </si>
  <si>
    <t>-830166500</t>
  </si>
  <si>
    <t>podkladní vrstva f=32/63</t>
  </si>
  <si>
    <t>589121111.JTA.R6</t>
  </si>
  <si>
    <t>Umělý trávník pro tenis výška vlasu 15 mm zásyp písek 16 kg/m2</t>
  </si>
  <si>
    <t>-1845376288</t>
  </si>
  <si>
    <t>sportovní povrch - doprava, montáž</t>
  </si>
  <si>
    <t>lajnování tenis, volejbal</t>
  </si>
  <si>
    <t>Trubní vedení</t>
  </si>
  <si>
    <t>11</t>
  </si>
  <si>
    <t>871313120</t>
  </si>
  <si>
    <t>Montáž kanalizačního potrubí hladkého plnostěnného SN 4 z PVC-U DN 160</t>
  </si>
  <si>
    <t>-865541654</t>
  </si>
  <si>
    <t>34+4</t>
  </si>
  <si>
    <t>hlavní svod</t>
  </si>
  <si>
    <t>M</t>
  </si>
  <si>
    <t>28611131</t>
  </si>
  <si>
    <t>trubka kanalizační PVC DN 160x1000mm SN4</t>
  </si>
  <si>
    <t>-1181003707</t>
  </si>
  <si>
    <t>38*1,03 'Přepočtené koeficientem množství</t>
  </si>
  <si>
    <t>13</t>
  </si>
  <si>
    <t>894811111R10</t>
  </si>
  <si>
    <t>Tvarovky připojení</t>
  </si>
  <si>
    <t>kpl</t>
  </si>
  <si>
    <t>832177735</t>
  </si>
  <si>
    <t>Dodávka tvarovek včetně montáže</t>
  </si>
  <si>
    <t>14</t>
  </si>
  <si>
    <t>894811151</t>
  </si>
  <si>
    <t>Revizní šachta z PVC typ přímý, DN 400/200 tlak 12,5 t hl od 910 do 1280 mm</t>
  </si>
  <si>
    <t>2017617565</t>
  </si>
  <si>
    <t>Ostatní konstrukce a práce, bourání</t>
  </si>
  <si>
    <t>26</t>
  </si>
  <si>
    <t>966052121</t>
  </si>
  <si>
    <t xml:space="preserve">Bourání stávajících sloupků a vzpěr ŽB plotových s betonovou patkou </t>
  </si>
  <si>
    <t>896305655</t>
  </si>
  <si>
    <t>45+14</t>
  </si>
  <si>
    <t>stávající záchytné konstrukce</t>
  </si>
  <si>
    <t>ZK</t>
  </si>
  <si>
    <t xml:space="preserve">Zařízení staveniště, zkoušky, ostatní náklady </t>
  </si>
  <si>
    <t>27</t>
  </si>
  <si>
    <t>ZK1R126</t>
  </si>
  <si>
    <t xml:space="preserve">Zařzení staveniště </t>
  </si>
  <si>
    <t>soubor</t>
  </si>
  <si>
    <t>-255553935</t>
  </si>
  <si>
    <t>Zajištění vytýčení stávajících sítí jejich správci</t>
  </si>
  <si>
    <t>Vytýčení stavby</t>
  </si>
  <si>
    <t>Dílenská dokumentace dle skutečně použitých prvků</t>
  </si>
  <si>
    <t>Dopravní značení</t>
  </si>
  <si>
    <t>Zařízení staveniště</t>
  </si>
  <si>
    <t>Mezideponie materiálu v prostoru stavby</t>
  </si>
  <si>
    <t xml:space="preserve">Úklid staveniše </t>
  </si>
  <si>
    <t>28</t>
  </si>
  <si>
    <t>ZK1R158</t>
  </si>
  <si>
    <t>Revize zkoušky, zaškolení</t>
  </si>
  <si>
    <t>ks</t>
  </si>
  <si>
    <t>590070267</t>
  </si>
  <si>
    <t>Práce a dodávky M</t>
  </si>
  <si>
    <t>46-M</t>
  </si>
  <si>
    <t>Zemní práce při extr.mont.pracích</t>
  </si>
  <si>
    <t>15</t>
  </si>
  <si>
    <t>460893111</t>
  </si>
  <si>
    <t>Osazení betonového obrubníku zahradního do betonu při elektromontážích</t>
  </si>
  <si>
    <t>64</t>
  </si>
  <si>
    <t>355615858</t>
  </si>
  <si>
    <t>116</t>
  </si>
  <si>
    <t>výměna obrubníků</t>
  </si>
  <si>
    <t>16</t>
  </si>
  <si>
    <t>59217001</t>
  </si>
  <si>
    <t>obrubník zahradní betonový 1000x50x250mm</t>
  </si>
  <si>
    <t>128</t>
  </si>
  <si>
    <t>1515755920</t>
  </si>
  <si>
    <t>116*1,02 'Přepočtené koeficientem množství</t>
  </si>
  <si>
    <t>468031211</t>
  </si>
  <si>
    <t>Vytrhání obrub při elektromontážích stojatých chodníkových s odhozením nebo naložením na dopravní prostředek</t>
  </si>
  <si>
    <t>690983734</t>
  </si>
  <si>
    <t>stávající poškozené obrubníky</t>
  </si>
  <si>
    <t>17</t>
  </si>
  <si>
    <t>469973111.R5</t>
  </si>
  <si>
    <t>Poplatek za uložení na skládce (skládkovné) stavebního odpadu betonového kód odpadu 17 01 01</t>
  </si>
  <si>
    <t>t</t>
  </si>
  <si>
    <t>1152902637</t>
  </si>
  <si>
    <t>116*0,4*0,4*2,4</t>
  </si>
  <si>
    <t>(45*0,7*0,7*0,8)+(14*0,3*0,3*0,6)*2,4</t>
  </si>
  <si>
    <t>VP</t>
  </si>
  <si>
    <t xml:space="preserve">  Vícepráce</t>
  </si>
  <si>
    <t>PN</t>
  </si>
  <si>
    <t>25_5_L_2 - IO 02 osvětlení</t>
  </si>
  <si>
    <t xml:space="preserve">    21-M - Elektromontáže</t>
  </si>
  <si>
    <t>21-M</t>
  </si>
  <si>
    <t>Elektromontáže</t>
  </si>
  <si>
    <t>240202024R2</t>
  </si>
  <si>
    <t>Sloup osvětlení V=12m, světlomet 1550W, betonová patka, přívodní kabel, ovládání - dodávka montáž</t>
  </si>
  <si>
    <t>-272102828</t>
  </si>
  <si>
    <t>0,333*12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</si>
</sst>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2" borderId="22" xfId="0" applyNumberFormat="1" applyFont="1" applyFill="1" applyBorder="1" applyAlignment="1" applyProtection="1">
      <alignment vertical="center"/>
      <protection locked="0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25_5_Ll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Modernizace stávajících tenisových kurtů na víceúčelové hřiště - povodně 2024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Lipová - lázně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Lipová-lázně, č. p. 396, 79061 Lipová-lázně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David Müller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David Müller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'25_5_L_1 - SO 01 víceúčel...'!J30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'25_5_L_1 - SO 01 víceúčel...'!P127</f>
        <v>0</v>
      </c>
      <c r="AV95" s="128">
        <f>'25_5_L_1 - SO 01 víceúčel...'!J33</f>
        <v>0</v>
      </c>
      <c r="AW95" s="128">
        <f>'25_5_L_1 - SO 01 víceúčel...'!J34</f>
        <v>0</v>
      </c>
      <c r="AX95" s="128">
        <f>'25_5_L_1 - SO 01 víceúčel...'!J35</f>
        <v>0</v>
      </c>
      <c r="AY95" s="128">
        <f>'25_5_L_1 - SO 01 víceúčel...'!J36</f>
        <v>0</v>
      </c>
      <c r="AZ95" s="128">
        <f>'25_5_L_1 - SO 01 víceúčel...'!F33</f>
        <v>0</v>
      </c>
      <c r="BA95" s="128">
        <f>'25_5_L_1 - SO 01 víceúčel...'!F34</f>
        <v>0</v>
      </c>
      <c r="BB95" s="128">
        <f>'25_5_L_1 - SO 01 víceúčel...'!F35</f>
        <v>0</v>
      </c>
      <c r="BC95" s="128">
        <f>'25_5_L_1 - SO 01 víceúčel...'!F36</f>
        <v>0</v>
      </c>
      <c r="BD95" s="130">
        <f>'25_5_L_1 - SO 01 víceúčel...'!F37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24.7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'25_5_L_2 - IO 02 osvětlení'!J30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'25_5_L_2 - IO 02 osvětlení'!P119</f>
        <v>0</v>
      </c>
      <c r="AV96" s="133">
        <f>'25_5_L_2 - IO 02 osvětlení'!J33</f>
        <v>0</v>
      </c>
      <c r="AW96" s="133">
        <f>'25_5_L_2 - IO 02 osvětlení'!J34</f>
        <v>0</v>
      </c>
      <c r="AX96" s="133">
        <f>'25_5_L_2 - IO 02 osvětlení'!J35</f>
        <v>0</v>
      </c>
      <c r="AY96" s="133">
        <f>'25_5_L_2 - IO 02 osvětlení'!J36</f>
        <v>0</v>
      </c>
      <c r="AZ96" s="133">
        <f>'25_5_L_2 - IO 02 osvětlení'!F33</f>
        <v>0</v>
      </c>
      <c r="BA96" s="133">
        <f>'25_5_L_2 - IO 02 osvětlení'!F34</f>
        <v>0</v>
      </c>
      <c r="BB96" s="133">
        <f>'25_5_L_2 - IO 02 osvětlení'!F35</f>
        <v>0</v>
      </c>
      <c r="BC96" s="133">
        <f>'25_5_L_2 - IO 02 osvětlení'!F36</f>
        <v>0</v>
      </c>
      <c r="BD96" s="135">
        <f>'25_5_L_2 - IO 02 osvětlení'!F37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39v7Hw+nHXXF5DqnUoKFNxVh5MtkFcx4dWjmRqOJJ4tXVGG9qPCHCX2+j+3BK/xURkbAdSYBYNRGBcsTtaP9GQ==" hashValue="Mrx/P1+KXzNudF7Wfc6QRqGU/J/TzCtOuQyboxnmnNZW28GVugBjGBcqmvIq2FIdP87ATFkOVLCatY04eXJF3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5_5_L_1 - SO 01 víceúčel...'!C2" display="/"/>
    <hyperlink ref="A96" location="'25_5_L_2 - IO 02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Modernizace stávajících tenisových kurtů na víceúčelové hřiště - povodně 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ROUND((ROUND((SUM(BE127:BE244)),  2) + SUM(BE246)), 2)</f>
        <v>0</v>
      </c>
      <c r="G33" s="38"/>
      <c r="H33" s="38"/>
      <c r="I33" s="155">
        <v>0.20999999999999999</v>
      </c>
      <c r="J33" s="154">
        <f>ROUND((ROUND(((SUM(BE127:BE244))*I33),  2) + (SUM(BE246)*I33)),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ROUND((ROUND((SUM(BF127:BF244)),  2) + SUM(BF246)), 2)</f>
        <v>0</v>
      </c>
      <c r="G34" s="38"/>
      <c r="H34" s="38"/>
      <c r="I34" s="155">
        <v>0.12</v>
      </c>
      <c r="J34" s="154">
        <f>ROUND((ROUND(((SUM(BF127:BF244))*I34),  2) + (SUM(BF246)*I34)),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ROUND((ROUND((SUM(BG127:BG244)),  2) + SUM(BG246)),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ROUND((ROUND((SUM(BH127:BH244)),  2) + SUM(BH246)),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ROUND((ROUND((SUM(BI127:BI244)),  2) + SUM(BI246)),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Modernizace stávajících tenisových kurtů na víceúčelové hřiště - povodně 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25_5_L_1 - SO 01 víceúčelové hřiště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Lipová - lázně</v>
      </c>
      <c r="G89" s="40"/>
      <c r="H89" s="40"/>
      <c r="I89" s="32" t="s">
        <v>22</v>
      </c>
      <c r="J89" s="79" t="str">
        <f>IF(J12="","",J12)</f>
        <v>20. 5. 2025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Obec Lipová-lázně, č. p. 396, 79061 Lipová-lázně</v>
      </c>
      <c r="G91" s="40"/>
      <c r="H91" s="40"/>
      <c r="I91" s="32" t="s">
        <v>30</v>
      </c>
      <c r="J91" s="36" t="str">
        <f>E21</f>
        <v>David Müller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David Müller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J154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J173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J190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J204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103</v>
      </c>
      <c r="E103" s="188"/>
      <c r="F103" s="188"/>
      <c r="G103" s="188"/>
      <c r="H103" s="188"/>
      <c r="I103" s="188"/>
      <c r="J103" s="189">
        <f>J214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J218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105</v>
      </c>
      <c r="E105" s="182"/>
      <c r="F105" s="182"/>
      <c r="G105" s="182"/>
      <c r="H105" s="182"/>
      <c r="I105" s="182"/>
      <c r="J105" s="183">
        <f>J229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J230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1.84" customHeight="1">
      <c r="A107" s="9"/>
      <c r="B107" s="179"/>
      <c r="C107" s="180"/>
      <c r="D107" s="191" t="s">
        <v>107</v>
      </c>
      <c r="E107" s="180"/>
      <c r="F107" s="180"/>
      <c r="G107" s="180"/>
      <c r="H107" s="180"/>
      <c r="I107" s="180"/>
      <c r="J107" s="192">
        <f>J245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74" t="str">
        <f>E7</f>
        <v>Modernizace stávajících tenisových kurtů na víceúčelové hřiště - povodně 2024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25_5_L_1 - SO 01 víceúčelové hřiště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Lipová - lázně</v>
      </c>
      <c r="G121" s="40"/>
      <c r="H121" s="40"/>
      <c r="I121" s="32" t="s">
        <v>22</v>
      </c>
      <c r="J121" s="79" t="str">
        <f>IF(J12="","",J12)</f>
        <v>20. 5. 2025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Obec Lipová-lázně, č. p. 396, 79061 Lipová-lázně</v>
      </c>
      <c r="G123" s="40"/>
      <c r="H123" s="40"/>
      <c r="I123" s="32" t="s">
        <v>30</v>
      </c>
      <c r="J123" s="36" t="str">
        <f>E21</f>
        <v>David Müller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David Müller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3"/>
      <c r="B126" s="194"/>
      <c r="C126" s="195" t="s">
        <v>109</v>
      </c>
      <c r="D126" s="196" t="s">
        <v>60</v>
      </c>
      <c r="E126" s="196" t="s">
        <v>56</v>
      </c>
      <c r="F126" s="196" t="s">
        <v>57</v>
      </c>
      <c r="G126" s="196" t="s">
        <v>110</v>
      </c>
      <c r="H126" s="196" t="s">
        <v>111</v>
      </c>
      <c r="I126" s="196" t="s">
        <v>112</v>
      </c>
      <c r="J126" s="197" t="s">
        <v>94</v>
      </c>
      <c r="K126" s="198" t="s">
        <v>113</v>
      </c>
      <c r="L126" s="199"/>
      <c r="M126" s="100" t="s">
        <v>1</v>
      </c>
      <c r="N126" s="101" t="s">
        <v>39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200">
        <f>BK127</f>
        <v>0</v>
      </c>
      <c r="K127" s="40"/>
      <c r="L127" s="44"/>
      <c r="M127" s="103"/>
      <c r="N127" s="201"/>
      <c r="O127" s="104"/>
      <c r="P127" s="202">
        <f>P128+P229+P245</f>
        <v>0</v>
      </c>
      <c r="Q127" s="104"/>
      <c r="R127" s="202">
        <f>R128+R229+R245</f>
        <v>37.333411400000003</v>
      </c>
      <c r="S127" s="104"/>
      <c r="T127" s="203">
        <f>T128+T229+T245</f>
        <v>33.112000000000002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96</v>
      </c>
      <c r="BK127" s="204">
        <f>BK128+BK229+BK245</f>
        <v>0</v>
      </c>
    </row>
    <row r="128" s="12" customFormat="1" ht="25.92" customHeight="1">
      <c r="A128" s="12"/>
      <c r="B128" s="205"/>
      <c r="C128" s="206"/>
      <c r="D128" s="207" t="s">
        <v>74</v>
      </c>
      <c r="E128" s="208" t="s">
        <v>121</v>
      </c>
      <c r="F128" s="208" t="s">
        <v>122</v>
      </c>
      <c r="G128" s="206"/>
      <c r="H128" s="206"/>
      <c r="I128" s="209"/>
      <c r="J128" s="192">
        <f>BK128</f>
        <v>0</v>
      </c>
      <c r="K128" s="206"/>
      <c r="L128" s="210"/>
      <c r="M128" s="211"/>
      <c r="N128" s="212"/>
      <c r="O128" s="212"/>
      <c r="P128" s="213">
        <f>P129+P154+P173+P190+P204+P214+P218</f>
        <v>0</v>
      </c>
      <c r="Q128" s="212"/>
      <c r="R128" s="213">
        <f>R129+R154+R173+R190+R204+R214+R218</f>
        <v>24.1244914</v>
      </c>
      <c r="S128" s="212"/>
      <c r="T128" s="214">
        <f>T129+T154+T173+T190+T204+T214+T218</f>
        <v>9.9120000000000008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83</v>
      </c>
      <c r="AT128" s="216" t="s">
        <v>74</v>
      </c>
      <c r="AU128" s="216" t="s">
        <v>75</v>
      </c>
      <c r="AY128" s="215" t="s">
        <v>123</v>
      </c>
      <c r="BK128" s="217">
        <f>BK129+BK154+BK173+BK190+BK204+BK214+BK218</f>
        <v>0</v>
      </c>
    </row>
    <row r="129" s="12" customFormat="1" ht="22.8" customHeight="1">
      <c r="A129" s="12"/>
      <c r="B129" s="205"/>
      <c r="C129" s="206"/>
      <c r="D129" s="207" t="s">
        <v>74</v>
      </c>
      <c r="E129" s="218" t="s">
        <v>83</v>
      </c>
      <c r="F129" s="218" t="s">
        <v>124</v>
      </c>
      <c r="G129" s="206"/>
      <c r="H129" s="206"/>
      <c r="I129" s="209"/>
      <c r="J129" s="219">
        <f>BK129</f>
        <v>0</v>
      </c>
      <c r="K129" s="206"/>
      <c r="L129" s="210"/>
      <c r="M129" s="211"/>
      <c r="N129" s="212"/>
      <c r="O129" s="212"/>
      <c r="P129" s="213">
        <f>SUM(P130:P153)</f>
        <v>0</v>
      </c>
      <c r="Q129" s="212"/>
      <c r="R129" s="213">
        <f>SUM(R130:R153)</f>
        <v>0</v>
      </c>
      <c r="S129" s="212"/>
      <c r="T129" s="214">
        <f>SUM(T130:T153)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83</v>
      </c>
      <c r="AY129" s="215" t="s">
        <v>123</v>
      </c>
      <c r="BK129" s="217">
        <f>SUM(BK130:BK153)</f>
        <v>0</v>
      </c>
    </row>
    <row r="130" s="2" customFormat="1" ht="33" customHeight="1">
      <c r="A130" s="38"/>
      <c r="B130" s="39"/>
      <c r="C130" s="220" t="s">
        <v>85</v>
      </c>
      <c r="D130" s="220" t="s">
        <v>125</v>
      </c>
      <c r="E130" s="221" t="s">
        <v>126</v>
      </c>
      <c r="F130" s="222" t="s">
        <v>127</v>
      </c>
      <c r="G130" s="223" t="s">
        <v>128</v>
      </c>
      <c r="H130" s="224">
        <v>345</v>
      </c>
      <c r="I130" s="225"/>
      <c r="J130" s="226">
        <f>ROUND(I130*H130,2)</f>
        <v>0</v>
      </c>
      <c r="K130" s="227"/>
      <c r="L130" s="44"/>
      <c r="M130" s="228" t="s">
        <v>1</v>
      </c>
      <c r="N130" s="229" t="s">
        <v>40</v>
      </c>
      <c r="O130" s="91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2" t="s">
        <v>129</v>
      </c>
      <c r="AT130" s="232" t="s">
        <v>125</v>
      </c>
      <c r="AU130" s="232" t="s">
        <v>85</v>
      </c>
      <c r="AY130" s="17" t="s">
        <v>123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7" t="s">
        <v>83</v>
      </c>
      <c r="BK130" s="233">
        <f>ROUND(I130*H130,2)</f>
        <v>0</v>
      </c>
      <c r="BL130" s="17" t="s">
        <v>129</v>
      </c>
      <c r="BM130" s="232" t="s">
        <v>130</v>
      </c>
    </row>
    <row r="131" s="13" customFormat="1">
      <c r="A131" s="13"/>
      <c r="B131" s="234"/>
      <c r="C131" s="235"/>
      <c r="D131" s="236" t="s">
        <v>131</v>
      </c>
      <c r="E131" s="237" t="s">
        <v>1</v>
      </c>
      <c r="F131" s="238" t="s">
        <v>132</v>
      </c>
      <c r="G131" s="235"/>
      <c r="H131" s="239">
        <v>345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131</v>
      </c>
      <c r="AU131" s="245" t="s">
        <v>85</v>
      </c>
      <c r="AV131" s="13" t="s">
        <v>85</v>
      </c>
      <c r="AW131" s="13" t="s">
        <v>32</v>
      </c>
      <c r="AX131" s="13" t="s">
        <v>83</v>
      </c>
      <c r="AY131" s="245" t="s">
        <v>123</v>
      </c>
    </row>
    <row r="132" s="14" customFormat="1">
      <c r="A132" s="14"/>
      <c r="B132" s="246"/>
      <c r="C132" s="247"/>
      <c r="D132" s="236" t="s">
        <v>131</v>
      </c>
      <c r="E132" s="248" t="s">
        <v>1</v>
      </c>
      <c r="F132" s="249" t="s">
        <v>133</v>
      </c>
      <c r="G132" s="247"/>
      <c r="H132" s="248" t="s">
        <v>1</v>
      </c>
      <c r="I132" s="250"/>
      <c r="J132" s="247"/>
      <c r="K132" s="247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131</v>
      </c>
      <c r="AU132" s="255" t="s">
        <v>85</v>
      </c>
      <c r="AV132" s="14" t="s">
        <v>83</v>
      </c>
      <c r="AW132" s="14" t="s">
        <v>32</v>
      </c>
      <c r="AX132" s="14" t="s">
        <v>75</v>
      </c>
      <c r="AY132" s="255" t="s">
        <v>123</v>
      </c>
    </row>
    <row r="133" s="2" customFormat="1" ht="37.8" customHeight="1">
      <c r="A133" s="38"/>
      <c r="B133" s="39"/>
      <c r="C133" s="220" t="s">
        <v>134</v>
      </c>
      <c r="D133" s="220" t="s">
        <v>125</v>
      </c>
      <c r="E133" s="221" t="s">
        <v>135</v>
      </c>
      <c r="F133" s="222" t="s">
        <v>136</v>
      </c>
      <c r="G133" s="223" t="s">
        <v>128</v>
      </c>
      <c r="H133" s="224">
        <v>96.319999999999993</v>
      </c>
      <c r="I133" s="225"/>
      <c r="J133" s="226">
        <f>ROUND(I133*H133,2)</f>
        <v>0</v>
      </c>
      <c r="K133" s="227"/>
      <c r="L133" s="44"/>
      <c r="M133" s="228" t="s">
        <v>1</v>
      </c>
      <c r="N133" s="229" t="s">
        <v>40</v>
      </c>
      <c r="O133" s="91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2" t="s">
        <v>129</v>
      </c>
      <c r="AT133" s="232" t="s">
        <v>125</v>
      </c>
      <c r="AU133" s="232" t="s">
        <v>85</v>
      </c>
      <c r="AY133" s="17" t="s">
        <v>123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7" t="s">
        <v>83</v>
      </c>
      <c r="BK133" s="233">
        <f>ROUND(I133*H133,2)</f>
        <v>0</v>
      </c>
      <c r="BL133" s="17" t="s">
        <v>129</v>
      </c>
      <c r="BM133" s="232" t="s">
        <v>137</v>
      </c>
    </row>
    <row r="134" s="13" customFormat="1">
      <c r="A134" s="13"/>
      <c r="B134" s="234"/>
      <c r="C134" s="235"/>
      <c r="D134" s="236" t="s">
        <v>131</v>
      </c>
      <c r="E134" s="237" t="s">
        <v>1</v>
      </c>
      <c r="F134" s="238" t="s">
        <v>138</v>
      </c>
      <c r="G134" s="235"/>
      <c r="H134" s="239">
        <v>20.399999999999999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131</v>
      </c>
      <c r="AU134" s="245" t="s">
        <v>85</v>
      </c>
      <c r="AV134" s="13" t="s">
        <v>85</v>
      </c>
      <c r="AW134" s="13" t="s">
        <v>32</v>
      </c>
      <c r="AX134" s="13" t="s">
        <v>75</v>
      </c>
      <c r="AY134" s="245" t="s">
        <v>123</v>
      </c>
    </row>
    <row r="135" s="14" customFormat="1">
      <c r="A135" s="14"/>
      <c r="B135" s="246"/>
      <c r="C135" s="247"/>
      <c r="D135" s="236" t="s">
        <v>131</v>
      </c>
      <c r="E135" s="248" t="s">
        <v>1</v>
      </c>
      <c r="F135" s="249" t="s">
        <v>139</v>
      </c>
      <c r="G135" s="247"/>
      <c r="H135" s="248" t="s">
        <v>1</v>
      </c>
      <c r="I135" s="250"/>
      <c r="J135" s="247"/>
      <c r="K135" s="247"/>
      <c r="L135" s="251"/>
      <c r="M135" s="252"/>
      <c r="N135" s="253"/>
      <c r="O135" s="253"/>
      <c r="P135" s="253"/>
      <c r="Q135" s="253"/>
      <c r="R135" s="253"/>
      <c r="S135" s="253"/>
      <c r="T135" s="25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5" t="s">
        <v>131</v>
      </c>
      <c r="AU135" s="255" t="s">
        <v>85</v>
      </c>
      <c r="AV135" s="14" t="s">
        <v>83</v>
      </c>
      <c r="AW135" s="14" t="s">
        <v>32</v>
      </c>
      <c r="AX135" s="14" t="s">
        <v>75</v>
      </c>
      <c r="AY135" s="255" t="s">
        <v>123</v>
      </c>
    </row>
    <row r="136" s="13" customFormat="1">
      <c r="A136" s="13"/>
      <c r="B136" s="234"/>
      <c r="C136" s="235"/>
      <c r="D136" s="236" t="s">
        <v>131</v>
      </c>
      <c r="E136" s="237" t="s">
        <v>1</v>
      </c>
      <c r="F136" s="238" t="s">
        <v>140</v>
      </c>
      <c r="G136" s="235"/>
      <c r="H136" s="239">
        <v>75.920000000000002</v>
      </c>
      <c r="I136" s="240"/>
      <c r="J136" s="235"/>
      <c r="K136" s="235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131</v>
      </c>
      <c r="AU136" s="245" t="s">
        <v>85</v>
      </c>
      <c r="AV136" s="13" t="s">
        <v>85</v>
      </c>
      <c r="AW136" s="13" t="s">
        <v>32</v>
      </c>
      <c r="AX136" s="13" t="s">
        <v>75</v>
      </c>
      <c r="AY136" s="245" t="s">
        <v>123</v>
      </c>
    </row>
    <row r="137" s="14" customFormat="1">
      <c r="A137" s="14"/>
      <c r="B137" s="246"/>
      <c r="C137" s="247"/>
      <c r="D137" s="236" t="s">
        <v>131</v>
      </c>
      <c r="E137" s="248" t="s">
        <v>1</v>
      </c>
      <c r="F137" s="249" t="s">
        <v>141</v>
      </c>
      <c r="G137" s="247"/>
      <c r="H137" s="248" t="s">
        <v>1</v>
      </c>
      <c r="I137" s="250"/>
      <c r="J137" s="247"/>
      <c r="K137" s="247"/>
      <c r="L137" s="251"/>
      <c r="M137" s="252"/>
      <c r="N137" s="253"/>
      <c r="O137" s="253"/>
      <c r="P137" s="253"/>
      <c r="Q137" s="253"/>
      <c r="R137" s="253"/>
      <c r="S137" s="253"/>
      <c r="T137" s="25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5" t="s">
        <v>131</v>
      </c>
      <c r="AU137" s="255" t="s">
        <v>85</v>
      </c>
      <c r="AV137" s="14" t="s">
        <v>83</v>
      </c>
      <c r="AW137" s="14" t="s">
        <v>32</v>
      </c>
      <c r="AX137" s="14" t="s">
        <v>75</v>
      </c>
      <c r="AY137" s="255" t="s">
        <v>123</v>
      </c>
    </row>
    <row r="138" s="15" customFormat="1">
      <c r="A138" s="15"/>
      <c r="B138" s="256"/>
      <c r="C138" s="257"/>
      <c r="D138" s="236" t="s">
        <v>131</v>
      </c>
      <c r="E138" s="258" t="s">
        <v>1</v>
      </c>
      <c r="F138" s="259" t="s">
        <v>142</v>
      </c>
      <c r="G138" s="257"/>
      <c r="H138" s="260">
        <v>96.319999999999993</v>
      </c>
      <c r="I138" s="261"/>
      <c r="J138" s="257"/>
      <c r="K138" s="257"/>
      <c r="L138" s="262"/>
      <c r="M138" s="263"/>
      <c r="N138" s="264"/>
      <c r="O138" s="264"/>
      <c r="P138" s="264"/>
      <c r="Q138" s="264"/>
      <c r="R138" s="264"/>
      <c r="S138" s="264"/>
      <c r="T138" s="26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6" t="s">
        <v>131</v>
      </c>
      <c r="AU138" s="266" t="s">
        <v>85</v>
      </c>
      <c r="AV138" s="15" t="s">
        <v>129</v>
      </c>
      <c r="AW138" s="15" t="s">
        <v>32</v>
      </c>
      <c r="AX138" s="15" t="s">
        <v>83</v>
      </c>
      <c r="AY138" s="266" t="s">
        <v>123</v>
      </c>
    </row>
    <row r="139" s="2" customFormat="1" ht="24.15" customHeight="1">
      <c r="A139" s="38"/>
      <c r="B139" s="39"/>
      <c r="C139" s="220" t="s">
        <v>143</v>
      </c>
      <c r="D139" s="220" t="s">
        <v>125</v>
      </c>
      <c r="E139" s="221" t="s">
        <v>144</v>
      </c>
      <c r="F139" s="222" t="s">
        <v>145</v>
      </c>
      <c r="G139" s="223" t="s">
        <v>128</v>
      </c>
      <c r="H139" s="224">
        <v>479.75599999999997</v>
      </c>
      <c r="I139" s="225"/>
      <c r="J139" s="226">
        <f>ROUND(I139*H139,2)</f>
        <v>0</v>
      </c>
      <c r="K139" s="227"/>
      <c r="L139" s="44"/>
      <c r="M139" s="228" t="s">
        <v>1</v>
      </c>
      <c r="N139" s="229" t="s">
        <v>40</v>
      </c>
      <c r="O139" s="91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2" t="s">
        <v>129</v>
      </c>
      <c r="AT139" s="232" t="s">
        <v>125</v>
      </c>
      <c r="AU139" s="232" t="s">
        <v>85</v>
      </c>
      <c r="AY139" s="17" t="s">
        <v>123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7" t="s">
        <v>83</v>
      </c>
      <c r="BK139" s="233">
        <f>ROUND(I139*H139,2)</f>
        <v>0</v>
      </c>
      <c r="BL139" s="17" t="s">
        <v>129</v>
      </c>
      <c r="BM139" s="232" t="s">
        <v>146</v>
      </c>
    </row>
    <row r="140" s="13" customFormat="1">
      <c r="A140" s="13"/>
      <c r="B140" s="234"/>
      <c r="C140" s="235"/>
      <c r="D140" s="236" t="s">
        <v>131</v>
      </c>
      <c r="E140" s="237" t="s">
        <v>1</v>
      </c>
      <c r="F140" s="238" t="s">
        <v>132</v>
      </c>
      <c r="G140" s="235"/>
      <c r="H140" s="239">
        <v>345</v>
      </c>
      <c r="I140" s="240"/>
      <c r="J140" s="235"/>
      <c r="K140" s="235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131</v>
      </c>
      <c r="AU140" s="245" t="s">
        <v>85</v>
      </c>
      <c r="AV140" s="13" t="s">
        <v>85</v>
      </c>
      <c r="AW140" s="13" t="s">
        <v>32</v>
      </c>
      <c r="AX140" s="13" t="s">
        <v>75</v>
      </c>
      <c r="AY140" s="245" t="s">
        <v>123</v>
      </c>
    </row>
    <row r="141" s="14" customFormat="1">
      <c r="A141" s="14"/>
      <c r="B141" s="246"/>
      <c r="C141" s="247"/>
      <c r="D141" s="236" t="s">
        <v>131</v>
      </c>
      <c r="E141" s="248" t="s">
        <v>1</v>
      </c>
      <c r="F141" s="249" t="s">
        <v>147</v>
      </c>
      <c r="G141" s="247"/>
      <c r="H141" s="248" t="s">
        <v>1</v>
      </c>
      <c r="I141" s="250"/>
      <c r="J141" s="247"/>
      <c r="K141" s="247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131</v>
      </c>
      <c r="AU141" s="255" t="s">
        <v>85</v>
      </c>
      <c r="AV141" s="14" t="s">
        <v>83</v>
      </c>
      <c r="AW141" s="14" t="s">
        <v>32</v>
      </c>
      <c r="AX141" s="14" t="s">
        <v>75</v>
      </c>
      <c r="AY141" s="255" t="s">
        <v>123</v>
      </c>
    </row>
    <row r="142" s="13" customFormat="1">
      <c r="A142" s="13"/>
      <c r="B142" s="234"/>
      <c r="C142" s="235"/>
      <c r="D142" s="236" t="s">
        <v>131</v>
      </c>
      <c r="E142" s="237" t="s">
        <v>1</v>
      </c>
      <c r="F142" s="238" t="s">
        <v>148</v>
      </c>
      <c r="G142" s="235"/>
      <c r="H142" s="239">
        <v>18.559999999999999</v>
      </c>
      <c r="I142" s="240"/>
      <c r="J142" s="235"/>
      <c r="K142" s="235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131</v>
      </c>
      <c r="AU142" s="245" t="s">
        <v>85</v>
      </c>
      <c r="AV142" s="13" t="s">
        <v>85</v>
      </c>
      <c r="AW142" s="13" t="s">
        <v>32</v>
      </c>
      <c r="AX142" s="13" t="s">
        <v>75</v>
      </c>
      <c r="AY142" s="245" t="s">
        <v>123</v>
      </c>
    </row>
    <row r="143" s="14" customFormat="1">
      <c r="A143" s="14"/>
      <c r="B143" s="246"/>
      <c r="C143" s="247"/>
      <c r="D143" s="236" t="s">
        <v>131</v>
      </c>
      <c r="E143" s="248" t="s">
        <v>1</v>
      </c>
      <c r="F143" s="249" t="s">
        <v>149</v>
      </c>
      <c r="G143" s="247"/>
      <c r="H143" s="248" t="s">
        <v>1</v>
      </c>
      <c r="I143" s="250"/>
      <c r="J143" s="247"/>
      <c r="K143" s="247"/>
      <c r="L143" s="251"/>
      <c r="M143" s="252"/>
      <c r="N143" s="253"/>
      <c r="O143" s="253"/>
      <c r="P143" s="253"/>
      <c r="Q143" s="253"/>
      <c r="R143" s="253"/>
      <c r="S143" s="253"/>
      <c r="T143" s="25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5" t="s">
        <v>131</v>
      </c>
      <c r="AU143" s="255" t="s">
        <v>85</v>
      </c>
      <c r="AV143" s="14" t="s">
        <v>83</v>
      </c>
      <c r="AW143" s="14" t="s">
        <v>32</v>
      </c>
      <c r="AX143" s="14" t="s">
        <v>75</v>
      </c>
      <c r="AY143" s="255" t="s">
        <v>123</v>
      </c>
    </row>
    <row r="144" s="13" customFormat="1">
      <c r="A144" s="13"/>
      <c r="B144" s="234"/>
      <c r="C144" s="235"/>
      <c r="D144" s="236" t="s">
        <v>131</v>
      </c>
      <c r="E144" s="237" t="s">
        <v>1</v>
      </c>
      <c r="F144" s="238" t="s">
        <v>150</v>
      </c>
      <c r="G144" s="235"/>
      <c r="H144" s="239">
        <v>18.396000000000001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131</v>
      </c>
      <c r="AU144" s="245" t="s">
        <v>85</v>
      </c>
      <c r="AV144" s="13" t="s">
        <v>85</v>
      </c>
      <c r="AW144" s="13" t="s">
        <v>32</v>
      </c>
      <c r="AX144" s="13" t="s">
        <v>75</v>
      </c>
      <c r="AY144" s="245" t="s">
        <v>123</v>
      </c>
    </row>
    <row r="145" s="14" customFormat="1">
      <c r="A145" s="14"/>
      <c r="B145" s="246"/>
      <c r="C145" s="247"/>
      <c r="D145" s="236" t="s">
        <v>131</v>
      </c>
      <c r="E145" s="248" t="s">
        <v>1</v>
      </c>
      <c r="F145" s="249" t="s">
        <v>151</v>
      </c>
      <c r="G145" s="247"/>
      <c r="H145" s="248" t="s">
        <v>1</v>
      </c>
      <c r="I145" s="250"/>
      <c r="J145" s="247"/>
      <c r="K145" s="247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131</v>
      </c>
      <c r="AU145" s="255" t="s">
        <v>85</v>
      </c>
      <c r="AV145" s="14" t="s">
        <v>83</v>
      </c>
      <c r="AW145" s="14" t="s">
        <v>32</v>
      </c>
      <c r="AX145" s="14" t="s">
        <v>75</v>
      </c>
      <c r="AY145" s="255" t="s">
        <v>123</v>
      </c>
    </row>
    <row r="146" s="13" customFormat="1">
      <c r="A146" s="13"/>
      <c r="B146" s="234"/>
      <c r="C146" s="235"/>
      <c r="D146" s="236" t="s">
        <v>131</v>
      </c>
      <c r="E146" s="237" t="s">
        <v>1</v>
      </c>
      <c r="F146" s="238" t="s">
        <v>138</v>
      </c>
      <c r="G146" s="235"/>
      <c r="H146" s="239">
        <v>20.399999999999999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131</v>
      </c>
      <c r="AU146" s="245" t="s">
        <v>85</v>
      </c>
      <c r="AV146" s="13" t="s">
        <v>85</v>
      </c>
      <c r="AW146" s="13" t="s">
        <v>32</v>
      </c>
      <c r="AX146" s="13" t="s">
        <v>75</v>
      </c>
      <c r="AY146" s="245" t="s">
        <v>123</v>
      </c>
    </row>
    <row r="147" s="14" customFormat="1">
      <c r="A147" s="14"/>
      <c r="B147" s="246"/>
      <c r="C147" s="247"/>
      <c r="D147" s="236" t="s">
        <v>131</v>
      </c>
      <c r="E147" s="248" t="s">
        <v>1</v>
      </c>
      <c r="F147" s="249" t="s">
        <v>139</v>
      </c>
      <c r="G147" s="247"/>
      <c r="H147" s="248" t="s">
        <v>1</v>
      </c>
      <c r="I147" s="250"/>
      <c r="J147" s="247"/>
      <c r="K147" s="247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131</v>
      </c>
      <c r="AU147" s="255" t="s">
        <v>85</v>
      </c>
      <c r="AV147" s="14" t="s">
        <v>83</v>
      </c>
      <c r="AW147" s="14" t="s">
        <v>32</v>
      </c>
      <c r="AX147" s="14" t="s">
        <v>75</v>
      </c>
      <c r="AY147" s="255" t="s">
        <v>123</v>
      </c>
    </row>
    <row r="148" s="13" customFormat="1">
      <c r="A148" s="13"/>
      <c r="B148" s="234"/>
      <c r="C148" s="235"/>
      <c r="D148" s="236" t="s">
        <v>131</v>
      </c>
      <c r="E148" s="237" t="s">
        <v>1</v>
      </c>
      <c r="F148" s="238" t="s">
        <v>152</v>
      </c>
      <c r="G148" s="235"/>
      <c r="H148" s="239">
        <v>77.400000000000006</v>
      </c>
      <c r="I148" s="240"/>
      <c r="J148" s="235"/>
      <c r="K148" s="235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131</v>
      </c>
      <c r="AU148" s="245" t="s">
        <v>85</v>
      </c>
      <c r="AV148" s="13" t="s">
        <v>85</v>
      </c>
      <c r="AW148" s="13" t="s">
        <v>32</v>
      </c>
      <c r="AX148" s="13" t="s">
        <v>75</v>
      </c>
      <c r="AY148" s="245" t="s">
        <v>123</v>
      </c>
    </row>
    <row r="149" s="14" customFormat="1">
      <c r="A149" s="14"/>
      <c r="B149" s="246"/>
      <c r="C149" s="247"/>
      <c r="D149" s="236" t="s">
        <v>131</v>
      </c>
      <c r="E149" s="248" t="s">
        <v>1</v>
      </c>
      <c r="F149" s="249" t="s">
        <v>141</v>
      </c>
      <c r="G149" s="247"/>
      <c r="H149" s="248" t="s">
        <v>1</v>
      </c>
      <c r="I149" s="250"/>
      <c r="J149" s="247"/>
      <c r="K149" s="247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131</v>
      </c>
      <c r="AU149" s="255" t="s">
        <v>85</v>
      </c>
      <c r="AV149" s="14" t="s">
        <v>83</v>
      </c>
      <c r="AW149" s="14" t="s">
        <v>32</v>
      </c>
      <c r="AX149" s="14" t="s">
        <v>75</v>
      </c>
      <c r="AY149" s="255" t="s">
        <v>123</v>
      </c>
    </row>
    <row r="150" s="15" customFormat="1">
      <c r="A150" s="15"/>
      <c r="B150" s="256"/>
      <c r="C150" s="257"/>
      <c r="D150" s="236" t="s">
        <v>131</v>
      </c>
      <c r="E150" s="258" t="s">
        <v>1</v>
      </c>
      <c r="F150" s="259" t="s">
        <v>142</v>
      </c>
      <c r="G150" s="257"/>
      <c r="H150" s="260">
        <v>479.75599999999997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6" t="s">
        <v>131</v>
      </c>
      <c r="AU150" s="266" t="s">
        <v>85</v>
      </c>
      <c r="AV150" s="15" t="s">
        <v>129</v>
      </c>
      <c r="AW150" s="15" t="s">
        <v>32</v>
      </c>
      <c r="AX150" s="15" t="s">
        <v>83</v>
      </c>
      <c r="AY150" s="266" t="s">
        <v>123</v>
      </c>
    </row>
    <row r="151" s="2" customFormat="1" ht="24.15" customHeight="1">
      <c r="A151" s="38"/>
      <c r="B151" s="39"/>
      <c r="C151" s="220" t="s">
        <v>129</v>
      </c>
      <c r="D151" s="220" t="s">
        <v>125</v>
      </c>
      <c r="E151" s="221" t="s">
        <v>153</v>
      </c>
      <c r="F151" s="222" t="s">
        <v>154</v>
      </c>
      <c r="G151" s="223" t="s">
        <v>155</v>
      </c>
      <c r="H151" s="224">
        <v>1380</v>
      </c>
      <c r="I151" s="225"/>
      <c r="J151" s="226">
        <f>ROUND(I151*H151,2)</f>
        <v>0</v>
      </c>
      <c r="K151" s="227"/>
      <c r="L151" s="44"/>
      <c r="M151" s="228" t="s">
        <v>1</v>
      </c>
      <c r="N151" s="229" t="s">
        <v>40</v>
      </c>
      <c r="O151" s="91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2" t="s">
        <v>129</v>
      </c>
      <c r="AT151" s="232" t="s">
        <v>125</v>
      </c>
      <c r="AU151" s="232" t="s">
        <v>85</v>
      </c>
      <c r="AY151" s="17" t="s">
        <v>123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7" t="s">
        <v>83</v>
      </c>
      <c r="BK151" s="233">
        <f>ROUND(I151*H151,2)</f>
        <v>0</v>
      </c>
      <c r="BL151" s="17" t="s">
        <v>129</v>
      </c>
      <c r="BM151" s="232" t="s">
        <v>156</v>
      </c>
    </row>
    <row r="152" s="13" customFormat="1">
      <c r="A152" s="13"/>
      <c r="B152" s="234"/>
      <c r="C152" s="235"/>
      <c r="D152" s="236" t="s">
        <v>131</v>
      </c>
      <c r="E152" s="237" t="s">
        <v>1</v>
      </c>
      <c r="F152" s="238" t="s">
        <v>157</v>
      </c>
      <c r="G152" s="235"/>
      <c r="H152" s="239">
        <v>1380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131</v>
      </c>
      <c r="AU152" s="245" t="s">
        <v>85</v>
      </c>
      <c r="AV152" s="13" t="s">
        <v>85</v>
      </c>
      <c r="AW152" s="13" t="s">
        <v>32</v>
      </c>
      <c r="AX152" s="13" t="s">
        <v>83</v>
      </c>
      <c r="AY152" s="245" t="s">
        <v>123</v>
      </c>
    </row>
    <row r="153" s="14" customFormat="1">
      <c r="A153" s="14"/>
      <c r="B153" s="246"/>
      <c r="C153" s="247"/>
      <c r="D153" s="236" t="s">
        <v>131</v>
      </c>
      <c r="E153" s="248" t="s">
        <v>1</v>
      </c>
      <c r="F153" s="249" t="s">
        <v>158</v>
      </c>
      <c r="G153" s="247"/>
      <c r="H153" s="248" t="s">
        <v>1</v>
      </c>
      <c r="I153" s="250"/>
      <c r="J153" s="247"/>
      <c r="K153" s="247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131</v>
      </c>
      <c r="AU153" s="255" t="s">
        <v>85</v>
      </c>
      <c r="AV153" s="14" t="s">
        <v>83</v>
      </c>
      <c r="AW153" s="14" t="s">
        <v>32</v>
      </c>
      <c r="AX153" s="14" t="s">
        <v>75</v>
      </c>
      <c r="AY153" s="255" t="s">
        <v>123</v>
      </c>
    </row>
    <row r="154" s="12" customFormat="1" ht="22.8" customHeight="1">
      <c r="A154" s="12"/>
      <c r="B154" s="205"/>
      <c r="C154" s="206"/>
      <c r="D154" s="207" t="s">
        <v>74</v>
      </c>
      <c r="E154" s="218" t="s">
        <v>85</v>
      </c>
      <c r="F154" s="218" t="s">
        <v>159</v>
      </c>
      <c r="G154" s="206"/>
      <c r="H154" s="206"/>
      <c r="I154" s="209"/>
      <c r="J154" s="219">
        <f>BK154</f>
        <v>0</v>
      </c>
      <c r="K154" s="206"/>
      <c r="L154" s="210"/>
      <c r="M154" s="211"/>
      <c r="N154" s="212"/>
      <c r="O154" s="212"/>
      <c r="P154" s="213">
        <f>SUM(P155:P172)</f>
        <v>0</v>
      </c>
      <c r="Q154" s="212"/>
      <c r="R154" s="213">
        <f>SUM(R155:R172)</f>
        <v>0.0137088</v>
      </c>
      <c r="S154" s="212"/>
      <c r="T154" s="214">
        <f>SUM(T155:T172)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83</v>
      </c>
      <c r="AT154" s="216" t="s">
        <v>74</v>
      </c>
      <c r="AU154" s="216" t="s">
        <v>83</v>
      </c>
      <c r="AY154" s="215" t="s">
        <v>123</v>
      </c>
      <c r="BK154" s="217">
        <f>SUM(BK155:BK172)</f>
        <v>0</v>
      </c>
    </row>
    <row r="155" s="2" customFormat="1" ht="33" customHeight="1">
      <c r="A155" s="38"/>
      <c r="B155" s="39"/>
      <c r="C155" s="220" t="s">
        <v>160</v>
      </c>
      <c r="D155" s="220" t="s">
        <v>125</v>
      </c>
      <c r="E155" s="221" t="s">
        <v>161</v>
      </c>
      <c r="F155" s="222" t="s">
        <v>162</v>
      </c>
      <c r="G155" s="223" t="s">
        <v>128</v>
      </c>
      <c r="H155" s="224">
        <v>28.559999999999999</v>
      </c>
      <c r="I155" s="225"/>
      <c r="J155" s="226">
        <f>ROUND(I155*H155,2)</f>
        <v>0</v>
      </c>
      <c r="K155" s="227"/>
      <c r="L155" s="44"/>
      <c r="M155" s="228" t="s">
        <v>1</v>
      </c>
      <c r="N155" s="229" t="s">
        <v>40</v>
      </c>
      <c r="O155" s="91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2" t="s">
        <v>129</v>
      </c>
      <c r="AT155" s="232" t="s">
        <v>125</v>
      </c>
      <c r="AU155" s="232" t="s">
        <v>85</v>
      </c>
      <c r="AY155" s="17" t="s">
        <v>123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7" t="s">
        <v>83</v>
      </c>
      <c r="BK155" s="233">
        <f>ROUND(I155*H155,2)</f>
        <v>0</v>
      </c>
      <c r="BL155" s="17" t="s">
        <v>129</v>
      </c>
      <c r="BM155" s="232" t="s">
        <v>163</v>
      </c>
    </row>
    <row r="156" s="13" customFormat="1">
      <c r="A156" s="13"/>
      <c r="B156" s="234"/>
      <c r="C156" s="235"/>
      <c r="D156" s="236" t="s">
        <v>131</v>
      </c>
      <c r="E156" s="237" t="s">
        <v>1</v>
      </c>
      <c r="F156" s="238" t="s">
        <v>164</v>
      </c>
      <c r="G156" s="235"/>
      <c r="H156" s="239">
        <v>28.559999999999999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131</v>
      </c>
      <c r="AU156" s="245" t="s">
        <v>85</v>
      </c>
      <c r="AV156" s="13" t="s">
        <v>85</v>
      </c>
      <c r="AW156" s="13" t="s">
        <v>32</v>
      </c>
      <c r="AX156" s="13" t="s">
        <v>75</v>
      </c>
      <c r="AY156" s="245" t="s">
        <v>123</v>
      </c>
    </row>
    <row r="157" s="14" customFormat="1">
      <c r="A157" s="14"/>
      <c r="B157" s="246"/>
      <c r="C157" s="247"/>
      <c r="D157" s="236" t="s">
        <v>131</v>
      </c>
      <c r="E157" s="248" t="s">
        <v>1</v>
      </c>
      <c r="F157" s="249" t="s">
        <v>165</v>
      </c>
      <c r="G157" s="247"/>
      <c r="H157" s="248" t="s">
        <v>1</v>
      </c>
      <c r="I157" s="250"/>
      <c r="J157" s="247"/>
      <c r="K157" s="247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131</v>
      </c>
      <c r="AU157" s="255" t="s">
        <v>85</v>
      </c>
      <c r="AV157" s="14" t="s">
        <v>83</v>
      </c>
      <c r="AW157" s="14" t="s">
        <v>32</v>
      </c>
      <c r="AX157" s="14" t="s">
        <v>75</v>
      </c>
      <c r="AY157" s="255" t="s">
        <v>123</v>
      </c>
    </row>
    <row r="158" s="15" customFormat="1">
      <c r="A158" s="15"/>
      <c r="B158" s="256"/>
      <c r="C158" s="257"/>
      <c r="D158" s="236" t="s">
        <v>131</v>
      </c>
      <c r="E158" s="258" t="s">
        <v>1</v>
      </c>
      <c r="F158" s="259" t="s">
        <v>142</v>
      </c>
      <c r="G158" s="257"/>
      <c r="H158" s="260">
        <v>28.559999999999999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6" t="s">
        <v>131</v>
      </c>
      <c r="AU158" s="266" t="s">
        <v>85</v>
      </c>
      <c r="AV158" s="15" t="s">
        <v>129</v>
      </c>
      <c r="AW158" s="15" t="s">
        <v>32</v>
      </c>
      <c r="AX158" s="15" t="s">
        <v>83</v>
      </c>
      <c r="AY158" s="266" t="s">
        <v>123</v>
      </c>
    </row>
    <row r="159" s="2" customFormat="1" ht="24.15" customHeight="1">
      <c r="A159" s="38"/>
      <c r="B159" s="39"/>
      <c r="C159" s="220" t="s">
        <v>166</v>
      </c>
      <c r="D159" s="220" t="s">
        <v>125</v>
      </c>
      <c r="E159" s="221" t="s">
        <v>167</v>
      </c>
      <c r="F159" s="222" t="s">
        <v>168</v>
      </c>
      <c r="G159" s="223" t="s">
        <v>128</v>
      </c>
      <c r="H159" s="224">
        <v>35.920000000000002</v>
      </c>
      <c r="I159" s="225"/>
      <c r="J159" s="226">
        <f>ROUND(I159*H159,2)</f>
        <v>0</v>
      </c>
      <c r="K159" s="227"/>
      <c r="L159" s="44"/>
      <c r="M159" s="228" t="s">
        <v>1</v>
      </c>
      <c r="N159" s="229" t="s">
        <v>40</v>
      </c>
      <c r="O159" s="91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2" t="s">
        <v>129</v>
      </c>
      <c r="AT159" s="232" t="s">
        <v>125</v>
      </c>
      <c r="AU159" s="232" t="s">
        <v>85</v>
      </c>
      <c r="AY159" s="17" t="s">
        <v>123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7" t="s">
        <v>83</v>
      </c>
      <c r="BK159" s="233">
        <f>ROUND(I159*H159,2)</f>
        <v>0</v>
      </c>
      <c r="BL159" s="17" t="s">
        <v>129</v>
      </c>
      <c r="BM159" s="232" t="s">
        <v>169</v>
      </c>
    </row>
    <row r="160" s="13" customFormat="1">
      <c r="A160" s="13"/>
      <c r="B160" s="234"/>
      <c r="C160" s="235"/>
      <c r="D160" s="236" t="s">
        <v>131</v>
      </c>
      <c r="E160" s="237" t="s">
        <v>1</v>
      </c>
      <c r="F160" s="238" t="s">
        <v>170</v>
      </c>
      <c r="G160" s="235"/>
      <c r="H160" s="239">
        <v>35.920000000000002</v>
      </c>
      <c r="I160" s="240"/>
      <c r="J160" s="235"/>
      <c r="K160" s="235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131</v>
      </c>
      <c r="AU160" s="245" t="s">
        <v>85</v>
      </c>
      <c r="AV160" s="13" t="s">
        <v>85</v>
      </c>
      <c r="AW160" s="13" t="s">
        <v>32</v>
      </c>
      <c r="AX160" s="13" t="s">
        <v>75</v>
      </c>
      <c r="AY160" s="245" t="s">
        <v>123</v>
      </c>
    </row>
    <row r="161" s="14" customFormat="1">
      <c r="A161" s="14"/>
      <c r="B161" s="246"/>
      <c r="C161" s="247"/>
      <c r="D161" s="236" t="s">
        <v>131</v>
      </c>
      <c r="E161" s="248" t="s">
        <v>1</v>
      </c>
      <c r="F161" s="249" t="s">
        <v>141</v>
      </c>
      <c r="G161" s="247"/>
      <c r="H161" s="248" t="s">
        <v>1</v>
      </c>
      <c r="I161" s="250"/>
      <c r="J161" s="247"/>
      <c r="K161" s="247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131</v>
      </c>
      <c r="AU161" s="255" t="s">
        <v>85</v>
      </c>
      <c r="AV161" s="14" t="s">
        <v>83</v>
      </c>
      <c r="AW161" s="14" t="s">
        <v>32</v>
      </c>
      <c r="AX161" s="14" t="s">
        <v>75</v>
      </c>
      <c r="AY161" s="255" t="s">
        <v>123</v>
      </c>
    </row>
    <row r="162" s="15" customFormat="1">
      <c r="A162" s="15"/>
      <c r="B162" s="256"/>
      <c r="C162" s="257"/>
      <c r="D162" s="236" t="s">
        <v>131</v>
      </c>
      <c r="E162" s="258" t="s">
        <v>1</v>
      </c>
      <c r="F162" s="259" t="s">
        <v>142</v>
      </c>
      <c r="G162" s="257"/>
      <c r="H162" s="260">
        <v>35.920000000000002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6" t="s">
        <v>131</v>
      </c>
      <c r="AU162" s="266" t="s">
        <v>85</v>
      </c>
      <c r="AV162" s="15" t="s">
        <v>129</v>
      </c>
      <c r="AW162" s="15" t="s">
        <v>32</v>
      </c>
      <c r="AX162" s="15" t="s">
        <v>83</v>
      </c>
      <c r="AY162" s="266" t="s">
        <v>123</v>
      </c>
    </row>
    <row r="163" s="2" customFormat="1" ht="24.15" customHeight="1">
      <c r="A163" s="38"/>
      <c r="B163" s="39"/>
      <c r="C163" s="220" t="s">
        <v>171</v>
      </c>
      <c r="D163" s="220" t="s">
        <v>125</v>
      </c>
      <c r="E163" s="221" t="s">
        <v>172</v>
      </c>
      <c r="F163" s="222" t="s">
        <v>173</v>
      </c>
      <c r="G163" s="223" t="s">
        <v>174</v>
      </c>
      <c r="H163" s="224">
        <v>28.559999999999999</v>
      </c>
      <c r="I163" s="225"/>
      <c r="J163" s="226">
        <f>ROUND(I163*H163,2)</f>
        <v>0</v>
      </c>
      <c r="K163" s="227"/>
      <c r="L163" s="44"/>
      <c r="M163" s="228" t="s">
        <v>1</v>
      </c>
      <c r="N163" s="229" t="s">
        <v>40</v>
      </c>
      <c r="O163" s="91"/>
      <c r="P163" s="230">
        <f>O163*H163</f>
        <v>0</v>
      </c>
      <c r="Q163" s="230">
        <v>0.00048000000000000001</v>
      </c>
      <c r="R163" s="230">
        <f>Q163*H163</f>
        <v>0.0137088</v>
      </c>
      <c r="S163" s="230">
        <v>0</v>
      </c>
      <c r="T163" s="23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2" t="s">
        <v>129</v>
      </c>
      <c r="AT163" s="232" t="s">
        <v>125</v>
      </c>
      <c r="AU163" s="232" t="s">
        <v>85</v>
      </c>
      <c r="AY163" s="17" t="s">
        <v>123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7" t="s">
        <v>83</v>
      </c>
      <c r="BK163" s="233">
        <f>ROUND(I163*H163,2)</f>
        <v>0</v>
      </c>
      <c r="BL163" s="17" t="s">
        <v>129</v>
      </c>
      <c r="BM163" s="232" t="s">
        <v>175</v>
      </c>
    </row>
    <row r="164" s="13" customFormat="1">
      <c r="A164" s="13"/>
      <c r="B164" s="234"/>
      <c r="C164" s="235"/>
      <c r="D164" s="236" t="s">
        <v>131</v>
      </c>
      <c r="E164" s="237" t="s">
        <v>1</v>
      </c>
      <c r="F164" s="238" t="s">
        <v>164</v>
      </c>
      <c r="G164" s="235"/>
      <c r="H164" s="239">
        <v>28.559999999999999</v>
      </c>
      <c r="I164" s="240"/>
      <c r="J164" s="235"/>
      <c r="K164" s="235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131</v>
      </c>
      <c r="AU164" s="245" t="s">
        <v>85</v>
      </c>
      <c r="AV164" s="13" t="s">
        <v>85</v>
      </c>
      <c r="AW164" s="13" t="s">
        <v>32</v>
      </c>
      <c r="AX164" s="13" t="s">
        <v>75</v>
      </c>
      <c r="AY164" s="245" t="s">
        <v>123</v>
      </c>
    </row>
    <row r="165" s="14" customFormat="1">
      <c r="A165" s="14"/>
      <c r="B165" s="246"/>
      <c r="C165" s="247"/>
      <c r="D165" s="236" t="s">
        <v>131</v>
      </c>
      <c r="E165" s="248" t="s">
        <v>1</v>
      </c>
      <c r="F165" s="249" t="s">
        <v>176</v>
      </c>
      <c r="G165" s="247"/>
      <c r="H165" s="248" t="s">
        <v>1</v>
      </c>
      <c r="I165" s="250"/>
      <c r="J165" s="247"/>
      <c r="K165" s="247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131</v>
      </c>
      <c r="AU165" s="255" t="s">
        <v>85</v>
      </c>
      <c r="AV165" s="14" t="s">
        <v>83</v>
      </c>
      <c r="AW165" s="14" t="s">
        <v>32</v>
      </c>
      <c r="AX165" s="14" t="s">
        <v>75</v>
      </c>
      <c r="AY165" s="255" t="s">
        <v>123</v>
      </c>
    </row>
    <row r="166" s="15" customFormat="1">
      <c r="A166" s="15"/>
      <c r="B166" s="256"/>
      <c r="C166" s="257"/>
      <c r="D166" s="236" t="s">
        <v>131</v>
      </c>
      <c r="E166" s="258" t="s">
        <v>1</v>
      </c>
      <c r="F166" s="259" t="s">
        <v>142</v>
      </c>
      <c r="G166" s="257"/>
      <c r="H166" s="260">
        <v>28.559999999999999</v>
      </c>
      <c r="I166" s="261"/>
      <c r="J166" s="257"/>
      <c r="K166" s="257"/>
      <c r="L166" s="262"/>
      <c r="M166" s="263"/>
      <c r="N166" s="264"/>
      <c r="O166" s="264"/>
      <c r="P166" s="264"/>
      <c r="Q166" s="264"/>
      <c r="R166" s="264"/>
      <c r="S166" s="264"/>
      <c r="T166" s="26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6" t="s">
        <v>131</v>
      </c>
      <c r="AU166" s="266" t="s">
        <v>85</v>
      </c>
      <c r="AV166" s="15" t="s">
        <v>129</v>
      </c>
      <c r="AW166" s="15" t="s">
        <v>32</v>
      </c>
      <c r="AX166" s="15" t="s">
        <v>83</v>
      </c>
      <c r="AY166" s="266" t="s">
        <v>123</v>
      </c>
    </row>
    <row r="167" s="2" customFormat="1" ht="21.75" customHeight="1">
      <c r="A167" s="38"/>
      <c r="B167" s="39"/>
      <c r="C167" s="220" t="s">
        <v>177</v>
      </c>
      <c r="D167" s="220" t="s">
        <v>125</v>
      </c>
      <c r="E167" s="221" t="s">
        <v>178</v>
      </c>
      <c r="F167" s="222" t="s">
        <v>179</v>
      </c>
      <c r="G167" s="223" t="s">
        <v>128</v>
      </c>
      <c r="H167" s="224">
        <v>11.897</v>
      </c>
      <c r="I167" s="225"/>
      <c r="J167" s="226">
        <f>ROUND(I167*H167,2)</f>
        <v>0</v>
      </c>
      <c r="K167" s="227"/>
      <c r="L167" s="44"/>
      <c r="M167" s="228" t="s">
        <v>1</v>
      </c>
      <c r="N167" s="229" t="s">
        <v>40</v>
      </c>
      <c r="O167" s="91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2" t="s">
        <v>129</v>
      </c>
      <c r="AT167" s="232" t="s">
        <v>125</v>
      </c>
      <c r="AU167" s="232" t="s">
        <v>85</v>
      </c>
      <c r="AY167" s="17" t="s">
        <v>123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7" t="s">
        <v>83</v>
      </c>
      <c r="BK167" s="233">
        <f>ROUND(I167*H167,2)</f>
        <v>0</v>
      </c>
      <c r="BL167" s="17" t="s">
        <v>129</v>
      </c>
      <c r="BM167" s="232" t="s">
        <v>180</v>
      </c>
    </row>
    <row r="168" s="13" customFormat="1">
      <c r="A168" s="13"/>
      <c r="B168" s="234"/>
      <c r="C168" s="235"/>
      <c r="D168" s="236" t="s">
        <v>131</v>
      </c>
      <c r="E168" s="237" t="s">
        <v>1</v>
      </c>
      <c r="F168" s="238" t="s">
        <v>181</v>
      </c>
      <c r="G168" s="235"/>
      <c r="H168" s="239">
        <v>9.9469999999999992</v>
      </c>
      <c r="I168" s="240"/>
      <c r="J168" s="235"/>
      <c r="K168" s="235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131</v>
      </c>
      <c r="AU168" s="245" t="s">
        <v>85</v>
      </c>
      <c r="AV168" s="13" t="s">
        <v>85</v>
      </c>
      <c r="AW168" s="13" t="s">
        <v>32</v>
      </c>
      <c r="AX168" s="13" t="s">
        <v>75</v>
      </c>
      <c r="AY168" s="245" t="s">
        <v>123</v>
      </c>
    </row>
    <row r="169" s="14" customFormat="1">
      <c r="A169" s="14"/>
      <c r="B169" s="246"/>
      <c r="C169" s="247"/>
      <c r="D169" s="236" t="s">
        <v>131</v>
      </c>
      <c r="E169" s="248" t="s">
        <v>1</v>
      </c>
      <c r="F169" s="249" t="s">
        <v>182</v>
      </c>
      <c r="G169" s="247"/>
      <c r="H169" s="248" t="s">
        <v>1</v>
      </c>
      <c r="I169" s="250"/>
      <c r="J169" s="247"/>
      <c r="K169" s="247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131</v>
      </c>
      <c r="AU169" s="255" t="s">
        <v>85</v>
      </c>
      <c r="AV169" s="14" t="s">
        <v>83</v>
      </c>
      <c r="AW169" s="14" t="s">
        <v>32</v>
      </c>
      <c r="AX169" s="14" t="s">
        <v>75</v>
      </c>
      <c r="AY169" s="255" t="s">
        <v>123</v>
      </c>
    </row>
    <row r="170" s="13" customFormat="1">
      <c r="A170" s="13"/>
      <c r="B170" s="234"/>
      <c r="C170" s="235"/>
      <c r="D170" s="236" t="s">
        <v>131</v>
      </c>
      <c r="E170" s="237" t="s">
        <v>1</v>
      </c>
      <c r="F170" s="238" t="s">
        <v>183</v>
      </c>
      <c r="G170" s="235"/>
      <c r="H170" s="239">
        <v>1.95</v>
      </c>
      <c r="I170" s="240"/>
      <c r="J170" s="235"/>
      <c r="K170" s="235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131</v>
      </c>
      <c r="AU170" s="245" t="s">
        <v>85</v>
      </c>
      <c r="AV170" s="13" t="s">
        <v>85</v>
      </c>
      <c r="AW170" s="13" t="s">
        <v>32</v>
      </c>
      <c r="AX170" s="13" t="s">
        <v>75</v>
      </c>
      <c r="AY170" s="245" t="s">
        <v>123</v>
      </c>
    </row>
    <row r="171" s="14" customFormat="1">
      <c r="A171" s="14"/>
      <c r="B171" s="246"/>
      <c r="C171" s="247"/>
      <c r="D171" s="236" t="s">
        <v>131</v>
      </c>
      <c r="E171" s="248" t="s">
        <v>1</v>
      </c>
      <c r="F171" s="249" t="s">
        <v>184</v>
      </c>
      <c r="G171" s="247"/>
      <c r="H171" s="248" t="s">
        <v>1</v>
      </c>
      <c r="I171" s="250"/>
      <c r="J171" s="247"/>
      <c r="K171" s="247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131</v>
      </c>
      <c r="AU171" s="255" t="s">
        <v>85</v>
      </c>
      <c r="AV171" s="14" t="s">
        <v>83</v>
      </c>
      <c r="AW171" s="14" t="s">
        <v>32</v>
      </c>
      <c r="AX171" s="14" t="s">
        <v>75</v>
      </c>
      <c r="AY171" s="255" t="s">
        <v>123</v>
      </c>
    </row>
    <row r="172" s="15" customFormat="1">
      <c r="A172" s="15"/>
      <c r="B172" s="256"/>
      <c r="C172" s="257"/>
      <c r="D172" s="236" t="s">
        <v>131</v>
      </c>
      <c r="E172" s="258" t="s">
        <v>1</v>
      </c>
      <c r="F172" s="259" t="s">
        <v>142</v>
      </c>
      <c r="G172" s="257"/>
      <c r="H172" s="260">
        <v>11.896999999999999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6" t="s">
        <v>131</v>
      </c>
      <c r="AU172" s="266" t="s">
        <v>85</v>
      </c>
      <c r="AV172" s="15" t="s">
        <v>129</v>
      </c>
      <c r="AW172" s="15" t="s">
        <v>32</v>
      </c>
      <c r="AX172" s="15" t="s">
        <v>83</v>
      </c>
      <c r="AY172" s="266" t="s">
        <v>123</v>
      </c>
    </row>
    <row r="173" s="12" customFormat="1" ht="22.8" customHeight="1">
      <c r="A173" s="12"/>
      <c r="B173" s="205"/>
      <c r="C173" s="206"/>
      <c r="D173" s="207" t="s">
        <v>74</v>
      </c>
      <c r="E173" s="218" t="s">
        <v>143</v>
      </c>
      <c r="F173" s="218" t="s">
        <v>185</v>
      </c>
      <c r="G173" s="206"/>
      <c r="H173" s="206"/>
      <c r="I173" s="209"/>
      <c r="J173" s="219">
        <f>BK173</f>
        <v>0</v>
      </c>
      <c r="K173" s="206"/>
      <c r="L173" s="210"/>
      <c r="M173" s="211"/>
      <c r="N173" s="212"/>
      <c r="O173" s="212"/>
      <c r="P173" s="213">
        <f>SUM(P174:P189)</f>
        <v>0</v>
      </c>
      <c r="Q173" s="212"/>
      <c r="R173" s="213">
        <f>SUM(R174:R189)</f>
        <v>0</v>
      </c>
      <c r="S173" s="212"/>
      <c r="T173" s="214">
        <f>SUM(T174:T189)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83</v>
      </c>
      <c r="AT173" s="216" t="s">
        <v>74</v>
      </c>
      <c r="AU173" s="216" t="s">
        <v>83</v>
      </c>
      <c r="AY173" s="215" t="s">
        <v>123</v>
      </c>
      <c r="BK173" s="217">
        <f>SUM(BK174:BK189)</f>
        <v>0</v>
      </c>
    </row>
    <row r="174" s="2" customFormat="1" ht="21.75" customHeight="1">
      <c r="A174" s="38"/>
      <c r="B174" s="39"/>
      <c r="C174" s="220" t="s">
        <v>186</v>
      </c>
      <c r="D174" s="220" t="s">
        <v>125</v>
      </c>
      <c r="E174" s="221" t="s">
        <v>187</v>
      </c>
      <c r="F174" s="222" t="s">
        <v>188</v>
      </c>
      <c r="G174" s="223" t="s">
        <v>174</v>
      </c>
      <c r="H174" s="224">
        <v>162</v>
      </c>
      <c r="I174" s="225"/>
      <c r="J174" s="226">
        <f>ROUND(I174*H174,2)</f>
        <v>0</v>
      </c>
      <c r="K174" s="227"/>
      <c r="L174" s="44"/>
      <c r="M174" s="228" t="s">
        <v>1</v>
      </c>
      <c r="N174" s="229" t="s">
        <v>40</v>
      </c>
      <c r="O174" s="91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2" t="s">
        <v>129</v>
      </c>
      <c r="AT174" s="232" t="s">
        <v>125</v>
      </c>
      <c r="AU174" s="232" t="s">
        <v>85</v>
      </c>
      <c r="AY174" s="17" t="s">
        <v>123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7" t="s">
        <v>83</v>
      </c>
      <c r="BK174" s="233">
        <f>ROUND(I174*H174,2)</f>
        <v>0</v>
      </c>
      <c r="BL174" s="17" t="s">
        <v>129</v>
      </c>
      <c r="BM174" s="232" t="s">
        <v>189</v>
      </c>
    </row>
    <row r="175" s="13" customFormat="1">
      <c r="A175" s="13"/>
      <c r="B175" s="234"/>
      <c r="C175" s="235"/>
      <c r="D175" s="236" t="s">
        <v>131</v>
      </c>
      <c r="E175" s="237" t="s">
        <v>1</v>
      </c>
      <c r="F175" s="238" t="s">
        <v>190</v>
      </c>
      <c r="G175" s="235"/>
      <c r="H175" s="239">
        <v>162</v>
      </c>
      <c r="I175" s="240"/>
      <c r="J175" s="235"/>
      <c r="K175" s="235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131</v>
      </c>
      <c r="AU175" s="245" t="s">
        <v>85</v>
      </c>
      <c r="AV175" s="13" t="s">
        <v>85</v>
      </c>
      <c r="AW175" s="13" t="s">
        <v>32</v>
      </c>
      <c r="AX175" s="13" t="s">
        <v>83</v>
      </c>
      <c r="AY175" s="245" t="s">
        <v>123</v>
      </c>
    </row>
    <row r="176" s="14" customFormat="1">
      <c r="A176" s="14"/>
      <c r="B176" s="246"/>
      <c r="C176" s="247"/>
      <c r="D176" s="236" t="s">
        <v>131</v>
      </c>
      <c r="E176" s="248" t="s">
        <v>1</v>
      </c>
      <c r="F176" s="249" t="s">
        <v>191</v>
      </c>
      <c r="G176" s="247"/>
      <c r="H176" s="248" t="s">
        <v>1</v>
      </c>
      <c r="I176" s="250"/>
      <c r="J176" s="247"/>
      <c r="K176" s="247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131</v>
      </c>
      <c r="AU176" s="255" t="s">
        <v>85</v>
      </c>
      <c r="AV176" s="14" t="s">
        <v>83</v>
      </c>
      <c r="AW176" s="14" t="s">
        <v>32</v>
      </c>
      <c r="AX176" s="14" t="s">
        <v>75</v>
      </c>
      <c r="AY176" s="255" t="s">
        <v>123</v>
      </c>
    </row>
    <row r="177" s="14" customFormat="1">
      <c r="A177" s="14"/>
      <c r="B177" s="246"/>
      <c r="C177" s="247"/>
      <c r="D177" s="236" t="s">
        <v>131</v>
      </c>
      <c r="E177" s="248" t="s">
        <v>1</v>
      </c>
      <c r="F177" s="249" t="s">
        <v>192</v>
      </c>
      <c r="G177" s="247"/>
      <c r="H177" s="248" t="s">
        <v>1</v>
      </c>
      <c r="I177" s="250"/>
      <c r="J177" s="247"/>
      <c r="K177" s="247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131</v>
      </c>
      <c r="AU177" s="255" t="s">
        <v>85</v>
      </c>
      <c r="AV177" s="14" t="s">
        <v>83</v>
      </c>
      <c r="AW177" s="14" t="s">
        <v>32</v>
      </c>
      <c r="AX177" s="14" t="s">
        <v>75</v>
      </c>
      <c r="AY177" s="255" t="s">
        <v>123</v>
      </c>
    </row>
    <row r="178" s="2" customFormat="1" ht="16.5" customHeight="1">
      <c r="A178" s="38"/>
      <c r="B178" s="39"/>
      <c r="C178" s="220" t="s">
        <v>193</v>
      </c>
      <c r="D178" s="220" t="s">
        <v>125</v>
      </c>
      <c r="E178" s="221" t="s">
        <v>194</v>
      </c>
      <c r="F178" s="222" t="s">
        <v>195</v>
      </c>
      <c r="G178" s="223" t="s">
        <v>196</v>
      </c>
      <c r="H178" s="224">
        <v>2</v>
      </c>
      <c r="I178" s="225"/>
      <c r="J178" s="226">
        <f>ROUND(I178*H178,2)</f>
        <v>0</v>
      </c>
      <c r="K178" s="227"/>
      <c r="L178" s="44"/>
      <c r="M178" s="228" t="s">
        <v>1</v>
      </c>
      <c r="N178" s="229" t="s">
        <v>40</v>
      </c>
      <c r="O178" s="91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2" t="s">
        <v>129</v>
      </c>
      <c r="AT178" s="232" t="s">
        <v>125</v>
      </c>
      <c r="AU178" s="232" t="s">
        <v>85</v>
      </c>
      <c r="AY178" s="17" t="s">
        <v>123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7" t="s">
        <v>83</v>
      </c>
      <c r="BK178" s="233">
        <f>ROUND(I178*H178,2)</f>
        <v>0</v>
      </c>
      <c r="BL178" s="17" t="s">
        <v>129</v>
      </c>
      <c r="BM178" s="232" t="s">
        <v>197</v>
      </c>
    </row>
    <row r="179" s="13" customFormat="1">
      <c r="A179" s="13"/>
      <c r="B179" s="234"/>
      <c r="C179" s="235"/>
      <c r="D179" s="236" t="s">
        <v>131</v>
      </c>
      <c r="E179" s="237" t="s">
        <v>1</v>
      </c>
      <c r="F179" s="238" t="s">
        <v>85</v>
      </c>
      <c r="G179" s="235"/>
      <c r="H179" s="239">
        <v>2</v>
      </c>
      <c r="I179" s="240"/>
      <c r="J179" s="235"/>
      <c r="K179" s="235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131</v>
      </c>
      <c r="AU179" s="245" t="s">
        <v>85</v>
      </c>
      <c r="AV179" s="13" t="s">
        <v>85</v>
      </c>
      <c r="AW179" s="13" t="s">
        <v>32</v>
      </c>
      <c r="AX179" s="13" t="s">
        <v>83</v>
      </c>
      <c r="AY179" s="245" t="s">
        <v>123</v>
      </c>
    </row>
    <row r="180" s="14" customFormat="1">
      <c r="A180" s="14"/>
      <c r="B180" s="246"/>
      <c r="C180" s="247"/>
      <c r="D180" s="236" t="s">
        <v>131</v>
      </c>
      <c r="E180" s="248" t="s">
        <v>1</v>
      </c>
      <c r="F180" s="249" t="s">
        <v>198</v>
      </c>
      <c r="G180" s="247"/>
      <c r="H180" s="248" t="s">
        <v>1</v>
      </c>
      <c r="I180" s="250"/>
      <c r="J180" s="247"/>
      <c r="K180" s="247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131</v>
      </c>
      <c r="AU180" s="255" t="s">
        <v>85</v>
      </c>
      <c r="AV180" s="14" t="s">
        <v>83</v>
      </c>
      <c r="AW180" s="14" t="s">
        <v>32</v>
      </c>
      <c r="AX180" s="14" t="s">
        <v>75</v>
      </c>
      <c r="AY180" s="255" t="s">
        <v>123</v>
      </c>
    </row>
    <row r="181" s="14" customFormat="1">
      <c r="A181" s="14"/>
      <c r="B181" s="246"/>
      <c r="C181" s="247"/>
      <c r="D181" s="236" t="s">
        <v>131</v>
      </c>
      <c r="E181" s="248" t="s">
        <v>1</v>
      </c>
      <c r="F181" s="249" t="s">
        <v>199</v>
      </c>
      <c r="G181" s="247"/>
      <c r="H181" s="248" t="s">
        <v>1</v>
      </c>
      <c r="I181" s="250"/>
      <c r="J181" s="247"/>
      <c r="K181" s="247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131</v>
      </c>
      <c r="AU181" s="255" t="s">
        <v>85</v>
      </c>
      <c r="AV181" s="14" t="s">
        <v>83</v>
      </c>
      <c r="AW181" s="14" t="s">
        <v>32</v>
      </c>
      <c r="AX181" s="14" t="s">
        <v>75</v>
      </c>
      <c r="AY181" s="255" t="s">
        <v>123</v>
      </c>
    </row>
    <row r="182" s="2" customFormat="1" ht="24.15" customHeight="1">
      <c r="A182" s="38"/>
      <c r="B182" s="39"/>
      <c r="C182" s="220" t="s">
        <v>200</v>
      </c>
      <c r="D182" s="220" t="s">
        <v>125</v>
      </c>
      <c r="E182" s="221" t="s">
        <v>201</v>
      </c>
      <c r="F182" s="222" t="s">
        <v>202</v>
      </c>
      <c r="G182" s="223" t="s">
        <v>196</v>
      </c>
      <c r="H182" s="224">
        <v>2</v>
      </c>
      <c r="I182" s="225"/>
      <c r="J182" s="226">
        <f>ROUND(I182*H182,2)</f>
        <v>0</v>
      </c>
      <c r="K182" s="227"/>
      <c r="L182" s="44"/>
      <c r="M182" s="228" t="s">
        <v>1</v>
      </c>
      <c r="N182" s="229" t="s">
        <v>40</v>
      </c>
      <c r="O182" s="91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2" t="s">
        <v>129</v>
      </c>
      <c r="AT182" s="232" t="s">
        <v>125</v>
      </c>
      <c r="AU182" s="232" t="s">
        <v>85</v>
      </c>
      <c r="AY182" s="17" t="s">
        <v>123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7" t="s">
        <v>83</v>
      </c>
      <c r="BK182" s="233">
        <f>ROUND(I182*H182,2)</f>
        <v>0</v>
      </c>
      <c r="BL182" s="17" t="s">
        <v>129</v>
      </c>
      <c r="BM182" s="232" t="s">
        <v>203</v>
      </c>
    </row>
    <row r="183" s="13" customFormat="1">
      <c r="A183" s="13"/>
      <c r="B183" s="234"/>
      <c r="C183" s="235"/>
      <c r="D183" s="236" t="s">
        <v>131</v>
      </c>
      <c r="E183" s="237" t="s">
        <v>1</v>
      </c>
      <c r="F183" s="238" t="s">
        <v>85</v>
      </c>
      <c r="G183" s="235"/>
      <c r="H183" s="239">
        <v>2</v>
      </c>
      <c r="I183" s="240"/>
      <c r="J183" s="235"/>
      <c r="K183" s="235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131</v>
      </c>
      <c r="AU183" s="245" t="s">
        <v>85</v>
      </c>
      <c r="AV183" s="13" t="s">
        <v>85</v>
      </c>
      <c r="AW183" s="13" t="s">
        <v>32</v>
      </c>
      <c r="AX183" s="13" t="s">
        <v>83</v>
      </c>
      <c r="AY183" s="245" t="s">
        <v>123</v>
      </c>
    </row>
    <row r="184" s="14" customFormat="1">
      <c r="A184" s="14"/>
      <c r="B184" s="246"/>
      <c r="C184" s="247"/>
      <c r="D184" s="236" t="s">
        <v>131</v>
      </c>
      <c r="E184" s="248" t="s">
        <v>1</v>
      </c>
      <c r="F184" s="249" t="s">
        <v>204</v>
      </c>
      <c r="G184" s="247"/>
      <c r="H184" s="248" t="s">
        <v>1</v>
      </c>
      <c r="I184" s="250"/>
      <c r="J184" s="247"/>
      <c r="K184" s="247"/>
      <c r="L184" s="251"/>
      <c r="M184" s="252"/>
      <c r="N184" s="253"/>
      <c r="O184" s="253"/>
      <c r="P184" s="253"/>
      <c r="Q184" s="253"/>
      <c r="R184" s="253"/>
      <c r="S184" s="253"/>
      <c r="T184" s="25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5" t="s">
        <v>131</v>
      </c>
      <c r="AU184" s="255" t="s">
        <v>85</v>
      </c>
      <c r="AV184" s="14" t="s">
        <v>83</v>
      </c>
      <c r="AW184" s="14" t="s">
        <v>32</v>
      </c>
      <c r="AX184" s="14" t="s">
        <v>75</v>
      </c>
      <c r="AY184" s="255" t="s">
        <v>123</v>
      </c>
    </row>
    <row r="185" s="14" customFormat="1">
      <c r="A185" s="14"/>
      <c r="B185" s="246"/>
      <c r="C185" s="247"/>
      <c r="D185" s="236" t="s">
        <v>131</v>
      </c>
      <c r="E185" s="248" t="s">
        <v>1</v>
      </c>
      <c r="F185" s="249" t="s">
        <v>205</v>
      </c>
      <c r="G185" s="247"/>
      <c r="H185" s="248" t="s">
        <v>1</v>
      </c>
      <c r="I185" s="250"/>
      <c r="J185" s="247"/>
      <c r="K185" s="247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131</v>
      </c>
      <c r="AU185" s="255" t="s">
        <v>85</v>
      </c>
      <c r="AV185" s="14" t="s">
        <v>83</v>
      </c>
      <c r="AW185" s="14" t="s">
        <v>32</v>
      </c>
      <c r="AX185" s="14" t="s">
        <v>75</v>
      </c>
      <c r="AY185" s="255" t="s">
        <v>123</v>
      </c>
    </row>
    <row r="186" s="14" customFormat="1">
      <c r="A186" s="14"/>
      <c r="B186" s="246"/>
      <c r="C186" s="247"/>
      <c r="D186" s="236" t="s">
        <v>131</v>
      </c>
      <c r="E186" s="248" t="s">
        <v>1</v>
      </c>
      <c r="F186" s="249" t="s">
        <v>206</v>
      </c>
      <c r="G186" s="247"/>
      <c r="H186" s="248" t="s">
        <v>1</v>
      </c>
      <c r="I186" s="250"/>
      <c r="J186" s="247"/>
      <c r="K186" s="247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131</v>
      </c>
      <c r="AU186" s="255" t="s">
        <v>85</v>
      </c>
      <c r="AV186" s="14" t="s">
        <v>83</v>
      </c>
      <c r="AW186" s="14" t="s">
        <v>32</v>
      </c>
      <c r="AX186" s="14" t="s">
        <v>75</v>
      </c>
      <c r="AY186" s="255" t="s">
        <v>123</v>
      </c>
    </row>
    <row r="187" s="2" customFormat="1" ht="24.15" customHeight="1">
      <c r="A187" s="38"/>
      <c r="B187" s="39"/>
      <c r="C187" s="220" t="s">
        <v>207</v>
      </c>
      <c r="D187" s="220" t="s">
        <v>125</v>
      </c>
      <c r="E187" s="221" t="s">
        <v>208</v>
      </c>
      <c r="F187" s="222" t="s">
        <v>209</v>
      </c>
      <c r="G187" s="223" t="s">
        <v>196</v>
      </c>
      <c r="H187" s="224">
        <v>1</v>
      </c>
      <c r="I187" s="225"/>
      <c r="J187" s="226">
        <f>ROUND(I187*H187,2)</f>
        <v>0</v>
      </c>
      <c r="K187" s="227"/>
      <c r="L187" s="44"/>
      <c r="M187" s="228" t="s">
        <v>1</v>
      </c>
      <c r="N187" s="229" t="s">
        <v>40</v>
      </c>
      <c r="O187" s="91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2" t="s">
        <v>129</v>
      </c>
      <c r="AT187" s="232" t="s">
        <v>125</v>
      </c>
      <c r="AU187" s="232" t="s">
        <v>85</v>
      </c>
      <c r="AY187" s="17" t="s">
        <v>123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7" t="s">
        <v>83</v>
      </c>
      <c r="BK187" s="233">
        <f>ROUND(I187*H187,2)</f>
        <v>0</v>
      </c>
      <c r="BL187" s="17" t="s">
        <v>129</v>
      </c>
      <c r="BM187" s="232" t="s">
        <v>210</v>
      </c>
    </row>
    <row r="188" s="13" customFormat="1">
      <c r="A188" s="13"/>
      <c r="B188" s="234"/>
      <c r="C188" s="235"/>
      <c r="D188" s="236" t="s">
        <v>131</v>
      </c>
      <c r="E188" s="237" t="s">
        <v>1</v>
      </c>
      <c r="F188" s="238" t="s">
        <v>83</v>
      </c>
      <c r="G188" s="235"/>
      <c r="H188" s="239">
        <v>1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131</v>
      </c>
      <c r="AU188" s="245" t="s">
        <v>85</v>
      </c>
      <c r="AV188" s="13" t="s">
        <v>85</v>
      </c>
      <c r="AW188" s="13" t="s">
        <v>32</v>
      </c>
      <c r="AX188" s="13" t="s">
        <v>83</v>
      </c>
      <c r="AY188" s="245" t="s">
        <v>123</v>
      </c>
    </row>
    <row r="189" s="14" customFormat="1">
      <c r="A189" s="14"/>
      <c r="B189" s="246"/>
      <c r="C189" s="247"/>
      <c r="D189" s="236" t="s">
        <v>131</v>
      </c>
      <c r="E189" s="248" t="s">
        <v>1</v>
      </c>
      <c r="F189" s="249" t="s">
        <v>211</v>
      </c>
      <c r="G189" s="247"/>
      <c r="H189" s="248" t="s">
        <v>1</v>
      </c>
      <c r="I189" s="250"/>
      <c r="J189" s="247"/>
      <c r="K189" s="247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131</v>
      </c>
      <c r="AU189" s="255" t="s">
        <v>85</v>
      </c>
      <c r="AV189" s="14" t="s">
        <v>83</v>
      </c>
      <c r="AW189" s="14" t="s">
        <v>32</v>
      </c>
      <c r="AX189" s="14" t="s">
        <v>75</v>
      </c>
      <c r="AY189" s="255" t="s">
        <v>123</v>
      </c>
    </row>
    <row r="190" s="12" customFormat="1" ht="22.8" customHeight="1">
      <c r="A190" s="12"/>
      <c r="B190" s="205"/>
      <c r="C190" s="206"/>
      <c r="D190" s="207" t="s">
        <v>74</v>
      </c>
      <c r="E190" s="218" t="s">
        <v>212</v>
      </c>
      <c r="F190" s="218" t="s">
        <v>213</v>
      </c>
      <c r="G190" s="206"/>
      <c r="H190" s="206"/>
      <c r="I190" s="209"/>
      <c r="J190" s="219">
        <f>BK190</f>
        <v>0</v>
      </c>
      <c r="K190" s="206"/>
      <c r="L190" s="210"/>
      <c r="M190" s="211"/>
      <c r="N190" s="212"/>
      <c r="O190" s="212"/>
      <c r="P190" s="213">
        <f>SUM(P191:P203)</f>
        <v>0</v>
      </c>
      <c r="Q190" s="212"/>
      <c r="R190" s="213">
        <f>SUM(R191:R203)</f>
        <v>23.907</v>
      </c>
      <c r="S190" s="212"/>
      <c r="T190" s="214">
        <f>SUM(T191:T203)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83</v>
      </c>
      <c r="AT190" s="216" t="s">
        <v>74</v>
      </c>
      <c r="AU190" s="216" t="s">
        <v>83</v>
      </c>
      <c r="AY190" s="215" t="s">
        <v>123</v>
      </c>
      <c r="BK190" s="217">
        <f>SUM(BK191:BK203)</f>
        <v>0</v>
      </c>
    </row>
    <row r="191" s="2" customFormat="1" ht="21.75" customHeight="1">
      <c r="A191" s="38"/>
      <c r="B191" s="39"/>
      <c r="C191" s="220" t="s">
        <v>214</v>
      </c>
      <c r="D191" s="220" t="s">
        <v>125</v>
      </c>
      <c r="E191" s="221" t="s">
        <v>215</v>
      </c>
      <c r="F191" s="222" t="s">
        <v>216</v>
      </c>
      <c r="G191" s="223" t="s">
        <v>155</v>
      </c>
      <c r="H191" s="224">
        <v>1300</v>
      </c>
      <c r="I191" s="225"/>
      <c r="J191" s="226">
        <f>ROUND(I191*H191,2)</f>
        <v>0</v>
      </c>
      <c r="K191" s="227"/>
      <c r="L191" s="44"/>
      <c r="M191" s="228" t="s">
        <v>1</v>
      </c>
      <c r="N191" s="229" t="s">
        <v>40</v>
      </c>
      <c r="O191" s="91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2" t="s">
        <v>129</v>
      </c>
      <c r="AT191" s="232" t="s">
        <v>125</v>
      </c>
      <c r="AU191" s="232" t="s">
        <v>85</v>
      </c>
      <c r="AY191" s="17" t="s">
        <v>123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7" t="s">
        <v>83</v>
      </c>
      <c r="BK191" s="233">
        <f>ROUND(I191*H191,2)</f>
        <v>0</v>
      </c>
      <c r="BL191" s="17" t="s">
        <v>129</v>
      </c>
      <c r="BM191" s="232" t="s">
        <v>217</v>
      </c>
    </row>
    <row r="192" s="13" customFormat="1">
      <c r="A192" s="13"/>
      <c r="B192" s="234"/>
      <c r="C192" s="235"/>
      <c r="D192" s="236" t="s">
        <v>131</v>
      </c>
      <c r="E192" s="237" t="s">
        <v>1</v>
      </c>
      <c r="F192" s="238" t="s">
        <v>218</v>
      </c>
      <c r="G192" s="235"/>
      <c r="H192" s="239">
        <v>1300</v>
      </c>
      <c r="I192" s="240"/>
      <c r="J192" s="235"/>
      <c r="K192" s="235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131</v>
      </c>
      <c r="AU192" s="245" t="s">
        <v>85</v>
      </c>
      <c r="AV192" s="13" t="s">
        <v>85</v>
      </c>
      <c r="AW192" s="13" t="s">
        <v>32</v>
      </c>
      <c r="AX192" s="13" t="s">
        <v>83</v>
      </c>
      <c r="AY192" s="245" t="s">
        <v>123</v>
      </c>
    </row>
    <row r="193" s="14" customFormat="1">
      <c r="A193" s="14"/>
      <c r="B193" s="246"/>
      <c r="C193" s="247"/>
      <c r="D193" s="236" t="s">
        <v>131</v>
      </c>
      <c r="E193" s="248" t="s">
        <v>1</v>
      </c>
      <c r="F193" s="249" t="s">
        <v>219</v>
      </c>
      <c r="G193" s="247"/>
      <c r="H193" s="248" t="s">
        <v>1</v>
      </c>
      <c r="I193" s="250"/>
      <c r="J193" s="247"/>
      <c r="K193" s="247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131</v>
      </c>
      <c r="AU193" s="255" t="s">
        <v>85</v>
      </c>
      <c r="AV193" s="14" t="s">
        <v>83</v>
      </c>
      <c r="AW193" s="14" t="s">
        <v>32</v>
      </c>
      <c r="AX193" s="14" t="s">
        <v>75</v>
      </c>
      <c r="AY193" s="255" t="s">
        <v>123</v>
      </c>
    </row>
    <row r="194" s="2" customFormat="1" ht="21.75" customHeight="1">
      <c r="A194" s="38"/>
      <c r="B194" s="39"/>
      <c r="C194" s="220" t="s">
        <v>220</v>
      </c>
      <c r="D194" s="220" t="s">
        <v>125</v>
      </c>
      <c r="E194" s="221" t="s">
        <v>221</v>
      </c>
      <c r="F194" s="222" t="s">
        <v>222</v>
      </c>
      <c r="G194" s="223" t="s">
        <v>155</v>
      </c>
      <c r="H194" s="224">
        <v>1300</v>
      </c>
      <c r="I194" s="225"/>
      <c r="J194" s="226">
        <f>ROUND(I194*H194,2)</f>
        <v>0</v>
      </c>
      <c r="K194" s="227"/>
      <c r="L194" s="44"/>
      <c r="M194" s="228" t="s">
        <v>1</v>
      </c>
      <c r="N194" s="229" t="s">
        <v>40</v>
      </c>
      <c r="O194" s="91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2" t="s">
        <v>129</v>
      </c>
      <c r="AT194" s="232" t="s">
        <v>125</v>
      </c>
      <c r="AU194" s="232" t="s">
        <v>85</v>
      </c>
      <c r="AY194" s="17" t="s">
        <v>123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7" t="s">
        <v>83</v>
      </c>
      <c r="BK194" s="233">
        <f>ROUND(I194*H194,2)</f>
        <v>0</v>
      </c>
      <c r="BL194" s="17" t="s">
        <v>129</v>
      </c>
      <c r="BM194" s="232" t="s">
        <v>223</v>
      </c>
    </row>
    <row r="195" s="13" customFormat="1">
      <c r="A195" s="13"/>
      <c r="B195" s="234"/>
      <c r="C195" s="235"/>
      <c r="D195" s="236" t="s">
        <v>131</v>
      </c>
      <c r="E195" s="237" t="s">
        <v>1</v>
      </c>
      <c r="F195" s="238" t="s">
        <v>218</v>
      </c>
      <c r="G195" s="235"/>
      <c r="H195" s="239">
        <v>1300</v>
      </c>
      <c r="I195" s="240"/>
      <c r="J195" s="235"/>
      <c r="K195" s="235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131</v>
      </c>
      <c r="AU195" s="245" t="s">
        <v>85</v>
      </c>
      <c r="AV195" s="13" t="s">
        <v>85</v>
      </c>
      <c r="AW195" s="13" t="s">
        <v>32</v>
      </c>
      <c r="AX195" s="13" t="s">
        <v>83</v>
      </c>
      <c r="AY195" s="245" t="s">
        <v>123</v>
      </c>
    </row>
    <row r="196" s="14" customFormat="1">
      <c r="A196" s="14"/>
      <c r="B196" s="246"/>
      <c r="C196" s="247"/>
      <c r="D196" s="236" t="s">
        <v>131</v>
      </c>
      <c r="E196" s="248" t="s">
        <v>1</v>
      </c>
      <c r="F196" s="249" t="s">
        <v>224</v>
      </c>
      <c r="G196" s="247"/>
      <c r="H196" s="248" t="s">
        <v>1</v>
      </c>
      <c r="I196" s="250"/>
      <c r="J196" s="247"/>
      <c r="K196" s="247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131</v>
      </c>
      <c r="AU196" s="255" t="s">
        <v>85</v>
      </c>
      <c r="AV196" s="14" t="s">
        <v>83</v>
      </c>
      <c r="AW196" s="14" t="s">
        <v>32</v>
      </c>
      <c r="AX196" s="14" t="s">
        <v>75</v>
      </c>
      <c r="AY196" s="255" t="s">
        <v>123</v>
      </c>
    </row>
    <row r="197" s="2" customFormat="1" ht="21.75" customHeight="1">
      <c r="A197" s="38"/>
      <c r="B197" s="39"/>
      <c r="C197" s="220" t="s">
        <v>225</v>
      </c>
      <c r="D197" s="220" t="s">
        <v>125</v>
      </c>
      <c r="E197" s="221" t="s">
        <v>226</v>
      </c>
      <c r="F197" s="222" t="s">
        <v>227</v>
      </c>
      <c r="G197" s="223" t="s">
        <v>155</v>
      </c>
      <c r="H197" s="224">
        <v>1300</v>
      </c>
      <c r="I197" s="225"/>
      <c r="J197" s="226">
        <f>ROUND(I197*H197,2)</f>
        <v>0</v>
      </c>
      <c r="K197" s="227"/>
      <c r="L197" s="44"/>
      <c r="M197" s="228" t="s">
        <v>1</v>
      </c>
      <c r="N197" s="229" t="s">
        <v>40</v>
      </c>
      <c r="O197" s="91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2" t="s">
        <v>129</v>
      </c>
      <c r="AT197" s="232" t="s">
        <v>125</v>
      </c>
      <c r="AU197" s="232" t="s">
        <v>85</v>
      </c>
      <c r="AY197" s="17" t="s">
        <v>123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7" t="s">
        <v>83</v>
      </c>
      <c r="BK197" s="233">
        <f>ROUND(I197*H197,2)</f>
        <v>0</v>
      </c>
      <c r="BL197" s="17" t="s">
        <v>129</v>
      </c>
      <c r="BM197" s="232" t="s">
        <v>228</v>
      </c>
    </row>
    <row r="198" s="13" customFormat="1">
      <c r="A198" s="13"/>
      <c r="B198" s="234"/>
      <c r="C198" s="235"/>
      <c r="D198" s="236" t="s">
        <v>131</v>
      </c>
      <c r="E198" s="237" t="s">
        <v>1</v>
      </c>
      <c r="F198" s="238" t="s">
        <v>218</v>
      </c>
      <c r="G198" s="235"/>
      <c r="H198" s="239">
        <v>1300</v>
      </c>
      <c r="I198" s="240"/>
      <c r="J198" s="235"/>
      <c r="K198" s="235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131</v>
      </c>
      <c r="AU198" s="245" t="s">
        <v>85</v>
      </c>
      <c r="AV198" s="13" t="s">
        <v>85</v>
      </c>
      <c r="AW198" s="13" t="s">
        <v>32</v>
      </c>
      <c r="AX198" s="13" t="s">
        <v>83</v>
      </c>
      <c r="AY198" s="245" t="s">
        <v>123</v>
      </c>
    </row>
    <row r="199" s="14" customFormat="1">
      <c r="A199" s="14"/>
      <c r="B199" s="246"/>
      <c r="C199" s="247"/>
      <c r="D199" s="236" t="s">
        <v>131</v>
      </c>
      <c r="E199" s="248" t="s">
        <v>1</v>
      </c>
      <c r="F199" s="249" t="s">
        <v>229</v>
      </c>
      <c r="G199" s="247"/>
      <c r="H199" s="248" t="s">
        <v>1</v>
      </c>
      <c r="I199" s="250"/>
      <c r="J199" s="247"/>
      <c r="K199" s="247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131</v>
      </c>
      <c r="AU199" s="255" t="s">
        <v>85</v>
      </c>
      <c r="AV199" s="14" t="s">
        <v>83</v>
      </c>
      <c r="AW199" s="14" t="s">
        <v>32</v>
      </c>
      <c r="AX199" s="14" t="s">
        <v>75</v>
      </c>
      <c r="AY199" s="255" t="s">
        <v>123</v>
      </c>
    </row>
    <row r="200" s="2" customFormat="1" ht="24.15" customHeight="1">
      <c r="A200" s="38"/>
      <c r="B200" s="39"/>
      <c r="C200" s="220" t="s">
        <v>7</v>
      </c>
      <c r="D200" s="220" t="s">
        <v>125</v>
      </c>
      <c r="E200" s="221" t="s">
        <v>230</v>
      </c>
      <c r="F200" s="222" t="s">
        <v>231</v>
      </c>
      <c r="G200" s="223" t="s">
        <v>155</v>
      </c>
      <c r="H200" s="224">
        <v>1300</v>
      </c>
      <c r="I200" s="225"/>
      <c r="J200" s="226">
        <f>ROUND(I200*H200,2)</f>
        <v>0</v>
      </c>
      <c r="K200" s="227"/>
      <c r="L200" s="44"/>
      <c r="M200" s="228" t="s">
        <v>1</v>
      </c>
      <c r="N200" s="229" t="s">
        <v>40</v>
      </c>
      <c r="O200" s="91"/>
      <c r="P200" s="230">
        <f>O200*H200</f>
        <v>0</v>
      </c>
      <c r="Q200" s="230">
        <v>0.01839</v>
      </c>
      <c r="R200" s="230">
        <f>Q200*H200</f>
        <v>23.907</v>
      </c>
      <c r="S200" s="230">
        <v>0</v>
      </c>
      <c r="T200" s="23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2" t="s">
        <v>129</v>
      </c>
      <c r="AT200" s="232" t="s">
        <v>125</v>
      </c>
      <c r="AU200" s="232" t="s">
        <v>85</v>
      </c>
      <c r="AY200" s="17" t="s">
        <v>123</v>
      </c>
      <c r="BE200" s="233">
        <f>IF(N200="základní",J200,0)</f>
        <v>0</v>
      </c>
      <c r="BF200" s="233">
        <f>IF(N200="snížená",J200,0)</f>
        <v>0</v>
      </c>
      <c r="BG200" s="233">
        <f>IF(N200="zákl. přenesená",J200,0)</f>
        <v>0</v>
      </c>
      <c r="BH200" s="233">
        <f>IF(N200="sníž. přenesená",J200,0)</f>
        <v>0</v>
      </c>
      <c r="BI200" s="233">
        <f>IF(N200="nulová",J200,0)</f>
        <v>0</v>
      </c>
      <c r="BJ200" s="17" t="s">
        <v>83</v>
      </c>
      <c r="BK200" s="233">
        <f>ROUND(I200*H200,2)</f>
        <v>0</v>
      </c>
      <c r="BL200" s="17" t="s">
        <v>129</v>
      </c>
      <c r="BM200" s="232" t="s">
        <v>232</v>
      </c>
    </row>
    <row r="201" s="13" customFormat="1">
      <c r="A201" s="13"/>
      <c r="B201" s="234"/>
      <c r="C201" s="235"/>
      <c r="D201" s="236" t="s">
        <v>131</v>
      </c>
      <c r="E201" s="237" t="s">
        <v>1</v>
      </c>
      <c r="F201" s="238" t="s">
        <v>218</v>
      </c>
      <c r="G201" s="235"/>
      <c r="H201" s="239">
        <v>1300</v>
      </c>
      <c r="I201" s="240"/>
      <c r="J201" s="235"/>
      <c r="K201" s="235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131</v>
      </c>
      <c r="AU201" s="245" t="s">
        <v>85</v>
      </c>
      <c r="AV201" s="13" t="s">
        <v>85</v>
      </c>
      <c r="AW201" s="13" t="s">
        <v>32</v>
      </c>
      <c r="AX201" s="13" t="s">
        <v>83</v>
      </c>
      <c r="AY201" s="245" t="s">
        <v>123</v>
      </c>
    </row>
    <row r="202" s="14" customFormat="1">
      <c r="A202" s="14"/>
      <c r="B202" s="246"/>
      <c r="C202" s="247"/>
      <c r="D202" s="236" t="s">
        <v>131</v>
      </c>
      <c r="E202" s="248" t="s">
        <v>1</v>
      </c>
      <c r="F202" s="249" t="s">
        <v>233</v>
      </c>
      <c r="G202" s="247"/>
      <c r="H202" s="248" t="s">
        <v>1</v>
      </c>
      <c r="I202" s="250"/>
      <c r="J202" s="247"/>
      <c r="K202" s="247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131</v>
      </c>
      <c r="AU202" s="255" t="s">
        <v>85</v>
      </c>
      <c r="AV202" s="14" t="s">
        <v>83</v>
      </c>
      <c r="AW202" s="14" t="s">
        <v>32</v>
      </c>
      <c r="AX202" s="14" t="s">
        <v>75</v>
      </c>
      <c r="AY202" s="255" t="s">
        <v>123</v>
      </c>
    </row>
    <row r="203" s="14" customFormat="1">
      <c r="A203" s="14"/>
      <c r="B203" s="246"/>
      <c r="C203" s="247"/>
      <c r="D203" s="236" t="s">
        <v>131</v>
      </c>
      <c r="E203" s="248" t="s">
        <v>1</v>
      </c>
      <c r="F203" s="249" t="s">
        <v>234</v>
      </c>
      <c r="G203" s="247"/>
      <c r="H203" s="248" t="s">
        <v>1</v>
      </c>
      <c r="I203" s="250"/>
      <c r="J203" s="247"/>
      <c r="K203" s="247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131</v>
      </c>
      <c r="AU203" s="255" t="s">
        <v>85</v>
      </c>
      <c r="AV203" s="14" t="s">
        <v>83</v>
      </c>
      <c r="AW203" s="14" t="s">
        <v>32</v>
      </c>
      <c r="AX203" s="14" t="s">
        <v>75</v>
      </c>
      <c r="AY203" s="255" t="s">
        <v>123</v>
      </c>
    </row>
    <row r="204" s="12" customFormat="1" ht="22.8" customHeight="1">
      <c r="A204" s="12"/>
      <c r="B204" s="205"/>
      <c r="C204" s="206"/>
      <c r="D204" s="207" t="s">
        <v>74</v>
      </c>
      <c r="E204" s="218" t="s">
        <v>166</v>
      </c>
      <c r="F204" s="218" t="s">
        <v>235</v>
      </c>
      <c r="G204" s="206"/>
      <c r="H204" s="206"/>
      <c r="I204" s="209"/>
      <c r="J204" s="219">
        <f>BK204</f>
        <v>0</v>
      </c>
      <c r="K204" s="206"/>
      <c r="L204" s="210"/>
      <c r="M204" s="211"/>
      <c r="N204" s="212"/>
      <c r="O204" s="212"/>
      <c r="P204" s="213">
        <f>SUM(P205:P213)</f>
        <v>0</v>
      </c>
      <c r="Q204" s="212"/>
      <c r="R204" s="213">
        <f>SUM(R205:R213)</f>
        <v>0.20378260000000001</v>
      </c>
      <c r="S204" s="212"/>
      <c r="T204" s="214">
        <f>SUM(T205:T213)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5" t="s">
        <v>83</v>
      </c>
      <c r="AT204" s="216" t="s">
        <v>74</v>
      </c>
      <c r="AU204" s="216" t="s">
        <v>83</v>
      </c>
      <c r="AY204" s="215" t="s">
        <v>123</v>
      </c>
      <c r="BK204" s="217">
        <f>SUM(BK205:BK213)</f>
        <v>0</v>
      </c>
    </row>
    <row r="205" s="2" customFormat="1" ht="24.15" customHeight="1">
      <c r="A205" s="38"/>
      <c r="B205" s="39"/>
      <c r="C205" s="220" t="s">
        <v>236</v>
      </c>
      <c r="D205" s="220" t="s">
        <v>125</v>
      </c>
      <c r="E205" s="221" t="s">
        <v>237</v>
      </c>
      <c r="F205" s="222" t="s">
        <v>238</v>
      </c>
      <c r="G205" s="223" t="s">
        <v>174</v>
      </c>
      <c r="H205" s="224">
        <v>38</v>
      </c>
      <c r="I205" s="225"/>
      <c r="J205" s="226">
        <f>ROUND(I205*H205,2)</f>
        <v>0</v>
      </c>
      <c r="K205" s="227"/>
      <c r="L205" s="44"/>
      <c r="M205" s="228" t="s">
        <v>1</v>
      </c>
      <c r="N205" s="229" t="s">
        <v>40</v>
      </c>
      <c r="O205" s="91"/>
      <c r="P205" s="230">
        <f>O205*H205</f>
        <v>0</v>
      </c>
      <c r="Q205" s="230">
        <v>1.0000000000000001E-05</v>
      </c>
      <c r="R205" s="230">
        <f>Q205*H205</f>
        <v>0.00038000000000000002</v>
      </c>
      <c r="S205" s="230">
        <v>0</v>
      </c>
      <c r="T205" s="23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2" t="s">
        <v>129</v>
      </c>
      <c r="AT205" s="232" t="s">
        <v>125</v>
      </c>
      <c r="AU205" s="232" t="s">
        <v>85</v>
      </c>
      <c r="AY205" s="17" t="s">
        <v>123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7" t="s">
        <v>83</v>
      </c>
      <c r="BK205" s="233">
        <f>ROUND(I205*H205,2)</f>
        <v>0</v>
      </c>
      <c r="BL205" s="17" t="s">
        <v>129</v>
      </c>
      <c r="BM205" s="232" t="s">
        <v>239</v>
      </c>
    </row>
    <row r="206" s="13" customFormat="1">
      <c r="A206" s="13"/>
      <c r="B206" s="234"/>
      <c r="C206" s="235"/>
      <c r="D206" s="236" t="s">
        <v>131</v>
      </c>
      <c r="E206" s="237" t="s">
        <v>1</v>
      </c>
      <c r="F206" s="238" t="s">
        <v>240</v>
      </c>
      <c r="G206" s="235"/>
      <c r="H206" s="239">
        <v>38</v>
      </c>
      <c r="I206" s="240"/>
      <c r="J206" s="235"/>
      <c r="K206" s="235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131</v>
      </c>
      <c r="AU206" s="245" t="s">
        <v>85</v>
      </c>
      <c r="AV206" s="13" t="s">
        <v>85</v>
      </c>
      <c r="AW206" s="13" t="s">
        <v>32</v>
      </c>
      <c r="AX206" s="13" t="s">
        <v>83</v>
      </c>
      <c r="AY206" s="245" t="s">
        <v>123</v>
      </c>
    </row>
    <row r="207" s="14" customFormat="1">
      <c r="A207" s="14"/>
      <c r="B207" s="246"/>
      <c r="C207" s="247"/>
      <c r="D207" s="236" t="s">
        <v>131</v>
      </c>
      <c r="E207" s="248" t="s">
        <v>1</v>
      </c>
      <c r="F207" s="249" t="s">
        <v>241</v>
      </c>
      <c r="G207" s="247"/>
      <c r="H207" s="248" t="s">
        <v>1</v>
      </c>
      <c r="I207" s="250"/>
      <c r="J207" s="247"/>
      <c r="K207" s="247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131</v>
      </c>
      <c r="AU207" s="255" t="s">
        <v>85</v>
      </c>
      <c r="AV207" s="14" t="s">
        <v>83</v>
      </c>
      <c r="AW207" s="14" t="s">
        <v>32</v>
      </c>
      <c r="AX207" s="14" t="s">
        <v>75</v>
      </c>
      <c r="AY207" s="255" t="s">
        <v>123</v>
      </c>
    </row>
    <row r="208" s="2" customFormat="1" ht="16.5" customHeight="1">
      <c r="A208" s="38"/>
      <c r="B208" s="39"/>
      <c r="C208" s="267" t="s">
        <v>8</v>
      </c>
      <c r="D208" s="267" t="s">
        <v>242</v>
      </c>
      <c r="E208" s="268" t="s">
        <v>243</v>
      </c>
      <c r="F208" s="269" t="s">
        <v>244</v>
      </c>
      <c r="G208" s="270" t="s">
        <v>174</v>
      </c>
      <c r="H208" s="271">
        <v>39.140000000000001</v>
      </c>
      <c r="I208" s="272"/>
      <c r="J208" s="273">
        <f>ROUND(I208*H208,2)</f>
        <v>0</v>
      </c>
      <c r="K208" s="274"/>
      <c r="L208" s="275"/>
      <c r="M208" s="276" t="s">
        <v>1</v>
      </c>
      <c r="N208" s="277" t="s">
        <v>40</v>
      </c>
      <c r="O208" s="91"/>
      <c r="P208" s="230">
        <f>O208*H208</f>
        <v>0</v>
      </c>
      <c r="Q208" s="230">
        <v>0.0025899999999999999</v>
      </c>
      <c r="R208" s="230">
        <f>Q208*H208</f>
        <v>0.10137259999999999</v>
      </c>
      <c r="S208" s="230">
        <v>0</v>
      </c>
      <c r="T208" s="23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2" t="s">
        <v>166</v>
      </c>
      <c r="AT208" s="232" t="s">
        <v>242</v>
      </c>
      <c r="AU208" s="232" t="s">
        <v>85</v>
      </c>
      <c r="AY208" s="17" t="s">
        <v>123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7" t="s">
        <v>83</v>
      </c>
      <c r="BK208" s="233">
        <f>ROUND(I208*H208,2)</f>
        <v>0</v>
      </c>
      <c r="BL208" s="17" t="s">
        <v>129</v>
      </c>
      <c r="BM208" s="232" t="s">
        <v>245</v>
      </c>
    </row>
    <row r="209" s="13" customFormat="1">
      <c r="A209" s="13"/>
      <c r="B209" s="234"/>
      <c r="C209" s="235"/>
      <c r="D209" s="236" t="s">
        <v>131</v>
      </c>
      <c r="E209" s="235"/>
      <c r="F209" s="238" t="s">
        <v>246</v>
      </c>
      <c r="G209" s="235"/>
      <c r="H209" s="239">
        <v>39.140000000000001</v>
      </c>
      <c r="I209" s="240"/>
      <c r="J209" s="235"/>
      <c r="K209" s="235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131</v>
      </c>
      <c r="AU209" s="245" t="s">
        <v>85</v>
      </c>
      <c r="AV209" s="13" t="s">
        <v>85</v>
      </c>
      <c r="AW209" s="13" t="s">
        <v>4</v>
      </c>
      <c r="AX209" s="13" t="s">
        <v>83</v>
      </c>
      <c r="AY209" s="245" t="s">
        <v>123</v>
      </c>
    </row>
    <row r="210" s="2" customFormat="1" ht="16.5" customHeight="1">
      <c r="A210" s="38"/>
      <c r="B210" s="39"/>
      <c r="C210" s="220" t="s">
        <v>247</v>
      </c>
      <c r="D210" s="220" t="s">
        <v>125</v>
      </c>
      <c r="E210" s="221" t="s">
        <v>248</v>
      </c>
      <c r="F210" s="222" t="s">
        <v>249</v>
      </c>
      <c r="G210" s="223" t="s">
        <v>250</v>
      </c>
      <c r="H210" s="224">
        <v>1</v>
      </c>
      <c r="I210" s="225"/>
      <c r="J210" s="226">
        <f>ROUND(I210*H210,2)</f>
        <v>0</v>
      </c>
      <c r="K210" s="227"/>
      <c r="L210" s="44"/>
      <c r="M210" s="228" t="s">
        <v>1</v>
      </c>
      <c r="N210" s="229" t="s">
        <v>40</v>
      </c>
      <c r="O210" s="91"/>
      <c r="P210" s="230">
        <f>O210*H210</f>
        <v>0</v>
      </c>
      <c r="Q210" s="230">
        <v>0.034009999999999999</v>
      </c>
      <c r="R210" s="230">
        <f>Q210*H210</f>
        <v>0.034009999999999999</v>
      </c>
      <c r="S210" s="230">
        <v>0</v>
      </c>
      <c r="T210" s="23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2" t="s">
        <v>129</v>
      </c>
      <c r="AT210" s="232" t="s">
        <v>125</v>
      </c>
      <c r="AU210" s="232" t="s">
        <v>85</v>
      </c>
      <c r="AY210" s="17" t="s">
        <v>123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7" t="s">
        <v>83</v>
      </c>
      <c r="BK210" s="233">
        <f>ROUND(I210*H210,2)</f>
        <v>0</v>
      </c>
      <c r="BL210" s="17" t="s">
        <v>129</v>
      </c>
      <c r="BM210" s="232" t="s">
        <v>251</v>
      </c>
    </row>
    <row r="211" s="13" customFormat="1">
      <c r="A211" s="13"/>
      <c r="B211" s="234"/>
      <c r="C211" s="235"/>
      <c r="D211" s="236" t="s">
        <v>131</v>
      </c>
      <c r="E211" s="237" t="s">
        <v>1</v>
      </c>
      <c r="F211" s="238" t="s">
        <v>83</v>
      </c>
      <c r="G211" s="235"/>
      <c r="H211" s="239">
        <v>1</v>
      </c>
      <c r="I211" s="240"/>
      <c r="J211" s="235"/>
      <c r="K211" s="235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131</v>
      </c>
      <c r="AU211" s="245" t="s">
        <v>85</v>
      </c>
      <c r="AV211" s="13" t="s">
        <v>85</v>
      </c>
      <c r="AW211" s="13" t="s">
        <v>32</v>
      </c>
      <c r="AX211" s="13" t="s">
        <v>83</v>
      </c>
      <c r="AY211" s="245" t="s">
        <v>123</v>
      </c>
    </row>
    <row r="212" s="14" customFormat="1">
      <c r="A212" s="14"/>
      <c r="B212" s="246"/>
      <c r="C212" s="247"/>
      <c r="D212" s="236" t="s">
        <v>131</v>
      </c>
      <c r="E212" s="248" t="s">
        <v>1</v>
      </c>
      <c r="F212" s="249" t="s">
        <v>252</v>
      </c>
      <c r="G212" s="247"/>
      <c r="H212" s="248" t="s">
        <v>1</v>
      </c>
      <c r="I212" s="250"/>
      <c r="J212" s="247"/>
      <c r="K212" s="247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131</v>
      </c>
      <c r="AU212" s="255" t="s">
        <v>85</v>
      </c>
      <c r="AV212" s="14" t="s">
        <v>83</v>
      </c>
      <c r="AW212" s="14" t="s">
        <v>32</v>
      </c>
      <c r="AX212" s="14" t="s">
        <v>75</v>
      </c>
      <c r="AY212" s="255" t="s">
        <v>123</v>
      </c>
    </row>
    <row r="213" s="2" customFormat="1" ht="24.15" customHeight="1">
      <c r="A213" s="38"/>
      <c r="B213" s="39"/>
      <c r="C213" s="220" t="s">
        <v>253</v>
      </c>
      <c r="D213" s="220" t="s">
        <v>125</v>
      </c>
      <c r="E213" s="221" t="s">
        <v>254</v>
      </c>
      <c r="F213" s="222" t="s">
        <v>255</v>
      </c>
      <c r="G213" s="223" t="s">
        <v>196</v>
      </c>
      <c r="H213" s="224">
        <v>2</v>
      </c>
      <c r="I213" s="225"/>
      <c r="J213" s="226">
        <f>ROUND(I213*H213,2)</f>
        <v>0</v>
      </c>
      <c r="K213" s="227"/>
      <c r="L213" s="44"/>
      <c r="M213" s="228" t="s">
        <v>1</v>
      </c>
      <c r="N213" s="229" t="s">
        <v>40</v>
      </c>
      <c r="O213" s="91"/>
      <c r="P213" s="230">
        <f>O213*H213</f>
        <v>0</v>
      </c>
      <c r="Q213" s="230">
        <v>0.034009999999999999</v>
      </c>
      <c r="R213" s="230">
        <f>Q213*H213</f>
        <v>0.068019999999999997</v>
      </c>
      <c r="S213" s="230">
        <v>0</v>
      </c>
      <c r="T213" s="231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2" t="s">
        <v>129</v>
      </c>
      <c r="AT213" s="232" t="s">
        <v>125</v>
      </c>
      <c r="AU213" s="232" t="s">
        <v>85</v>
      </c>
      <c r="AY213" s="17" t="s">
        <v>123</v>
      </c>
      <c r="BE213" s="233">
        <f>IF(N213="základní",J213,0)</f>
        <v>0</v>
      </c>
      <c r="BF213" s="233">
        <f>IF(N213="snížená",J213,0)</f>
        <v>0</v>
      </c>
      <c r="BG213" s="233">
        <f>IF(N213="zákl. přenesená",J213,0)</f>
        <v>0</v>
      </c>
      <c r="BH213" s="233">
        <f>IF(N213="sníž. přenesená",J213,0)</f>
        <v>0</v>
      </c>
      <c r="BI213" s="233">
        <f>IF(N213="nulová",J213,0)</f>
        <v>0</v>
      </c>
      <c r="BJ213" s="17" t="s">
        <v>83</v>
      </c>
      <c r="BK213" s="233">
        <f>ROUND(I213*H213,2)</f>
        <v>0</v>
      </c>
      <c r="BL213" s="17" t="s">
        <v>129</v>
      </c>
      <c r="BM213" s="232" t="s">
        <v>256</v>
      </c>
    </row>
    <row r="214" s="12" customFormat="1" ht="22.8" customHeight="1">
      <c r="A214" s="12"/>
      <c r="B214" s="205"/>
      <c r="C214" s="206"/>
      <c r="D214" s="207" t="s">
        <v>74</v>
      </c>
      <c r="E214" s="218" t="s">
        <v>171</v>
      </c>
      <c r="F214" s="218" t="s">
        <v>257</v>
      </c>
      <c r="G214" s="206"/>
      <c r="H214" s="206"/>
      <c r="I214" s="209"/>
      <c r="J214" s="219">
        <f>BK214</f>
        <v>0</v>
      </c>
      <c r="K214" s="206"/>
      <c r="L214" s="210"/>
      <c r="M214" s="211"/>
      <c r="N214" s="212"/>
      <c r="O214" s="212"/>
      <c r="P214" s="213">
        <f>SUM(P215:P217)</f>
        <v>0</v>
      </c>
      <c r="Q214" s="212"/>
      <c r="R214" s="213">
        <f>SUM(R215:R217)</f>
        <v>0</v>
      </c>
      <c r="S214" s="212"/>
      <c r="T214" s="214">
        <f>SUM(T215:T217)</f>
        <v>9.9120000000000008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5" t="s">
        <v>83</v>
      </c>
      <c r="AT214" s="216" t="s">
        <v>74</v>
      </c>
      <c r="AU214" s="216" t="s">
        <v>83</v>
      </c>
      <c r="AY214" s="215" t="s">
        <v>123</v>
      </c>
      <c r="BK214" s="217">
        <f>SUM(BK215:BK217)</f>
        <v>0</v>
      </c>
    </row>
    <row r="215" s="2" customFormat="1" ht="24.15" customHeight="1">
      <c r="A215" s="38"/>
      <c r="B215" s="39"/>
      <c r="C215" s="220" t="s">
        <v>258</v>
      </c>
      <c r="D215" s="220" t="s">
        <v>125</v>
      </c>
      <c r="E215" s="221" t="s">
        <v>259</v>
      </c>
      <c r="F215" s="222" t="s">
        <v>260</v>
      </c>
      <c r="G215" s="223" t="s">
        <v>196</v>
      </c>
      <c r="H215" s="224">
        <v>59</v>
      </c>
      <c r="I215" s="225"/>
      <c r="J215" s="226">
        <f>ROUND(I215*H215,2)</f>
        <v>0</v>
      </c>
      <c r="K215" s="227"/>
      <c r="L215" s="44"/>
      <c r="M215" s="228" t="s">
        <v>1</v>
      </c>
      <c r="N215" s="229" t="s">
        <v>40</v>
      </c>
      <c r="O215" s="91"/>
      <c r="P215" s="230">
        <f>O215*H215</f>
        <v>0</v>
      </c>
      <c r="Q215" s="230">
        <v>0</v>
      </c>
      <c r="R215" s="230">
        <f>Q215*H215</f>
        <v>0</v>
      </c>
      <c r="S215" s="230">
        <v>0.16800000000000001</v>
      </c>
      <c r="T215" s="231">
        <f>S215*H215</f>
        <v>9.9120000000000008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2" t="s">
        <v>129</v>
      </c>
      <c r="AT215" s="232" t="s">
        <v>125</v>
      </c>
      <c r="AU215" s="232" t="s">
        <v>85</v>
      </c>
      <c r="AY215" s="17" t="s">
        <v>123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7" t="s">
        <v>83</v>
      </c>
      <c r="BK215" s="233">
        <f>ROUND(I215*H215,2)</f>
        <v>0</v>
      </c>
      <c r="BL215" s="17" t="s">
        <v>129</v>
      </c>
      <c r="BM215" s="232" t="s">
        <v>261</v>
      </c>
    </row>
    <row r="216" s="13" customFormat="1">
      <c r="A216" s="13"/>
      <c r="B216" s="234"/>
      <c r="C216" s="235"/>
      <c r="D216" s="236" t="s">
        <v>131</v>
      </c>
      <c r="E216" s="237" t="s">
        <v>1</v>
      </c>
      <c r="F216" s="238" t="s">
        <v>262</v>
      </c>
      <c r="G216" s="235"/>
      <c r="H216" s="239">
        <v>59</v>
      </c>
      <c r="I216" s="240"/>
      <c r="J216" s="235"/>
      <c r="K216" s="235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131</v>
      </c>
      <c r="AU216" s="245" t="s">
        <v>85</v>
      </c>
      <c r="AV216" s="13" t="s">
        <v>85</v>
      </c>
      <c r="AW216" s="13" t="s">
        <v>32</v>
      </c>
      <c r="AX216" s="13" t="s">
        <v>83</v>
      </c>
      <c r="AY216" s="245" t="s">
        <v>123</v>
      </c>
    </row>
    <row r="217" s="14" customFormat="1">
      <c r="A217" s="14"/>
      <c r="B217" s="246"/>
      <c r="C217" s="247"/>
      <c r="D217" s="236" t="s">
        <v>131</v>
      </c>
      <c r="E217" s="248" t="s">
        <v>1</v>
      </c>
      <c r="F217" s="249" t="s">
        <v>263</v>
      </c>
      <c r="G217" s="247"/>
      <c r="H217" s="248" t="s">
        <v>1</v>
      </c>
      <c r="I217" s="250"/>
      <c r="J217" s="247"/>
      <c r="K217" s="247"/>
      <c r="L217" s="251"/>
      <c r="M217" s="252"/>
      <c r="N217" s="253"/>
      <c r="O217" s="253"/>
      <c r="P217" s="253"/>
      <c r="Q217" s="253"/>
      <c r="R217" s="253"/>
      <c r="S217" s="253"/>
      <c r="T217" s="25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5" t="s">
        <v>131</v>
      </c>
      <c r="AU217" s="255" t="s">
        <v>85</v>
      </c>
      <c r="AV217" s="14" t="s">
        <v>83</v>
      </c>
      <c r="AW217" s="14" t="s">
        <v>32</v>
      </c>
      <c r="AX217" s="14" t="s">
        <v>75</v>
      </c>
      <c r="AY217" s="255" t="s">
        <v>123</v>
      </c>
    </row>
    <row r="218" s="12" customFormat="1" ht="22.8" customHeight="1">
      <c r="A218" s="12"/>
      <c r="B218" s="205"/>
      <c r="C218" s="206"/>
      <c r="D218" s="207" t="s">
        <v>74</v>
      </c>
      <c r="E218" s="218" t="s">
        <v>264</v>
      </c>
      <c r="F218" s="218" t="s">
        <v>265</v>
      </c>
      <c r="G218" s="206"/>
      <c r="H218" s="206"/>
      <c r="I218" s="209"/>
      <c r="J218" s="219">
        <f>BK218</f>
        <v>0</v>
      </c>
      <c r="K218" s="206"/>
      <c r="L218" s="210"/>
      <c r="M218" s="211"/>
      <c r="N218" s="212"/>
      <c r="O218" s="212"/>
      <c r="P218" s="213">
        <f>SUM(P219:P228)</f>
        <v>0</v>
      </c>
      <c r="Q218" s="212"/>
      <c r="R218" s="213">
        <f>SUM(R219:R228)</f>
        <v>0</v>
      </c>
      <c r="S218" s="212"/>
      <c r="T218" s="214">
        <f>SUM(T219:T228)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83</v>
      </c>
      <c r="AT218" s="216" t="s">
        <v>74</v>
      </c>
      <c r="AU218" s="216" t="s">
        <v>83</v>
      </c>
      <c r="AY218" s="215" t="s">
        <v>123</v>
      </c>
      <c r="BK218" s="217">
        <f>SUM(BK219:BK228)</f>
        <v>0</v>
      </c>
    </row>
    <row r="219" s="2" customFormat="1" ht="16.5" customHeight="1">
      <c r="A219" s="38"/>
      <c r="B219" s="39"/>
      <c r="C219" s="220" t="s">
        <v>266</v>
      </c>
      <c r="D219" s="220" t="s">
        <v>125</v>
      </c>
      <c r="E219" s="221" t="s">
        <v>267</v>
      </c>
      <c r="F219" s="222" t="s">
        <v>268</v>
      </c>
      <c r="G219" s="223" t="s">
        <v>269</v>
      </c>
      <c r="H219" s="224">
        <v>1</v>
      </c>
      <c r="I219" s="225"/>
      <c r="J219" s="226">
        <f>ROUND(I219*H219,2)</f>
        <v>0</v>
      </c>
      <c r="K219" s="227"/>
      <c r="L219" s="44"/>
      <c r="M219" s="228" t="s">
        <v>1</v>
      </c>
      <c r="N219" s="229" t="s">
        <v>40</v>
      </c>
      <c r="O219" s="91"/>
      <c r="P219" s="230">
        <f>O219*H219</f>
        <v>0</v>
      </c>
      <c r="Q219" s="230">
        <v>0</v>
      </c>
      <c r="R219" s="230">
        <f>Q219*H219</f>
        <v>0</v>
      </c>
      <c r="S219" s="230">
        <v>0</v>
      </c>
      <c r="T219" s="231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2" t="s">
        <v>129</v>
      </c>
      <c r="AT219" s="232" t="s">
        <v>125</v>
      </c>
      <c r="AU219" s="232" t="s">
        <v>85</v>
      </c>
      <c r="AY219" s="17" t="s">
        <v>123</v>
      </c>
      <c r="BE219" s="233">
        <f>IF(N219="základní",J219,0)</f>
        <v>0</v>
      </c>
      <c r="BF219" s="233">
        <f>IF(N219="snížená",J219,0)</f>
        <v>0</v>
      </c>
      <c r="BG219" s="233">
        <f>IF(N219="zákl. přenesená",J219,0)</f>
        <v>0</v>
      </c>
      <c r="BH219" s="233">
        <f>IF(N219="sníž. přenesená",J219,0)</f>
        <v>0</v>
      </c>
      <c r="BI219" s="233">
        <f>IF(N219="nulová",J219,0)</f>
        <v>0</v>
      </c>
      <c r="BJ219" s="17" t="s">
        <v>83</v>
      </c>
      <c r="BK219" s="233">
        <f>ROUND(I219*H219,2)</f>
        <v>0</v>
      </c>
      <c r="BL219" s="17" t="s">
        <v>129</v>
      </c>
      <c r="BM219" s="232" t="s">
        <v>270</v>
      </c>
    </row>
    <row r="220" s="13" customFormat="1">
      <c r="A220" s="13"/>
      <c r="B220" s="234"/>
      <c r="C220" s="235"/>
      <c r="D220" s="236" t="s">
        <v>131</v>
      </c>
      <c r="E220" s="237" t="s">
        <v>1</v>
      </c>
      <c r="F220" s="238" t="s">
        <v>83</v>
      </c>
      <c r="G220" s="235"/>
      <c r="H220" s="239">
        <v>1</v>
      </c>
      <c r="I220" s="240"/>
      <c r="J220" s="235"/>
      <c r="K220" s="235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131</v>
      </c>
      <c r="AU220" s="245" t="s">
        <v>85</v>
      </c>
      <c r="AV220" s="13" t="s">
        <v>85</v>
      </c>
      <c r="AW220" s="13" t="s">
        <v>32</v>
      </c>
      <c r="AX220" s="13" t="s">
        <v>83</v>
      </c>
      <c r="AY220" s="245" t="s">
        <v>123</v>
      </c>
    </row>
    <row r="221" s="14" customFormat="1">
      <c r="A221" s="14"/>
      <c r="B221" s="246"/>
      <c r="C221" s="247"/>
      <c r="D221" s="236" t="s">
        <v>131</v>
      </c>
      <c r="E221" s="248" t="s">
        <v>1</v>
      </c>
      <c r="F221" s="249" t="s">
        <v>271</v>
      </c>
      <c r="G221" s="247"/>
      <c r="H221" s="248" t="s">
        <v>1</v>
      </c>
      <c r="I221" s="250"/>
      <c r="J221" s="247"/>
      <c r="K221" s="247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131</v>
      </c>
      <c r="AU221" s="255" t="s">
        <v>85</v>
      </c>
      <c r="AV221" s="14" t="s">
        <v>83</v>
      </c>
      <c r="AW221" s="14" t="s">
        <v>32</v>
      </c>
      <c r="AX221" s="14" t="s">
        <v>75</v>
      </c>
      <c r="AY221" s="255" t="s">
        <v>123</v>
      </c>
    </row>
    <row r="222" s="14" customFormat="1">
      <c r="A222" s="14"/>
      <c r="B222" s="246"/>
      <c r="C222" s="247"/>
      <c r="D222" s="236" t="s">
        <v>131</v>
      </c>
      <c r="E222" s="248" t="s">
        <v>1</v>
      </c>
      <c r="F222" s="249" t="s">
        <v>272</v>
      </c>
      <c r="G222" s="247"/>
      <c r="H222" s="248" t="s">
        <v>1</v>
      </c>
      <c r="I222" s="250"/>
      <c r="J222" s="247"/>
      <c r="K222" s="247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131</v>
      </c>
      <c r="AU222" s="255" t="s">
        <v>85</v>
      </c>
      <c r="AV222" s="14" t="s">
        <v>83</v>
      </c>
      <c r="AW222" s="14" t="s">
        <v>32</v>
      </c>
      <c r="AX222" s="14" t="s">
        <v>75</v>
      </c>
      <c r="AY222" s="255" t="s">
        <v>123</v>
      </c>
    </row>
    <row r="223" s="14" customFormat="1">
      <c r="A223" s="14"/>
      <c r="B223" s="246"/>
      <c r="C223" s="247"/>
      <c r="D223" s="236" t="s">
        <v>131</v>
      </c>
      <c r="E223" s="248" t="s">
        <v>1</v>
      </c>
      <c r="F223" s="249" t="s">
        <v>273</v>
      </c>
      <c r="G223" s="247"/>
      <c r="H223" s="248" t="s">
        <v>1</v>
      </c>
      <c r="I223" s="250"/>
      <c r="J223" s="247"/>
      <c r="K223" s="247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131</v>
      </c>
      <c r="AU223" s="255" t="s">
        <v>85</v>
      </c>
      <c r="AV223" s="14" t="s">
        <v>83</v>
      </c>
      <c r="AW223" s="14" t="s">
        <v>32</v>
      </c>
      <c r="AX223" s="14" t="s">
        <v>75</v>
      </c>
      <c r="AY223" s="255" t="s">
        <v>123</v>
      </c>
    </row>
    <row r="224" s="14" customFormat="1">
      <c r="A224" s="14"/>
      <c r="B224" s="246"/>
      <c r="C224" s="247"/>
      <c r="D224" s="236" t="s">
        <v>131</v>
      </c>
      <c r="E224" s="248" t="s">
        <v>1</v>
      </c>
      <c r="F224" s="249" t="s">
        <v>274</v>
      </c>
      <c r="G224" s="247"/>
      <c r="H224" s="248" t="s">
        <v>1</v>
      </c>
      <c r="I224" s="250"/>
      <c r="J224" s="247"/>
      <c r="K224" s="247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131</v>
      </c>
      <c r="AU224" s="255" t="s">
        <v>85</v>
      </c>
      <c r="AV224" s="14" t="s">
        <v>83</v>
      </c>
      <c r="AW224" s="14" t="s">
        <v>32</v>
      </c>
      <c r="AX224" s="14" t="s">
        <v>75</v>
      </c>
      <c r="AY224" s="255" t="s">
        <v>123</v>
      </c>
    </row>
    <row r="225" s="14" customFormat="1">
      <c r="A225" s="14"/>
      <c r="B225" s="246"/>
      <c r="C225" s="247"/>
      <c r="D225" s="236" t="s">
        <v>131</v>
      </c>
      <c r="E225" s="248" t="s">
        <v>1</v>
      </c>
      <c r="F225" s="249" t="s">
        <v>275</v>
      </c>
      <c r="G225" s="247"/>
      <c r="H225" s="248" t="s">
        <v>1</v>
      </c>
      <c r="I225" s="250"/>
      <c r="J225" s="247"/>
      <c r="K225" s="247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131</v>
      </c>
      <c r="AU225" s="255" t="s">
        <v>85</v>
      </c>
      <c r="AV225" s="14" t="s">
        <v>83</v>
      </c>
      <c r="AW225" s="14" t="s">
        <v>32</v>
      </c>
      <c r="AX225" s="14" t="s">
        <v>75</v>
      </c>
      <c r="AY225" s="255" t="s">
        <v>123</v>
      </c>
    </row>
    <row r="226" s="14" customFormat="1">
      <c r="A226" s="14"/>
      <c r="B226" s="246"/>
      <c r="C226" s="247"/>
      <c r="D226" s="236" t="s">
        <v>131</v>
      </c>
      <c r="E226" s="248" t="s">
        <v>1</v>
      </c>
      <c r="F226" s="249" t="s">
        <v>276</v>
      </c>
      <c r="G226" s="247"/>
      <c r="H226" s="248" t="s">
        <v>1</v>
      </c>
      <c r="I226" s="250"/>
      <c r="J226" s="247"/>
      <c r="K226" s="247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131</v>
      </c>
      <c r="AU226" s="255" t="s">
        <v>85</v>
      </c>
      <c r="AV226" s="14" t="s">
        <v>83</v>
      </c>
      <c r="AW226" s="14" t="s">
        <v>32</v>
      </c>
      <c r="AX226" s="14" t="s">
        <v>75</v>
      </c>
      <c r="AY226" s="255" t="s">
        <v>123</v>
      </c>
    </row>
    <row r="227" s="14" customFormat="1">
      <c r="A227" s="14"/>
      <c r="B227" s="246"/>
      <c r="C227" s="247"/>
      <c r="D227" s="236" t="s">
        <v>131</v>
      </c>
      <c r="E227" s="248" t="s">
        <v>1</v>
      </c>
      <c r="F227" s="249" t="s">
        <v>277</v>
      </c>
      <c r="G227" s="247"/>
      <c r="H227" s="248" t="s">
        <v>1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131</v>
      </c>
      <c r="AU227" s="255" t="s">
        <v>85</v>
      </c>
      <c r="AV227" s="14" t="s">
        <v>83</v>
      </c>
      <c r="AW227" s="14" t="s">
        <v>32</v>
      </c>
      <c r="AX227" s="14" t="s">
        <v>75</v>
      </c>
      <c r="AY227" s="255" t="s">
        <v>123</v>
      </c>
    </row>
    <row r="228" s="2" customFormat="1" ht="16.5" customHeight="1">
      <c r="A228" s="38"/>
      <c r="B228" s="39"/>
      <c r="C228" s="220" t="s">
        <v>278</v>
      </c>
      <c r="D228" s="220" t="s">
        <v>125</v>
      </c>
      <c r="E228" s="221" t="s">
        <v>279</v>
      </c>
      <c r="F228" s="222" t="s">
        <v>280</v>
      </c>
      <c r="G228" s="223" t="s">
        <v>281</v>
      </c>
      <c r="H228" s="224">
        <v>1</v>
      </c>
      <c r="I228" s="225"/>
      <c r="J228" s="226">
        <f>ROUND(I228*H228,2)</f>
        <v>0</v>
      </c>
      <c r="K228" s="227"/>
      <c r="L228" s="44"/>
      <c r="M228" s="228" t="s">
        <v>1</v>
      </c>
      <c r="N228" s="229" t="s">
        <v>40</v>
      </c>
      <c r="O228" s="91"/>
      <c r="P228" s="230">
        <f>O228*H228</f>
        <v>0</v>
      </c>
      <c r="Q228" s="230">
        <v>0</v>
      </c>
      <c r="R228" s="230">
        <f>Q228*H228</f>
        <v>0</v>
      </c>
      <c r="S228" s="230">
        <v>0</v>
      </c>
      <c r="T228" s="231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2" t="s">
        <v>129</v>
      </c>
      <c r="AT228" s="232" t="s">
        <v>125</v>
      </c>
      <c r="AU228" s="232" t="s">
        <v>85</v>
      </c>
      <c r="AY228" s="17" t="s">
        <v>123</v>
      </c>
      <c r="BE228" s="233">
        <f>IF(N228="základní",J228,0)</f>
        <v>0</v>
      </c>
      <c r="BF228" s="233">
        <f>IF(N228="snížená",J228,0)</f>
        <v>0</v>
      </c>
      <c r="BG228" s="233">
        <f>IF(N228="zákl. přenesená",J228,0)</f>
        <v>0</v>
      </c>
      <c r="BH228" s="233">
        <f>IF(N228="sníž. přenesená",J228,0)</f>
        <v>0</v>
      </c>
      <c r="BI228" s="233">
        <f>IF(N228="nulová",J228,0)</f>
        <v>0</v>
      </c>
      <c r="BJ228" s="17" t="s">
        <v>83</v>
      </c>
      <c r="BK228" s="233">
        <f>ROUND(I228*H228,2)</f>
        <v>0</v>
      </c>
      <c r="BL228" s="17" t="s">
        <v>129</v>
      </c>
      <c r="BM228" s="232" t="s">
        <v>282</v>
      </c>
    </row>
    <row r="229" s="12" customFormat="1" ht="25.92" customHeight="1">
      <c r="A229" s="12"/>
      <c r="B229" s="205"/>
      <c r="C229" s="206"/>
      <c r="D229" s="207" t="s">
        <v>74</v>
      </c>
      <c r="E229" s="208" t="s">
        <v>242</v>
      </c>
      <c r="F229" s="208" t="s">
        <v>283</v>
      </c>
      <c r="G229" s="206"/>
      <c r="H229" s="206"/>
      <c r="I229" s="209"/>
      <c r="J229" s="192">
        <f>BK229</f>
        <v>0</v>
      </c>
      <c r="K229" s="206"/>
      <c r="L229" s="210"/>
      <c r="M229" s="211"/>
      <c r="N229" s="212"/>
      <c r="O229" s="212"/>
      <c r="P229" s="213">
        <f>P230</f>
        <v>0</v>
      </c>
      <c r="Q229" s="212"/>
      <c r="R229" s="213">
        <f>R230</f>
        <v>13.208919999999999</v>
      </c>
      <c r="S229" s="212"/>
      <c r="T229" s="214">
        <f>T230</f>
        <v>23.200000000000003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143</v>
      </c>
      <c r="AT229" s="216" t="s">
        <v>74</v>
      </c>
      <c r="AU229" s="216" t="s">
        <v>75</v>
      </c>
      <c r="AY229" s="215" t="s">
        <v>123</v>
      </c>
      <c r="BK229" s="217">
        <f>BK230</f>
        <v>0</v>
      </c>
    </row>
    <row r="230" s="12" customFormat="1" ht="22.8" customHeight="1">
      <c r="A230" s="12"/>
      <c r="B230" s="205"/>
      <c r="C230" s="206"/>
      <c r="D230" s="207" t="s">
        <v>74</v>
      </c>
      <c r="E230" s="218" t="s">
        <v>284</v>
      </c>
      <c r="F230" s="218" t="s">
        <v>285</v>
      </c>
      <c r="G230" s="206"/>
      <c r="H230" s="206"/>
      <c r="I230" s="209"/>
      <c r="J230" s="219">
        <f>BK230</f>
        <v>0</v>
      </c>
      <c r="K230" s="206"/>
      <c r="L230" s="210"/>
      <c r="M230" s="211"/>
      <c r="N230" s="212"/>
      <c r="O230" s="212"/>
      <c r="P230" s="213">
        <f>SUM(P231:P244)</f>
        <v>0</v>
      </c>
      <c r="Q230" s="212"/>
      <c r="R230" s="213">
        <f>SUM(R231:R244)</f>
        <v>13.208919999999999</v>
      </c>
      <c r="S230" s="212"/>
      <c r="T230" s="214">
        <f>SUM(T231:T244)</f>
        <v>23.200000000000003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143</v>
      </c>
      <c r="AT230" s="216" t="s">
        <v>74</v>
      </c>
      <c r="AU230" s="216" t="s">
        <v>83</v>
      </c>
      <c r="AY230" s="215" t="s">
        <v>123</v>
      </c>
      <c r="BK230" s="217">
        <f>SUM(BK231:BK244)</f>
        <v>0</v>
      </c>
    </row>
    <row r="231" s="2" customFormat="1" ht="24.15" customHeight="1">
      <c r="A231" s="38"/>
      <c r="B231" s="39"/>
      <c r="C231" s="220" t="s">
        <v>286</v>
      </c>
      <c r="D231" s="220" t="s">
        <v>125</v>
      </c>
      <c r="E231" s="221" t="s">
        <v>287</v>
      </c>
      <c r="F231" s="222" t="s">
        <v>288</v>
      </c>
      <c r="G231" s="223" t="s">
        <v>174</v>
      </c>
      <c r="H231" s="224">
        <v>116</v>
      </c>
      <c r="I231" s="225"/>
      <c r="J231" s="226">
        <f>ROUND(I231*H231,2)</f>
        <v>0</v>
      </c>
      <c r="K231" s="227"/>
      <c r="L231" s="44"/>
      <c r="M231" s="228" t="s">
        <v>1</v>
      </c>
      <c r="N231" s="229" t="s">
        <v>40</v>
      </c>
      <c r="O231" s="91"/>
      <c r="P231" s="230">
        <f>O231*H231</f>
        <v>0</v>
      </c>
      <c r="Q231" s="230">
        <v>0.085309999999999997</v>
      </c>
      <c r="R231" s="230">
        <f>Q231*H231</f>
        <v>9.8959599999999988</v>
      </c>
      <c r="S231" s="230">
        <v>0</v>
      </c>
      <c r="T231" s="23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2" t="s">
        <v>289</v>
      </c>
      <c r="AT231" s="232" t="s">
        <v>125</v>
      </c>
      <c r="AU231" s="232" t="s">
        <v>85</v>
      </c>
      <c r="AY231" s="17" t="s">
        <v>123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7" t="s">
        <v>83</v>
      </c>
      <c r="BK231" s="233">
        <f>ROUND(I231*H231,2)</f>
        <v>0</v>
      </c>
      <c r="BL231" s="17" t="s">
        <v>289</v>
      </c>
      <c r="BM231" s="232" t="s">
        <v>290</v>
      </c>
    </row>
    <row r="232" s="13" customFormat="1">
      <c r="A232" s="13"/>
      <c r="B232" s="234"/>
      <c r="C232" s="235"/>
      <c r="D232" s="236" t="s">
        <v>131</v>
      </c>
      <c r="E232" s="237" t="s">
        <v>1</v>
      </c>
      <c r="F232" s="238" t="s">
        <v>291</v>
      </c>
      <c r="G232" s="235"/>
      <c r="H232" s="239">
        <v>116</v>
      </c>
      <c r="I232" s="240"/>
      <c r="J232" s="235"/>
      <c r="K232" s="235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131</v>
      </c>
      <c r="AU232" s="245" t="s">
        <v>85</v>
      </c>
      <c r="AV232" s="13" t="s">
        <v>85</v>
      </c>
      <c r="AW232" s="13" t="s">
        <v>32</v>
      </c>
      <c r="AX232" s="13" t="s">
        <v>83</v>
      </c>
      <c r="AY232" s="245" t="s">
        <v>123</v>
      </c>
    </row>
    <row r="233" s="14" customFormat="1">
      <c r="A233" s="14"/>
      <c r="B233" s="246"/>
      <c r="C233" s="247"/>
      <c r="D233" s="236" t="s">
        <v>131</v>
      </c>
      <c r="E233" s="248" t="s">
        <v>1</v>
      </c>
      <c r="F233" s="249" t="s">
        <v>292</v>
      </c>
      <c r="G233" s="247"/>
      <c r="H233" s="248" t="s">
        <v>1</v>
      </c>
      <c r="I233" s="250"/>
      <c r="J233" s="247"/>
      <c r="K233" s="247"/>
      <c r="L233" s="251"/>
      <c r="M233" s="252"/>
      <c r="N233" s="253"/>
      <c r="O233" s="253"/>
      <c r="P233" s="253"/>
      <c r="Q233" s="253"/>
      <c r="R233" s="253"/>
      <c r="S233" s="253"/>
      <c r="T233" s="25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5" t="s">
        <v>131</v>
      </c>
      <c r="AU233" s="255" t="s">
        <v>85</v>
      </c>
      <c r="AV233" s="14" t="s">
        <v>83</v>
      </c>
      <c r="AW233" s="14" t="s">
        <v>32</v>
      </c>
      <c r="AX233" s="14" t="s">
        <v>75</v>
      </c>
      <c r="AY233" s="255" t="s">
        <v>123</v>
      </c>
    </row>
    <row r="234" s="2" customFormat="1" ht="16.5" customHeight="1">
      <c r="A234" s="38"/>
      <c r="B234" s="39"/>
      <c r="C234" s="267" t="s">
        <v>293</v>
      </c>
      <c r="D234" s="267" t="s">
        <v>242</v>
      </c>
      <c r="E234" s="268" t="s">
        <v>294</v>
      </c>
      <c r="F234" s="269" t="s">
        <v>295</v>
      </c>
      <c r="G234" s="270" t="s">
        <v>174</v>
      </c>
      <c r="H234" s="271">
        <v>118.31999999999999</v>
      </c>
      <c r="I234" s="272"/>
      <c r="J234" s="273">
        <f>ROUND(I234*H234,2)</f>
        <v>0</v>
      </c>
      <c r="K234" s="274"/>
      <c r="L234" s="275"/>
      <c r="M234" s="276" t="s">
        <v>1</v>
      </c>
      <c r="N234" s="277" t="s">
        <v>40</v>
      </c>
      <c r="O234" s="91"/>
      <c r="P234" s="230">
        <f>O234*H234</f>
        <v>0</v>
      </c>
      <c r="Q234" s="230">
        <v>0.028000000000000001</v>
      </c>
      <c r="R234" s="230">
        <f>Q234*H234</f>
        <v>3.3129599999999999</v>
      </c>
      <c r="S234" s="230">
        <v>0</v>
      </c>
      <c r="T234" s="23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2" t="s">
        <v>296</v>
      </c>
      <c r="AT234" s="232" t="s">
        <v>242</v>
      </c>
      <c r="AU234" s="232" t="s">
        <v>85</v>
      </c>
      <c r="AY234" s="17" t="s">
        <v>123</v>
      </c>
      <c r="BE234" s="233">
        <f>IF(N234="základní",J234,0)</f>
        <v>0</v>
      </c>
      <c r="BF234" s="233">
        <f>IF(N234="snížená",J234,0)</f>
        <v>0</v>
      </c>
      <c r="BG234" s="233">
        <f>IF(N234="zákl. přenesená",J234,0)</f>
        <v>0</v>
      </c>
      <c r="BH234" s="233">
        <f>IF(N234="sníž. přenesená",J234,0)</f>
        <v>0</v>
      </c>
      <c r="BI234" s="233">
        <f>IF(N234="nulová",J234,0)</f>
        <v>0</v>
      </c>
      <c r="BJ234" s="17" t="s">
        <v>83</v>
      </c>
      <c r="BK234" s="233">
        <f>ROUND(I234*H234,2)</f>
        <v>0</v>
      </c>
      <c r="BL234" s="17" t="s">
        <v>296</v>
      </c>
      <c r="BM234" s="232" t="s">
        <v>297</v>
      </c>
    </row>
    <row r="235" s="13" customFormat="1">
      <c r="A235" s="13"/>
      <c r="B235" s="234"/>
      <c r="C235" s="235"/>
      <c r="D235" s="236" t="s">
        <v>131</v>
      </c>
      <c r="E235" s="235"/>
      <c r="F235" s="238" t="s">
        <v>298</v>
      </c>
      <c r="G235" s="235"/>
      <c r="H235" s="239">
        <v>118.31999999999999</v>
      </c>
      <c r="I235" s="240"/>
      <c r="J235" s="235"/>
      <c r="K235" s="235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131</v>
      </c>
      <c r="AU235" s="245" t="s">
        <v>85</v>
      </c>
      <c r="AV235" s="13" t="s">
        <v>85</v>
      </c>
      <c r="AW235" s="13" t="s">
        <v>4</v>
      </c>
      <c r="AX235" s="13" t="s">
        <v>83</v>
      </c>
      <c r="AY235" s="245" t="s">
        <v>123</v>
      </c>
    </row>
    <row r="236" s="2" customFormat="1" ht="37.8" customHeight="1">
      <c r="A236" s="38"/>
      <c r="B236" s="39"/>
      <c r="C236" s="220" t="s">
        <v>83</v>
      </c>
      <c r="D236" s="220" t="s">
        <v>125</v>
      </c>
      <c r="E236" s="221" t="s">
        <v>299</v>
      </c>
      <c r="F236" s="222" t="s">
        <v>300</v>
      </c>
      <c r="G236" s="223" t="s">
        <v>174</v>
      </c>
      <c r="H236" s="224">
        <v>116</v>
      </c>
      <c r="I236" s="225"/>
      <c r="J236" s="226">
        <f>ROUND(I236*H236,2)</f>
        <v>0</v>
      </c>
      <c r="K236" s="227"/>
      <c r="L236" s="44"/>
      <c r="M236" s="228" t="s">
        <v>1</v>
      </c>
      <c r="N236" s="229" t="s">
        <v>40</v>
      </c>
      <c r="O236" s="91"/>
      <c r="P236" s="230">
        <f>O236*H236</f>
        <v>0</v>
      </c>
      <c r="Q236" s="230">
        <v>0</v>
      </c>
      <c r="R236" s="230">
        <f>Q236*H236</f>
        <v>0</v>
      </c>
      <c r="S236" s="230">
        <v>0.20000000000000001</v>
      </c>
      <c r="T236" s="231">
        <f>S236*H236</f>
        <v>23.200000000000003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2" t="s">
        <v>289</v>
      </c>
      <c r="AT236" s="232" t="s">
        <v>125</v>
      </c>
      <c r="AU236" s="232" t="s">
        <v>85</v>
      </c>
      <c r="AY236" s="17" t="s">
        <v>123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7" t="s">
        <v>83</v>
      </c>
      <c r="BK236" s="233">
        <f>ROUND(I236*H236,2)</f>
        <v>0</v>
      </c>
      <c r="BL236" s="17" t="s">
        <v>289</v>
      </c>
      <c r="BM236" s="232" t="s">
        <v>301</v>
      </c>
    </row>
    <row r="237" s="13" customFormat="1">
      <c r="A237" s="13"/>
      <c r="B237" s="234"/>
      <c r="C237" s="235"/>
      <c r="D237" s="236" t="s">
        <v>131</v>
      </c>
      <c r="E237" s="237" t="s">
        <v>1</v>
      </c>
      <c r="F237" s="238" t="s">
        <v>291</v>
      </c>
      <c r="G237" s="235"/>
      <c r="H237" s="239">
        <v>116</v>
      </c>
      <c r="I237" s="240"/>
      <c r="J237" s="235"/>
      <c r="K237" s="235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131</v>
      </c>
      <c r="AU237" s="245" t="s">
        <v>85</v>
      </c>
      <c r="AV237" s="13" t="s">
        <v>85</v>
      </c>
      <c r="AW237" s="13" t="s">
        <v>32</v>
      </c>
      <c r="AX237" s="13" t="s">
        <v>83</v>
      </c>
      <c r="AY237" s="245" t="s">
        <v>123</v>
      </c>
    </row>
    <row r="238" s="14" customFormat="1">
      <c r="A238" s="14"/>
      <c r="B238" s="246"/>
      <c r="C238" s="247"/>
      <c r="D238" s="236" t="s">
        <v>131</v>
      </c>
      <c r="E238" s="248" t="s">
        <v>1</v>
      </c>
      <c r="F238" s="249" t="s">
        <v>302</v>
      </c>
      <c r="G238" s="247"/>
      <c r="H238" s="248" t="s">
        <v>1</v>
      </c>
      <c r="I238" s="250"/>
      <c r="J238" s="247"/>
      <c r="K238" s="247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131</v>
      </c>
      <c r="AU238" s="255" t="s">
        <v>85</v>
      </c>
      <c r="AV238" s="14" t="s">
        <v>83</v>
      </c>
      <c r="AW238" s="14" t="s">
        <v>32</v>
      </c>
      <c r="AX238" s="14" t="s">
        <v>75</v>
      </c>
      <c r="AY238" s="255" t="s">
        <v>123</v>
      </c>
    </row>
    <row r="239" s="2" customFormat="1" ht="33" customHeight="1">
      <c r="A239" s="38"/>
      <c r="B239" s="39"/>
      <c r="C239" s="220" t="s">
        <v>303</v>
      </c>
      <c r="D239" s="220" t="s">
        <v>125</v>
      </c>
      <c r="E239" s="221" t="s">
        <v>304</v>
      </c>
      <c r="F239" s="222" t="s">
        <v>305</v>
      </c>
      <c r="G239" s="223" t="s">
        <v>306</v>
      </c>
      <c r="H239" s="224">
        <v>63.997999999999998</v>
      </c>
      <c r="I239" s="225"/>
      <c r="J239" s="226">
        <f>ROUND(I239*H239,2)</f>
        <v>0</v>
      </c>
      <c r="K239" s="227"/>
      <c r="L239" s="44"/>
      <c r="M239" s="228" t="s">
        <v>1</v>
      </c>
      <c r="N239" s="229" t="s">
        <v>40</v>
      </c>
      <c r="O239" s="91"/>
      <c r="P239" s="230">
        <f>O239*H239</f>
        <v>0</v>
      </c>
      <c r="Q239" s="230">
        <v>0</v>
      </c>
      <c r="R239" s="230">
        <f>Q239*H239</f>
        <v>0</v>
      </c>
      <c r="S239" s="230">
        <v>0</v>
      </c>
      <c r="T239" s="231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2" t="s">
        <v>289</v>
      </c>
      <c r="AT239" s="232" t="s">
        <v>125</v>
      </c>
      <c r="AU239" s="232" t="s">
        <v>85</v>
      </c>
      <c r="AY239" s="17" t="s">
        <v>123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7" t="s">
        <v>83</v>
      </c>
      <c r="BK239" s="233">
        <f>ROUND(I239*H239,2)</f>
        <v>0</v>
      </c>
      <c r="BL239" s="17" t="s">
        <v>289</v>
      </c>
      <c r="BM239" s="232" t="s">
        <v>307</v>
      </c>
    </row>
    <row r="240" s="13" customFormat="1">
      <c r="A240" s="13"/>
      <c r="B240" s="234"/>
      <c r="C240" s="235"/>
      <c r="D240" s="236" t="s">
        <v>131</v>
      </c>
      <c r="E240" s="237" t="s">
        <v>1</v>
      </c>
      <c r="F240" s="238" t="s">
        <v>308</v>
      </c>
      <c r="G240" s="235"/>
      <c r="H240" s="239">
        <v>44.543999999999997</v>
      </c>
      <c r="I240" s="240"/>
      <c r="J240" s="235"/>
      <c r="K240" s="235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131</v>
      </c>
      <c r="AU240" s="245" t="s">
        <v>85</v>
      </c>
      <c r="AV240" s="13" t="s">
        <v>85</v>
      </c>
      <c r="AW240" s="13" t="s">
        <v>32</v>
      </c>
      <c r="AX240" s="13" t="s">
        <v>75</v>
      </c>
      <c r="AY240" s="245" t="s">
        <v>123</v>
      </c>
    </row>
    <row r="241" s="14" customFormat="1">
      <c r="A241" s="14"/>
      <c r="B241" s="246"/>
      <c r="C241" s="247"/>
      <c r="D241" s="236" t="s">
        <v>131</v>
      </c>
      <c r="E241" s="248" t="s">
        <v>1</v>
      </c>
      <c r="F241" s="249" t="s">
        <v>149</v>
      </c>
      <c r="G241" s="247"/>
      <c r="H241" s="248" t="s">
        <v>1</v>
      </c>
      <c r="I241" s="250"/>
      <c r="J241" s="247"/>
      <c r="K241" s="247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131</v>
      </c>
      <c r="AU241" s="255" t="s">
        <v>85</v>
      </c>
      <c r="AV241" s="14" t="s">
        <v>83</v>
      </c>
      <c r="AW241" s="14" t="s">
        <v>32</v>
      </c>
      <c r="AX241" s="14" t="s">
        <v>75</v>
      </c>
      <c r="AY241" s="255" t="s">
        <v>123</v>
      </c>
    </row>
    <row r="242" s="13" customFormat="1">
      <c r="A242" s="13"/>
      <c r="B242" s="234"/>
      <c r="C242" s="235"/>
      <c r="D242" s="236" t="s">
        <v>131</v>
      </c>
      <c r="E242" s="237" t="s">
        <v>1</v>
      </c>
      <c r="F242" s="238" t="s">
        <v>309</v>
      </c>
      <c r="G242" s="235"/>
      <c r="H242" s="239">
        <v>19.454000000000001</v>
      </c>
      <c r="I242" s="240"/>
      <c r="J242" s="235"/>
      <c r="K242" s="235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131</v>
      </c>
      <c r="AU242" s="245" t="s">
        <v>85</v>
      </c>
      <c r="AV242" s="13" t="s">
        <v>85</v>
      </c>
      <c r="AW242" s="13" t="s">
        <v>32</v>
      </c>
      <c r="AX242" s="13" t="s">
        <v>75</v>
      </c>
      <c r="AY242" s="245" t="s">
        <v>123</v>
      </c>
    </row>
    <row r="243" s="14" customFormat="1">
      <c r="A243" s="14"/>
      <c r="B243" s="246"/>
      <c r="C243" s="247"/>
      <c r="D243" s="236" t="s">
        <v>131</v>
      </c>
      <c r="E243" s="248" t="s">
        <v>1</v>
      </c>
      <c r="F243" s="249" t="s">
        <v>151</v>
      </c>
      <c r="G243" s="247"/>
      <c r="H243" s="248" t="s">
        <v>1</v>
      </c>
      <c r="I243" s="250"/>
      <c r="J243" s="247"/>
      <c r="K243" s="247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131</v>
      </c>
      <c r="AU243" s="255" t="s">
        <v>85</v>
      </c>
      <c r="AV243" s="14" t="s">
        <v>83</v>
      </c>
      <c r="AW243" s="14" t="s">
        <v>32</v>
      </c>
      <c r="AX243" s="14" t="s">
        <v>75</v>
      </c>
      <c r="AY243" s="255" t="s">
        <v>123</v>
      </c>
    </row>
    <row r="244" s="15" customFormat="1">
      <c r="A244" s="15"/>
      <c r="B244" s="256"/>
      <c r="C244" s="257"/>
      <c r="D244" s="236" t="s">
        <v>131</v>
      </c>
      <c r="E244" s="258" t="s">
        <v>1</v>
      </c>
      <c r="F244" s="259" t="s">
        <v>142</v>
      </c>
      <c r="G244" s="257"/>
      <c r="H244" s="260">
        <v>63.997999999999998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6" t="s">
        <v>131</v>
      </c>
      <c r="AU244" s="266" t="s">
        <v>85</v>
      </c>
      <c r="AV244" s="15" t="s">
        <v>129</v>
      </c>
      <c r="AW244" s="15" t="s">
        <v>32</v>
      </c>
      <c r="AX244" s="15" t="s">
        <v>83</v>
      </c>
      <c r="AY244" s="266" t="s">
        <v>123</v>
      </c>
    </row>
    <row r="245" s="2" customFormat="1" ht="49.92" customHeight="1">
      <c r="A245" s="38"/>
      <c r="B245" s="39"/>
      <c r="C245" s="40"/>
      <c r="D245" s="40"/>
      <c r="E245" s="208" t="s">
        <v>310</v>
      </c>
      <c r="F245" s="208" t="s">
        <v>311</v>
      </c>
      <c r="G245" s="40"/>
      <c r="H245" s="40"/>
      <c r="I245" s="40"/>
      <c r="J245" s="192">
        <f>BK245</f>
        <v>0</v>
      </c>
      <c r="K245" s="40"/>
      <c r="L245" s="44"/>
      <c r="M245" s="278"/>
      <c r="N245" s="279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74</v>
      </c>
      <c r="AU245" s="17" t="s">
        <v>75</v>
      </c>
      <c r="AY245" s="17" t="s">
        <v>312</v>
      </c>
      <c r="BK245" s="233">
        <f>BK246</f>
        <v>0</v>
      </c>
    </row>
    <row r="246" s="2" customFormat="1" ht="16.32" customHeight="1">
      <c r="A246" s="38"/>
      <c r="B246" s="39"/>
      <c r="C246" s="280" t="s">
        <v>1</v>
      </c>
      <c r="D246" s="280" t="s">
        <v>125</v>
      </c>
      <c r="E246" s="281" t="s">
        <v>1</v>
      </c>
      <c r="F246" s="282" t="s">
        <v>1</v>
      </c>
      <c r="G246" s="283" t="s">
        <v>1</v>
      </c>
      <c r="H246" s="284"/>
      <c r="I246" s="285"/>
      <c r="J246" s="286">
        <f>BK246</f>
        <v>0</v>
      </c>
      <c r="K246" s="227"/>
      <c r="L246" s="44"/>
      <c r="M246" s="287" t="s">
        <v>1</v>
      </c>
      <c r="N246" s="288" t="s">
        <v>40</v>
      </c>
      <c r="O246" s="289"/>
      <c r="P246" s="289"/>
      <c r="Q246" s="289"/>
      <c r="R246" s="289"/>
      <c r="S246" s="289"/>
      <c r="T246" s="290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312</v>
      </c>
      <c r="AU246" s="17" t="s">
        <v>83</v>
      </c>
      <c r="AY246" s="17" t="s">
        <v>312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7" t="s">
        <v>83</v>
      </c>
      <c r="BK246" s="233">
        <f>I246*H246</f>
        <v>0</v>
      </c>
    </row>
    <row r="247" s="2" customFormat="1" ht="6.96" customHeight="1">
      <c r="A247" s="38"/>
      <c r="B247" s="66"/>
      <c r="C247" s="67"/>
      <c r="D247" s="67"/>
      <c r="E247" s="67"/>
      <c r="F247" s="67"/>
      <c r="G247" s="67"/>
      <c r="H247" s="67"/>
      <c r="I247" s="67"/>
      <c r="J247" s="67"/>
      <c r="K247" s="67"/>
      <c r="L247" s="44"/>
      <c r="M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</sheetData>
  <sheetProtection sheet="1" autoFilter="0" formatColumns="0" formatRows="0" objects="1" scenarios="1" spinCount="100000" saltValue="99UdrLnEBac6KqeTFxG3xzI57loPDcgILN2f/IQ7P5CNBEulZcLNGykjsF+OOjARpBSOR1F3WyBN3Lm8kBLE+g==" hashValue="eH4ebSmUqIdZKsdnugyRRYiQ/8x5QwUc1x4YQc46k5+rnynrsjLgXTlfyo3uFGVkiGlFC6OwPimeObXlqwrrEw==" algorithmName="SHA-512" password="CC35"/>
  <autoFilter ref="C126:K24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dataValidations count="2">
    <dataValidation type="list" allowBlank="1" showInputMessage="1" showErrorMessage="1" error="Povoleny jsou hodnoty K, M." sqref="D246:D247">
      <formula1>"K, M"</formula1>
    </dataValidation>
    <dataValidation type="list" allowBlank="1" showInputMessage="1" showErrorMessage="1" error="Povoleny jsou hodnoty základní, snížená, zákl. přenesená, sníž. přenesená, nulová." sqref="N246:N247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Modernizace stávajících tenisových kurtů na víceúčelové hřiště - povodně 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20. 5. 2025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ROUND((ROUND((SUM(BE119:BE123)),  2) + SUM(BE125)), 2)</f>
        <v>0</v>
      </c>
      <c r="G33" s="38"/>
      <c r="H33" s="38"/>
      <c r="I33" s="155">
        <v>0.20999999999999999</v>
      </c>
      <c r="J33" s="154">
        <f>ROUND((ROUND(((SUM(BE119:BE123))*I33),  2) + (SUM(BE125)*I33)),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ROUND((ROUND((SUM(BF119:BF123)),  2) + SUM(BF125)), 2)</f>
        <v>0</v>
      </c>
      <c r="G34" s="38"/>
      <c r="H34" s="38"/>
      <c r="I34" s="155">
        <v>0.12</v>
      </c>
      <c r="J34" s="154">
        <f>ROUND((ROUND(((SUM(BF119:BF123))*I34),  2) + (SUM(BF125)*I34)),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ROUND((ROUND((SUM(BG119:BG123)),  2) + SUM(BG125)),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ROUND((ROUND((SUM(BH119:BH123)),  2) + SUM(BH125)),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ROUND((ROUND((SUM(BI119:BI123)),  2) + SUM(BI125)),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Modernizace stávajících tenisových kurtů na víceúčelové hřiště - povodně 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25_5_L_2 - IO 02 osvětlení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Lipová - lázně</v>
      </c>
      <c r="G89" s="40"/>
      <c r="H89" s="40"/>
      <c r="I89" s="32" t="s">
        <v>22</v>
      </c>
      <c r="J89" s="79" t="str">
        <f>IF(J12="","",J12)</f>
        <v>20. 5. 2025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Obec Lipová-lázně, č. p. 396, 79061 Lipová-lázně</v>
      </c>
      <c r="G91" s="40"/>
      <c r="H91" s="40"/>
      <c r="I91" s="32" t="s">
        <v>30</v>
      </c>
      <c r="J91" s="36" t="str">
        <f>E21</f>
        <v>David Müller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David Müller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105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314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179"/>
      <c r="C99" s="180"/>
      <c r="D99" s="191" t="s">
        <v>107</v>
      </c>
      <c r="E99" s="180"/>
      <c r="F99" s="180"/>
      <c r="G99" s="180"/>
      <c r="H99" s="180"/>
      <c r="I99" s="180"/>
      <c r="J99" s="192">
        <f>J124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Modernizace stávajících tenisových kurtů na víceúčelové hřiště - povodně 2024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25_5_L_2 - IO 02 osvětlení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Lipová - lázně</v>
      </c>
      <c r="G113" s="40"/>
      <c r="H113" s="40"/>
      <c r="I113" s="32" t="s">
        <v>22</v>
      </c>
      <c r="J113" s="79" t="str">
        <f>IF(J12="","",J12)</f>
        <v>20. 5. 2025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Obec Lipová-lázně, č. p. 396, 79061 Lipová-lázně</v>
      </c>
      <c r="G115" s="40"/>
      <c r="H115" s="40"/>
      <c r="I115" s="32" t="s">
        <v>30</v>
      </c>
      <c r="J115" s="36" t="str">
        <f>E21</f>
        <v>David Müller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David Müller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3"/>
      <c r="B118" s="194"/>
      <c r="C118" s="195" t="s">
        <v>109</v>
      </c>
      <c r="D118" s="196" t="s">
        <v>60</v>
      </c>
      <c r="E118" s="196" t="s">
        <v>56</v>
      </c>
      <c r="F118" s="196" t="s">
        <v>57</v>
      </c>
      <c r="G118" s="196" t="s">
        <v>110</v>
      </c>
      <c r="H118" s="196" t="s">
        <v>111</v>
      </c>
      <c r="I118" s="196" t="s">
        <v>112</v>
      </c>
      <c r="J118" s="197" t="s">
        <v>94</v>
      </c>
      <c r="K118" s="198" t="s">
        <v>113</v>
      </c>
      <c r="L118" s="199"/>
      <c r="M118" s="100" t="s">
        <v>1</v>
      </c>
      <c r="N118" s="101" t="s">
        <v>39</v>
      </c>
      <c r="O118" s="101" t="s">
        <v>114</v>
      </c>
      <c r="P118" s="101" t="s">
        <v>115</v>
      </c>
      <c r="Q118" s="101" t="s">
        <v>116</v>
      </c>
      <c r="R118" s="101" t="s">
        <v>117</v>
      </c>
      <c r="S118" s="101" t="s">
        <v>118</v>
      </c>
      <c r="T118" s="102" t="s">
        <v>119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8"/>
      <c r="B119" s="39"/>
      <c r="C119" s="107" t="s">
        <v>120</v>
      </c>
      <c r="D119" s="40"/>
      <c r="E119" s="40"/>
      <c r="F119" s="40"/>
      <c r="G119" s="40"/>
      <c r="H119" s="40"/>
      <c r="I119" s="40"/>
      <c r="J119" s="200">
        <f>BK119</f>
        <v>0</v>
      </c>
      <c r="K119" s="40"/>
      <c r="L119" s="44"/>
      <c r="M119" s="103"/>
      <c r="N119" s="201"/>
      <c r="O119" s="104"/>
      <c r="P119" s="202">
        <f>P120+P124</f>
        <v>0</v>
      </c>
      <c r="Q119" s="104"/>
      <c r="R119" s="202">
        <f>R120+R124</f>
        <v>0</v>
      </c>
      <c r="S119" s="104"/>
      <c r="T119" s="203">
        <f>T120+T124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74</v>
      </c>
      <c r="AU119" s="17" t="s">
        <v>96</v>
      </c>
      <c r="BK119" s="204">
        <f>BK120+BK124</f>
        <v>0</v>
      </c>
    </row>
    <row r="120" s="12" customFormat="1" ht="25.92" customHeight="1">
      <c r="A120" s="12"/>
      <c r="B120" s="205"/>
      <c r="C120" s="206"/>
      <c r="D120" s="207" t="s">
        <v>74</v>
      </c>
      <c r="E120" s="208" t="s">
        <v>242</v>
      </c>
      <c r="F120" s="208" t="s">
        <v>283</v>
      </c>
      <c r="G120" s="206"/>
      <c r="H120" s="206"/>
      <c r="I120" s="209"/>
      <c r="J120" s="192">
        <f>BK120</f>
        <v>0</v>
      </c>
      <c r="K120" s="206"/>
      <c r="L120" s="210"/>
      <c r="M120" s="211"/>
      <c r="N120" s="212"/>
      <c r="O120" s="212"/>
      <c r="P120" s="213">
        <f>P121</f>
        <v>0</v>
      </c>
      <c r="Q120" s="212"/>
      <c r="R120" s="213">
        <f>R121</f>
        <v>0</v>
      </c>
      <c r="S120" s="212"/>
      <c r="T120" s="21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143</v>
      </c>
      <c r="AT120" s="216" t="s">
        <v>74</v>
      </c>
      <c r="AU120" s="216" t="s">
        <v>75</v>
      </c>
      <c r="AY120" s="215" t="s">
        <v>123</v>
      </c>
      <c r="BK120" s="217">
        <f>BK121</f>
        <v>0</v>
      </c>
    </row>
    <row r="121" s="12" customFormat="1" ht="22.8" customHeight="1">
      <c r="A121" s="12"/>
      <c r="B121" s="205"/>
      <c r="C121" s="206"/>
      <c r="D121" s="207" t="s">
        <v>74</v>
      </c>
      <c r="E121" s="218" t="s">
        <v>315</v>
      </c>
      <c r="F121" s="218" t="s">
        <v>316</v>
      </c>
      <c r="G121" s="206"/>
      <c r="H121" s="206"/>
      <c r="I121" s="209"/>
      <c r="J121" s="219">
        <f>BK121</f>
        <v>0</v>
      </c>
      <c r="K121" s="206"/>
      <c r="L121" s="210"/>
      <c r="M121" s="211"/>
      <c r="N121" s="212"/>
      <c r="O121" s="212"/>
      <c r="P121" s="213">
        <f>SUM(P122:P123)</f>
        <v>0</v>
      </c>
      <c r="Q121" s="212"/>
      <c r="R121" s="213">
        <f>SUM(R122:R123)</f>
        <v>0</v>
      </c>
      <c r="S121" s="212"/>
      <c r="T121" s="214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143</v>
      </c>
      <c r="AT121" s="216" t="s">
        <v>74</v>
      </c>
      <c r="AU121" s="216" t="s">
        <v>83</v>
      </c>
      <c r="AY121" s="215" t="s">
        <v>123</v>
      </c>
      <c r="BK121" s="217">
        <f>SUM(BK122:BK123)</f>
        <v>0</v>
      </c>
    </row>
    <row r="122" s="2" customFormat="1" ht="33" customHeight="1">
      <c r="A122" s="38"/>
      <c r="B122" s="39"/>
      <c r="C122" s="220" t="s">
        <v>83</v>
      </c>
      <c r="D122" s="220" t="s">
        <v>125</v>
      </c>
      <c r="E122" s="221" t="s">
        <v>317</v>
      </c>
      <c r="F122" s="222" t="s">
        <v>318</v>
      </c>
      <c r="G122" s="223" t="s">
        <v>196</v>
      </c>
      <c r="H122" s="224">
        <v>3.996</v>
      </c>
      <c r="I122" s="225"/>
      <c r="J122" s="226">
        <f>ROUND(I122*H122,2)</f>
        <v>0</v>
      </c>
      <c r="K122" s="227"/>
      <c r="L122" s="44"/>
      <c r="M122" s="228" t="s">
        <v>1</v>
      </c>
      <c r="N122" s="229" t="s">
        <v>40</v>
      </c>
      <c r="O122" s="91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2" t="s">
        <v>293</v>
      </c>
      <c r="AT122" s="232" t="s">
        <v>125</v>
      </c>
      <c r="AU122" s="232" t="s">
        <v>85</v>
      </c>
      <c r="AY122" s="17" t="s">
        <v>123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7" t="s">
        <v>83</v>
      </c>
      <c r="BK122" s="233">
        <f>ROUND(I122*H122,2)</f>
        <v>0</v>
      </c>
      <c r="BL122" s="17" t="s">
        <v>293</v>
      </c>
      <c r="BM122" s="232" t="s">
        <v>319</v>
      </c>
    </row>
    <row r="123" s="13" customFormat="1">
      <c r="A123" s="13"/>
      <c r="B123" s="234"/>
      <c r="C123" s="235"/>
      <c r="D123" s="236" t="s">
        <v>131</v>
      </c>
      <c r="E123" s="235"/>
      <c r="F123" s="238" t="s">
        <v>320</v>
      </c>
      <c r="G123" s="235"/>
      <c r="H123" s="239">
        <v>3.996</v>
      </c>
      <c r="I123" s="240"/>
      <c r="J123" s="235"/>
      <c r="K123" s="235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131</v>
      </c>
      <c r="AU123" s="245" t="s">
        <v>85</v>
      </c>
      <c r="AV123" s="13" t="s">
        <v>85</v>
      </c>
      <c r="AW123" s="13" t="s">
        <v>4</v>
      </c>
      <c r="AX123" s="13" t="s">
        <v>83</v>
      </c>
      <c r="AY123" s="245" t="s">
        <v>123</v>
      </c>
    </row>
    <row r="124" s="2" customFormat="1" ht="49.92" customHeight="1">
      <c r="A124" s="38"/>
      <c r="B124" s="39"/>
      <c r="C124" s="40"/>
      <c r="D124" s="40"/>
      <c r="E124" s="208" t="s">
        <v>310</v>
      </c>
      <c r="F124" s="208" t="s">
        <v>311</v>
      </c>
      <c r="G124" s="40"/>
      <c r="H124" s="40"/>
      <c r="I124" s="40"/>
      <c r="J124" s="192">
        <f>BK124</f>
        <v>0</v>
      </c>
      <c r="K124" s="40"/>
      <c r="L124" s="44"/>
      <c r="M124" s="278"/>
      <c r="N124" s="279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74</v>
      </c>
      <c r="AU124" s="17" t="s">
        <v>75</v>
      </c>
      <c r="AY124" s="17" t="s">
        <v>312</v>
      </c>
      <c r="BK124" s="233">
        <f>BK125</f>
        <v>0</v>
      </c>
    </row>
    <row r="125" s="2" customFormat="1" ht="16.32" customHeight="1">
      <c r="A125" s="38"/>
      <c r="B125" s="39"/>
      <c r="C125" s="280" t="s">
        <v>1</v>
      </c>
      <c r="D125" s="280" t="s">
        <v>125</v>
      </c>
      <c r="E125" s="281" t="s">
        <v>1</v>
      </c>
      <c r="F125" s="282" t="s">
        <v>1</v>
      </c>
      <c r="G125" s="283" t="s">
        <v>1</v>
      </c>
      <c r="H125" s="284"/>
      <c r="I125" s="285"/>
      <c r="J125" s="286">
        <f>BK125</f>
        <v>0</v>
      </c>
      <c r="K125" s="227"/>
      <c r="L125" s="44"/>
      <c r="M125" s="287" t="s">
        <v>1</v>
      </c>
      <c r="N125" s="288" t="s">
        <v>40</v>
      </c>
      <c r="O125" s="289"/>
      <c r="P125" s="289"/>
      <c r="Q125" s="289"/>
      <c r="R125" s="289"/>
      <c r="S125" s="289"/>
      <c r="T125" s="290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312</v>
      </c>
      <c r="AU125" s="17" t="s">
        <v>83</v>
      </c>
      <c r="AY125" s="17" t="s">
        <v>312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7" t="s">
        <v>83</v>
      </c>
      <c r="BK125" s="233">
        <f>I125*H125</f>
        <v>0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0qXrkhakKxKcrXqKhF2L2EKI3g1fBpHMvyfgnRUlYQGKbx57KPK3JRlmD1UrWFrRlmZ7sXdfhCppItJN3Xc9bA==" hashValue="FjY29gHegCmeMQ1uhUmKbGAIH8H6rdyKJn1qo0uBAsABX0lmhd9aL80ydTufrFID47veax+CCYdnqsypA8W9fQ==" algorithmName="SHA-512" password="CC35"/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dataValidations count="2">
    <dataValidation type="list" allowBlank="1" showInputMessage="1" showErrorMessage="1" error="Povoleny jsou hodnoty K, M." sqref="D125:D126">
      <formula1>"K, M"</formula1>
    </dataValidation>
    <dataValidation type="list" allowBlank="1" showInputMessage="1" showErrorMessage="1" error="Povoleny jsou hodnoty základní, snížená, zákl. přenesená, sníž. přenesená, nulová." sqref="N125:N126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DESKTOP-DTIVEH7\david.mueller</dc:creator>
  <cp:lastModifiedBy>DESKTOP-DTIVEH7\david.mueller</cp:lastModifiedBy>
  <dcterms:created xsi:type="dcterms:W3CDTF">2025-05-20T16:10:47Z</dcterms:created>
  <dcterms:modified xsi:type="dcterms:W3CDTF">2025-05-20T16:10:52Z</dcterms:modified>
</cp:coreProperties>
</file>