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mc:AlternateContent xmlns:mc="http://schemas.openxmlformats.org/markup-compatibility/2006">
    <mc:Choice Requires="x15">
      <x15ac:absPath xmlns:x15ac="http://schemas.microsoft.com/office/spreadsheetml/2010/11/ac" url="C:\Users\ladafrankova\Desktop\KLATOVY COH\17-5\"/>
    </mc:Choice>
  </mc:AlternateContent>
  <bookViews>
    <workbookView xWindow="0" yWindow="0" windowWidth="21930" windowHeight="11880"/>
  </bookViews>
  <sheets>
    <sheet name="Rekapitulace stavby" sheetId="1" r:id="rId1"/>
    <sheet name="D.0 - Bourací práce" sheetId="2" r:id="rId2"/>
    <sheet name="D.1 - Architektonicko sta..." sheetId="3" r:id="rId3"/>
    <sheet name="D.3 - Zdravotně technické..." sheetId="4" r:id="rId4"/>
    <sheet name="D.4 - Ústřední vytápění" sheetId="5" r:id="rId5"/>
    <sheet name="D.5 - Elektroinstalace vč..." sheetId="6" r:id="rId6"/>
    <sheet name="D.6 - Nucené větrání" sheetId="7" r:id="rId7"/>
    <sheet name="D.7 - Vnitřní plynovod" sheetId="8" r:id="rId8"/>
    <sheet name="D.8 - Měření a regulace" sheetId="9" r:id="rId9"/>
    <sheet name="D.9 - Kamerový systém a EZS" sheetId="10" r:id="rId10"/>
    <sheet name="D.10 - VRN" sheetId="11" r:id="rId11"/>
    <sheet name="Pokyny pro vyplnění" sheetId="12" r:id="rId12"/>
  </sheets>
  <definedNames>
    <definedName name="_xlnm._FilterDatabase" localSheetId="1" hidden="1">'D.0 - Bourací práce'!$C$101:$K$393</definedName>
    <definedName name="_xlnm._FilterDatabase" localSheetId="2" hidden="1">'D.1 - Architektonicko sta...'!$C$102:$K$1004</definedName>
    <definedName name="_xlnm._FilterDatabase" localSheetId="10" hidden="1">'D.10 - VRN'!$C$78:$K$86</definedName>
    <definedName name="_xlnm._FilterDatabase" localSheetId="3" hidden="1">'D.3 - Zdravotně technické...'!$C$79:$K$184</definedName>
    <definedName name="_xlnm._FilterDatabase" localSheetId="4" hidden="1">'D.4 - Ústřední vytápění'!$C$85:$K$147</definedName>
    <definedName name="_xlnm._FilterDatabase" localSheetId="5" hidden="1">'D.5 - Elektroinstalace vč...'!$C$83:$K$168</definedName>
    <definedName name="_xlnm._FilterDatabase" localSheetId="6" hidden="1">'D.6 - Nucené větrání'!$C$79:$K$210</definedName>
    <definedName name="_xlnm._FilterDatabase" localSheetId="7" hidden="1">'D.7 - Vnitřní plynovod'!$C$78:$K$110</definedName>
    <definedName name="_xlnm._FilterDatabase" localSheetId="8" hidden="1">'D.8 - Měření a regulace'!$C$79:$K$165</definedName>
    <definedName name="_xlnm._FilterDatabase" localSheetId="9" hidden="1">'D.9 - Kamerový systém a EZS'!$C$80:$K$124</definedName>
    <definedName name="_xlnm.Print_Titles" localSheetId="1">'D.0 - Bourací práce'!$101:$101</definedName>
    <definedName name="_xlnm.Print_Titles" localSheetId="2">'D.1 - Architektonicko sta...'!$102:$102</definedName>
    <definedName name="_xlnm.Print_Titles" localSheetId="10">'D.10 - VRN'!$78:$78</definedName>
    <definedName name="_xlnm.Print_Titles" localSheetId="3">'D.3 - Zdravotně technické...'!$79:$79</definedName>
    <definedName name="_xlnm.Print_Titles" localSheetId="4">'D.4 - Ústřední vytápění'!$85:$85</definedName>
    <definedName name="_xlnm.Print_Titles" localSheetId="5">'D.5 - Elektroinstalace vč...'!$83:$83</definedName>
    <definedName name="_xlnm.Print_Titles" localSheetId="6">'D.6 - Nucené větrání'!$79:$79</definedName>
    <definedName name="_xlnm.Print_Titles" localSheetId="7">'D.7 - Vnitřní plynovod'!$78:$78</definedName>
    <definedName name="_xlnm.Print_Titles" localSheetId="8">'D.8 - Měření a regulace'!$79:$79</definedName>
    <definedName name="_xlnm.Print_Titles" localSheetId="9">'D.9 - Kamerový systém a EZS'!$80:$80</definedName>
    <definedName name="_xlnm.Print_Titles" localSheetId="0">'Rekapitulace stavby'!$49:$49</definedName>
    <definedName name="_xlnm.Print_Area" localSheetId="1">'D.0 - Bourací práce'!$C$4:$J$36,'D.0 - Bourací práce'!$C$42:$J$83,'D.0 - Bourací práce'!$C$89:$K$393</definedName>
    <definedName name="_xlnm.Print_Area" localSheetId="2">'D.1 - Architektonicko sta...'!$C$4:$J$36,'D.1 - Architektonicko sta...'!$C$42:$J$84,'D.1 - Architektonicko sta...'!$C$90:$K$1004</definedName>
    <definedName name="_xlnm.Print_Area" localSheetId="10">'D.10 - VRN'!$C$4:$J$36,'D.10 - VRN'!$C$42:$J$60,'D.10 - VRN'!$C$66:$K$86</definedName>
    <definedName name="_xlnm.Print_Area" localSheetId="3">'D.3 - Zdravotně technické...'!$C$4:$J$36,'D.3 - Zdravotně technické...'!$C$42:$J$61,'D.3 - Zdravotně technické...'!$C$67:$K$184</definedName>
    <definedName name="_xlnm.Print_Area" localSheetId="4">'D.4 - Ústřední vytápění'!$C$4:$J$36,'D.4 - Ústřední vytápění'!$C$42:$J$67,'D.4 - Ústřední vytápění'!$C$73:$K$147</definedName>
    <definedName name="_xlnm.Print_Area" localSheetId="5">'D.5 - Elektroinstalace vč...'!$C$4:$J$36,'D.5 - Elektroinstalace vč...'!$C$42:$J$65,'D.5 - Elektroinstalace vč...'!$C$71:$K$168</definedName>
    <definedName name="_xlnm.Print_Area" localSheetId="6">'D.6 - Nucené větrání'!$C$4:$J$36,'D.6 - Nucené větrání'!$C$42:$J$61,'D.6 - Nucené větrání'!$C$67:$K$210</definedName>
    <definedName name="_xlnm.Print_Area" localSheetId="7">'D.7 - Vnitřní plynovod'!$C$4:$J$36,'D.7 - Vnitřní plynovod'!$C$42:$J$60,'D.7 - Vnitřní plynovod'!$C$66:$K$110</definedName>
    <definedName name="_xlnm.Print_Area" localSheetId="8">'D.8 - Měření a regulace'!$C$4:$J$36,'D.8 - Měření a regulace'!$C$42:$J$61,'D.8 - Měření a regulace'!$C$67:$K$165</definedName>
    <definedName name="_xlnm.Print_Area" localSheetId="9">'D.9 - Kamerový systém a EZS'!$C$4:$J$36,'D.9 - Kamerový systém a EZS'!$C$42:$J$62,'D.9 - Kamerový systém a EZS'!$C$68:$K$124</definedName>
    <definedName name="_xlnm.Print_Area" localSheetId="11">'Pokyny pro vyplnění'!$B$2:$K$69,'Pokyny pro vyplnění'!$B$72:$K$116,'Pokyny pro vyplnění'!$B$119:$K$188,'Pokyny pro vyplnění'!$B$196:$K$216</definedName>
    <definedName name="_xlnm.Print_Area" localSheetId="0">'Rekapitulace stavby'!$D$4:$AO$33,'Rekapitulace stavby'!$C$39:$AQ$62</definedName>
  </definedNames>
  <calcPr calcId="162913"/>
</workbook>
</file>

<file path=xl/calcChain.xml><?xml version="1.0" encoding="utf-8"?>
<calcChain xmlns="http://schemas.openxmlformats.org/spreadsheetml/2006/main">
  <c r="BK85" i="11" l="1"/>
  <c r="J85" i="11" s="1"/>
  <c r="J59" i="11" s="1"/>
  <c r="T81" i="11"/>
  <c r="R81" i="11"/>
  <c r="AY61" i="1"/>
  <c r="AX61" i="1"/>
  <c r="BI86" i="11"/>
  <c r="BH86" i="11"/>
  <c r="BG86" i="11"/>
  <c r="BF86" i="11"/>
  <c r="BE86" i="11"/>
  <c r="T86" i="11"/>
  <c r="T85" i="11" s="1"/>
  <c r="R86" i="11"/>
  <c r="R85" i="11" s="1"/>
  <c r="P86" i="11"/>
  <c r="P85" i="11" s="1"/>
  <c r="BK86" i="11"/>
  <c r="J86" i="11"/>
  <c r="BI84" i="11"/>
  <c r="BH84" i="11"/>
  <c r="BG84" i="11"/>
  <c r="BF84" i="11"/>
  <c r="J31" i="11" s="1"/>
  <c r="AW61" i="1" s="1"/>
  <c r="T84" i="11"/>
  <c r="R84" i="11"/>
  <c r="P84" i="11"/>
  <c r="BK84" i="11"/>
  <c r="J84" i="11"/>
  <c r="BE84" i="11" s="1"/>
  <c r="BI82" i="11"/>
  <c r="F34" i="11" s="1"/>
  <c r="BD61" i="1" s="1"/>
  <c r="BH82" i="11"/>
  <c r="F33" i="11" s="1"/>
  <c r="BC61" i="1" s="1"/>
  <c r="BG82" i="11"/>
  <c r="F32" i="11" s="1"/>
  <c r="BB61" i="1" s="1"/>
  <c r="BF82" i="11"/>
  <c r="T82" i="11"/>
  <c r="R82" i="11"/>
  <c r="P82" i="11"/>
  <c r="P81" i="11" s="1"/>
  <c r="P80" i="11" s="1"/>
  <c r="P79" i="11" s="1"/>
  <c r="AU61" i="1" s="1"/>
  <c r="BK82" i="11"/>
  <c r="BK81" i="11" s="1"/>
  <c r="J82" i="11"/>
  <c r="BE82" i="11" s="1"/>
  <c r="J75" i="11"/>
  <c r="F75" i="11"/>
  <c r="J73" i="11"/>
  <c r="F73" i="11"/>
  <c r="E71" i="11"/>
  <c r="J51" i="11"/>
  <c r="F51" i="11"/>
  <c r="F49" i="11"/>
  <c r="E47" i="11"/>
  <c r="E45" i="11"/>
  <c r="J18" i="11"/>
  <c r="E18" i="11"/>
  <c r="F52" i="11" s="1"/>
  <c r="J17" i="11"/>
  <c r="J12" i="11"/>
  <c r="J49" i="11" s="1"/>
  <c r="E7" i="11"/>
  <c r="E69" i="11" s="1"/>
  <c r="R117" i="10"/>
  <c r="AY60" i="1"/>
  <c r="AX60" i="1"/>
  <c r="BI124" i="10"/>
  <c r="BH124" i="10"/>
  <c r="BG124" i="10"/>
  <c r="BF124" i="10"/>
  <c r="T124" i="10"/>
  <c r="R124" i="10"/>
  <c r="P124" i="10"/>
  <c r="BK124" i="10"/>
  <c r="J124" i="10"/>
  <c r="BE124" i="10" s="1"/>
  <c r="BI123" i="10"/>
  <c r="BH123" i="10"/>
  <c r="BG123" i="10"/>
  <c r="BF123" i="10"/>
  <c r="BE123" i="10"/>
  <c r="T123" i="10"/>
  <c r="R123" i="10"/>
  <c r="P123" i="10"/>
  <c r="BK123" i="10"/>
  <c r="J123" i="10"/>
  <c r="BI122" i="10"/>
  <c r="BH122" i="10"/>
  <c r="BG122" i="10"/>
  <c r="BF122" i="10"/>
  <c r="T122" i="10"/>
  <c r="R122" i="10"/>
  <c r="P122" i="10"/>
  <c r="BK122" i="10"/>
  <c r="J122" i="10"/>
  <c r="BE122" i="10" s="1"/>
  <c r="BI121" i="10"/>
  <c r="BH121" i="10"/>
  <c r="BG121" i="10"/>
  <c r="BF121" i="10"/>
  <c r="T121" i="10"/>
  <c r="R121" i="10"/>
  <c r="P121" i="10"/>
  <c r="BK121" i="10"/>
  <c r="J121" i="10"/>
  <c r="BE121" i="10" s="1"/>
  <c r="BI120" i="10"/>
  <c r="BH120" i="10"/>
  <c r="BG120" i="10"/>
  <c r="BF120" i="10"/>
  <c r="T120" i="10"/>
  <c r="R120" i="10"/>
  <c r="P120" i="10"/>
  <c r="BK120" i="10"/>
  <c r="J120" i="10"/>
  <c r="BE120" i="10" s="1"/>
  <c r="BI119" i="10"/>
  <c r="BH119" i="10"/>
  <c r="BG119" i="10"/>
  <c r="BF119" i="10"/>
  <c r="BE119" i="10"/>
  <c r="T119" i="10"/>
  <c r="R119" i="10"/>
  <c r="P119" i="10"/>
  <c r="BK119" i="10"/>
  <c r="J119" i="10"/>
  <c r="BI118" i="10"/>
  <c r="BH118" i="10"/>
  <c r="BG118" i="10"/>
  <c r="BF118" i="10"/>
  <c r="T118" i="10"/>
  <c r="T117" i="10" s="1"/>
  <c r="R118" i="10"/>
  <c r="P118" i="10"/>
  <c r="P117" i="10" s="1"/>
  <c r="BK118" i="10"/>
  <c r="BK117" i="10" s="1"/>
  <c r="J117" i="10" s="1"/>
  <c r="J61" i="10" s="1"/>
  <c r="J118" i="10"/>
  <c r="BE118" i="10" s="1"/>
  <c r="BI116" i="10"/>
  <c r="BH116" i="10"/>
  <c r="BG116" i="10"/>
  <c r="BF116" i="10"/>
  <c r="BE116" i="10"/>
  <c r="T116" i="10"/>
  <c r="R116" i="10"/>
  <c r="P116" i="10"/>
  <c r="BK116" i="10"/>
  <c r="J116" i="10"/>
  <c r="BI115" i="10"/>
  <c r="BH115" i="10"/>
  <c r="BG115" i="10"/>
  <c r="BF115" i="10"/>
  <c r="BE115" i="10"/>
  <c r="T115" i="10"/>
  <c r="R115" i="10"/>
  <c r="P115" i="10"/>
  <c r="BK115" i="10"/>
  <c r="J115" i="10"/>
  <c r="BI114" i="10"/>
  <c r="BH114" i="10"/>
  <c r="BG114" i="10"/>
  <c r="BF114" i="10"/>
  <c r="BE114" i="10"/>
  <c r="T114" i="10"/>
  <c r="R114" i="10"/>
  <c r="P114" i="10"/>
  <c r="BK114" i="10"/>
  <c r="J114" i="10"/>
  <c r="BI113" i="10"/>
  <c r="BH113" i="10"/>
  <c r="BG113" i="10"/>
  <c r="BF113" i="10"/>
  <c r="T113" i="10"/>
  <c r="R113" i="10"/>
  <c r="P113" i="10"/>
  <c r="BK113" i="10"/>
  <c r="J113" i="10"/>
  <c r="BE113" i="10" s="1"/>
  <c r="BI112" i="10"/>
  <c r="BH112" i="10"/>
  <c r="BG112" i="10"/>
  <c r="BF112" i="10"/>
  <c r="BE112" i="10"/>
  <c r="T112" i="10"/>
  <c r="R112" i="10"/>
  <c r="P112" i="10"/>
  <c r="BK112" i="10"/>
  <c r="J112" i="10"/>
  <c r="BI111" i="10"/>
  <c r="BH111" i="10"/>
  <c r="BG111" i="10"/>
  <c r="BF111" i="10"/>
  <c r="BE111" i="10"/>
  <c r="T111" i="10"/>
  <c r="R111" i="10"/>
  <c r="P111" i="10"/>
  <c r="BK111" i="10"/>
  <c r="J111" i="10"/>
  <c r="BI110" i="10"/>
  <c r="BH110" i="10"/>
  <c r="BG110" i="10"/>
  <c r="BF110" i="10"/>
  <c r="BE110" i="10"/>
  <c r="T110" i="10"/>
  <c r="R110" i="10"/>
  <c r="P110" i="10"/>
  <c r="BK110" i="10"/>
  <c r="J110" i="10"/>
  <c r="BI109" i="10"/>
  <c r="BH109" i="10"/>
  <c r="BG109" i="10"/>
  <c r="BF109" i="10"/>
  <c r="T109" i="10"/>
  <c r="R109" i="10"/>
  <c r="P109" i="10"/>
  <c r="BK109" i="10"/>
  <c r="J109" i="10"/>
  <c r="BE109" i="10" s="1"/>
  <c r="BI108" i="10"/>
  <c r="BH108" i="10"/>
  <c r="BG108" i="10"/>
  <c r="BF108" i="10"/>
  <c r="BE108" i="10"/>
  <c r="T108" i="10"/>
  <c r="R108" i="10"/>
  <c r="P108" i="10"/>
  <c r="BK108" i="10"/>
  <c r="J108" i="10"/>
  <c r="BI107" i="10"/>
  <c r="BH107" i="10"/>
  <c r="BG107" i="10"/>
  <c r="BF107" i="10"/>
  <c r="BE107" i="10"/>
  <c r="T107" i="10"/>
  <c r="R107" i="10"/>
  <c r="P107" i="10"/>
  <c r="BK107" i="10"/>
  <c r="J107" i="10"/>
  <c r="BI106" i="10"/>
  <c r="BH106" i="10"/>
  <c r="BG106" i="10"/>
  <c r="BF106" i="10"/>
  <c r="BE106" i="10"/>
  <c r="T106" i="10"/>
  <c r="R106" i="10"/>
  <c r="P106" i="10"/>
  <c r="BK106" i="10"/>
  <c r="J106" i="10"/>
  <c r="BI105" i="10"/>
  <c r="BH105" i="10"/>
  <c r="BG105" i="10"/>
  <c r="BF105" i="10"/>
  <c r="T105" i="10"/>
  <c r="T104" i="10" s="1"/>
  <c r="R105" i="10"/>
  <c r="R104" i="10" s="1"/>
  <c r="P105" i="10"/>
  <c r="P104" i="10" s="1"/>
  <c r="BK105" i="10"/>
  <c r="BK104" i="10" s="1"/>
  <c r="J104" i="10" s="1"/>
  <c r="J60" i="10" s="1"/>
  <c r="J105" i="10"/>
  <c r="BE105" i="10" s="1"/>
  <c r="BI103" i="10"/>
  <c r="BH103" i="10"/>
  <c r="BG103" i="10"/>
  <c r="BF103" i="10"/>
  <c r="T103" i="10"/>
  <c r="R103" i="10"/>
  <c r="P103" i="10"/>
  <c r="BK103" i="10"/>
  <c r="J103" i="10"/>
  <c r="BE103" i="10" s="1"/>
  <c r="BI102" i="10"/>
  <c r="BH102" i="10"/>
  <c r="BG102" i="10"/>
  <c r="BF102" i="10"/>
  <c r="BE102" i="10"/>
  <c r="T102" i="10"/>
  <c r="R102" i="10"/>
  <c r="P102" i="10"/>
  <c r="BK102" i="10"/>
  <c r="J102" i="10"/>
  <c r="BI101" i="10"/>
  <c r="BH101" i="10"/>
  <c r="BG101" i="10"/>
  <c r="BF101" i="10"/>
  <c r="T101" i="10"/>
  <c r="R101" i="10"/>
  <c r="P101" i="10"/>
  <c r="BK101" i="10"/>
  <c r="J101" i="10"/>
  <c r="BE101" i="10" s="1"/>
  <c r="BI100" i="10"/>
  <c r="BH100" i="10"/>
  <c r="BG100" i="10"/>
  <c r="BF100" i="10"/>
  <c r="T100" i="10"/>
  <c r="R100" i="10"/>
  <c r="P100" i="10"/>
  <c r="BK100" i="10"/>
  <c r="J100" i="10"/>
  <c r="BE100" i="10" s="1"/>
  <c r="BI99" i="10"/>
  <c r="BH99" i="10"/>
  <c r="BG99" i="10"/>
  <c r="BF99" i="10"/>
  <c r="T99" i="10"/>
  <c r="R99" i="10"/>
  <c r="P99" i="10"/>
  <c r="BK99" i="10"/>
  <c r="J99" i="10"/>
  <c r="BE99" i="10" s="1"/>
  <c r="BI98" i="10"/>
  <c r="BH98" i="10"/>
  <c r="BG98" i="10"/>
  <c r="BF98" i="10"/>
  <c r="BE98" i="10"/>
  <c r="T98" i="10"/>
  <c r="R98" i="10"/>
  <c r="P98" i="10"/>
  <c r="BK98" i="10"/>
  <c r="J98" i="10"/>
  <c r="BI97" i="10"/>
  <c r="BH97" i="10"/>
  <c r="BG97" i="10"/>
  <c r="BF97" i="10"/>
  <c r="T97" i="10"/>
  <c r="R97" i="10"/>
  <c r="P97" i="10"/>
  <c r="BK97" i="10"/>
  <c r="J97" i="10"/>
  <c r="BE97" i="10" s="1"/>
  <c r="BI96" i="10"/>
  <c r="BH96" i="10"/>
  <c r="BG96" i="10"/>
  <c r="BF96" i="10"/>
  <c r="T96" i="10"/>
  <c r="R96" i="10"/>
  <c r="P96" i="10"/>
  <c r="BK96" i="10"/>
  <c r="J96" i="10"/>
  <c r="BE96" i="10" s="1"/>
  <c r="BI95" i="10"/>
  <c r="BH95" i="10"/>
  <c r="BG95" i="10"/>
  <c r="BF95" i="10"/>
  <c r="T95" i="10"/>
  <c r="R95" i="10"/>
  <c r="P95" i="10"/>
  <c r="BK95" i="10"/>
  <c r="J95" i="10"/>
  <c r="BE95" i="10" s="1"/>
  <c r="BI94" i="10"/>
  <c r="BH94" i="10"/>
  <c r="BG94" i="10"/>
  <c r="BF94" i="10"/>
  <c r="BE94" i="10"/>
  <c r="T94" i="10"/>
  <c r="T93" i="10" s="1"/>
  <c r="R94" i="10"/>
  <c r="R93" i="10" s="1"/>
  <c r="P94" i="10"/>
  <c r="P93" i="10" s="1"/>
  <c r="BK94" i="10"/>
  <c r="BK93" i="10" s="1"/>
  <c r="J93" i="10" s="1"/>
  <c r="J59" i="10" s="1"/>
  <c r="J94" i="10"/>
  <c r="BI92" i="10"/>
  <c r="BH92" i="10"/>
  <c r="BG92" i="10"/>
  <c r="BF92" i="10"/>
  <c r="T92" i="10"/>
  <c r="R92" i="10"/>
  <c r="P92" i="10"/>
  <c r="BK92" i="10"/>
  <c r="J92" i="10"/>
  <c r="BE92" i="10" s="1"/>
  <c r="BI91" i="10"/>
  <c r="BH91" i="10"/>
  <c r="BG91" i="10"/>
  <c r="BF91" i="10"/>
  <c r="BE91" i="10"/>
  <c r="T91" i="10"/>
  <c r="R91" i="10"/>
  <c r="P91" i="10"/>
  <c r="BK91" i="10"/>
  <c r="J91" i="10"/>
  <c r="BI90" i="10"/>
  <c r="BH90" i="10"/>
  <c r="BG90" i="10"/>
  <c r="BF90" i="10"/>
  <c r="BE90" i="10"/>
  <c r="T90" i="10"/>
  <c r="R90" i="10"/>
  <c r="P90" i="10"/>
  <c r="BK90" i="10"/>
  <c r="J90" i="10"/>
  <c r="BI89" i="10"/>
  <c r="BH89" i="10"/>
  <c r="BG89" i="10"/>
  <c r="BF89" i="10"/>
  <c r="BE89" i="10"/>
  <c r="T89" i="10"/>
  <c r="R89" i="10"/>
  <c r="P89" i="10"/>
  <c r="BK89" i="10"/>
  <c r="J89" i="10"/>
  <c r="BI88" i="10"/>
  <c r="BH88" i="10"/>
  <c r="BG88" i="10"/>
  <c r="BF88" i="10"/>
  <c r="T88" i="10"/>
  <c r="R88" i="10"/>
  <c r="P88" i="10"/>
  <c r="BK88" i="10"/>
  <c r="J88" i="10"/>
  <c r="BE88" i="10" s="1"/>
  <c r="BI87" i="10"/>
  <c r="BH87" i="10"/>
  <c r="BG87" i="10"/>
  <c r="BF87" i="10"/>
  <c r="BE87" i="10"/>
  <c r="T87" i="10"/>
  <c r="R87" i="10"/>
  <c r="P87" i="10"/>
  <c r="BK87" i="10"/>
  <c r="J87" i="10"/>
  <c r="BI86" i="10"/>
  <c r="BH86" i="10"/>
  <c r="BG86" i="10"/>
  <c r="BF86" i="10"/>
  <c r="BE86" i="10"/>
  <c r="T86" i="10"/>
  <c r="R86" i="10"/>
  <c r="P86" i="10"/>
  <c r="BK86" i="10"/>
  <c r="J86" i="10"/>
  <c r="BI85" i="10"/>
  <c r="BH85" i="10"/>
  <c r="BG85" i="10"/>
  <c r="BF85" i="10"/>
  <c r="BE85" i="10"/>
  <c r="T85" i="10"/>
  <c r="R85" i="10"/>
  <c r="P85" i="10"/>
  <c r="BK85" i="10"/>
  <c r="J85" i="10"/>
  <c r="BI84" i="10"/>
  <c r="F34" i="10" s="1"/>
  <c r="BD60" i="1" s="1"/>
  <c r="BH84" i="10"/>
  <c r="F33" i="10" s="1"/>
  <c r="BC60" i="1" s="1"/>
  <c r="BG84" i="10"/>
  <c r="F32" i="10" s="1"/>
  <c r="BB60" i="1" s="1"/>
  <c r="BF84" i="10"/>
  <c r="J31" i="10" s="1"/>
  <c r="AW60" i="1" s="1"/>
  <c r="T84" i="10"/>
  <c r="T83" i="10" s="1"/>
  <c r="T82" i="10" s="1"/>
  <c r="R84" i="10"/>
  <c r="R83" i="10" s="1"/>
  <c r="P84" i="10"/>
  <c r="P83" i="10" s="1"/>
  <c r="P82" i="10" s="1"/>
  <c r="P81" i="10" s="1"/>
  <c r="AU60" i="1" s="1"/>
  <c r="BK84" i="10"/>
  <c r="BK83" i="10" s="1"/>
  <c r="J84" i="10"/>
  <c r="BE84" i="10" s="1"/>
  <c r="J77" i="10"/>
  <c r="F77" i="10"/>
  <c r="F75" i="10"/>
  <c r="E73" i="10"/>
  <c r="E71" i="10"/>
  <c r="J51" i="10"/>
  <c r="F51" i="10"/>
  <c r="F49" i="10"/>
  <c r="E47" i="10"/>
  <c r="E45" i="10"/>
  <c r="J18" i="10"/>
  <c r="E18" i="10"/>
  <c r="F78" i="10" s="1"/>
  <c r="J17" i="10"/>
  <c r="J12" i="10"/>
  <c r="J49" i="10" s="1"/>
  <c r="E7" i="10"/>
  <c r="AY59" i="1"/>
  <c r="AX59" i="1"/>
  <c r="BI165" i="9"/>
  <c r="BH165" i="9"/>
  <c r="BG165" i="9"/>
  <c r="BF165" i="9"/>
  <c r="BE165" i="9"/>
  <c r="T165" i="9"/>
  <c r="R165" i="9"/>
  <c r="P165" i="9"/>
  <c r="BK165" i="9"/>
  <c r="J165" i="9"/>
  <c r="BI164" i="9"/>
  <c r="BH164" i="9"/>
  <c r="BG164" i="9"/>
  <c r="BF164" i="9"/>
  <c r="T164" i="9"/>
  <c r="R164" i="9"/>
  <c r="P164" i="9"/>
  <c r="BK164" i="9"/>
  <c r="J164" i="9"/>
  <c r="BE164" i="9" s="1"/>
  <c r="BI163" i="9"/>
  <c r="BH163" i="9"/>
  <c r="BG163" i="9"/>
  <c r="BF163" i="9"/>
  <c r="T163" i="9"/>
  <c r="R163" i="9"/>
  <c r="P163" i="9"/>
  <c r="BK163" i="9"/>
  <c r="J163" i="9"/>
  <c r="BE163" i="9" s="1"/>
  <c r="BI162" i="9"/>
  <c r="BH162" i="9"/>
  <c r="BG162" i="9"/>
  <c r="BF162" i="9"/>
  <c r="T162" i="9"/>
  <c r="R162" i="9"/>
  <c r="P162" i="9"/>
  <c r="BK162" i="9"/>
  <c r="J162" i="9"/>
  <c r="BE162" i="9" s="1"/>
  <c r="BI161" i="9"/>
  <c r="BH161" i="9"/>
  <c r="BG161" i="9"/>
  <c r="BF161" i="9"/>
  <c r="BE161" i="9"/>
  <c r="T161" i="9"/>
  <c r="R161" i="9"/>
  <c r="P161" i="9"/>
  <c r="BK161" i="9"/>
  <c r="J161" i="9"/>
  <c r="BI160" i="9"/>
  <c r="BH160" i="9"/>
  <c r="BG160" i="9"/>
  <c r="BF160" i="9"/>
  <c r="T160" i="9"/>
  <c r="R160" i="9"/>
  <c r="P160" i="9"/>
  <c r="BK160" i="9"/>
  <c r="J160" i="9"/>
  <c r="BE160" i="9" s="1"/>
  <c r="BI159" i="9"/>
  <c r="BH159" i="9"/>
  <c r="BG159" i="9"/>
  <c r="BF159" i="9"/>
  <c r="T159" i="9"/>
  <c r="R159" i="9"/>
  <c r="P159" i="9"/>
  <c r="BK159" i="9"/>
  <c r="J159" i="9"/>
  <c r="BE159" i="9" s="1"/>
  <c r="BI158" i="9"/>
  <c r="BH158" i="9"/>
  <c r="BG158" i="9"/>
  <c r="BF158" i="9"/>
  <c r="T158" i="9"/>
  <c r="R158" i="9"/>
  <c r="P158" i="9"/>
  <c r="BK158" i="9"/>
  <c r="J158" i="9"/>
  <c r="BE158" i="9" s="1"/>
  <c r="BI157" i="9"/>
  <c r="BH157" i="9"/>
  <c r="BG157" i="9"/>
  <c r="BF157" i="9"/>
  <c r="BE157" i="9"/>
  <c r="T157" i="9"/>
  <c r="R157" i="9"/>
  <c r="P157" i="9"/>
  <c r="BK157" i="9"/>
  <c r="J157" i="9"/>
  <c r="BI156" i="9"/>
  <c r="BH156" i="9"/>
  <c r="BG156" i="9"/>
  <c r="BF156" i="9"/>
  <c r="T156" i="9"/>
  <c r="R156" i="9"/>
  <c r="P156" i="9"/>
  <c r="BK156" i="9"/>
  <c r="J156" i="9"/>
  <c r="BE156" i="9" s="1"/>
  <c r="BI155" i="9"/>
  <c r="BH155" i="9"/>
  <c r="BG155" i="9"/>
  <c r="BF155" i="9"/>
  <c r="T155" i="9"/>
  <c r="R155" i="9"/>
  <c r="P155" i="9"/>
  <c r="BK155" i="9"/>
  <c r="J155" i="9"/>
  <c r="BE155" i="9" s="1"/>
  <c r="BI154" i="9"/>
  <c r="BH154" i="9"/>
  <c r="BG154" i="9"/>
  <c r="BF154" i="9"/>
  <c r="T154" i="9"/>
  <c r="R154" i="9"/>
  <c r="P154" i="9"/>
  <c r="BK154" i="9"/>
  <c r="J154" i="9"/>
  <c r="BE154" i="9" s="1"/>
  <c r="BI153" i="9"/>
  <c r="BH153" i="9"/>
  <c r="BG153" i="9"/>
  <c r="BF153" i="9"/>
  <c r="BE153" i="9"/>
  <c r="T153" i="9"/>
  <c r="R153" i="9"/>
  <c r="P153" i="9"/>
  <c r="BK153" i="9"/>
  <c r="J153" i="9"/>
  <c r="BI152" i="9"/>
  <c r="BH152" i="9"/>
  <c r="BG152" i="9"/>
  <c r="BF152" i="9"/>
  <c r="T152" i="9"/>
  <c r="T151" i="9" s="1"/>
  <c r="R152" i="9"/>
  <c r="R151" i="9" s="1"/>
  <c r="P152" i="9"/>
  <c r="P151" i="9" s="1"/>
  <c r="BK152" i="9"/>
  <c r="BK151" i="9" s="1"/>
  <c r="J151" i="9" s="1"/>
  <c r="J60" i="9" s="1"/>
  <c r="J152" i="9"/>
  <c r="BE152" i="9" s="1"/>
  <c r="BI150" i="9"/>
  <c r="BH150" i="9"/>
  <c r="BG150" i="9"/>
  <c r="BF150" i="9"/>
  <c r="BE150" i="9"/>
  <c r="T150" i="9"/>
  <c r="R150" i="9"/>
  <c r="P150" i="9"/>
  <c r="BK150" i="9"/>
  <c r="J150" i="9"/>
  <c r="BI149" i="9"/>
  <c r="BH149" i="9"/>
  <c r="BG149" i="9"/>
  <c r="BF149" i="9"/>
  <c r="BE149" i="9"/>
  <c r="T149" i="9"/>
  <c r="R149" i="9"/>
  <c r="P149" i="9"/>
  <c r="BK149" i="9"/>
  <c r="J149" i="9"/>
  <c r="BI148" i="9"/>
  <c r="BH148" i="9"/>
  <c r="BG148" i="9"/>
  <c r="BF148" i="9"/>
  <c r="BE148" i="9"/>
  <c r="T148" i="9"/>
  <c r="R148" i="9"/>
  <c r="P148" i="9"/>
  <c r="BK148" i="9"/>
  <c r="J148" i="9"/>
  <c r="BI147" i="9"/>
  <c r="BH147" i="9"/>
  <c r="BG147" i="9"/>
  <c r="BF147" i="9"/>
  <c r="T147" i="9"/>
  <c r="R147" i="9"/>
  <c r="P147" i="9"/>
  <c r="BK147" i="9"/>
  <c r="J147" i="9"/>
  <c r="BE147" i="9" s="1"/>
  <c r="BI146" i="9"/>
  <c r="BH146" i="9"/>
  <c r="BG146" i="9"/>
  <c r="BF146" i="9"/>
  <c r="BE146" i="9"/>
  <c r="T146" i="9"/>
  <c r="R146" i="9"/>
  <c r="P146" i="9"/>
  <c r="BK146" i="9"/>
  <c r="J146" i="9"/>
  <c r="BI145" i="9"/>
  <c r="BH145" i="9"/>
  <c r="BG145" i="9"/>
  <c r="BF145" i="9"/>
  <c r="BE145" i="9"/>
  <c r="T145" i="9"/>
  <c r="R145" i="9"/>
  <c r="P145" i="9"/>
  <c r="BK145" i="9"/>
  <c r="J145" i="9"/>
  <c r="BI144" i="9"/>
  <c r="BH144" i="9"/>
  <c r="BG144" i="9"/>
  <c r="BF144" i="9"/>
  <c r="BE144" i="9"/>
  <c r="T144" i="9"/>
  <c r="R144" i="9"/>
  <c r="P144" i="9"/>
  <c r="BK144" i="9"/>
  <c r="J144" i="9"/>
  <c r="BI143" i="9"/>
  <c r="BH143" i="9"/>
  <c r="BG143" i="9"/>
  <c r="BF143" i="9"/>
  <c r="T143" i="9"/>
  <c r="R143" i="9"/>
  <c r="P143" i="9"/>
  <c r="BK143" i="9"/>
  <c r="J143" i="9"/>
  <c r="BE143" i="9" s="1"/>
  <c r="BI142" i="9"/>
  <c r="BH142" i="9"/>
  <c r="BG142" i="9"/>
  <c r="BF142" i="9"/>
  <c r="BE142" i="9"/>
  <c r="T142" i="9"/>
  <c r="R142" i="9"/>
  <c r="P142" i="9"/>
  <c r="BK142" i="9"/>
  <c r="J142" i="9"/>
  <c r="BI141" i="9"/>
  <c r="BH141" i="9"/>
  <c r="BG141" i="9"/>
  <c r="BF141" i="9"/>
  <c r="BE141" i="9"/>
  <c r="T141" i="9"/>
  <c r="R141" i="9"/>
  <c r="P141" i="9"/>
  <c r="BK141" i="9"/>
  <c r="J141" i="9"/>
  <c r="BI140" i="9"/>
  <c r="BH140" i="9"/>
  <c r="BG140" i="9"/>
  <c r="BF140" i="9"/>
  <c r="BE140" i="9"/>
  <c r="T140" i="9"/>
  <c r="R140" i="9"/>
  <c r="P140" i="9"/>
  <c r="BK140" i="9"/>
  <c r="J140" i="9"/>
  <c r="BI139" i="9"/>
  <c r="BH139" i="9"/>
  <c r="BG139" i="9"/>
  <c r="BF139" i="9"/>
  <c r="BE139" i="9"/>
  <c r="T139" i="9"/>
  <c r="R139" i="9"/>
  <c r="P139" i="9"/>
  <c r="BK139" i="9"/>
  <c r="J139" i="9"/>
  <c r="BI138" i="9"/>
  <c r="BH138" i="9"/>
  <c r="BG138" i="9"/>
  <c r="BF138" i="9"/>
  <c r="BE138" i="9"/>
  <c r="T138" i="9"/>
  <c r="R138" i="9"/>
  <c r="P138" i="9"/>
  <c r="BK138" i="9"/>
  <c r="J138" i="9"/>
  <c r="BI137" i="9"/>
  <c r="BH137" i="9"/>
  <c r="BG137" i="9"/>
  <c r="BF137" i="9"/>
  <c r="BE137" i="9"/>
  <c r="T137" i="9"/>
  <c r="R137" i="9"/>
  <c r="P137" i="9"/>
  <c r="BK137" i="9"/>
  <c r="J137" i="9"/>
  <c r="BI136" i="9"/>
  <c r="BH136" i="9"/>
  <c r="BG136" i="9"/>
  <c r="BF136" i="9"/>
  <c r="BE136" i="9"/>
  <c r="T136" i="9"/>
  <c r="R136" i="9"/>
  <c r="P136" i="9"/>
  <c r="BK136" i="9"/>
  <c r="J136" i="9"/>
  <c r="BI135" i="9"/>
  <c r="BH135" i="9"/>
  <c r="BG135" i="9"/>
  <c r="BF135" i="9"/>
  <c r="BE135" i="9"/>
  <c r="T135" i="9"/>
  <c r="T134" i="9" s="1"/>
  <c r="R135" i="9"/>
  <c r="R134" i="9" s="1"/>
  <c r="P135" i="9"/>
  <c r="P134" i="9" s="1"/>
  <c r="BK135" i="9"/>
  <c r="BK134" i="9" s="1"/>
  <c r="J134" i="9" s="1"/>
  <c r="J59" i="9" s="1"/>
  <c r="J135" i="9"/>
  <c r="BI133" i="9"/>
  <c r="BH133" i="9"/>
  <c r="BG133" i="9"/>
  <c r="BF133" i="9"/>
  <c r="T133" i="9"/>
  <c r="R133" i="9"/>
  <c r="P133" i="9"/>
  <c r="BK133" i="9"/>
  <c r="J133" i="9"/>
  <c r="BE133" i="9" s="1"/>
  <c r="BI132" i="9"/>
  <c r="BH132" i="9"/>
  <c r="BG132" i="9"/>
  <c r="BF132" i="9"/>
  <c r="T132" i="9"/>
  <c r="R132" i="9"/>
  <c r="P132" i="9"/>
  <c r="BK132" i="9"/>
  <c r="J132" i="9"/>
  <c r="BE132" i="9" s="1"/>
  <c r="BI131" i="9"/>
  <c r="BH131" i="9"/>
  <c r="BG131" i="9"/>
  <c r="BF131" i="9"/>
  <c r="T131" i="9"/>
  <c r="R131" i="9"/>
  <c r="P131" i="9"/>
  <c r="BK131" i="9"/>
  <c r="J131" i="9"/>
  <c r="BE131" i="9" s="1"/>
  <c r="BI130" i="9"/>
  <c r="BH130" i="9"/>
  <c r="BG130" i="9"/>
  <c r="BF130" i="9"/>
  <c r="T130" i="9"/>
  <c r="R130" i="9"/>
  <c r="P130" i="9"/>
  <c r="BK130" i="9"/>
  <c r="J130" i="9"/>
  <c r="BE130" i="9" s="1"/>
  <c r="BI129" i="9"/>
  <c r="BH129" i="9"/>
  <c r="BG129" i="9"/>
  <c r="BF129" i="9"/>
  <c r="T129" i="9"/>
  <c r="R129" i="9"/>
  <c r="P129" i="9"/>
  <c r="BK129" i="9"/>
  <c r="J129" i="9"/>
  <c r="BE129" i="9" s="1"/>
  <c r="BI128" i="9"/>
  <c r="BH128" i="9"/>
  <c r="BG128" i="9"/>
  <c r="BF128" i="9"/>
  <c r="T128" i="9"/>
  <c r="R128" i="9"/>
  <c r="P128" i="9"/>
  <c r="BK128" i="9"/>
  <c r="J128" i="9"/>
  <c r="BE128" i="9" s="1"/>
  <c r="BI127" i="9"/>
  <c r="BH127" i="9"/>
  <c r="BG127" i="9"/>
  <c r="BF127" i="9"/>
  <c r="T127" i="9"/>
  <c r="R127" i="9"/>
  <c r="P127" i="9"/>
  <c r="BK127" i="9"/>
  <c r="J127" i="9"/>
  <c r="BE127" i="9" s="1"/>
  <c r="BI126" i="9"/>
  <c r="BH126" i="9"/>
  <c r="BG126" i="9"/>
  <c r="BF126" i="9"/>
  <c r="T126" i="9"/>
  <c r="R126" i="9"/>
  <c r="P126" i="9"/>
  <c r="BK126" i="9"/>
  <c r="J126" i="9"/>
  <c r="BE126" i="9" s="1"/>
  <c r="BI125" i="9"/>
  <c r="BH125" i="9"/>
  <c r="BG125" i="9"/>
  <c r="BF125" i="9"/>
  <c r="T125" i="9"/>
  <c r="R125" i="9"/>
  <c r="P125" i="9"/>
  <c r="BK125" i="9"/>
  <c r="J125" i="9"/>
  <c r="BE125" i="9" s="1"/>
  <c r="BI124" i="9"/>
  <c r="BH124" i="9"/>
  <c r="BG124" i="9"/>
  <c r="BF124" i="9"/>
  <c r="BE124" i="9"/>
  <c r="T124" i="9"/>
  <c r="R124" i="9"/>
  <c r="P124" i="9"/>
  <c r="BK124" i="9"/>
  <c r="J124" i="9"/>
  <c r="BI123" i="9"/>
  <c r="BH123" i="9"/>
  <c r="BG123" i="9"/>
  <c r="BF123" i="9"/>
  <c r="T123" i="9"/>
  <c r="R123" i="9"/>
  <c r="P123" i="9"/>
  <c r="BK123" i="9"/>
  <c r="J123" i="9"/>
  <c r="BE123" i="9" s="1"/>
  <c r="BI122" i="9"/>
  <c r="BH122" i="9"/>
  <c r="BG122" i="9"/>
  <c r="BF122" i="9"/>
  <c r="T122" i="9"/>
  <c r="R122" i="9"/>
  <c r="P122" i="9"/>
  <c r="BK122" i="9"/>
  <c r="J122" i="9"/>
  <c r="BE122" i="9" s="1"/>
  <c r="BI121" i="9"/>
  <c r="BH121" i="9"/>
  <c r="BG121" i="9"/>
  <c r="BF121" i="9"/>
  <c r="T121" i="9"/>
  <c r="R121" i="9"/>
  <c r="P121" i="9"/>
  <c r="BK121" i="9"/>
  <c r="J121" i="9"/>
  <c r="BE121" i="9" s="1"/>
  <c r="BI120" i="9"/>
  <c r="BH120" i="9"/>
  <c r="BG120" i="9"/>
  <c r="BF120" i="9"/>
  <c r="BE120" i="9"/>
  <c r="T120" i="9"/>
  <c r="R120" i="9"/>
  <c r="P120" i="9"/>
  <c r="BK120" i="9"/>
  <c r="J120" i="9"/>
  <c r="BI119" i="9"/>
  <c r="BH119" i="9"/>
  <c r="BG119" i="9"/>
  <c r="BF119" i="9"/>
  <c r="T119" i="9"/>
  <c r="R119" i="9"/>
  <c r="P119" i="9"/>
  <c r="BK119" i="9"/>
  <c r="J119" i="9"/>
  <c r="BE119" i="9" s="1"/>
  <c r="BI118" i="9"/>
  <c r="BH118" i="9"/>
  <c r="BG118" i="9"/>
  <c r="BF118" i="9"/>
  <c r="T118" i="9"/>
  <c r="R118" i="9"/>
  <c r="P118" i="9"/>
  <c r="BK118" i="9"/>
  <c r="J118" i="9"/>
  <c r="BE118" i="9" s="1"/>
  <c r="BI117" i="9"/>
  <c r="BH117" i="9"/>
  <c r="BG117" i="9"/>
  <c r="BF117" i="9"/>
  <c r="T117" i="9"/>
  <c r="T116" i="9" s="1"/>
  <c r="R117" i="9"/>
  <c r="R116" i="9" s="1"/>
  <c r="P117" i="9"/>
  <c r="P116" i="9" s="1"/>
  <c r="BK117" i="9"/>
  <c r="BK116" i="9" s="1"/>
  <c r="J116" i="9" s="1"/>
  <c r="J58" i="9" s="1"/>
  <c r="J117" i="9"/>
  <c r="BE117" i="9" s="1"/>
  <c r="BI115" i="9"/>
  <c r="BH115" i="9"/>
  <c r="BG115" i="9"/>
  <c r="BF115" i="9"/>
  <c r="BE115" i="9"/>
  <c r="T115" i="9"/>
  <c r="R115" i="9"/>
  <c r="P115" i="9"/>
  <c r="BK115" i="9"/>
  <c r="J115" i="9"/>
  <c r="BI114" i="9"/>
  <c r="BH114" i="9"/>
  <c r="BG114" i="9"/>
  <c r="BF114" i="9"/>
  <c r="T114" i="9"/>
  <c r="R114" i="9"/>
  <c r="P114" i="9"/>
  <c r="BK114" i="9"/>
  <c r="J114" i="9"/>
  <c r="BE114" i="9" s="1"/>
  <c r="BI113" i="9"/>
  <c r="BH113" i="9"/>
  <c r="BG113" i="9"/>
  <c r="BF113" i="9"/>
  <c r="BE113" i="9"/>
  <c r="T113" i="9"/>
  <c r="R113" i="9"/>
  <c r="P113" i="9"/>
  <c r="BK113" i="9"/>
  <c r="J113" i="9"/>
  <c r="BI112" i="9"/>
  <c r="BH112" i="9"/>
  <c r="BG112" i="9"/>
  <c r="BF112" i="9"/>
  <c r="T112" i="9"/>
  <c r="R112" i="9"/>
  <c r="P112" i="9"/>
  <c r="BK112" i="9"/>
  <c r="J112" i="9"/>
  <c r="BE112" i="9" s="1"/>
  <c r="BI111" i="9"/>
  <c r="BH111" i="9"/>
  <c r="BG111" i="9"/>
  <c r="BF111" i="9"/>
  <c r="BE111" i="9"/>
  <c r="T111" i="9"/>
  <c r="R111" i="9"/>
  <c r="P111" i="9"/>
  <c r="BK111" i="9"/>
  <c r="J111" i="9"/>
  <c r="BI110" i="9"/>
  <c r="BH110" i="9"/>
  <c r="BG110" i="9"/>
  <c r="BF110" i="9"/>
  <c r="T110" i="9"/>
  <c r="R110" i="9"/>
  <c r="P110" i="9"/>
  <c r="BK110" i="9"/>
  <c r="J110" i="9"/>
  <c r="BE110" i="9" s="1"/>
  <c r="BI109" i="9"/>
  <c r="BH109" i="9"/>
  <c r="BG109" i="9"/>
  <c r="BF109" i="9"/>
  <c r="BE109" i="9"/>
  <c r="T109" i="9"/>
  <c r="R109" i="9"/>
  <c r="P109" i="9"/>
  <c r="BK109" i="9"/>
  <c r="J109" i="9"/>
  <c r="BI108" i="9"/>
  <c r="BH108" i="9"/>
  <c r="BG108" i="9"/>
  <c r="BF108" i="9"/>
  <c r="BE108" i="9"/>
  <c r="T108" i="9"/>
  <c r="R108" i="9"/>
  <c r="P108" i="9"/>
  <c r="BK108" i="9"/>
  <c r="J108" i="9"/>
  <c r="BI107" i="9"/>
  <c r="BH107" i="9"/>
  <c r="BG107" i="9"/>
  <c r="BF107" i="9"/>
  <c r="BE107" i="9"/>
  <c r="T107" i="9"/>
  <c r="R107" i="9"/>
  <c r="P107" i="9"/>
  <c r="BK107" i="9"/>
  <c r="J107" i="9"/>
  <c r="BI106" i="9"/>
  <c r="BH106" i="9"/>
  <c r="BG106" i="9"/>
  <c r="BF106" i="9"/>
  <c r="BE106" i="9"/>
  <c r="T106" i="9"/>
  <c r="R106" i="9"/>
  <c r="P106" i="9"/>
  <c r="BK106" i="9"/>
  <c r="J106" i="9"/>
  <c r="BI105" i="9"/>
  <c r="BH105" i="9"/>
  <c r="BG105" i="9"/>
  <c r="BF105" i="9"/>
  <c r="BE105" i="9"/>
  <c r="T105" i="9"/>
  <c r="R105" i="9"/>
  <c r="P105" i="9"/>
  <c r="BK105" i="9"/>
  <c r="J105" i="9"/>
  <c r="BI104" i="9"/>
  <c r="BH104" i="9"/>
  <c r="BG104" i="9"/>
  <c r="BF104" i="9"/>
  <c r="BE104" i="9"/>
  <c r="T104" i="9"/>
  <c r="R104" i="9"/>
  <c r="P104" i="9"/>
  <c r="BK104" i="9"/>
  <c r="J104" i="9"/>
  <c r="BI103" i="9"/>
  <c r="BH103" i="9"/>
  <c r="BG103" i="9"/>
  <c r="BF103" i="9"/>
  <c r="BE103" i="9"/>
  <c r="T103" i="9"/>
  <c r="R103" i="9"/>
  <c r="P103" i="9"/>
  <c r="BK103" i="9"/>
  <c r="J103" i="9"/>
  <c r="BI102" i="9"/>
  <c r="BH102" i="9"/>
  <c r="BG102" i="9"/>
  <c r="BF102" i="9"/>
  <c r="BE102" i="9"/>
  <c r="T102" i="9"/>
  <c r="R102" i="9"/>
  <c r="P102" i="9"/>
  <c r="BK102" i="9"/>
  <c r="J102" i="9"/>
  <c r="BI101" i="9"/>
  <c r="BH101" i="9"/>
  <c r="BG101" i="9"/>
  <c r="BF101" i="9"/>
  <c r="BE101" i="9"/>
  <c r="T101" i="9"/>
  <c r="R101" i="9"/>
  <c r="P101" i="9"/>
  <c r="BK101" i="9"/>
  <c r="J101" i="9"/>
  <c r="BI100" i="9"/>
  <c r="BH100" i="9"/>
  <c r="BG100" i="9"/>
  <c r="BF100" i="9"/>
  <c r="BE100" i="9"/>
  <c r="T100" i="9"/>
  <c r="R100" i="9"/>
  <c r="P100" i="9"/>
  <c r="BK100" i="9"/>
  <c r="J100" i="9"/>
  <c r="BI99" i="9"/>
  <c r="BH99" i="9"/>
  <c r="BG99" i="9"/>
  <c r="BF99" i="9"/>
  <c r="BE99" i="9"/>
  <c r="T99" i="9"/>
  <c r="R99" i="9"/>
  <c r="P99" i="9"/>
  <c r="BK99" i="9"/>
  <c r="J99" i="9"/>
  <c r="BI98" i="9"/>
  <c r="BH98" i="9"/>
  <c r="BG98" i="9"/>
  <c r="BF98" i="9"/>
  <c r="BE98" i="9"/>
  <c r="T98" i="9"/>
  <c r="R98" i="9"/>
  <c r="P98" i="9"/>
  <c r="BK98" i="9"/>
  <c r="J98" i="9"/>
  <c r="BI97" i="9"/>
  <c r="BH97" i="9"/>
  <c r="BG97" i="9"/>
  <c r="BF97" i="9"/>
  <c r="BE97" i="9"/>
  <c r="T97" i="9"/>
  <c r="R97" i="9"/>
  <c r="P97" i="9"/>
  <c r="BK97" i="9"/>
  <c r="J97" i="9"/>
  <c r="BI96" i="9"/>
  <c r="BH96" i="9"/>
  <c r="BG96" i="9"/>
  <c r="BF96" i="9"/>
  <c r="BE96" i="9"/>
  <c r="T96" i="9"/>
  <c r="R96" i="9"/>
  <c r="P96" i="9"/>
  <c r="BK96" i="9"/>
  <c r="J96" i="9"/>
  <c r="BI95" i="9"/>
  <c r="BH95" i="9"/>
  <c r="BG95" i="9"/>
  <c r="BF95" i="9"/>
  <c r="BE95" i="9"/>
  <c r="T95" i="9"/>
  <c r="R95" i="9"/>
  <c r="P95" i="9"/>
  <c r="BK95" i="9"/>
  <c r="J95" i="9"/>
  <c r="BI94" i="9"/>
  <c r="BH94" i="9"/>
  <c r="BG94" i="9"/>
  <c r="BF94" i="9"/>
  <c r="BE94" i="9"/>
  <c r="T94" i="9"/>
  <c r="R94" i="9"/>
  <c r="P94" i="9"/>
  <c r="BK94" i="9"/>
  <c r="J94" i="9"/>
  <c r="BI93" i="9"/>
  <c r="BH93" i="9"/>
  <c r="BG93" i="9"/>
  <c r="BF93" i="9"/>
  <c r="BE93" i="9"/>
  <c r="T93" i="9"/>
  <c r="R93" i="9"/>
  <c r="P93" i="9"/>
  <c r="BK93" i="9"/>
  <c r="J93" i="9"/>
  <c r="BI92" i="9"/>
  <c r="BH92" i="9"/>
  <c r="BG92" i="9"/>
  <c r="BF92" i="9"/>
  <c r="BE92" i="9"/>
  <c r="T92" i="9"/>
  <c r="R92" i="9"/>
  <c r="P92" i="9"/>
  <c r="BK92" i="9"/>
  <c r="J92" i="9"/>
  <c r="BI91" i="9"/>
  <c r="BH91" i="9"/>
  <c r="BG91" i="9"/>
  <c r="BF91" i="9"/>
  <c r="BE91" i="9"/>
  <c r="T91" i="9"/>
  <c r="R91" i="9"/>
  <c r="P91" i="9"/>
  <c r="BK91" i="9"/>
  <c r="J91" i="9"/>
  <c r="BI90" i="9"/>
  <c r="BH90" i="9"/>
  <c r="BG90" i="9"/>
  <c r="BF90" i="9"/>
  <c r="BE90" i="9"/>
  <c r="T90" i="9"/>
  <c r="R90" i="9"/>
  <c r="P90" i="9"/>
  <c r="BK90" i="9"/>
  <c r="J90" i="9"/>
  <c r="BI89" i="9"/>
  <c r="BH89" i="9"/>
  <c r="BG89" i="9"/>
  <c r="BF89" i="9"/>
  <c r="BE89" i="9"/>
  <c r="T89" i="9"/>
  <c r="R89" i="9"/>
  <c r="P89" i="9"/>
  <c r="BK89" i="9"/>
  <c r="J89" i="9"/>
  <c r="BI88" i="9"/>
  <c r="BH88" i="9"/>
  <c r="BG88" i="9"/>
  <c r="BF88" i="9"/>
  <c r="BE88" i="9"/>
  <c r="T88" i="9"/>
  <c r="R88" i="9"/>
  <c r="P88" i="9"/>
  <c r="BK88" i="9"/>
  <c r="J88" i="9"/>
  <c r="BI87" i="9"/>
  <c r="BH87" i="9"/>
  <c r="BG87" i="9"/>
  <c r="BF87" i="9"/>
  <c r="BE87" i="9"/>
  <c r="T87" i="9"/>
  <c r="R87" i="9"/>
  <c r="P87" i="9"/>
  <c r="BK87" i="9"/>
  <c r="J87" i="9"/>
  <c r="BI86" i="9"/>
  <c r="BH86" i="9"/>
  <c r="BG86" i="9"/>
  <c r="BF86" i="9"/>
  <c r="BE86" i="9"/>
  <c r="T86" i="9"/>
  <c r="R86" i="9"/>
  <c r="P86" i="9"/>
  <c r="BK86" i="9"/>
  <c r="J86" i="9"/>
  <c r="BI85" i="9"/>
  <c r="BH85" i="9"/>
  <c r="BG85" i="9"/>
  <c r="BF85" i="9"/>
  <c r="BE85" i="9"/>
  <c r="T85" i="9"/>
  <c r="R85" i="9"/>
  <c r="P85" i="9"/>
  <c r="BK85" i="9"/>
  <c r="J85" i="9"/>
  <c r="BI84" i="9"/>
  <c r="BH84" i="9"/>
  <c r="BG84" i="9"/>
  <c r="BF84" i="9"/>
  <c r="BE84" i="9"/>
  <c r="T84" i="9"/>
  <c r="R84" i="9"/>
  <c r="P84" i="9"/>
  <c r="BK84" i="9"/>
  <c r="J84" i="9"/>
  <c r="BI83" i="9"/>
  <c r="BH83" i="9"/>
  <c r="BG83" i="9"/>
  <c r="BF83" i="9"/>
  <c r="BE83" i="9"/>
  <c r="T83" i="9"/>
  <c r="R83" i="9"/>
  <c r="P83" i="9"/>
  <c r="BK83" i="9"/>
  <c r="J83" i="9"/>
  <c r="BI82" i="9"/>
  <c r="F34" i="9" s="1"/>
  <c r="BD59" i="1" s="1"/>
  <c r="BH82" i="9"/>
  <c r="F33" i="9" s="1"/>
  <c r="BC59" i="1" s="1"/>
  <c r="BG82" i="9"/>
  <c r="F32" i="9" s="1"/>
  <c r="BB59" i="1" s="1"/>
  <c r="BF82" i="9"/>
  <c r="J31" i="9" s="1"/>
  <c r="AW59" i="1" s="1"/>
  <c r="BE82" i="9"/>
  <c r="T82" i="9"/>
  <c r="T81" i="9" s="1"/>
  <c r="T80" i="9" s="1"/>
  <c r="R82" i="9"/>
  <c r="R81" i="9" s="1"/>
  <c r="R80" i="9" s="1"/>
  <c r="P82" i="9"/>
  <c r="P81" i="9" s="1"/>
  <c r="P80" i="9" s="1"/>
  <c r="AU59" i="1" s="1"/>
  <c r="BK82" i="9"/>
  <c r="BK81" i="9" s="1"/>
  <c r="J82" i="9"/>
  <c r="J76" i="9"/>
  <c r="F76" i="9"/>
  <c r="J74" i="9"/>
  <c r="F74" i="9"/>
  <c r="E72" i="9"/>
  <c r="F52" i="9"/>
  <c r="J51" i="9"/>
  <c r="F51" i="9"/>
  <c r="F49" i="9"/>
  <c r="E47" i="9"/>
  <c r="J18" i="9"/>
  <c r="E18" i="9"/>
  <c r="F77" i="9" s="1"/>
  <c r="J17" i="9"/>
  <c r="J12" i="9"/>
  <c r="J49" i="9" s="1"/>
  <c r="E7" i="9"/>
  <c r="E45" i="9" s="1"/>
  <c r="AY58" i="1"/>
  <c r="AX58" i="1"/>
  <c r="BI110" i="8"/>
  <c r="BH110" i="8"/>
  <c r="BG110" i="8"/>
  <c r="BF110" i="8"/>
  <c r="T110" i="8"/>
  <c r="R110" i="8"/>
  <c r="P110" i="8"/>
  <c r="BK110" i="8"/>
  <c r="J110" i="8"/>
  <c r="BE110" i="8" s="1"/>
  <c r="BI109" i="8"/>
  <c r="BH109" i="8"/>
  <c r="BG109" i="8"/>
  <c r="BF109" i="8"/>
  <c r="T109" i="8"/>
  <c r="R109" i="8"/>
  <c r="P109" i="8"/>
  <c r="BK109" i="8"/>
  <c r="J109" i="8"/>
  <c r="BE109" i="8" s="1"/>
  <c r="BI108" i="8"/>
  <c r="BH108" i="8"/>
  <c r="BG108" i="8"/>
  <c r="BF108" i="8"/>
  <c r="T108" i="8"/>
  <c r="R108" i="8"/>
  <c r="P108" i="8"/>
  <c r="BK108" i="8"/>
  <c r="J108" i="8"/>
  <c r="BE108" i="8" s="1"/>
  <c r="BI107" i="8"/>
  <c r="BH107" i="8"/>
  <c r="BG107" i="8"/>
  <c r="BF107" i="8"/>
  <c r="T107" i="8"/>
  <c r="R107" i="8"/>
  <c r="P107" i="8"/>
  <c r="BK107" i="8"/>
  <c r="J107" i="8"/>
  <c r="BE107" i="8" s="1"/>
  <c r="BI106" i="8"/>
  <c r="BH106" i="8"/>
  <c r="BG106" i="8"/>
  <c r="BF106" i="8"/>
  <c r="T106" i="8"/>
  <c r="R106" i="8"/>
  <c r="P106" i="8"/>
  <c r="BK106" i="8"/>
  <c r="J106" i="8"/>
  <c r="BE106" i="8" s="1"/>
  <c r="BI105" i="8"/>
  <c r="BH105" i="8"/>
  <c r="BG105" i="8"/>
  <c r="BF105" i="8"/>
  <c r="T105" i="8"/>
  <c r="R105" i="8"/>
  <c r="P105" i="8"/>
  <c r="BK105" i="8"/>
  <c r="J105" i="8"/>
  <c r="BE105" i="8" s="1"/>
  <c r="BI104" i="8"/>
  <c r="BH104" i="8"/>
  <c r="BG104" i="8"/>
  <c r="BF104" i="8"/>
  <c r="T104" i="8"/>
  <c r="R104" i="8"/>
  <c r="P104" i="8"/>
  <c r="BK104" i="8"/>
  <c r="J104" i="8"/>
  <c r="BE104" i="8" s="1"/>
  <c r="BI103" i="8"/>
  <c r="BH103" i="8"/>
  <c r="BG103" i="8"/>
  <c r="BF103" i="8"/>
  <c r="T103" i="8"/>
  <c r="R103" i="8"/>
  <c r="P103" i="8"/>
  <c r="BK103" i="8"/>
  <c r="J103" i="8"/>
  <c r="BE103" i="8" s="1"/>
  <c r="BI102" i="8"/>
  <c r="BH102" i="8"/>
  <c r="BG102" i="8"/>
  <c r="BF102" i="8"/>
  <c r="T102" i="8"/>
  <c r="R102" i="8"/>
  <c r="P102" i="8"/>
  <c r="BK102" i="8"/>
  <c r="J102" i="8"/>
  <c r="BE102" i="8" s="1"/>
  <c r="BI101" i="8"/>
  <c r="BH101" i="8"/>
  <c r="BG101" i="8"/>
  <c r="BF101" i="8"/>
  <c r="T101" i="8"/>
  <c r="R101" i="8"/>
  <c r="P101" i="8"/>
  <c r="BK101" i="8"/>
  <c r="J101" i="8"/>
  <c r="BE101" i="8" s="1"/>
  <c r="BI100" i="8"/>
  <c r="BH100" i="8"/>
  <c r="BG100" i="8"/>
  <c r="BF100" i="8"/>
  <c r="T100" i="8"/>
  <c r="R100" i="8"/>
  <c r="P100" i="8"/>
  <c r="BK100" i="8"/>
  <c r="J100" i="8"/>
  <c r="BE100" i="8" s="1"/>
  <c r="BI99" i="8"/>
  <c r="BH99" i="8"/>
  <c r="BG99" i="8"/>
  <c r="BF99" i="8"/>
  <c r="T99" i="8"/>
  <c r="R99" i="8"/>
  <c r="P99" i="8"/>
  <c r="BK99" i="8"/>
  <c r="J99" i="8"/>
  <c r="BE99" i="8" s="1"/>
  <c r="BI98" i="8"/>
  <c r="BH98" i="8"/>
  <c r="BG98" i="8"/>
  <c r="BF98" i="8"/>
  <c r="T98" i="8"/>
  <c r="R98" i="8"/>
  <c r="P98" i="8"/>
  <c r="BK98" i="8"/>
  <c r="J98" i="8"/>
  <c r="BE98" i="8" s="1"/>
  <c r="BI97" i="8"/>
  <c r="BH97" i="8"/>
  <c r="BG97" i="8"/>
  <c r="BF97" i="8"/>
  <c r="T97" i="8"/>
  <c r="R97" i="8"/>
  <c r="P97" i="8"/>
  <c r="BK97" i="8"/>
  <c r="J97" i="8"/>
  <c r="BE97" i="8" s="1"/>
  <c r="BI96" i="8"/>
  <c r="BH96" i="8"/>
  <c r="BG96" i="8"/>
  <c r="BF96" i="8"/>
  <c r="T96" i="8"/>
  <c r="R96" i="8"/>
  <c r="P96" i="8"/>
  <c r="BK96" i="8"/>
  <c r="J96" i="8"/>
  <c r="BE96" i="8" s="1"/>
  <c r="BI95" i="8"/>
  <c r="BH95" i="8"/>
  <c r="BG95" i="8"/>
  <c r="BF95" i="8"/>
  <c r="T95" i="8"/>
  <c r="R95" i="8"/>
  <c r="P95" i="8"/>
  <c r="BK95" i="8"/>
  <c r="J95" i="8"/>
  <c r="BE95" i="8" s="1"/>
  <c r="BI94" i="8"/>
  <c r="BH94" i="8"/>
  <c r="BG94" i="8"/>
  <c r="BF94" i="8"/>
  <c r="T94" i="8"/>
  <c r="R94" i="8"/>
  <c r="P94" i="8"/>
  <c r="BK94" i="8"/>
  <c r="J94" i="8"/>
  <c r="BE94" i="8" s="1"/>
  <c r="BI93" i="8"/>
  <c r="BH93" i="8"/>
  <c r="BG93" i="8"/>
  <c r="BF93" i="8"/>
  <c r="T93" i="8"/>
  <c r="R93" i="8"/>
  <c r="P93" i="8"/>
  <c r="BK93" i="8"/>
  <c r="J93" i="8"/>
  <c r="BE93" i="8" s="1"/>
  <c r="BI92" i="8"/>
  <c r="BH92" i="8"/>
  <c r="BG92" i="8"/>
  <c r="BF92" i="8"/>
  <c r="T92" i="8"/>
  <c r="R92" i="8"/>
  <c r="P92" i="8"/>
  <c r="BK92" i="8"/>
  <c r="J92" i="8"/>
  <c r="BE92" i="8" s="1"/>
  <c r="BI91" i="8"/>
  <c r="BH91" i="8"/>
  <c r="BG91" i="8"/>
  <c r="BF91" i="8"/>
  <c r="T91" i="8"/>
  <c r="R91" i="8"/>
  <c r="P91" i="8"/>
  <c r="BK91" i="8"/>
  <c r="J91" i="8"/>
  <c r="BE91" i="8" s="1"/>
  <c r="BI90" i="8"/>
  <c r="BH90" i="8"/>
  <c r="BG90" i="8"/>
  <c r="BF90" i="8"/>
  <c r="T90" i="8"/>
  <c r="R90" i="8"/>
  <c r="P90" i="8"/>
  <c r="BK90" i="8"/>
  <c r="J90" i="8"/>
  <c r="BE90" i="8" s="1"/>
  <c r="BI89" i="8"/>
  <c r="BH89" i="8"/>
  <c r="BG89" i="8"/>
  <c r="BF89" i="8"/>
  <c r="T89" i="8"/>
  <c r="R89" i="8"/>
  <c r="P89" i="8"/>
  <c r="BK89" i="8"/>
  <c r="J89" i="8"/>
  <c r="BE89" i="8" s="1"/>
  <c r="BI88" i="8"/>
  <c r="BH88" i="8"/>
  <c r="BG88" i="8"/>
  <c r="BF88" i="8"/>
  <c r="T88" i="8"/>
  <c r="R88" i="8"/>
  <c r="P88" i="8"/>
  <c r="BK88" i="8"/>
  <c r="J88" i="8"/>
  <c r="BE88" i="8" s="1"/>
  <c r="BI87" i="8"/>
  <c r="BH87" i="8"/>
  <c r="BG87" i="8"/>
  <c r="BF87" i="8"/>
  <c r="T87" i="8"/>
  <c r="T86" i="8" s="1"/>
  <c r="R87" i="8"/>
  <c r="R86" i="8" s="1"/>
  <c r="P87" i="8"/>
  <c r="P86" i="8" s="1"/>
  <c r="BK87" i="8"/>
  <c r="BK86" i="8" s="1"/>
  <c r="J86" i="8" s="1"/>
  <c r="J59" i="8" s="1"/>
  <c r="J87" i="8"/>
  <c r="BE87" i="8" s="1"/>
  <c r="BI85" i="8"/>
  <c r="BH85" i="8"/>
  <c r="BG85" i="8"/>
  <c r="BF85" i="8"/>
  <c r="BE85" i="8"/>
  <c r="T85" i="8"/>
  <c r="R85" i="8"/>
  <c r="P85" i="8"/>
  <c r="BK85" i="8"/>
  <c r="J85" i="8"/>
  <c r="BI84" i="8"/>
  <c r="BH84" i="8"/>
  <c r="BG84" i="8"/>
  <c r="BF84" i="8"/>
  <c r="BE84" i="8"/>
  <c r="T84" i="8"/>
  <c r="T83" i="8" s="1"/>
  <c r="R84" i="8"/>
  <c r="R83" i="8" s="1"/>
  <c r="P84" i="8"/>
  <c r="P83" i="8" s="1"/>
  <c r="BK84" i="8"/>
  <c r="BK83" i="8" s="1"/>
  <c r="J83" i="8" s="1"/>
  <c r="J58" i="8" s="1"/>
  <c r="J84" i="8"/>
  <c r="BI82" i="8"/>
  <c r="BH82" i="8"/>
  <c r="BG82" i="8"/>
  <c r="BF82" i="8"/>
  <c r="T82" i="8"/>
  <c r="R82" i="8"/>
  <c r="P82" i="8"/>
  <c r="BK82" i="8"/>
  <c r="J82" i="8"/>
  <c r="BE82" i="8" s="1"/>
  <c r="BI81" i="8"/>
  <c r="F34" i="8" s="1"/>
  <c r="BD58" i="1" s="1"/>
  <c r="BH81" i="8"/>
  <c r="F33" i="8" s="1"/>
  <c r="BC58" i="1" s="1"/>
  <c r="BG81" i="8"/>
  <c r="F32" i="8" s="1"/>
  <c r="BB58" i="1" s="1"/>
  <c r="BF81" i="8"/>
  <c r="F31" i="8" s="1"/>
  <c r="BA58" i="1" s="1"/>
  <c r="T81" i="8"/>
  <c r="T80" i="8" s="1"/>
  <c r="R81" i="8"/>
  <c r="R80" i="8" s="1"/>
  <c r="P81" i="8"/>
  <c r="P80" i="8" s="1"/>
  <c r="BK81" i="8"/>
  <c r="BK80" i="8" s="1"/>
  <c r="J81" i="8"/>
  <c r="BE81" i="8" s="1"/>
  <c r="J75" i="8"/>
  <c r="F75" i="8"/>
  <c r="F73" i="8"/>
  <c r="E71" i="8"/>
  <c r="E69" i="8"/>
  <c r="J51" i="8"/>
  <c r="F51" i="8"/>
  <c r="F49" i="8"/>
  <c r="E47" i="8"/>
  <c r="J18" i="8"/>
  <c r="E18" i="8"/>
  <c r="F52" i="8" s="1"/>
  <c r="J17" i="8"/>
  <c r="J12" i="8"/>
  <c r="J49" i="8" s="1"/>
  <c r="E7" i="8"/>
  <c r="E45" i="8" s="1"/>
  <c r="AY57" i="1"/>
  <c r="AX57" i="1"/>
  <c r="BI208" i="7"/>
  <c r="BH208" i="7"/>
  <c r="BG208" i="7"/>
  <c r="BF208" i="7"/>
  <c r="T208" i="7"/>
  <c r="R208" i="7"/>
  <c r="P208" i="7"/>
  <c r="BK208" i="7"/>
  <c r="J208" i="7"/>
  <c r="BE208" i="7" s="1"/>
  <c r="BI205" i="7"/>
  <c r="BH205" i="7"/>
  <c r="BG205" i="7"/>
  <c r="BF205" i="7"/>
  <c r="T205" i="7"/>
  <c r="R205" i="7"/>
  <c r="P205" i="7"/>
  <c r="BK205" i="7"/>
  <c r="J205" i="7"/>
  <c r="BE205" i="7" s="1"/>
  <c r="BI202" i="7"/>
  <c r="BH202" i="7"/>
  <c r="BG202" i="7"/>
  <c r="BF202" i="7"/>
  <c r="T202" i="7"/>
  <c r="R202" i="7"/>
  <c r="P202" i="7"/>
  <c r="BK202" i="7"/>
  <c r="J202" i="7"/>
  <c r="BE202" i="7" s="1"/>
  <c r="BI200" i="7"/>
  <c r="BH200" i="7"/>
  <c r="BG200" i="7"/>
  <c r="BF200" i="7"/>
  <c r="T200" i="7"/>
  <c r="T199" i="7" s="1"/>
  <c r="R200" i="7"/>
  <c r="R199" i="7" s="1"/>
  <c r="P200" i="7"/>
  <c r="P199" i="7" s="1"/>
  <c r="BK200" i="7"/>
  <c r="BK199" i="7" s="1"/>
  <c r="J199" i="7" s="1"/>
  <c r="J60" i="7" s="1"/>
  <c r="J200" i="7"/>
  <c r="BE200" i="7" s="1"/>
  <c r="BI197" i="7"/>
  <c r="BH197" i="7"/>
  <c r="BG197" i="7"/>
  <c r="BF197" i="7"/>
  <c r="T197" i="7"/>
  <c r="R197" i="7"/>
  <c r="P197" i="7"/>
  <c r="BK197" i="7"/>
  <c r="J197" i="7"/>
  <c r="BE197" i="7" s="1"/>
  <c r="BI196" i="7"/>
  <c r="BH196" i="7"/>
  <c r="BG196" i="7"/>
  <c r="BF196" i="7"/>
  <c r="BE196" i="7"/>
  <c r="T196" i="7"/>
  <c r="R196" i="7"/>
  <c r="P196" i="7"/>
  <c r="BK196" i="7"/>
  <c r="J196" i="7"/>
  <c r="BI194" i="7"/>
  <c r="BH194" i="7"/>
  <c r="BG194" i="7"/>
  <c r="BF194" i="7"/>
  <c r="T194" i="7"/>
  <c r="R194" i="7"/>
  <c r="P194" i="7"/>
  <c r="BK194" i="7"/>
  <c r="J194" i="7"/>
  <c r="BE194" i="7" s="1"/>
  <c r="BI193" i="7"/>
  <c r="BH193" i="7"/>
  <c r="BG193" i="7"/>
  <c r="BF193" i="7"/>
  <c r="BE193" i="7"/>
  <c r="T193" i="7"/>
  <c r="R193" i="7"/>
  <c r="P193" i="7"/>
  <c r="BK193" i="7"/>
  <c r="J193" i="7"/>
  <c r="BI191" i="7"/>
  <c r="BH191" i="7"/>
  <c r="BG191" i="7"/>
  <c r="BF191" i="7"/>
  <c r="BE191" i="7"/>
  <c r="T191" i="7"/>
  <c r="R191" i="7"/>
  <c r="P191" i="7"/>
  <c r="BK191" i="7"/>
  <c r="J191" i="7"/>
  <c r="BI190" i="7"/>
  <c r="BH190" i="7"/>
  <c r="BG190" i="7"/>
  <c r="BF190" i="7"/>
  <c r="BE190" i="7"/>
  <c r="T190" i="7"/>
  <c r="R190" i="7"/>
  <c r="P190" i="7"/>
  <c r="BK190" i="7"/>
  <c r="J190" i="7"/>
  <c r="BI188" i="7"/>
  <c r="BH188" i="7"/>
  <c r="BG188" i="7"/>
  <c r="BF188" i="7"/>
  <c r="BE188" i="7"/>
  <c r="T188" i="7"/>
  <c r="R188" i="7"/>
  <c r="P188" i="7"/>
  <c r="BK188" i="7"/>
  <c r="J188" i="7"/>
  <c r="BI187" i="7"/>
  <c r="BH187" i="7"/>
  <c r="BG187" i="7"/>
  <c r="BF187" i="7"/>
  <c r="BE187" i="7"/>
  <c r="T187" i="7"/>
  <c r="R187" i="7"/>
  <c r="P187" i="7"/>
  <c r="BK187" i="7"/>
  <c r="J187" i="7"/>
  <c r="BI185" i="7"/>
  <c r="BH185" i="7"/>
  <c r="BG185" i="7"/>
  <c r="BF185" i="7"/>
  <c r="BE185" i="7"/>
  <c r="T185" i="7"/>
  <c r="R185" i="7"/>
  <c r="P185" i="7"/>
  <c r="BK185" i="7"/>
  <c r="J185" i="7"/>
  <c r="BI183" i="7"/>
  <c r="BH183" i="7"/>
  <c r="BG183" i="7"/>
  <c r="BF183" i="7"/>
  <c r="BE183" i="7"/>
  <c r="T183" i="7"/>
  <c r="T182" i="7" s="1"/>
  <c r="R183" i="7"/>
  <c r="R182" i="7" s="1"/>
  <c r="P183" i="7"/>
  <c r="P182" i="7" s="1"/>
  <c r="BK183" i="7"/>
  <c r="BK182" i="7" s="1"/>
  <c r="J182" i="7" s="1"/>
  <c r="J59" i="7" s="1"/>
  <c r="J183" i="7"/>
  <c r="BI180" i="7"/>
  <c r="BH180" i="7"/>
  <c r="BG180" i="7"/>
  <c r="BF180" i="7"/>
  <c r="T180" i="7"/>
  <c r="R180" i="7"/>
  <c r="P180" i="7"/>
  <c r="BK180" i="7"/>
  <c r="J180" i="7"/>
  <c r="BE180" i="7" s="1"/>
  <c r="BI178" i="7"/>
  <c r="BH178" i="7"/>
  <c r="BG178" i="7"/>
  <c r="BF178" i="7"/>
  <c r="T178" i="7"/>
  <c r="R178" i="7"/>
  <c r="P178" i="7"/>
  <c r="BK178" i="7"/>
  <c r="J178" i="7"/>
  <c r="BE178" i="7" s="1"/>
  <c r="BI176" i="7"/>
  <c r="BH176" i="7"/>
  <c r="BG176" i="7"/>
  <c r="BF176" i="7"/>
  <c r="T176" i="7"/>
  <c r="R176" i="7"/>
  <c r="P176" i="7"/>
  <c r="BK176" i="7"/>
  <c r="J176" i="7"/>
  <c r="BE176" i="7" s="1"/>
  <c r="BI175" i="7"/>
  <c r="BH175" i="7"/>
  <c r="BG175" i="7"/>
  <c r="BF175" i="7"/>
  <c r="T175" i="7"/>
  <c r="R175" i="7"/>
  <c r="P175" i="7"/>
  <c r="BK175" i="7"/>
  <c r="J175" i="7"/>
  <c r="BE175" i="7" s="1"/>
  <c r="BI173" i="7"/>
  <c r="BH173" i="7"/>
  <c r="BG173" i="7"/>
  <c r="BF173" i="7"/>
  <c r="T173" i="7"/>
  <c r="R173" i="7"/>
  <c r="P173" i="7"/>
  <c r="BK173" i="7"/>
  <c r="J173" i="7"/>
  <c r="BE173" i="7" s="1"/>
  <c r="BI172" i="7"/>
  <c r="BH172" i="7"/>
  <c r="BG172" i="7"/>
  <c r="BF172" i="7"/>
  <c r="T172" i="7"/>
  <c r="R172" i="7"/>
  <c r="P172" i="7"/>
  <c r="BK172" i="7"/>
  <c r="J172" i="7"/>
  <c r="BE172" i="7" s="1"/>
  <c r="BI170" i="7"/>
  <c r="BH170" i="7"/>
  <c r="BG170" i="7"/>
  <c r="BF170" i="7"/>
  <c r="T170" i="7"/>
  <c r="R170" i="7"/>
  <c r="P170" i="7"/>
  <c r="BK170" i="7"/>
  <c r="J170" i="7"/>
  <c r="BE170" i="7" s="1"/>
  <c r="BI169" i="7"/>
  <c r="BH169" i="7"/>
  <c r="BG169" i="7"/>
  <c r="BF169" i="7"/>
  <c r="T169" i="7"/>
  <c r="R169" i="7"/>
  <c r="P169" i="7"/>
  <c r="BK169" i="7"/>
  <c r="J169" i="7"/>
  <c r="BE169" i="7" s="1"/>
  <c r="BI167" i="7"/>
  <c r="BH167" i="7"/>
  <c r="BG167" i="7"/>
  <c r="BF167" i="7"/>
  <c r="T167" i="7"/>
  <c r="R167" i="7"/>
  <c r="P167" i="7"/>
  <c r="BK167" i="7"/>
  <c r="J167" i="7"/>
  <c r="BE167" i="7" s="1"/>
  <c r="BI166" i="7"/>
  <c r="BH166" i="7"/>
  <c r="BG166" i="7"/>
  <c r="BF166" i="7"/>
  <c r="BE166" i="7"/>
  <c r="T166" i="7"/>
  <c r="R166" i="7"/>
  <c r="P166" i="7"/>
  <c r="BK166" i="7"/>
  <c r="J166" i="7"/>
  <c r="BI164" i="7"/>
  <c r="BH164" i="7"/>
  <c r="BG164" i="7"/>
  <c r="BF164" i="7"/>
  <c r="BE164" i="7"/>
  <c r="T164" i="7"/>
  <c r="R164" i="7"/>
  <c r="P164" i="7"/>
  <c r="BK164" i="7"/>
  <c r="J164" i="7"/>
  <c r="BI163" i="7"/>
  <c r="BH163" i="7"/>
  <c r="BG163" i="7"/>
  <c r="BF163" i="7"/>
  <c r="BE163" i="7"/>
  <c r="T163" i="7"/>
  <c r="R163" i="7"/>
  <c r="P163" i="7"/>
  <c r="BK163" i="7"/>
  <c r="J163" i="7"/>
  <c r="BI161" i="7"/>
  <c r="BH161" i="7"/>
  <c r="BG161" i="7"/>
  <c r="BF161" i="7"/>
  <c r="BE161" i="7"/>
  <c r="T161" i="7"/>
  <c r="R161" i="7"/>
  <c r="P161" i="7"/>
  <c r="BK161" i="7"/>
  <c r="J161" i="7"/>
  <c r="BI160" i="7"/>
  <c r="BH160" i="7"/>
  <c r="BG160" i="7"/>
  <c r="BF160" i="7"/>
  <c r="BE160" i="7"/>
  <c r="T160" i="7"/>
  <c r="R160" i="7"/>
  <c r="P160" i="7"/>
  <c r="BK160" i="7"/>
  <c r="J160" i="7"/>
  <c r="BI158" i="7"/>
  <c r="BH158" i="7"/>
  <c r="BG158" i="7"/>
  <c r="BF158" i="7"/>
  <c r="BE158" i="7"/>
  <c r="T158" i="7"/>
  <c r="R158" i="7"/>
  <c r="P158" i="7"/>
  <c r="BK158" i="7"/>
  <c r="J158" i="7"/>
  <c r="BI157" i="7"/>
  <c r="BH157" i="7"/>
  <c r="BG157" i="7"/>
  <c r="BF157" i="7"/>
  <c r="BE157" i="7"/>
  <c r="T157" i="7"/>
  <c r="R157" i="7"/>
  <c r="P157" i="7"/>
  <c r="BK157" i="7"/>
  <c r="J157" i="7"/>
  <c r="BI155" i="7"/>
  <c r="BH155" i="7"/>
  <c r="BG155" i="7"/>
  <c r="BF155" i="7"/>
  <c r="BE155" i="7"/>
  <c r="T155" i="7"/>
  <c r="R155" i="7"/>
  <c r="P155" i="7"/>
  <c r="BK155" i="7"/>
  <c r="J155" i="7"/>
  <c r="BI154" i="7"/>
  <c r="BH154" i="7"/>
  <c r="BG154" i="7"/>
  <c r="BF154" i="7"/>
  <c r="BE154" i="7"/>
  <c r="T154" i="7"/>
  <c r="R154" i="7"/>
  <c r="P154" i="7"/>
  <c r="BK154" i="7"/>
  <c r="J154" i="7"/>
  <c r="BI152" i="7"/>
  <c r="BH152" i="7"/>
  <c r="BG152" i="7"/>
  <c r="BF152" i="7"/>
  <c r="BE152" i="7"/>
  <c r="T152" i="7"/>
  <c r="R152" i="7"/>
  <c r="P152" i="7"/>
  <c r="BK152" i="7"/>
  <c r="J152" i="7"/>
  <c r="BI151" i="7"/>
  <c r="BH151" i="7"/>
  <c r="BG151" i="7"/>
  <c r="BF151" i="7"/>
  <c r="BE151" i="7"/>
  <c r="T151" i="7"/>
  <c r="R151" i="7"/>
  <c r="P151" i="7"/>
  <c r="BK151" i="7"/>
  <c r="J151" i="7"/>
  <c r="BI149" i="7"/>
  <c r="BH149" i="7"/>
  <c r="BG149" i="7"/>
  <c r="BF149" i="7"/>
  <c r="BE149" i="7"/>
  <c r="T149" i="7"/>
  <c r="R149" i="7"/>
  <c r="P149" i="7"/>
  <c r="BK149" i="7"/>
  <c r="J149" i="7"/>
  <c r="BI147" i="7"/>
  <c r="BH147" i="7"/>
  <c r="BG147" i="7"/>
  <c r="BF147" i="7"/>
  <c r="BE147" i="7"/>
  <c r="T147" i="7"/>
  <c r="R147" i="7"/>
  <c r="P147" i="7"/>
  <c r="BK147" i="7"/>
  <c r="J147" i="7"/>
  <c r="BI145" i="7"/>
  <c r="BH145" i="7"/>
  <c r="BG145" i="7"/>
  <c r="BF145" i="7"/>
  <c r="BE145" i="7"/>
  <c r="T145" i="7"/>
  <c r="R145" i="7"/>
  <c r="P145" i="7"/>
  <c r="BK145" i="7"/>
  <c r="J145" i="7"/>
  <c r="BI143" i="7"/>
  <c r="BH143" i="7"/>
  <c r="BG143" i="7"/>
  <c r="BF143" i="7"/>
  <c r="BE143" i="7"/>
  <c r="T143" i="7"/>
  <c r="R143" i="7"/>
  <c r="P143" i="7"/>
  <c r="BK143" i="7"/>
  <c r="J143" i="7"/>
  <c r="BI141" i="7"/>
  <c r="BH141" i="7"/>
  <c r="BG141" i="7"/>
  <c r="BF141" i="7"/>
  <c r="BE141" i="7"/>
  <c r="T141" i="7"/>
  <c r="R141" i="7"/>
  <c r="P141" i="7"/>
  <c r="BK141" i="7"/>
  <c r="J141" i="7"/>
  <c r="BI139" i="7"/>
  <c r="BH139" i="7"/>
  <c r="BG139" i="7"/>
  <c r="BF139" i="7"/>
  <c r="BE139" i="7"/>
  <c r="T139" i="7"/>
  <c r="T138" i="7" s="1"/>
  <c r="R139" i="7"/>
  <c r="R138" i="7" s="1"/>
  <c r="P139" i="7"/>
  <c r="P138" i="7" s="1"/>
  <c r="BK139" i="7"/>
  <c r="BK138" i="7" s="1"/>
  <c r="J138" i="7" s="1"/>
  <c r="J58" i="7" s="1"/>
  <c r="J139" i="7"/>
  <c r="BI136" i="7"/>
  <c r="BH136" i="7"/>
  <c r="BG136" i="7"/>
  <c r="BF136" i="7"/>
  <c r="T136" i="7"/>
  <c r="R136" i="7"/>
  <c r="P136" i="7"/>
  <c r="BK136" i="7"/>
  <c r="J136" i="7"/>
  <c r="BE136" i="7" s="1"/>
  <c r="BI134" i="7"/>
  <c r="BH134" i="7"/>
  <c r="BG134" i="7"/>
  <c r="BF134" i="7"/>
  <c r="T134" i="7"/>
  <c r="R134" i="7"/>
  <c r="P134" i="7"/>
  <c r="BK134" i="7"/>
  <c r="J134" i="7"/>
  <c r="BE134" i="7" s="1"/>
  <c r="BI132" i="7"/>
  <c r="BH132" i="7"/>
  <c r="BG132" i="7"/>
  <c r="BF132" i="7"/>
  <c r="T132" i="7"/>
  <c r="R132" i="7"/>
  <c r="P132" i="7"/>
  <c r="BK132" i="7"/>
  <c r="J132" i="7"/>
  <c r="BE132" i="7" s="1"/>
  <c r="BI131" i="7"/>
  <c r="BH131" i="7"/>
  <c r="BG131" i="7"/>
  <c r="BF131" i="7"/>
  <c r="T131" i="7"/>
  <c r="R131" i="7"/>
  <c r="P131" i="7"/>
  <c r="BK131" i="7"/>
  <c r="J131" i="7"/>
  <c r="BE131" i="7" s="1"/>
  <c r="BI129" i="7"/>
  <c r="BH129" i="7"/>
  <c r="BG129" i="7"/>
  <c r="BF129" i="7"/>
  <c r="T129" i="7"/>
  <c r="R129" i="7"/>
  <c r="P129" i="7"/>
  <c r="BK129" i="7"/>
  <c r="J129" i="7"/>
  <c r="BE129" i="7" s="1"/>
  <c r="BI128" i="7"/>
  <c r="BH128" i="7"/>
  <c r="BG128" i="7"/>
  <c r="BF128" i="7"/>
  <c r="T128" i="7"/>
  <c r="R128" i="7"/>
  <c r="P128" i="7"/>
  <c r="BK128" i="7"/>
  <c r="J128" i="7"/>
  <c r="BE128" i="7" s="1"/>
  <c r="BI126" i="7"/>
  <c r="BH126" i="7"/>
  <c r="BG126" i="7"/>
  <c r="BF126" i="7"/>
  <c r="T126" i="7"/>
  <c r="R126" i="7"/>
  <c r="P126" i="7"/>
  <c r="BK126" i="7"/>
  <c r="J126" i="7"/>
  <c r="BE126" i="7" s="1"/>
  <c r="BI125" i="7"/>
  <c r="BH125" i="7"/>
  <c r="BG125" i="7"/>
  <c r="BF125" i="7"/>
  <c r="T125" i="7"/>
  <c r="R125" i="7"/>
  <c r="P125" i="7"/>
  <c r="BK125" i="7"/>
  <c r="J125" i="7"/>
  <c r="BE125" i="7" s="1"/>
  <c r="BI123" i="7"/>
  <c r="BH123" i="7"/>
  <c r="BG123" i="7"/>
  <c r="BF123" i="7"/>
  <c r="T123" i="7"/>
  <c r="R123" i="7"/>
  <c r="P123" i="7"/>
  <c r="BK123" i="7"/>
  <c r="J123" i="7"/>
  <c r="BE123" i="7" s="1"/>
  <c r="BI122" i="7"/>
  <c r="BH122" i="7"/>
  <c r="BG122" i="7"/>
  <c r="BF122" i="7"/>
  <c r="T122" i="7"/>
  <c r="R122" i="7"/>
  <c r="P122" i="7"/>
  <c r="BK122" i="7"/>
  <c r="J122" i="7"/>
  <c r="BE122" i="7" s="1"/>
  <c r="BI120" i="7"/>
  <c r="BH120" i="7"/>
  <c r="BG120" i="7"/>
  <c r="BF120" i="7"/>
  <c r="T120" i="7"/>
  <c r="R120" i="7"/>
  <c r="P120" i="7"/>
  <c r="BK120" i="7"/>
  <c r="J120" i="7"/>
  <c r="BE120" i="7" s="1"/>
  <c r="BI119" i="7"/>
  <c r="BH119" i="7"/>
  <c r="BG119" i="7"/>
  <c r="BF119" i="7"/>
  <c r="T119" i="7"/>
  <c r="R119" i="7"/>
  <c r="P119" i="7"/>
  <c r="BK119" i="7"/>
  <c r="J119" i="7"/>
  <c r="BE119" i="7" s="1"/>
  <c r="BI117" i="7"/>
  <c r="BH117" i="7"/>
  <c r="BG117" i="7"/>
  <c r="BF117" i="7"/>
  <c r="T117" i="7"/>
  <c r="R117" i="7"/>
  <c r="P117" i="7"/>
  <c r="BK117" i="7"/>
  <c r="J117" i="7"/>
  <c r="BE117" i="7" s="1"/>
  <c r="BI116" i="7"/>
  <c r="BH116" i="7"/>
  <c r="BG116" i="7"/>
  <c r="BF116" i="7"/>
  <c r="T116" i="7"/>
  <c r="R116" i="7"/>
  <c r="P116" i="7"/>
  <c r="BK116" i="7"/>
  <c r="J116" i="7"/>
  <c r="BE116" i="7" s="1"/>
  <c r="BI114" i="7"/>
  <c r="BH114" i="7"/>
  <c r="BG114" i="7"/>
  <c r="BF114" i="7"/>
  <c r="BE114" i="7"/>
  <c r="T114" i="7"/>
  <c r="R114" i="7"/>
  <c r="P114" i="7"/>
  <c r="BK114" i="7"/>
  <c r="J114" i="7"/>
  <c r="BI113" i="7"/>
  <c r="BH113" i="7"/>
  <c r="BG113" i="7"/>
  <c r="BF113" i="7"/>
  <c r="BE113" i="7"/>
  <c r="T113" i="7"/>
  <c r="R113" i="7"/>
  <c r="P113" i="7"/>
  <c r="BK113" i="7"/>
  <c r="J113" i="7"/>
  <c r="BI111" i="7"/>
  <c r="BH111" i="7"/>
  <c r="BG111" i="7"/>
  <c r="BF111" i="7"/>
  <c r="BE111" i="7"/>
  <c r="T111" i="7"/>
  <c r="R111" i="7"/>
  <c r="P111" i="7"/>
  <c r="BK111" i="7"/>
  <c r="J111" i="7"/>
  <c r="BI110" i="7"/>
  <c r="BH110" i="7"/>
  <c r="BG110" i="7"/>
  <c r="BF110" i="7"/>
  <c r="BE110" i="7"/>
  <c r="T110" i="7"/>
  <c r="R110" i="7"/>
  <c r="P110" i="7"/>
  <c r="BK110" i="7"/>
  <c r="J110" i="7"/>
  <c r="BI108" i="7"/>
  <c r="BH108" i="7"/>
  <c r="BG108" i="7"/>
  <c r="BF108" i="7"/>
  <c r="BE108" i="7"/>
  <c r="T108" i="7"/>
  <c r="R108" i="7"/>
  <c r="P108" i="7"/>
  <c r="BK108" i="7"/>
  <c r="J108" i="7"/>
  <c r="BI107" i="7"/>
  <c r="BH107" i="7"/>
  <c r="BG107" i="7"/>
  <c r="BF107" i="7"/>
  <c r="BE107" i="7"/>
  <c r="T107" i="7"/>
  <c r="R107" i="7"/>
  <c r="P107" i="7"/>
  <c r="BK107" i="7"/>
  <c r="J107" i="7"/>
  <c r="BI105" i="7"/>
  <c r="BH105" i="7"/>
  <c r="BG105" i="7"/>
  <c r="BF105" i="7"/>
  <c r="BE105" i="7"/>
  <c r="T105" i="7"/>
  <c r="R105" i="7"/>
  <c r="P105" i="7"/>
  <c r="BK105" i="7"/>
  <c r="J105" i="7"/>
  <c r="BI104" i="7"/>
  <c r="BH104" i="7"/>
  <c r="BG104" i="7"/>
  <c r="BF104" i="7"/>
  <c r="BE104" i="7"/>
  <c r="T104" i="7"/>
  <c r="R104" i="7"/>
  <c r="P104" i="7"/>
  <c r="BK104" i="7"/>
  <c r="J104" i="7"/>
  <c r="BI102" i="7"/>
  <c r="BH102" i="7"/>
  <c r="BG102" i="7"/>
  <c r="BF102" i="7"/>
  <c r="BE102" i="7"/>
  <c r="T102" i="7"/>
  <c r="R102" i="7"/>
  <c r="P102" i="7"/>
  <c r="BK102" i="7"/>
  <c r="J102" i="7"/>
  <c r="BI101" i="7"/>
  <c r="BH101" i="7"/>
  <c r="BG101" i="7"/>
  <c r="BF101" i="7"/>
  <c r="BE101" i="7"/>
  <c r="T101" i="7"/>
  <c r="R101" i="7"/>
  <c r="P101" i="7"/>
  <c r="BK101" i="7"/>
  <c r="J101" i="7"/>
  <c r="BI99" i="7"/>
  <c r="BH99" i="7"/>
  <c r="BG99" i="7"/>
  <c r="BF99" i="7"/>
  <c r="BE99" i="7"/>
  <c r="T99" i="7"/>
  <c r="R99" i="7"/>
  <c r="P99" i="7"/>
  <c r="BK99" i="7"/>
  <c r="J99" i="7"/>
  <c r="BI98" i="7"/>
  <c r="BH98" i="7"/>
  <c r="BG98" i="7"/>
  <c r="BF98" i="7"/>
  <c r="BE98" i="7"/>
  <c r="T98" i="7"/>
  <c r="R98" i="7"/>
  <c r="P98" i="7"/>
  <c r="BK98" i="7"/>
  <c r="J98" i="7"/>
  <c r="BI96" i="7"/>
  <c r="BH96" i="7"/>
  <c r="BG96" i="7"/>
  <c r="BF96" i="7"/>
  <c r="BE96" i="7"/>
  <c r="T96" i="7"/>
  <c r="R96" i="7"/>
  <c r="P96" i="7"/>
  <c r="BK96" i="7"/>
  <c r="J96" i="7"/>
  <c r="BI94" i="7"/>
  <c r="BH94" i="7"/>
  <c r="BG94" i="7"/>
  <c r="BF94" i="7"/>
  <c r="BE94" i="7"/>
  <c r="T94" i="7"/>
  <c r="R94" i="7"/>
  <c r="P94" i="7"/>
  <c r="BK94" i="7"/>
  <c r="J94" i="7"/>
  <c r="BI92" i="7"/>
  <c r="BH92" i="7"/>
  <c r="BG92" i="7"/>
  <c r="BF92" i="7"/>
  <c r="BE92" i="7"/>
  <c r="T92" i="7"/>
  <c r="R92" i="7"/>
  <c r="P92" i="7"/>
  <c r="BK92" i="7"/>
  <c r="J92" i="7"/>
  <c r="BI90" i="7"/>
  <c r="BH90" i="7"/>
  <c r="BG90" i="7"/>
  <c r="BF90" i="7"/>
  <c r="BE90" i="7"/>
  <c r="T90" i="7"/>
  <c r="R90" i="7"/>
  <c r="P90" i="7"/>
  <c r="BK90" i="7"/>
  <c r="J90" i="7"/>
  <c r="BI88" i="7"/>
  <c r="BH88" i="7"/>
  <c r="BG88" i="7"/>
  <c r="BF88" i="7"/>
  <c r="BE88" i="7"/>
  <c r="T88" i="7"/>
  <c r="R88" i="7"/>
  <c r="P88" i="7"/>
  <c r="BK88" i="7"/>
  <c r="J88" i="7"/>
  <c r="BI86" i="7"/>
  <c r="BH86" i="7"/>
  <c r="BG86" i="7"/>
  <c r="BF86" i="7"/>
  <c r="BE86" i="7"/>
  <c r="T86" i="7"/>
  <c r="R86" i="7"/>
  <c r="P86" i="7"/>
  <c r="BK86" i="7"/>
  <c r="J86" i="7"/>
  <c r="BI84" i="7"/>
  <c r="BH84" i="7"/>
  <c r="BG84" i="7"/>
  <c r="BF84" i="7"/>
  <c r="BE84" i="7"/>
  <c r="T84" i="7"/>
  <c r="R84" i="7"/>
  <c r="P84" i="7"/>
  <c r="BK84" i="7"/>
  <c r="J84" i="7"/>
  <c r="BI82" i="7"/>
  <c r="F34" i="7" s="1"/>
  <c r="BD57" i="1" s="1"/>
  <c r="BH82" i="7"/>
  <c r="F33" i="7" s="1"/>
  <c r="BC57" i="1" s="1"/>
  <c r="BG82" i="7"/>
  <c r="F32" i="7" s="1"/>
  <c r="BB57" i="1" s="1"/>
  <c r="BF82" i="7"/>
  <c r="J31" i="7" s="1"/>
  <c r="AW57" i="1" s="1"/>
  <c r="BE82" i="7"/>
  <c r="T82" i="7"/>
  <c r="T81" i="7" s="1"/>
  <c r="R82" i="7"/>
  <c r="R81" i="7" s="1"/>
  <c r="R80" i="7" s="1"/>
  <c r="P82" i="7"/>
  <c r="P81" i="7" s="1"/>
  <c r="BK82" i="7"/>
  <c r="BK81" i="7" s="1"/>
  <c r="J82" i="7"/>
  <c r="J76" i="7"/>
  <c r="F76" i="7"/>
  <c r="J74" i="7"/>
  <c r="F74" i="7"/>
  <c r="E72" i="7"/>
  <c r="F52" i="7"/>
  <c r="J51" i="7"/>
  <c r="F51" i="7"/>
  <c r="F49" i="7"/>
  <c r="E47" i="7"/>
  <c r="J18" i="7"/>
  <c r="E18" i="7"/>
  <c r="F77" i="7" s="1"/>
  <c r="J17" i="7"/>
  <c r="J12" i="7"/>
  <c r="J49" i="7" s="1"/>
  <c r="E7" i="7"/>
  <c r="E45" i="7" s="1"/>
  <c r="AY56" i="1"/>
  <c r="AX56" i="1"/>
  <c r="BI168" i="6"/>
  <c r="BH168" i="6"/>
  <c r="BG168" i="6"/>
  <c r="BF168" i="6"/>
  <c r="BE168" i="6"/>
  <c r="T168" i="6"/>
  <c r="R168" i="6"/>
  <c r="P168" i="6"/>
  <c r="BK168" i="6"/>
  <c r="J168" i="6"/>
  <c r="BI167" i="6"/>
  <c r="BH167" i="6"/>
  <c r="BG167" i="6"/>
  <c r="BF167" i="6"/>
  <c r="BE167" i="6"/>
  <c r="T167" i="6"/>
  <c r="R167" i="6"/>
  <c r="P167" i="6"/>
  <c r="BK167" i="6"/>
  <c r="J167" i="6"/>
  <c r="BI166" i="6"/>
  <c r="BH166" i="6"/>
  <c r="BG166" i="6"/>
  <c r="BF166" i="6"/>
  <c r="BE166" i="6"/>
  <c r="T166" i="6"/>
  <c r="R166" i="6"/>
  <c r="P166" i="6"/>
  <c r="BK166" i="6"/>
  <c r="J166" i="6"/>
  <c r="BI165" i="6"/>
  <c r="BH165" i="6"/>
  <c r="BG165" i="6"/>
  <c r="BF165" i="6"/>
  <c r="BE165" i="6"/>
  <c r="T165" i="6"/>
  <c r="R165" i="6"/>
  <c r="P165" i="6"/>
  <c r="BK165" i="6"/>
  <c r="J165" i="6"/>
  <c r="BI164" i="6"/>
  <c r="BH164" i="6"/>
  <c r="BG164" i="6"/>
  <c r="BF164" i="6"/>
  <c r="BE164" i="6"/>
  <c r="T164" i="6"/>
  <c r="R164" i="6"/>
  <c r="P164" i="6"/>
  <c r="BK164" i="6"/>
  <c r="J164" i="6"/>
  <c r="BI163" i="6"/>
  <c r="BH163" i="6"/>
  <c r="BG163" i="6"/>
  <c r="BF163" i="6"/>
  <c r="BE163" i="6"/>
  <c r="T163" i="6"/>
  <c r="T162" i="6" s="1"/>
  <c r="R163" i="6"/>
  <c r="R162" i="6" s="1"/>
  <c r="P163" i="6"/>
  <c r="P162" i="6" s="1"/>
  <c r="BK163" i="6"/>
  <c r="BK162" i="6" s="1"/>
  <c r="J162" i="6" s="1"/>
  <c r="J64" i="6" s="1"/>
  <c r="J163" i="6"/>
  <c r="BI161" i="6"/>
  <c r="BH161" i="6"/>
  <c r="BG161" i="6"/>
  <c r="BF161" i="6"/>
  <c r="T161" i="6"/>
  <c r="R161" i="6"/>
  <c r="P161" i="6"/>
  <c r="BK161" i="6"/>
  <c r="J161" i="6"/>
  <c r="BE161" i="6" s="1"/>
  <c r="BI160" i="6"/>
  <c r="BH160" i="6"/>
  <c r="BG160" i="6"/>
  <c r="BF160" i="6"/>
  <c r="T160" i="6"/>
  <c r="R160" i="6"/>
  <c r="P160" i="6"/>
  <c r="BK160" i="6"/>
  <c r="J160" i="6"/>
  <c r="BE160" i="6" s="1"/>
  <c r="BI159" i="6"/>
  <c r="BH159" i="6"/>
  <c r="BG159" i="6"/>
  <c r="BF159" i="6"/>
  <c r="T159" i="6"/>
  <c r="R159" i="6"/>
  <c r="P159" i="6"/>
  <c r="BK159" i="6"/>
  <c r="J159" i="6"/>
  <c r="BE159" i="6" s="1"/>
  <c r="BI158" i="6"/>
  <c r="BH158" i="6"/>
  <c r="BG158" i="6"/>
  <c r="BF158" i="6"/>
  <c r="T158" i="6"/>
  <c r="R158" i="6"/>
  <c r="P158" i="6"/>
  <c r="BK158" i="6"/>
  <c r="J158" i="6"/>
  <c r="BE158" i="6" s="1"/>
  <c r="BI157" i="6"/>
  <c r="BH157" i="6"/>
  <c r="BG157" i="6"/>
  <c r="BF157" i="6"/>
  <c r="T157" i="6"/>
  <c r="R157" i="6"/>
  <c r="P157" i="6"/>
  <c r="BK157" i="6"/>
  <c r="J157" i="6"/>
  <c r="BE157" i="6" s="1"/>
  <c r="BI156" i="6"/>
  <c r="BH156" i="6"/>
  <c r="BG156" i="6"/>
  <c r="BF156" i="6"/>
  <c r="T156" i="6"/>
  <c r="R156" i="6"/>
  <c r="P156" i="6"/>
  <c r="BK156" i="6"/>
  <c r="J156" i="6"/>
  <c r="BE156" i="6" s="1"/>
  <c r="BI155" i="6"/>
  <c r="BH155" i="6"/>
  <c r="BG155" i="6"/>
  <c r="BF155" i="6"/>
  <c r="T155" i="6"/>
  <c r="R155" i="6"/>
  <c r="P155" i="6"/>
  <c r="BK155" i="6"/>
  <c r="J155" i="6"/>
  <c r="BE155" i="6" s="1"/>
  <c r="BI154" i="6"/>
  <c r="BH154" i="6"/>
  <c r="BG154" i="6"/>
  <c r="BF154" i="6"/>
  <c r="T154" i="6"/>
  <c r="R154" i="6"/>
  <c r="P154" i="6"/>
  <c r="BK154" i="6"/>
  <c r="J154" i="6"/>
  <c r="BE154" i="6" s="1"/>
  <c r="BI153" i="6"/>
  <c r="BH153" i="6"/>
  <c r="BG153" i="6"/>
  <c r="BF153" i="6"/>
  <c r="T153" i="6"/>
  <c r="R153" i="6"/>
  <c r="P153" i="6"/>
  <c r="BK153" i="6"/>
  <c r="J153" i="6"/>
  <c r="BE153" i="6" s="1"/>
  <c r="BI152" i="6"/>
  <c r="BH152" i="6"/>
  <c r="BG152" i="6"/>
  <c r="BF152" i="6"/>
  <c r="T152" i="6"/>
  <c r="T151" i="6" s="1"/>
  <c r="R152" i="6"/>
  <c r="R151" i="6" s="1"/>
  <c r="P152" i="6"/>
  <c r="P151" i="6" s="1"/>
  <c r="BK152" i="6"/>
  <c r="BK151" i="6" s="1"/>
  <c r="J151" i="6" s="1"/>
  <c r="J63" i="6" s="1"/>
  <c r="J152" i="6"/>
  <c r="BE152" i="6" s="1"/>
  <c r="BI150" i="6"/>
  <c r="BH150" i="6"/>
  <c r="BG150" i="6"/>
  <c r="BF150" i="6"/>
  <c r="BE150" i="6"/>
  <c r="T150" i="6"/>
  <c r="R150" i="6"/>
  <c r="P150" i="6"/>
  <c r="BK150" i="6"/>
  <c r="J150" i="6"/>
  <c r="BI149" i="6"/>
  <c r="BH149" i="6"/>
  <c r="BG149" i="6"/>
  <c r="BF149" i="6"/>
  <c r="BE149" i="6"/>
  <c r="T149" i="6"/>
  <c r="T148" i="6" s="1"/>
  <c r="R149" i="6"/>
  <c r="R148" i="6" s="1"/>
  <c r="P149" i="6"/>
  <c r="P148" i="6" s="1"/>
  <c r="BK149" i="6"/>
  <c r="BK148" i="6" s="1"/>
  <c r="J148" i="6" s="1"/>
  <c r="J62" i="6" s="1"/>
  <c r="J149" i="6"/>
  <c r="BI147" i="6"/>
  <c r="BH147" i="6"/>
  <c r="BG147" i="6"/>
  <c r="BF147" i="6"/>
  <c r="T147" i="6"/>
  <c r="R147" i="6"/>
  <c r="P147" i="6"/>
  <c r="BK147" i="6"/>
  <c r="J147" i="6"/>
  <c r="BE147" i="6" s="1"/>
  <c r="BI146" i="6"/>
  <c r="BH146" i="6"/>
  <c r="BG146" i="6"/>
  <c r="BF146" i="6"/>
  <c r="T146" i="6"/>
  <c r="R146" i="6"/>
  <c r="P146" i="6"/>
  <c r="BK146" i="6"/>
  <c r="J146" i="6"/>
  <c r="BE146" i="6" s="1"/>
  <c r="BI145" i="6"/>
  <c r="BH145" i="6"/>
  <c r="BG145" i="6"/>
  <c r="BF145" i="6"/>
  <c r="T145" i="6"/>
  <c r="R145" i="6"/>
  <c r="P145" i="6"/>
  <c r="BK145" i="6"/>
  <c r="J145" i="6"/>
  <c r="BE145" i="6" s="1"/>
  <c r="BI144" i="6"/>
  <c r="BH144" i="6"/>
  <c r="BG144" i="6"/>
  <c r="BF144" i="6"/>
  <c r="T144" i="6"/>
  <c r="T143" i="6" s="1"/>
  <c r="R144" i="6"/>
  <c r="R143" i="6" s="1"/>
  <c r="P144" i="6"/>
  <c r="P143" i="6" s="1"/>
  <c r="BK144" i="6"/>
  <c r="BK143" i="6" s="1"/>
  <c r="J143" i="6" s="1"/>
  <c r="J61" i="6" s="1"/>
  <c r="J144" i="6"/>
  <c r="BE144" i="6" s="1"/>
  <c r="BI142" i="6"/>
  <c r="BH142" i="6"/>
  <c r="BG142" i="6"/>
  <c r="BF142" i="6"/>
  <c r="BE142" i="6"/>
  <c r="T142" i="6"/>
  <c r="R142" i="6"/>
  <c r="P142" i="6"/>
  <c r="BK142" i="6"/>
  <c r="J142" i="6"/>
  <c r="BI141" i="6"/>
  <c r="BH141" i="6"/>
  <c r="BG141" i="6"/>
  <c r="BF141" i="6"/>
  <c r="BE141" i="6"/>
  <c r="T141" i="6"/>
  <c r="R141" i="6"/>
  <c r="P141" i="6"/>
  <c r="BK141" i="6"/>
  <c r="J141" i="6"/>
  <c r="BI140" i="6"/>
  <c r="BH140" i="6"/>
  <c r="BG140" i="6"/>
  <c r="BF140" i="6"/>
  <c r="T140" i="6"/>
  <c r="R140" i="6"/>
  <c r="P140" i="6"/>
  <c r="BK140" i="6"/>
  <c r="J140" i="6"/>
  <c r="BE140" i="6" s="1"/>
  <c r="BI139" i="6"/>
  <c r="BH139" i="6"/>
  <c r="BG139" i="6"/>
  <c r="BF139" i="6"/>
  <c r="BE139" i="6"/>
  <c r="T139" i="6"/>
  <c r="R139" i="6"/>
  <c r="P139" i="6"/>
  <c r="BK139" i="6"/>
  <c r="J139" i="6"/>
  <c r="BI138" i="6"/>
  <c r="BH138" i="6"/>
  <c r="BG138" i="6"/>
  <c r="BF138" i="6"/>
  <c r="BE138" i="6"/>
  <c r="T138" i="6"/>
  <c r="R138" i="6"/>
  <c r="P138" i="6"/>
  <c r="BK138" i="6"/>
  <c r="J138" i="6"/>
  <c r="BI137" i="6"/>
  <c r="BH137" i="6"/>
  <c r="BG137" i="6"/>
  <c r="BF137" i="6"/>
  <c r="BE137" i="6"/>
  <c r="T137" i="6"/>
  <c r="R137" i="6"/>
  <c r="P137" i="6"/>
  <c r="BK137" i="6"/>
  <c r="J137" i="6"/>
  <c r="BI136" i="6"/>
  <c r="BH136" i="6"/>
  <c r="BG136" i="6"/>
  <c r="BF136" i="6"/>
  <c r="BE136" i="6"/>
  <c r="T136" i="6"/>
  <c r="R136" i="6"/>
  <c r="P136" i="6"/>
  <c r="BK136" i="6"/>
  <c r="J136" i="6"/>
  <c r="BI135" i="6"/>
  <c r="BH135" i="6"/>
  <c r="BG135" i="6"/>
  <c r="BF135" i="6"/>
  <c r="BE135" i="6"/>
  <c r="T135" i="6"/>
  <c r="R135" i="6"/>
  <c r="P135" i="6"/>
  <c r="BK135" i="6"/>
  <c r="J135" i="6"/>
  <c r="BI134" i="6"/>
  <c r="BH134" i="6"/>
  <c r="BG134" i="6"/>
  <c r="BF134" i="6"/>
  <c r="BE134" i="6"/>
  <c r="T134" i="6"/>
  <c r="R134" i="6"/>
  <c r="P134" i="6"/>
  <c r="BK134" i="6"/>
  <c r="J134" i="6"/>
  <c r="BI133" i="6"/>
  <c r="BH133" i="6"/>
  <c r="BG133" i="6"/>
  <c r="BF133" i="6"/>
  <c r="BE133" i="6"/>
  <c r="T133" i="6"/>
  <c r="R133" i="6"/>
  <c r="P133" i="6"/>
  <c r="BK133" i="6"/>
  <c r="J133" i="6"/>
  <c r="BI132" i="6"/>
  <c r="BH132" i="6"/>
  <c r="BG132" i="6"/>
  <c r="BF132" i="6"/>
  <c r="BE132" i="6"/>
  <c r="T132" i="6"/>
  <c r="R132" i="6"/>
  <c r="P132" i="6"/>
  <c r="BK132" i="6"/>
  <c r="J132" i="6"/>
  <c r="BI131" i="6"/>
  <c r="BH131" i="6"/>
  <c r="BG131" i="6"/>
  <c r="BF131" i="6"/>
  <c r="BE131" i="6"/>
  <c r="T131" i="6"/>
  <c r="R131" i="6"/>
  <c r="P131" i="6"/>
  <c r="BK131" i="6"/>
  <c r="J131" i="6"/>
  <c r="BI130" i="6"/>
  <c r="BH130" i="6"/>
  <c r="BG130" i="6"/>
  <c r="BF130" i="6"/>
  <c r="BE130" i="6"/>
  <c r="T130" i="6"/>
  <c r="R130" i="6"/>
  <c r="P130" i="6"/>
  <c r="BK130" i="6"/>
  <c r="J130" i="6"/>
  <c r="BI129" i="6"/>
  <c r="BH129" i="6"/>
  <c r="BG129" i="6"/>
  <c r="BF129" i="6"/>
  <c r="BE129" i="6"/>
  <c r="T129" i="6"/>
  <c r="T128" i="6" s="1"/>
  <c r="R129" i="6"/>
  <c r="R128" i="6" s="1"/>
  <c r="P129" i="6"/>
  <c r="P128" i="6" s="1"/>
  <c r="BK129" i="6"/>
  <c r="BK128" i="6" s="1"/>
  <c r="J128" i="6" s="1"/>
  <c r="J60" i="6" s="1"/>
  <c r="J129" i="6"/>
  <c r="BI127" i="6"/>
  <c r="BH127" i="6"/>
  <c r="BG127" i="6"/>
  <c r="BF127" i="6"/>
  <c r="T127" i="6"/>
  <c r="R127" i="6"/>
  <c r="P127" i="6"/>
  <c r="BK127" i="6"/>
  <c r="J127" i="6"/>
  <c r="BE127" i="6" s="1"/>
  <c r="BI126" i="6"/>
  <c r="BH126" i="6"/>
  <c r="BG126" i="6"/>
  <c r="BF126" i="6"/>
  <c r="T126" i="6"/>
  <c r="R126" i="6"/>
  <c r="P126" i="6"/>
  <c r="BK126" i="6"/>
  <c r="J126" i="6"/>
  <c r="BE126" i="6" s="1"/>
  <c r="BI125" i="6"/>
  <c r="BH125" i="6"/>
  <c r="BG125" i="6"/>
  <c r="BF125" i="6"/>
  <c r="T125" i="6"/>
  <c r="R125" i="6"/>
  <c r="P125" i="6"/>
  <c r="BK125" i="6"/>
  <c r="J125" i="6"/>
  <c r="BE125" i="6" s="1"/>
  <c r="BI124" i="6"/>
  <c r="BH124" i="6"/>
  <c r="BG124" i="6"/>
  <c r="BF124" i="6"/>
  <c r="T124" i="6"/>
  <c r="R124" i="6"/>
  <c r="P124" i="6"/>
  <c r="BK124" i="6"/>
  <c r="J124" i="6"/>
  <c r="BE124" i="6" s="1"/>
  <c r="BI123" i="6"/>
  <c r="BH123" i="6"/>
  <c r="BG123" i="6"/>
  <c r="BF123" i="6"/>
  <c r="T123" i="6"/>
  <c r="R123" i="6"/>
  <c r="P123" i="6"/>
  <c r="BK123" i="6"/>
  <c r="J123" i="6"/>
  <c r="BE123" i="6" s="1"/>
  <c r="BI122" i="6"/>
  <c r="BH122" i="6"/>
  <c r="BG122" i="6"/>
  <c r="BF122" i="6"/>
  <c r="T122" i="6"/>
  <c r="R122" i="6"/>
  <c r="P122" i="6"/>
  <c r="BK122" i="6"/>
  <c r="J122" i="6"/>
  <c r="BE122" i="6" s="1"/>
  <c r="BI121" i="6"/>
  <c r="BH121" i="6"/>
  <c r="BG121" i="6"/>
  <c r="BF121" i="6"/>
  <c r="T121" i="6"/>
  <c r="R121" i="6"/>
  <c r="P121" i="6"/>
  <c r="BK121" i="6"/>
  <c r="J121" i="6"/>
  <c r="BE121" i="6" s="1"/>
  <c r="BI120" i="6"/>
  <c r="BH120" i="6"/>
  <c r="BG120" i="6"/>
  <c r="BF120" i="6"/>
  <c r="T120" i="6"/>
  <c r="R120" i="6"/>
  <c r="P120" i="6"/>
  <c r="BK120" i="6"/>
  <c r="J120" i="6"/>
  <c r="BE120" i="6" s="1"/>
  <c r="BI119" i="6"/>
  <c r="BH119" i="6"/>
  <c r="BG119" i="6"/>
  <c r="BF119" i="6"/>
  <c r="T119" i="6"/>
  <c r="R119" i="6"/>
  <c r="P119" i="6"/>
  <c r="BK119" i="6"/>
  <c r="J119" i="6"/>
  <c r="BE119" i="6" s="1"/>
  <c r="BI118" i="6"/>
  <c r="BH118" i="6"/>
  <c r="BG118" i="6"/>
  <c r="BF118" i="6"/>
  <c r="T118" i="6"/>
  <c r="R118" i="6"/>
  <c r="P118" i="6"/>
  <c r="BK118" i="6"/>
  <c r="J118" i="6"/>
  <c r="BE118" i="6" s="1"/>
  <c r="BI117" i="6"/>
  <c r="BH117" i="6"/>
  <c r="BG117" i="6"/>
  <c r="BF117" i="6"/>
  <c r="T117" i="6"/>
  <c r="R117" i="6"/>
  <c r="P117" i="6"/>
  <c r="BK117" i="6"/>
  <c r="J117" i="6"/>
  <c r="BE117" i="6" s="1"/>
  <c r="BI116" i="6"/>
  <c r="BH116" i="6"/>
  <c r="BG116" i="6"/>
  <c r="BF116" i="6"/>
  <c r="T116" i="6"/>
  <c r="R116" i="6"/>
  <c r="P116" i="6"/>
  <c r="BK116" i="6"/>
  <c r="J116" i="6"/>
  <c r="BE116" i="6" s="1"/>
  <c r="BI115" i="6"/>
  <c r="BH115" i="6"/>
  <c r="BG115" i="6"/>
  <c r="BF115" i="6"/>
  <c r="BE115" i="6"/>
  <c r="T115" i="6"/>
  <c r="R115" i="6"/>
  <c r="P115" i="6"/>
  <c r="BK115" i="6"/>
  <c r="J115" i="6"/>
  <c r="BI114" i="6"/>
  <c r="BH114" i="6"/>
  <c r="BG114" i="6"/>
  <c r="BF114" i="6"/>
  <c r="BE114" i="6"/>
  <c r="T114" i="6"/>
  <c r="R114" i="6"/>
  <c r="P114" i="6"/>
  <c r="BK114" i="6"/>
  <c r="J114" i="6"/>
  <c r="BI113" i="6"/>
  <c r="BH113" i="6"/>
  <c r="BG113" i="6"/>
  <c r="BF113" i="6"/>
  <c r="BE113" i="6"/>
  <c r="T113" i="6"/>
  <c r="R113" i="6"/>
  <c r="P113" i="6"/>
  <c r="BK113" i="6"/>
  <c r="J113" i="6"/>
  <c r="BI112" i="6"/>
  <c r="BH112" i="6"/>
  <c r="BG112" i="6"/>
  <c r="BF112" i="6"/>
  <c r="BE112" i="6"/>
  <c r="T112" i="6"/>
  <c r="T111" i="6" s="1"/>
  <c r="R112" i="6"/>
  <c r="R111" i="6" s="1"/>
  <c r="P112" i="6"/>
  <c r="P111" i="6" s="1"/>
  <c r="BK112" i="6"/>
  <c r="BK111" i="6" s="1"/>
  <c r="J111" i="6" s="1"/>
  <c r="J59" i="6" s="1"/>
  <c r="J112" i="6"/>
  <c r="BI110" i="6"/>
  <c r="BH110" i="6"/>
  <c r="BG110" i="6"/>
  <c r="BF110" i="6"/>
  <c r="T110" i="6"/>
  <c r="R110" i="6"/>
  <c r="P110" i="6"/>
  <c r="BK110" i="6"/>
  <c r="J110" i="6"/>
  <c r="BE110" i="6" s="1"/>
  <c r="BI109" i="6"/>
  <c r="BH109" i="6"/>
  <c r="BG109" i="6"/>
  <c r="BF109" i="6"/>
  <c r="T109" i="6"/>
  <c r="R109" i="6"/>
  <c r="P109" i="6"/>
  <c r="BK109" i="6"/>
  <c r="J109" i="6"/>
  <c r="BE109" i="6" s="1"/>
  <c r="BI108" i="6"/>
  <c r="BH108" i="6"/>
  <c r="BG108" i="6"/>
  <c r="BF108" i="6"/>
  <c r="T108" i="6"/>
  <c r="T107" i="6" s="1"/>
  <c r="R108" i="6"/>
  <c r="R107" i="6" s="1"/>
  <c r="P108" i="6"/>
  <c r="P107" i="6" s="1"/>
  <c r="BK108" i="6"/>
  <c r="BK107" i="6" s="1"/>
  <c r="J107" i="6" s="1"/>
  <c r="J58" i="6" s="1"/>
  <c r="J108" i="6"/>
  <c r="BE108" i="6" s="1"/>
  <c r="BI106" i="6"/>
  <c r="BH106" i="6"/>
  <c r="BG106" i="6"/>
  <c r="BF106" i="6"/>
  <c r="BE106" i="6"/>
  <c r="T106" i="6"/>
  <c r="R106" i="6"/>
  <c r="P106" i="6"/>
  <c r="BK106" i="6"/>
  <c r="J106" i="6"/>
  <c r="BI105" i="6"/>
  <c r="BH105" i="6"/>
  <c r="BG105" i="6"/>
  <c r="BF105" i="6"/>
  <c r="BE105" i="6"/>
  <c r="T105" i="6"/>
  <c r="R105" i="6"/>
  <c r="P105" i="6"/>
  <c r="BK105" i="6"/>
  <c r="J105" i="6"/>
  <c r="BI104" i="6"/>
  <c r="BH104" i="6"/>
  <c r="BG104" i="6"/>
  <c r="BF104" i="6"/>
  <c r="BE104" i="6"/>
  <c r="T104" i="6"/>
  <c r="R104" i="6"/>
  <c r="P104" i="6"/>
  <c r="BK104" i="6"/>
  <c r="J104" i="6"/>
  <c r="BI103" i="6"/>
  <c r="BH103" i="6"/>
  <c r="BG103" i="6"/>
  <c r="BF103" i="6"/>
  <c r="BE103" i="6"/>
  <c r="T103" i="6"/>
  <c r="R103" i="6"/>
  <c r="P103" i="6"/>
  <c r="BK103" i="6"/>
  <c r="J103" i="6"/>
  <c r="BI102" i="6"/>
  <c r="BH102" i="6"/>
  <c r="BG102" i="6"/>
  <c r="BF102" i="6"/>
  <c r="BE102" i="6"/>
  <c r="T102" i="6"/>
  <c r="R102" i="6"/>
  <c r="P102" i="6"/>
  <c r="BK102" i="6"/>
  <c r="J102" i="6"/>
  <c r="BI101" i="6"/>
  <c r="BH101" i="6"/>
  <c r="BG101" i="6"/>
  <c r="BF101" i="6"/>
  <c r="BE101" i="6"/>
  <c r="T101" i="6"/>
  <c r="R101" i="6"/>
  <c r="P101" i="6"/>
  <c r="BK101" i="6"/>
  <c r="J101" i="6"/>
  <c r="BI100" i="6"/>
  <c r="BH100" i="6"/>
  <c r="BG100" i="6"/>
  <c r="BF100" i="6"/>
  <c r="BE100" i="6"/>
  <c r="T100" i="6"/>
  <c r="R100" i="6"/>
  <c r="P100" i="6"/>
  <c r="BK100" i="6"/>
  <c r="J100" i="6"/>
  <c r="BI99" i="6"/>
  <c r="BH99" i="6"/>
  <c r="BG99" i="6"/>
  <c r="BF99" i="6"/>
  <c r="BE99" i="6"/>
  <c r="T99" i="6"/>
  <c r="R99" i="6"/>
  <c r="P99" i="6"/>
  <c r="BK99" i="6"/>
  <c r="J99" i="6"/>
  <c r="BI98" i="6"/>
  <c r="BH98" i="6"/>
  <c r="BG98" i="6"/>
  <c r="BF98" i="6"/>
  <c r="BE98" i="6"/>
  <c r="T98" i="6"/>
  <c r="R98" i="6"/>
  <c r="P98" i="6"/>
  <c r="BK98" i="6"/>
  <c r="J98" i="6"/>
  <c r="BI97" i="6"/>
  <c r="BH97" i="6"/>
  <c r="BG97" i="6"/>
  <c r="BF97" i="6"/>
  <c r="BE97" i="6"/>
  <c r="T97" i="6"/>
  <c r="R97" i="6"/>
  <c r="P97" i="6"/>
  <c r="BK97" i="6"/>
  <c r="J97" i="6"/>
  <c r="BI96" i="6"/>
  <c r="BH96" i="6"/>
  <c r="BG96" i="6"/>
  <c r="BF96" i="6"/>
  <c r="BE96" i="6"/>
  <c r="T96" i="6"/>
  <c r="R96" i="6"/>
  <c r="P96" i="6"/>
  <c r="BK96" i="6"/>
  <c r="J96" i="6"/>
  <c r="BI95" i="6"/>
  <c r="BH95" i="6"/>
  <c r="BG95" i="6"/>
  <c r="BF95" i="6"/>
  <c r="BE95" i="6"/>
  <c r="T95" i="6"/>
  <c r="R95" i="6"/>
  <c r="P95" i="6"/>
  <c r="BK95" i="6"/>
  <c r="J95" i="6"/>
  <c r="BI94" i="6"/>
  <c r="BH94" i="6"/>
  <c r="BG94" i="6"/>
  <c r="BF94" i="6"/>
  <c r="BE94" i="6"/>
  <c r="T94" i="6"/>
  <c r="R94" i="6"/>
  <c r="P94" i="6"/>
  <c r="BK94" i="6"/>
  <c r="J94" i="6"/>
  <c r="BI93" i="6"/>
  <c r="BH93" i="6"/>
  <c r="BG93" i="6"/>
  <c r="BF93" i="6"/>
  <c r="BE93" i="6"/>
  <c r="T93" i="6"/>
  <c r="R93" i="6"/>
  <c r="P93" i="6"/>
  <c r="BK93" i="6"/>
  <c r="J93" i="6"/>
  <c r="BI92" i="6"/>
  <c r="BH92" i="6"/>
  <c r="BG92" i="6"/>
  <c r="BF92" i="6"/>
  <c r="BE92" i="6"/>
  <c r="T92" i="6"/>
  <c r="R92" i="6"/>
  <c r="P92" i="6"/>
  <c r="BK92" i="6"/>
  <c r="J92" i="6"/>
  <c r="BI91" i="6"/>
  <c r="BH91" i="6"/>
  <c r="BG91" i="6"/>
  <c r="BF91" i="6"/>
  <c r="BE91" i="6"/>
  <c r="T91" i="6"/>
  <c r="R91" i="6"/>
  <c r="P91" i="6"/>
  <c r="BK91" i="6"/>
  <c r="J91" i="6"/>
  <c r="BI90" i="6"/>
  <c r="BH90" i="6"/>
  <c r="BG90" i="6"/>
  <c r="BF90" i="6"/>
  <c r="BE90" i="6"/>
  <c r="T90" i="6"/>
  <c r="R90" i="6"/>
  <c r="P90" i="6"/>
  <c r="BK90" i="6"/>
  <c r="J90" i="6"/>
  <c r="BI89" i="6"/>
  <c r="BH89" i="6"/>
  <c r="BG89" i="6"/>
  <c r="BF89" i="6"/>
  <c r="BE89" i="6"/>
  <c r="T89" i="6"/>
  <c r="R89" i="6"/>
  <c r="P89" i="6"/>
  <c r="BK89" i="6"/>
  <c r="J89" i="6"/>
  <c r="BI88" i="6"/>
  <c r="BH88" i="6"/>
  <c r="BG88" i="6"/>
  <c r="BF88" i="6"/>
  <c r="BE88" i="6"/>
  <c r="T88" i="6"/>
  <c r="R88" i="6"/>
  <c r="P88" i="6"/>
  <c r="BK88" i="6"/>
  <c r="J88" i="6"/>
  <c r="BI87" i="6"/>
  <c r="BH87" i="6"/>
  <c r="BG87" i="6"/>
  <c r="BF87" i="6"/>
  <c r="BE87" i="6"/>
  <c r="T87" i="6"/>
  <c r="R87" i="6"/>
  <c r="P87" i="6"/>
  <c r="BK87" i="6"/>
  <c r="J87" i="6"/>
  <c r="BI86" i="6"/>
  <c r="F34" i="6" s="1"/>
  <c r="BD56" i="1" s="1"/>
  <c r="BH86" i="6"/>
  <c r="F33" i="6" s="1"/>
  <c r="BC56" i="1" s="1"/>
  <c r="BG86" i="6"/>
  <c r="F32" i="6" s="1"/>
  <c r="BB56" i="1" s="1"/>
  <c r="BF86" i="6"/>
  <c r="J31" i="6" s="1"/>
  <c r="AW56" i="1" s="1"/>
  <c r="BE86" i="6"/>
  <c r="T86" i="6"/>
  <c r="T85" i="6" s="1"/>
  <c r="T84" i="6" s="1"/>
  <c r="R86" i="6"/>
  <c r="R85" i="6" s="1"/>
  <c r="R84" i="6" s="1"/>
  <c r="P86" i="6"/>
  <c r="P85" i="6" s="1"/>
  <c r="BK86" i="6"/>
  <c r="BK85" i="6" s="1"/>
  <c r="J86" i="6"/>
  <c r="J80" i="6"/>
  <c r="F80" i="6"/>
  <c r="J78" i="6"/>
  <c r="F78" i="6"/>
  <c r="E76" i="6"/>
  <c r="F52" i="6"/>
  <c r="J51" i="6"/>
  <c r="F51" i="6"/>
  <c r="F49" i="6"/>
  <c r="E47" i="6"/>
  <c r="J18" i="6"/>
  <c r="E18" i="6"/>
  <c r="F81" i="6" s="1"/>
  <c r="J17" i="6"/>
  <c r="J12" i="6"/>
  <c r="J49" i="6" s="1"/>
  <c r="E7" i="6"/>
  <c r="E45" i="6" s="1"/>
  <c r="BK138" i="5"/>
  <c r="J138" i="5" s="1"/>
  <c r="J63" i="5" s="1"/>
  <c r="AY55" i="1"/>
  <c r="AX55" i="1"/>
  <c r="BI147" i="5"/>
  <c r="BH147" i="5"/>
  <c r="BG147" i="5"/>
  <c r="BF147" i="5"/>
  <c r="BE147" i="5"/>
  <c r="T147" i="5"/>
  <c r="R147" i="5"/>
  <c r="P147" i="5"/>
  <c r="BK147" i="5"/>
  <c r="J147" i="5"/>
  <c r="BI146" i="5"/>
  <c r="BH146" i="5"/>
  <c r="BG146" i="5"/>
  <c r="BF146" i="5"/>
  <c r="BE146" i="5"/>
  <c r="T146" i="5"/>
  <c r="T145" i="5" s="1"/>
  <c r="R146" i="5"/>
  <c r="R145" i="5" s="1"/>
  <c r="P146" i="5"/>
  <c r="P145" i="5" s="1"/>
  <c r="BK146" i="5"/>
  <c r="BK145" i="5" s="1"/>
  <c r="J145" i="5" s="1"/>
  <c r="J66" i="5" s="1"/>
  <c r="J146" i="5"/>
  <c r="BI143" i="5"/>
  <c r="BH143" i="5"/>
  <c r="BG143" i="5"/>
  <c r="BF143" i="5"/>
  <c r="T143" i="5"/>
  <c r="T142" i="5" s="1"/>
  <c r="R143" i="5"/>
  <c r="R142" i="5" s="1"/>
  <c r="P143" i="5"/>
  <c r="P142" i="5" s="1"/>
  <c r="BK143" i="5"/>
  <c r="BK142" i="5" s="1"/>
  <c r="J142" i="5" s="1"/>
  <c r="J65" i="5" s="1"/>
  <c r="J143" i="5"/>
  <c r="BE143" i="5" s="1"/>
  <c r="BI141" i="5"/>
  <c r="BH141" i="5"/>
  <c r="BG141" i="5"/>
  <c r="BF141" i="5"/>
  <c r="BE141" i="5"/>
  <c r="T141" i="5"/>
  <c r="T140" i="5" s="1"/>
  <c r="R141" i="5"/>
  <c r="R140" i="5" s="1"/>
  <c r="P141" i="5"/>
  <c r="P140" i="5" s="1"/>
  <c r="BK141" i="5"/>
  <c r="BK140" i="5" s="1"/>
  <c r="J140" i="5" s="1"/>
  <c r="J64" i="5" s="1"/>
  <c r="J141" i="5"/>
  <c r="BI139" i="5"/>
  <c r="BH139" i="5"/>
  <c r="BG139" i="5"/>
  <c r="BF139" i="5"/>
  <c r="T139" i="5"/>
  <c r="T138" i="5" s="1"/>
  <c r="R139" i="5"/>
  <c r="R138" i="5" s="1"/>
  <c r="P139" i="5"/>
  <c r="P138" i="5" s="1"/>
  <c r="BK139" i="5"/>
  <c r="J139" i="5"/>
  <c r="BE139" i="5" s="1"/>
  <c r="BI137" i="5"/>
  <c r="BH137" i="5"/>
  <c r="BG137" i="5"/>
  <c r="BF137" i="5"/>
  <c r="BE137" i="5"/>
  <c r="T137" i="5"/>
  <c r="T136" i="5" s="1"/>
  <c r="R137" i="5"/>
  <c r="R136" i="5" s="1"/>
  <c r="P137" i="5"/>
  <c r="P136" i="5" s="1"/>
  <c r="BK137" i="5"/>
  <c r="BK136" i="5" s="1"/>
  <c r="J136" i="5" s="1"/>
  <c r="J62" i="5" s="1"/>
  <c r="J137" i="5"/>
  <c r="BI135" i="5"/>
  <c r="BH135" i="5"/>
  <c r="BG135" i="5"/>
  <c r="BF135" i="5"/>
  <c r="T135" i="5"/>
  <c r="R135" i="5"/>
  <c r="P135" i="5"/>
  <c r="BK135" i="5"/>
  <c r="J135" i="5"/>
  <c r="BE135" i="5" s="1"/>
  <c r="BI134" i="5"/>
  <c r="BH134" i="5"/>
  <c r="BG134" i="5"/>
  <c r="BF134" i="5"/>
  <c r="T134" i="5"/>
  <c r="R134" i="5"/>
  <c r="P134" i="5"/>
  <c r="BK134" i="5"/>
  <c r="J134" i="5"/>
  <c r="BE134" i="5" s="1"/>
  <c r="BI133" i="5"/>
  <c r="BH133" i="5"/>
  <c r="BG133" i="5"/>
  <c r="BF133" i="5"/>
  <c r="T133" i="5"/>
  <c r="R133" i="5"/>
  <c r="P133" i="5"/>
  <c r="BK133" i="5"/>
  <c r="J133" i="5"/>
  <c r="BE133" i="5" s="1"/>
  <c r="BI132" i="5"/>
  <c r="BH132" i="5"/>
  <c r="BG132" i="5"/>
  <c r="BF132" i="5"/>
  <c r="T132" i="5"/>
  <c r="R132" i="5"/>
  <c r="P132" i="5"/>
  <c r="BK132" i="5"/>
  <c r="J132" i="5"/>
  <c r="BE132" i="5" s="1"/>
  <c r="BI131" i="5"/>
  <c r="BH131" i="5"/>
  <c r="BG131" i="5"/>
  <c r="BF131" i="5"/>
  <c r="T131" i="5"/>
  <c r="R131" i="5"/>
  <c r="P131" i="5"/>
  <c r="BK131" i="5"/>
  <c r="J131" i="5"/>
  <c r="BE131" i="5" s="1"/>
  <c r="BI130" i="5"/>
  <c r="BH130" i="5"/>
  <c r="BG130" i="5"/>
  <c r="BF130" i="5"/>
  <c r="T130" i="5"/>
  <c r="R130" i="5"/>
  <c r="P130" i="5"/>
  <c r="BK130" i="5"/>
  <c r="J130" i="5"/>
  <c r="BE130" i="5" s="1"/>
  <c r="BI129" i="5"/>
  <c r="BH129" i="5"/>
  <c r="BG129" i="5"/>
  <c r="BF129" i="5"/>
  <c r="T129" i="5"/>
  <c r="R129" i="5"/>
  <c r="P129" i="5"/>
  <c r="BK129" i="5"/>
  <c r="J129" i="5"/>
  <c r="BE129" i="5" s="1"/>
  <c r="BI128" i="5"/>
  <c r="BH128" i="5"/>
  <c r="BG128" i="5"/>
  <c r="BF128" i="5"/>
  <c r="T128" i="5"/>
  <c r="R128" i="5"/>
  <c r="P128" i="5"/>
  <c r="BK128" i="5"/>
  <c r="J128" i="5"/>
  <c r="BE128" i="5" s="1"/>
  <c r="BI127" i="5"/>
  <c r="BH127" i="5"/>
  <c r="BG127" i="5"/>
  <c r="BF127" i="5"/>
  <c r="T127" i="5"/>
  <c r="R127" i="5"/>
  <c r="P127" i="5"/>
  <c r="BK127" i="5"/>
  <c r="J127" i="5"/>
  <c r="BE127" i="5" s="1"/>
  <c r="BI126" i="5"/>
  <c r="BH126" i="5"/>
  <c r="BG126" i="5"/>
  <c r="BF126" i="5"/>
  <c r="T126" i="5"/>
  <c r="R126" i="5"/>
  <c r="P126" i="5"/>
  <c r="BK126" i="5"/>
  <c r="J126" i="5"/>
  <c r="BE126" i="5" s="1"/>
  <c r="BI125" i="5"/>
  <c r="BH125" i="5"/>
  <c r="BG125" i="5"/>
  <c r="BF125" i="5"/>
  <c r="T125" i="5"/>
  <c r="R125" i="5"/>
  <c r="P125" i="5"/>
  <c r="BK125" i="5"/>
  <c r="J125" i="5"/>
  <c r="BE125" i="5" s="1"/>
  <c r="BI124" i="5"/>
  <c r="BH124" i="5"/>
  <c r="BG124" i="5"/>
  <c r="BF124" i="5"/>
  <c r="T124" i="5"/>
  <c r="R124" i="5"/>
  <c r="P124" i="5"/>
  <c r="BK124" i="5"/>
  <c r="J124" i="5"/>
  <c r="BE124" i="5" s="1"/>
  <c r="BI123" i="5"/>
  <c r="BH123" i="5"/>
  <c r="BG123" i="5"/>
  <c r="BF123" i="5"/>
  <c r="T123" i="5"/>
  <c r="R123" i="5"/>
  <c r="P123" i="5"/>
  <c r="BK123" i="5"/>
  <c r="J123" i="5"/>
  <c r="BE123" i="5" s="1"/>
  <c r="BI122" i="5"/>
  <c r="BH122" i="5"/>
  <c r="BG122" i="5"/>
  <c r="BF122" i="5"/>
  <c r="T122" i="5"/>
  <c r="R122" i="5"/>
  <c r="P122" i="5"/>
  <c r="BK122" i="5"/>
  <c r="J122" i="5"/>
  <c r="BE122" i="5" s="1"/>
  <c r="BI121" i="5"/>
  <c r="BH121" i="5"/>
  <c r="BG121" i="5"/>
  <c r="BF121" i="5"/>
  <c r="T121" i="5"/>
  <c r="R121" i="5"/>
  <c r="P121" i="5"/>
  <c r="BK121" i="5"/>
  <c r="J121" i="5"/>
  <c r="BE121" i="5" s="1"/>
  <c r="BI120" i="5"/>
  <c r="BH120" i="5"/>
  <c r="BG120" i="5"/>
  <c r="BF120" i="5"/>
  <c r="T120" i="5"/>
  <c r="T119" i="5" s="1"/>
  <c r="R120" i="5"/>
  <c r="R119" i="5" s="1"/>
  <c r="P120" i="5"/>
  <c r="P119" i="5" s="1"/>
  <c r="BK120" i="5"/>
  <c r="BK119" i="5" s="1"/>
  <c r="J119" i="5" s="1"/>
  <c r="J61" i="5" s="1"/>
  <c r="J120" i="5"/>
  <c r="BE120" i="5" s="1"/>
  <c r="BI118" i="5"/>
  <c r="BH118" i="5"/>
  <c r="BG118" i="5"/>
  <c r="BF118" i="5"/>
  <c r="T118" i="5"/>
  <c r="R118" i="5"/>
  <c r="P118" i="5"/>
  <c r="BK118" i="5"/>
  <c r="J118" i="5"/>
  <c r="BE118" i="5" s="1"/>
  <c r="BI117" i="5"/>
  <c r="BH117" i="5"/>
  <c r="BG117" i="5"/>
  <c r="BF117" i="5"/>
  <c r="BE117" i="5"/>
  <c r="T117" i="5"/>
  <c r="R117" i="5"/>
  <c r="P117" i="5"/>
  <c r="BK117" i="5"/>
  <c r="J117" i="5"/>
  <c r="BI116" i="5"/>
  <c r="BH116" i="5"/>
  <c r="BG116" i="5"/>
  <c r="BF116" i="5"/>
  <c r="BE116" i="5"/>
  <c r="T116" i="5"/>
  <c r="R116" i="5"/>
  <c r="P116" i="5"/>
  <c r="BK116" i="5"/>
  <c r="J116" i="5"/>
  <c r="BI115" i="5"/>
  <c r="BH115" i="5"/>
  <c r="BG115" i="5"/>
  <c r="BF115" i="5"/>
  <c r="BE115" i="5"/>
  <c r="T115" i="5"/>
  <c r="R115" i="5"/>
  <c r="P115" i="5"/>
  <c r="BK115" i="5"/>
  <c r="J115" i="5"/>
  <c r="BI114" i="5"/>
  <c r="BH114" i="5"/>
  <c r="BG114" i="5"/>
  <c r="BF114" i="5"/>
  <c r="BE114" i="5"/>
  <c r="T114" i="5"/>
  <c r="R114" i="5"/>
  <c r="P114" i="5"/>
  <c r="BK114" i="5"/>
  <c r="J114" i="5"/>
  <c r="BI113" i="5"/>
  <c r="BH113" i="5"/>
  <c r="BG113" i="5"/>
  <c r="BF113" i="5"/>
  <c r="BE113" i="5"/>
  <c r="T113" i="5"/>
  <c r="R113" i="5"/>
  <c r="P113" i="5"/>
  <c r="BK113" i="5"/>
  <c r="J113" i="5"/>
  <c r="BI112" i="5"/>
  <c r="BH112" i="5"/>
  <c r="BG112" i="5"/>
  <c r="BF112" i="5"/>
  <c r="BE112" i="5"/>
  <c r="T112" i="5"/>
  <c r="R112" i="5"/>
  <c r="P112" i="5"/>
  <c r="BK112" i="5"/>
  <c r="J112" i="5"/>
  <c r="BI111" i="5"/>
  <c r="BH111" i="5"/>
  <c r="BG111" i="5"/>
  <c r="BF111" i="5"/>
  <c r="BE111" i="5"/>
  <c r="T111" i="5"/>
  <c r="R111" i="5"/>
  <c r="P111" i="5"/>
  <c r="BK111" i="5"/>
  <c r="J111" i="5"/>
  <c r="BI110" i="5"/>
  <c r="BH110" i="5"/>
  <c r="BG110" i="5"/>
  <c r="BF110" i="5"/>
  <c r="BE110" i="5"/>
  <c r="T110" i="5"/>
  <c r="R110" i="5"/>
  <c r="P110" i="5"/>
  <c r="BK110" i="5"/>
  <c r="J110" i="5"/>
  <c r="BI109" i="5"/>
  <c r="BH109" i="5"/>
  <c r="BG109" i="5"/>
  <c r="BF109" i="5"/>
  <c r="BE109" i="5"/>
  <c r="T109" i="5"/>
  <c r="R109" i="5"/>
  <c r="P109" i="5"/>
  <c r="BK109" i="5"/>
  <c r="J109" i="5"/>
  <c r="BI108" i="5"/>
  <c r="BH108" i="5"/>
  <c r="BG108" i="5"/>
  <c r="BF108" i="5"/>
  <c r="BE108" i="5"/>
  <c r="T108" i="5"/>
  <c r="R108" i="5"/>
  <c r="P108" i="5"/>
  <c r="BK108" i="5"/>
  <c r="J108" i="5"/>
  <c r="BI107" i="5"/>
  <c r="BH107" i="5"/>
  <c r="BG107" i="5"/>
  <c r="BF107" i="5"/>
  <c r="BE107" i="5"/>
  <c r="T107" i="5"/>
  <c r="T106" i="5" s="1"/>
  <c r="R107" i="5"/>
  <c r="R106" i="5" s="1"/>
  <c r="P107" i="5"/>
  <c r="P106" i="5" s="1"/>
  <c r="BK107" i="5"/>
  <c r="BK106" i="5" s="1"/>
  <c r="J106" i="5" s="1"/>
  <c r="J60" i="5" s="1"/>
  <c r="J107" i="5"/>
  <c r="BI105" i="5"/>
  <c r="BH105" i="5"/>
  <c r="BG105" i="5"/>
  <c r="BF105" i="5"/>
  <c r="T105" i="5"/>
  <c r="R105" i="5"/>
  <c r="P105" i="5"/>
  <c r="BK105" i="5"/>
  <c r="J105" i="5"/>
  <c r="BE105" i="5" s="1"/>
  <c r="BI104" i="5"/>
  <c r="BH104" i="5"/>
  <c r="BG104" i="5"/>
  <c r="BF104" i="5"/>
  <c r="T104" i="5"/>
  <c r="R104" i="5"/>
  <c r="P104" i="5"/>
  <c r="BK104" i="5"/>
  <c r="J104" i="5"/>
  <c r="BE104" i="5" s="1"/>
  <c r="BI103" i="5"/>
  <c r="BH103" i="5"/>
  <c r="BG103" i="5"/>
  <c r="BF103" i="5"/>
  <c r="T103" i="5"/>
  <c r="R103" i="5"/>
  <c r="P103" i="5"/>
  <c r="BK103" i="5"/>
  <c r="J103" i="5"/>
  <c r="BE103" i="5" s="1"/>
  <c r="BI102" i="5"/>
  <c r="BH102" i="5"/>
  <c r="BG102" i="5"/>
  <c r="BF102" i="5"/>
  <c r="T102" i="5"/>
  <c r="R102" i="5"/>
  <c r="P102" i="5"/>
  <c r="BK102" i="5"/>
  <c r="J102" i="5"/>
  <c r="BE102" i="5" s="1"/>
  <c r="BI101" i="5"/>
  <c r="BH101" i="5"/>
  <c r="BG101" i="5"/>
  <c r="BF101" i="5"/>
  <c r="T101" i="5"/>
  <c r="R101" i="5"/>
  <c r="P101" i="5"/>
  <c r="BK101" i="5"/>
  <c r="J101" i="5"/>
  <c r="BE101" i="5" s="1"/>
  <c r="BI100" i="5"/>
  <c r="BH100" i="5"/>
  <c r="BG100" i="5"/>
  <c r="BF100" i="5"/>
  <c r="T100" i="5"/>
  <c r="R100" i="5"/>
  <c r="P100" i="5"/>
  <c r="BK100" i="5"/>
  <c r="J100" i="5"/>
  <c r="BE100" i="5" s="1"/>
  <c r="BI99" i="5"/>
  <c r="BH99" i="5"/>
  <c r="BG99" i="5"/>
  <c r="BF99" i="5"/>
  <c r="T99" i="5"/>
  <c r="R99" i="5"/>
  <c r="P99" i="5"/>
  <c r="BK99" i="5"/>
  <c r="J99" i="5"/>
  <c r="BE99" i="5" s="1"/>
  <c r="BI98" i="5"/>
  <c r="BH98" i="5"/>
  <c r="BG98" i="5"/>
  <c r="BF98" i="5"/>
  <c r="T98" i="5"/>
  <c r="R98" i="5"/>
  <c r="P98" i="5"/>
  <c r="BK98" i="5"/>
  <c r="J98" i="5"/>
  <c r="BE98" i="5" s="1"/>
  <c r="BI97" i="5"/>
  <c r="BH97" i="5"/>
  <c r="BG97" i="5"/>
  <c r="BF97" i="5"/>
  <c r="T97" i="5"/>
  <c r="T96" i="5" s="1"/>
  <c r="R97" i="5"/>
  <c r="R96" i="5" s="1"/>
  <c r="P97" i="5"/>
  <c r="P96" i="5" s="1"/>
  <c r="BK97" i="5"/>
  <c r="BK96" i="5" s="1"/>
  <c r="J96" i="5" s="1"/>
  <c r="J59" i="5" s="1"/>
  <c r="J97" i="5"/>
  <c r="BE97" i="5" s="1"/>
  <c r="BI95" i="5"/>
  <c r="BH95" i="5"/>
  <c r="BG95" i="5"/>
  <c r="BF95" i="5"/>
  <c r="BE95" i="5"/>
  <c r="T95" i="5"/>
  <c r="R95" i="5"/>
  <c r="P95" i="5"/>
  <c r="BK95" i="5"/>
  <c r="J95" i="5"/>
  <c r="BI94" i="5"/>
  <c r="BH94" i="5"/>
  <c r="BG94" i="5"/>
  <c r="BF94" i="5"/>
  <c r="BE94" i="5"/>
  <c r="T94" i="5"/>
  <c r="R94" i="5"/>
  <c r="P94" i="5"/>
  <c r="BK94" i="5"/>
  <c r="J94" i="5"/>
  <c r="BI93" i="5"/>
  <c r="BH93" i="5"/>
  <c r="BG93" i="5"/>
  <c r="BF93" i="5"/>
  <c r="T93" i="5"/>
  <c r="R93" i="5"/>
  <c r="P93" i="5"/>
  <c r="BK93" i="5"/>
  <c r="J93" i="5"/>
  <c r="BE93" i="5" s="1"/>
  <c r="BI92" i="5"/>
  <c r="BH92" i="5"/>
  <c r="BG92" i="5"/>
  <c r="BF92" i="5"/>
  <c r="BE92" i="5"/>
  <c r="T92" i="5"/>
  <c r="R92" i="5"/>
  <c r="P92" i="5"/>
  <c r="BK92" i="5"/>
  <c r="J92" i="5"/>
  <c r="BI91" i="5"/>
  <c r="BH91" i="5"/>
  <c r="BG91" i="5"/>
  <c r="BF91" i="5"/>
  <c r="BE91" i="5"/>
  <c r="T91" i="5"/>
  <c r="R91" i="5"/>
  <c r="P91" i="5"/>
  <c r="BK91" i="5"/>
  <c r="J91" i="5"/>
  <c r="BI90" i="5"/>
  <c r="BH90" i="5"/>
  <c r="BG90" i="5"/>
  <c r="BF90" i="5"/>
  <c r="BE90" i="5"/>
  <c r="T90" i="5"/>
  <c r="R90" i="5"/>
  <c r="P90" i="5"/>
  <c r="BK90" i="5"/>
  <c r="J90" i="5"/>
  <c r="BI89" i="5"/>
  <c r="F34" i="5" s="1"/>
  <c r="BD55" i="1" s="1"/>
  <c r="BH89" i="5"/>
  <c r="F33" i="5" s="1"/>
  <c r="BC55" i="1" s="1"/>
  <c r="BG89" i="5"/>
  <c r="F32" i="5" s="1"/>
  <c r="BB55" i="1" s="1"/>
  <c r="BF89" i="5"/>
  <c r="F31" i="5" s="1"/>
  <c r="BA55" i="1" s="1"/>
  <c r="BE89" i="5"/>
  <c r="T89" i="5"/>
  <c r="T88" i="5" s="1"/>
  <c r="T87" i="5" s="1"/>
  <c r="T86" i="5" s="1"/>
  <c r="R89" i="5"/>
  <c r="R88" i="5" s="1"/>
  <c r="R87" i="5" s="1"/>
  <c r="R86" i="5" s="1"/>
  <c r="P89" i="5"/>
  <c r="P88" i="5" s="1"/>
  <c r="BK89" i="5"/>
  <c r="BK88" i="5" s="1"/>
  <c r="J89" i="5"/>
  <c r="J82" i="5"/>
  <c r="F82" i="5"/>
  <c r="F80" i="5"/>
  <c r="E78" i="5"/>
  <c r="E76" i="5"/>
  <c r="J51" i="5"/>
  <c r="F51" i="5"/>
  <c r="F49" i="5"/>
  <c r="E47" i="5"/>
  <c r="J18" i="5"/>
  <c r="E18" i="5"/>
  <c r="F52" i="5" s="1"/>
  <c r="J17" i="5"/>
  <c r="J12" i="5"/>
  <c r="J49" i="5" s="1"/>
  <c r="E7" i="5"/>
  <c r="E45" i="5" s="1"/>
  <c r="AY54" i="1"/>
  <c r="AX54" i="1"/>
  <c r="BI184" i="4"/>
  <c r="BH184" i="4"/>
  <c r="BG184" i="4"/>
  <c r="BF184" i="4"/>
  <c r="T184" i="4"/>
  <c r="R184" i="4"/>
  <c r="P184" i="4"/>
  <c r="BK184" i="4"/>
  <c r="J184" i="4"/>
  <c r="BE184" i="4" s="1"/>
  <c r="BI183" i="4"/>
  <c r="BH183" i="4"/>
  <c r="BG183" i="4"/>
  <c r="BF183" i="4"/>
  <c r="T183" i="4"/>
  <c r="R183" i="4"/>
  <c r="P183" i="4"/>
  <c r="BK183" i="4"/>
  <c r="J183" i="4"/>
  <c r="BE183" i="4" s="1"/>
  <c r="BI182" i="4"/>
  <c r="BH182" i="4"/>
  <c r="BG182" i="4"/>
  <c r="BF182" i="4"/>
  <c r="BE182" i="4"/>
  <c r="T182" i="4"/>
  <c r="R182" i="4"/>
  <c r="P182" i="4"/>
  <c r="BK182" i="4"/>
  <c r="J182" i="4"/>
  <c r="BI181" i="4"/>
  <c r="BH181" i="4"/>
  <c r="BG181" i="4"/>
  <c r="BF181" i="4"/>
  <c r="BE181" i="4"/>
  <c r="T181" i="4"/>
  <c r="R181" i="4"/>
  <c r="P181" i="4"/>
  <c r="BK181" i="4"/>
  <c r="J181" i="4"/>
  <c r="BI180" i="4"/>
  <c r="BH180" i="4"/>
  <c r="BG180" i="4"/>
  <c r="BF180" i="4"/>
  <c r="T180" i="4"/>
  <c r="R180" i="4"/>
  <c r="P180" i="4"/>
  <c r="BK180" i="4"/>
  <c r="J180" i="4"/>
  <c r="BE180" i="4" s="1"/>
  <c r="BI179" i="4"/>
  <c r="BH179" i="4"/>
  <c r="BG179" i="4"/>
  <c r="BF179" i="4"/>
  <c r="T179" i="4"/>
  <c r="R179" i="4"/>
  <c r="P179" i="4"/>
  <c r="BK179" i="4"/>
  <c r="J179" i="4"/>
  <c r="BE179" i="4" s="1"/>
  <c r="BI178" i="4"/>
  <c r="BH178" i="4"/>
  <c r="BG178" i="4"/>
  <c r="BF178" i="4"/>
  <c r="BE178" i="4"/>
  <c r="T178" i="4"/>
  <c r="R178" i="4"/>
  <c r="P178" i="4"/>
  <c r="BK178" i="4"/>
  <c r="J178" i="4"/>
  <c r="BI177" i="4"/>
  <c r="BH177" i="4"/>
  <c r="BG177" i="4"/>
  <c r="BF177" i="4"/>
  <c r="BE177" i="4"/>
  <c r="T177" i="4"/>
  <c r="R177" i="4"/>
  <c r="P177" i="4"/>
  <c r="BK177" i="4"/>
  <c r="J177" i="4"/>
  <c r="BI176" i="4"/>
  <c r="BH176" i="4"/>
  <c r="BG176" i="4"/>
  <c r="BF176" i="4"/>
  <c r="T176" i="4"/>
  <c r="R176" i="4"/>
  <c r="P176" i="4"/>
  <c r="BK176" i="4"/>
  <c r="J176" i="4"/>
  <c r="BE176" i="4" s="1"/>
  <c r="BI175" i="4"/>
  <c r="BH175" i="4"/>
  <c r="BG175" i="4"/>
  <c r="BF175" i="4"/>
  <c r="T175" i="4"/>
  <c r="R175" i="4"/>
  <c r="P175" i="4"/>
  <c r="BK175" i="4"/>
  <c r="J175" i="4"/>
  <c r="BE175" i="4" s="1"/>
  <c r="BI174" i="4"/>
  <c r="BH174" i="4"/>
  <c r="BG174" i="4"/>
  <c r="BF174" i="4"/>
  <c r="BE174" i="4"/>
  <c r="T174" i="4"/>
  <c r="R174" i="4"/>
  <c r="P174" i="4"/>
  <c r="BK174" i="4"/>
  <c r="J174" i="4"/>
  <c r="BI173" i="4"/>
  <c r="BH173" i="4"/>
  <c r="BG173" i="4"/>
  <c r="BF173" i="4"/>
  <c r="BE173" i="4"/>
  <c r="T173" i="4"/>
  <c r="R173" i="4"/>
  <c r="P173" i="4"/>
  <c r="BK173" i="4"/>
  <c r="J173" i="4"/>
  <c r="BI172" i="4"/>
  <c r="BH172" i="4"/>
  <c r="BG172" i="4"/>
  <c r="BF172" i="4"/>
  <c r="BE172" i="4"/>
  <c r="T172" i="4"/>
  <c r="R172" i="4"/>
  <c r="P172" i="4"/>
  <c r="BK172" i="4"/>
  <c r="J172" i="4"/>
  <c r="BI171" i="4"/>
  <c r="BH171" i="4"/>
  <c r="BG171" i="4"/>
  <c r="BF171" i="4"/>
  <c r="T171" i="4"/>
  <c r="R171" i="4"/>
  <c r="P171" i="4"/>
  <c r="BK171" i="4"/>
  <c r="J171" i="4"/>
  <c r="BE171" i="4" s="1"/>
  <c r="BI170" i="4"/>
  <c r="BH170" i="4"/>
  <c r="BG170" i="4"/>
  <c r="BF170" i="4"/>
  <c r="BE170" i="4"/>
  <c r="T170" i="4"/>
  <c r="R170" i="4"/>
  <c r="P170" i="4"/>
  <c r="BK170" i="4"/>
  <c r="J170" i="4"/>
  <c r="BI169" i="4"/>
  <c r="BH169" i="4"/>
  <c r="BG169" i="4"/>
  <c r="BF169" i="4"/>
  <c r="BE169" i="4"/>
  <c r="T169" i="4"/>
  <c r="R169" i="4"/>
  <c r="P169" i="4"/>
  <c r="BK169" i="4"/>
  <c r="J169" i="4"/>
  <c r="BI168" i="4"/>
  <c r="BH168" i="4"/>
  <c r="BG168" i="4"/>
  <c r="BF168" i="4"/>
  <c r="BE168" i="4"/>
  <c r="T168" i="4"/>
  <c r="R168" i="4"/>
  <c r="P168" i="4"/>
  <c r="BK168" i="4"/>
  <c r="J168" i="4"/>
  <c r="BI167" i="4"/>
  <c r="BH167" i="4"/>
  <c r="BG167" i="4"/>
  <c r="BF167" i="4"/>
  <c r="T167" i="4"/>
  <c r="R167" i="4"/>
  <c r="P167" i="4"/>
  <c r="BK167" i="4"/>
  <c r="J167" i="4"/>
  <c r="BE167" i="4" s="1"/>
  <c r="BI166" i="4"/>
  <c r="BH166" i="4"/>
  <c r="BG166" i="4"/>
  <c r="BF166" i="4"/>
  <c r="BE166" i="4"/>
  <c r="T166" i="4"/>
  <c r="R166" i="4"/>
  <c r="P166" i="4"/>
  <c r="BK166" i="4"/>
  <c r="J166" i="4"/>
  <c r="BI165" i="4"/>
  <c r="BH165" i="4"/>
  <c r="BG165" i="4"/>
  <c r="BF165" i="4"/>
  <c r="BE165" i="4"/>
  <c r="T165" i="4"/>
  <c r="R165" i="4"/>
  <c r="P165" i="4"/>
  <c r="BK165" i="4"/>
  <c r="J165" i="4"/>
  <c r="BI164" i="4"/>
  <c r="BH164" i="4"/>
  <c r="BG164" i="4"/>
  <c r="BF164" i="4"/>
  <c r="BE164" i="4"/>
  <c r="T164" i="4"/>
  <c r="R164" i="4"/>
  <c r="P164" i="4"/>
  <c r="BK164" i="4"/>
  <c r="J164" i="4"/>
  <c r="BI163" i="4"/>
  <c r="BH163" i="4"/>
  <c r="BG163" i="4"/>
  <c r="BF163" i="4"/>
  <c r="BE163" i="4"/>
  <c r="T163" i="4"/>
  <c r="R163" i="4"/>
  <c r="P163" i="4"/>
  <c r="BK163" i="4"/>
  <c r="J163" i="4"/>
  <c r="BI162" i="4"/>
  <c r="BH162" i="4"/>
  <c r="BG162" i="4"/>
  <c r="BF162" i="4"/>
  <c r="BE162" i="4"/>
  <c r="T162" i="4"/>
  <c r="R162" i="4"/>
  <c r="P162" i="4"/>
  <c r="BK162" i="4"/>
  <c r="J162" i="4"/>
  <c r="BI161" i="4"/>
  <c r="BH161" i="4"/>
  <c r="BG161" i="4"/>
  <c r="BF161" i="4"/>
  <c r="BE161" i="4"/>
  <c r="T161" i="4"/>
  <c r="R161" i="4"/>
  <c r="P161" i="4"/>
  <c r="BK161" i="4"/>
  <c r="J161" i="4"/>
  <c r="BI160" i="4"/>
  <c r="BH160" i="4"/>
  <c r="BG160" i="4"/>
  <c r="BF160" i="4"/>
  <c r="BE160" i="4"/>
  <c r="T160" i="4"/>
  <c r="R160" i="4"/>
  <c r="P160" i="4"/>
  <c r="BK160" i="4"/>
  <c r="J160" i="4"/>
  <c r="BI159" i="4"/>
  <c r="BH159" i="4"/>
  <c r="BG159" i="4"/>
  <c r="BF159" i="4"/>
  <c r="BE159" i="4"/>
  <c r="T159" i="4"/>
  <c r="T158" i="4" s="1"/>
  <c r="R159" i="4"/>
  <c r="P159" i="4"/>
  <c r="P158" i="4" s="1"/>
  <c r="BK159" i="4"/>
  <c r="BK158" i="4" s="1"/>
  <c r="J158" i="4" s="1"/>
  <c r="J60" i="4" s="1"/>
  <c r="J159" i="4"/>
  <c r="BI157" i="4"/>
  <c r="BH157" i="4"/>
  <c r="BG157" i="4"/>
  <c r="BF157" i="4"/>
  <c r="T157" i="4"/>
  <c r="R157" i="4"/>
  <c r="P157" i="4"/>
  <c r="BK157" i="4"/>
  <c r="J157" i="4"/>
  <c r="BE157" i="4" s="1"/>
  <c r="BI156" i="4"/>
  <c r="BH156" i="4"/>
  <c r="BG156" i="4"/>
  <c r="BF156" i="4"/>
  <c r="T156" i="4"/>
  <c r="R156" i="4"/>
  <c r="P156" i="4"/>
  <c r="BK156" i="4"/>
  <c r="J156" i="4"/>
  <c r="BE156" i="4" s="1"/>
  <c r="BI155" i="4"/>
  <c r="BH155" i="4"/>
  <c r="BG155" i="4"/>
  <c r="BF155" i="4"/>
  <c r="T155" i="4"/>
  <c r="R155" i="4"/>
  <c r="P155" i="4"/>
  <c r="BK155" i="4"/>
  <c r="J155" i="4"/>
  <c r="BE155" i="4" s="1"/>
  <c r="BI154" i="4"/>
  <c r="BH154" i="4"/>
  <c r="BG154" i="4"/>
  <c r="BF154" i="4"/>
  <c r="T154" i="4"/>
  <c r="R154" i="4"/>
  <c r="P154" i="4"/>
  <c r="BK154" i="4"/>
  <c r="J154" i="4"/>
  <c r="BE154" i="4" s="1"/>
  <c r="BI153" i="4"/>
  <c r="BH153" i="4"/>
  <c r="BG153" i="4"/>
  <c r="BF153" i="4"/>
  <c r="T153" i="4"/>
  <c r="R153" i="4"/>
  <c r="P153" i="4"/>
  <c r="BK153" i="4"/>
  <c r="J153" i="4"/>
  <c r="BE153" i="4" s="1"/>
  <c r="BI152" i="4"/>
  <c r="BH152" i="4"/>
  <c r="BG152" i="4"/>
  <c r="BF152" i="4"/>
  <c r="T152" i="4"/>
  <c r="R152" i="4"/>
  <c r="P152" i="4"/>
  <c r="BK152" i="4"/>
  <c r="J152" i="4"/>
  <c r="BE152" i="4" s="1"/>
  <c r="BI151" i="4"/>
  <c r="BH151" i="4"/>
  <c r="BG151" i="4"/>
  <c r="BF151" i="4"/>
  <c r="T151" i="4"/>
  <c r="R151" i="4"/>
  <c r="P151" i="4"/>
  <c r="BK151" i="4"/>
  <c r="J151" i="4"/>
  <c r="BE151" i="4" s="1"/>
  <c r="BI150" i="4"/>
  <c r="BH150" i="4"/>
  <c r="BG150" i="4"/>
  <c r="BF150" i="4"/>
  <c r="T150" i="4"/>
  <c r="R150" i="4"/>
  <c r="P150" i="4"/>
  <c r="BK150" i="4"/>
  <c r="J150" i="4"/>
  <c r="BE150" i="4" s="1"/>
  <c r="BI149" i="4"/>
  <c r="BH149" i="4"/>
  <c r="BG149" i="4"/>
  <c r="BF149" i="4"/>
  <c r="T149" i="4"/>
  <c r="R149" i="4"/>
  <c r="P149" i="4"/>
  <c r="BK149" i="4"/>
  <c r="J149" i="4"/>
  <c r="BE149" i="4" s="1"/>
  <c r="BI148" i="4"/>
  <c r="BH148" i="4"/>
  <c r="BG148" i="4"/>
  <c r="BF148" i="4"/>
  <c r="T148" i="4"/>
  <c r="R148" i="4"/>
  <c r="P148" i="4"/>
  <c r="BK148" i="4"/>
  <c r="J148" i="4"/>
  <c r="BE148" i="4" s="1"/>
  <c r="BI147" i="4"/>
  <c r="BH147" i="4"/>
  <c r="BG147" i="4"/>
  <c r="BF147" i="4"/>
  <c r="T147" i="4"/>
  <c r="R147" i="4"/>
  <c r="P147" i="4"/>
  <c r="BK147" i="4"/>
  <c r="J147" i="4"/>
  <c r="BE147" i="4" s="1"/>
  <c r="BI146" i="4"/>
  <c r="BH146" i="4"/>
  <c r="BG146" i="4"/>
  <c r="BF146" i="4"/>
  <c r="BE146" i="4"/>
  <c r="T146" i="4"/>
  <c r="R146" i="4"/>
  <c r="P146" i="4"/>
  <c r="BK146" i="4"/>
  <c r="J146" i="4"/>
  <c r="BI145" i="4"/>
  <c r="BH145" i="4"/>
  <c r="BG145" i="4"/>
  <c r="BF145" i="4"/>
  <c r="T145" i="4"/>
  <c r="R145" i="4"/>
  <c r="P145" i="4"/>
  <c r="BK145" i="4"/>
  <c r="J145" i="4"/>
  <c r="BE145" i="4" s="1"/>
  <c r="BI144" i="4"/>
  <c r="BH144" i="4"/>
  <c r="BG144" i="4"/>
  <c r="BF144" i="4"/>
  <c r="T144" i="4"/>
  <c r="R144" i="4"/>
  <c r="P144" i="4"/>
  <c r="BK144" i="4"/>
  <c r="J144" i="4"/>
  <c r="BE144" i="4" s="1"/>
  <c r="BI143" i="4"/>
  <c r="BH143" i="4"/>
  <c r="BG143" i="4"/>
  <c r="BF143" i="4"/>
  <c r="T143" i="4"/>
  <c r="R143" i="4"/>
  <c r="P143" i="4"/>
  <c r="BK143" i="4"/>
  <c r="J143" i="4"/>
  <c r="BE143" i="4" s="1"/>
  <c r="BI142" i="4"/>
  <c r="BH142" i="4"/>
  <c r="BG142" i="4"/>
  <c r="BF142" i="4"/>
  <c r="BE142" i="4"/>
  <c r="T142" i="4"/>
  <c r="R142" i="4"/>
  <c r="P142" i="4"/>
  <c r="BK142" i="4"/>
  <c r="J142" i="4"/>
  <c r="BI141" i="4"/>
  <c r="BH141" i="4"/>
  <c r="BG141" i="4"/>
  <c r="BF141" i="4"/>
  <c r="T141" i="4"/>
  <c r="R141" i="4"/>
  <c r="P141" i="4"/>
  <c r="BK141" i="4"/>
  <c r="J141" i="4"/>
  <c r="BE141" i="4" s="1"/>
  <c r="BI140" i="4"/>
  <c r="BH140" i="4"/>
  <c r="BG140" i="4"/>
  <c r="BF140" i="4"/>
  <c r="T140" i="4"/>
  <c r="R140" i="4"/>
  <c r="P140" i="4"/>
  <c r="BK140" i="4"/>
  <c r="J140" i="4"/>
  <c r="BE140" i="4" s="1"/>
  <c r="BI139" i="4"/>
  <c r="BH139" i="4"/>
  <c r="BG139" i="4"/>
  <c r="BF139" i="4"/>
  <c r="T139" i="4"/>
  <c r="R139" i="4"/>
  <c r="P139" i="4"/>
  <c r="BK139" i="4"/>
  <c r="J139" i="4"/>
  <c r="BE139" i="4" s="1"/>
  <c r="BI138" i="4"/>
  <c r="BH138" i="4"/>
  <c r="BG138" i="4"/>
  <c r="BF138" i="4"/>
  <c r="BE138" i="4"/>
  <c r="T138" i="4"/>
  <c r="R138" i="4"/>
  <c r="P138" i="4"/>
  <c r="BK138" i="4"/>
  <c r="J138" i="4"/>
  <c r="BI137" i="4"/>
  <c r="BH137" i="4"/>
  <c r="BG137" i="4"/>
  <c r="BF137" i="4"/>
  <c r="BE137" i="4"/>
  <c r="T137" i="4"/>
  <c r="R137" i="4"/>
  <c r="P137" i="4"/>
  <c r="BK137" i="4"/>
  <c r="J137" i="4"/>
  <c r="BI136" i="4"/>
  <c r="BH136" i="4"/>
  <c r="BG136" i="4"/>
  <c r="BF136" i="4"/>
  <c r="T136" i="4"/>
  <c r="R136" i="4"/>
  <c r="P136" i="4"/>
  <c r="BK136" i="4"/>
  <c r="J136" i="4"/>
  <c r="BE136" i="4" s="1"/>
  <c r="BI135" i="4"/>
  <c r="BH135" i="4"/>
  <c r="BG135" i="4"/>
  <c r="BF135" i="4"/>
  <c r="T135" i="4"/>
  <c r="R135" i="4"/>
  <c r="P135" i="4"/>
  <c r="BK135" i="4"/>
  <c r="J135" i="4"/>
  <c r="BE135" i="4" s="1"/>
  <c r="BI134" i="4"/>
  <c r="BH134" i="4"/>
  <c r="BG134" i="4"/>
  <c r="BF134" i="4"/>
  <c r="BE134" i="4"/>
  <c r="T134" i="4"/>
  <c r="R134" i="4"/>
  <c r="P134" i="4"/>
  <c r="BK134" i="4"/>
  <c r="J134" i="4"/>
  <c r="BI133" i="4"/>
  <c r="BH133" i="4"/>
  <c r="BG133" i="4"/>
  <c r="BF133" i="4"/>
  <c r="BE133" i="4"/>
  <c r="T133" i="4"/>
  <c r="R133" i="4"/>
  <c r="P133" i="4"/>
  <c r="BK133" i="4"/>
  <c r="J133" i="4"/>
  <c r="BI132" i="4"/>
  <c r="BH132" i="4"/>
  <c r="BG132" i="4"/>
  <c r="BF132" i="4"/>
  <c r="BE132" i="4"/>
  <c r="T132" i="4"/>
  <c r="R132" i="4"/>
  <c r="P132" i="4"/>
  <c r="BK132" i="4"/>
  <c r="J132" i="4"/>
  <c r="BI131" i="4"/>
  <c r="BH131" i="4"/>
  <c r="BG131" i="4"/>
  <c r="BF131" i="4"/>
  <c r="T131" i="4"/>
  <c r="R131" i="4"/>
  <c r="P131" i="4"/>
  <c r="BK131" i="4"/>
  <c r="J131" i="4"/>
  <c r="BE131" i="4" s="1"/>
  <c r="BI130" i="4"/>
  <c r="BH130" i="4"/>
  <c r="BG130" i="4"/>
  <c r="BF130" i="4"/>
  <c r="BE130" i="4"/>
  <c r="T130" i="4"/>
  <c r="R130" i="4"/>
  <c r="P130" i="4"/>
  <c r="BK130" i="4"/>
  <c r="J130" i="4"/>
  <c r="BI129" i="4"/>
  <c r="BH129" i="4"/>
  <c r="BG129" i="4"/>
  <c r="BF129" i="4"/>
  <c r="BE129" i="4"/>
  <c r="T129" i="4"/>
  <c r="R129" i="4"/>
  <c r="P129" i="4"/>
  <c r="BK129" i="4"/>
  <c r="J129" i="4"/>
  <c r="BI128" i="4"/>
  <c r="BH128" i="4"/>
  <c r="BG128" i="4"/>
  <c r="BF128" i="4"/>
  <c r="BE128" i="4"/>
  <c r="T128" i="4"/>
  <c r="R128" i="4"/>
  <c r="P128" i="4"/>
  <c r="BK128" i="4"/>
  <c r="J128" i="4"/>
  <c r="BI127" i="4"/>
  <c r="BH127" i="4"/>
  <c r="BG127" i="4"/>
  <c r="BF127" i="4"/>
  <c r="T127" i="4"/>
  <c r="R127" i="4"/>
  <c r="P127" i="4"/>
  <c r="BK127" i="4"/>
  <c r="J127" i="4"/>
  <c r="BE127" i="4" s="1"/>
  <c r="BI126" i="4"/>
  <c r="BH126" i="4"/>
  <c r="BG126" i="4"/>
  <c r="BF126" i="4"/>
  <c r="BE126" i="4"/>
  <c r="T126" i="4"/>
  <c r="R126" i="4"/>
  <c r="P126" i="4"/>
  <c r="BK126" i="4"/>
  <c r="J126" i="4"/>
  <c r="BI125" i="4"/>
  <c r="BH125" i="4"/>
  <c r="BG125" i="4"/>
  <c r="BF125" i="4"/>
  <c r="BE125" i="4"/>
  <c r="T125" i="4"/>
  <c r="R125" i="4"/>
  <c r="P125" i="4"/>
  <c r="BK125" i="4"/>
  <c r="J125" i="4"/>
  <c r="BI124" i="4"/>
  <c r="BH124" i="4"/>
  <c r="BG124" i="4"/>
  <c r="BF124" i="4"/>
  <c r="BE124" i="4"/>
  <c r="T124" i="4"/>
  <c r="R124" i="4"/>
  <c r="P124" i="4"/>
  <c r="BK124" i="4"/>
  <c r="J124" i="4"/>
  <c r="BI123" i="4"/>
  <c r="BH123" i="4"/>
  <c r="BG123" i="4"/>
  <c r="BF123" i="4"/>
  <c r="T123" i="4"/>
  <c r="R123" i="4"/>
  <c r="P123" i="4"/>
  <c r="BK123" i="4"/>
  <c r="J123" i="4"/>
  <c r="BE123" i="4" s="1"/>
  <c r="BI122" i="4"/>
  <c r="BH122" i="4"/>
  <c r="BG122" i="4"/>
  <c r="BF122" i="4"/>
  <c r="BE122" i="4"/>
  <c r="T122" i="4"/>
  <c r="R122" i="4"/>
  <c r="R121" i="4" s="1"/>
  <c r="P122" i="4"/>
  <c r="P121" i="4" s="1"/>
  <c r="BK122" i="4"/>
  <c r="BK121" i="4" s="1"/>
  <c r="J121" i="4" s="1"/>
  <c r="J59" i="4" s="1"/>
  <c r="J122" i="4"/>
  <c r="BI120" i="4"/>
  <c r="BH120" i="4"/>
  <c r="BG120" i="4"/>
  <c r="BF120" i="4"/>
  <c r="BE120" i="4"/>
  <c r="T120" i="4"/>
  <c r="R120" i="4"/>
  <c r="P120" i="4"/>
  <c r="BK120" i="4"/>
  <c r="J120" i="4"/>
  <c r="BI119" i="4"/>
  <c r="BH119" i="4"/>
  <c r="BG119" i="4"/>
  <c r="BF119" i="4"/>
  <c r="T119" i="4"/>
  <c r="R119" i="4"/>
  <c r="P119" i="4"/>
  <c r="BK119" i="4"/>
  <c r="J119" i="4"/>
  <c r="BE119" i="4" s="1"/>
  <c r="BI118" i="4"/>
  <c r="BH118" i="4"/>
  <c r="BG118" i="4"/>
  <c r="BF118" i="4"/>
  <c r="T118" i="4"/>
  <c r="R118" i="4"/>
  <c r="P118" i="4"/>
  <c r="BK118" i="4"/>
  <c r="J118" i="4"/>
  <c r="BE118" i="4" s="1"/>
  <c r="BI117" i="4"/>
  <c r="BH117" i="4"/>
  <c r="BG117" i="4"/>
  <c r="BF117" i="4"/>
  <c r="BE117" i="4"/>
  <c r="T117" i="4"/>
  <c r="R117" i="4"/>
  <c r="P117" i="4"/>
  <c r="BK117" i="4"/>
  <c r="J117" i="4"/>
  <c r="BI116" i="4"/>
  <c r="BH116" i="4"/>
  <c r="BG116" i="4"/>
  <c r="BF116" i="4"/>
  <c r="BE116" i="4"/>
  <c r="T116" i="4"/>
  <c r="R116" i="4"/>
  <c r="P116" i="4"/>
  <c r="BK116" i="4"/>
  <c r="J116" i="4"/>
  <c r="BI115" i="4"/>
  <c r="BH115" i="4"/>
  <c r="BG115" i="4"/>
  <c r="BF115" i="4"/>
  <c r="T115" i="4"/>
  <c r="R115" i="4"/>
  <c r="P115" i="4"/>
  <c r="BK115" i="4"/>
  <c r="J115" i="4"/>
  <c r="BE115" i="4" s="1"/>
  <c r="BI114" i="4"/>
  <c r="BH114" i="4"/>
  <c r="BG114" i="4"/>
  <c r="BF114" i="4"/>
  <c r="T114" i="4"/>
  <c r="R114" i="4"/>
  <c r="P114" i="4"/>
  <c r="BK114" i="4"/>
  <c r="J114" i="4"/>
  <c r="BE114" i="4" s="1"/>
  <c r="BI113" i="4"/>
  <c r="BH113" i="4"/>
  <c r="BG113" i="4"/>
  <c r="BF113" i="4"/>
  <c r="BE113" i="4"/>
  <c r="T113" i="4"/>
  <c r="R113" i="4"/>
  <c r="P113" i="4"/>
  <c r="BK113" i="4"/>
  <c r="J113" i="4"/>
  <c r="BI112" i="4"/>
  <c r="BH112" i="4"/>
  <c r="BG112" i="4"/>
  <c r="BF112" i="4"/>
  <c r="BE112" i="4"/>
  <c r="T112" i="4"/>
  <c r="R112" i="4"/>
  <c r="P112" i="4"/>
  <c r="BK112" i="4"/>
  <c r="J112" i="4"/>
  <c r="BI111" i="4"/>
  <c r="BH111" i="4"/>
  <c r="BG111" i="4"/>
  <c r="BF111" i="4"/>
  <c r="T111" i="4"/>
  <c r="R111" i="4"/>
  <c r="P111" i="4"/>
  <c r="BK111" i="4"/>
  <c r="J111" i="4"/>
  <c r="BE111" i="4" s="1"/>
  <c r="BI110" i="4"/>
  <c r="BH110" i="4"/>
  <c r="BG110" i="4"/>
  <c r="BF110" i="4"/>
  <c r="T110" i="4"/>
  <c r="R110" i="4"/>
  <c r="P110" i="4"/>
  <c r="BK110" i="4"/>
  <c r="J110" i="4"/>
  <c r="BE110" i="4" s="1"/>
  <c r="BI109" i="4"/>
  <c r="BH109" i="4"/>
  <c r="BG109" i="4"/>
  <c r="BF109" i="4"/>
  <c r="BE109" i="4"/>
  <c r="T109" i="4"/>
  <c r="R109" i="4"/>
  <c r="P109" i="4"/>
  <c r="BK109" i="4"/>
  <c r="J109" i="4"/>
  <c r="BI108" i="4"/>
  <c r="BH108" i="4"/>
  <c r="BG108" i="4"/>
  <c r="BF108" i="4"/>
  <c r="BE108" i="4"/>
  <c r="T108" i="4"/>
  <c r="R108" i="4"/>
  <c r="P108" i="4"/>
  <c r="BK108" i="4"/>
  <c r="J108" i="4"/>
  <c r="BI107" i="4"/>
  <c r="BH107" i="4"/>
  <c r="BG107" i="4"/>
  <c r="BF107" i="4"/>
  <c r="T107" i="4"/>
  <c r="R107" i="4"/>
  <c r="P107" i="4"/>
  <c r="BK107" i="4"/>
  <c r="J107" i="4"/>
  <c r="BE107" i="4" s="1"/>
  <c r="BI106" i="4"/>
  <c r="BH106" i="4"/>
  <c r="BG106" i="4"/>
  <c r="BF106" i="4"/>
  <c r="T106" i="4"/>
  <c r="R106" i="4"/>
  <c r="P106" i="4"/>
  <c r="BK106" i="4"/>
  <c r="J106" i="4"/>
  <c r="BE106" i="4" s="1"/>
  <c r="BI105" i="4"/>
  <c r="BH105" i="4"/>
  <c r="BG105" i="4"/>
  <c r="BF105" i="4"/>
  <c r="BE105" i="4"/>
  <c r="T105" i="4"/>
  <c r="R105" i="4"/>
  <c r="P105" i="4"/>
  <c r="BK105" i="4"/>
  <c r="J105" i="4"/>
  <c r="BI104" i="4"/>
  <c r="BH104" i="4"/>
  <c r="BG104" i="4"/>
  <c r="BF104" i="4"/>
  <c r="BE104" i="4"/>
  <c r="T104" i="4"/>
  <c r="R104" i="4"/>
  <c r="P104" i="4"/>
  <c r="BK104" i="4"/>
  <c r="J104" i="4"/>
  <c r="BI103" i="4"/>
  <c r="BH103" i="4"/>
  <c r="BG103" i="4"/>
  <c r="BF103" i="4"/>
  <c r="BE103" i="4"/>
  <c r="T103" i="4"/>
  <c r="R103" i="4"/>
  <c r="P103" i="4"/>
  <c r="BK103" i="4"/>
  <c r="J103" i="4"/>
  <c r="BI102" i="4"/>
  <c r="BH102" i="4"/>
  <c r="BG102" i="4"/>
  <c r="BF102" i="4"/>
  <c r="T102" i="4"/>
  <c r="R102" i="4"/>
  <c r="P102" i="4"/>
  <c r="BK102" i="4"/>
  <c r="J102" i="4"/>
  <c r="BE102" i="4" s="1"/>
  <c r="BI101" i="4"/>
  <c r="BH101" i="4"/>
  <c r="BG101" i="4"/>
  <c r="BF101" i="4"/>
  <c r="BE101" i="4"/>
  <c r="T101" i="4"/>
  <c r="R101" i="4"/>
  <c r="P101" i="4"/>
  <c r="BK101" i="4"/>
  <c r="J101" i="4"/>
  <c r="BI100" i="4"/>
  <c r="BH100" i="4"/>
  <c r="BG100" i="4"/>
  <c r="BF100" i="4"/>
  <c r="BE100" i="4"/>
  <c r="T100" i="4"/>
  <c r="R100" i="4"/>
  <c r="P100" i="4"/>
  <c r="BK100" i="4"/>
  <c r="J100" i="4"/>
  <c r="BI99" i="4"/>
  <c r="BH99" i="4"/>
  <c r="BG99" i="4"/>
  <c r="BF99" i="4"/>
  <c r="BE99" i="4"/>
  <c r="T99" i="4"/>
  <c r="R99" i="4"/>
  <c r="P99" i="4"/>
  <c r="BK99" i="4"/>
  <c r="J99" i="4"/>
  <c r="BI98" i="4"/>
  <c r="BH98" i="4"/>
  <c r="BG98" i="4"/>
  <c r="BF98" i="4"/>
  <c r="T98" i="4"/>
  <c r="R98" i="4"/>
  <c r="P98" i="4"/>
  <c r="BK98" i="4"/>
  <c r="J98" i="4"/>
  <c r="BE98" i="4" s="1"/>
  <c r="BI97" i="4"/>
  <c r="BH97" i="4"/>
  <c r="BG97" i="4"/>
  <c r="BF97" i="4"/>
  <c r="BE97" i="4"/>
  <c r="T97" i="4"/>
  <c r="R97" i="4"/>
  <c r="P97" i="4"/>
  <c r="BK97" i="4"/>
  <c r="J97" i="4"/>
  <c r="BI96" i="4"/>
  <c r="BH96" i="4"/>
  <c r="BG96" i="4"/>
  <c r="BF96" i="4"/>
  <c r="BE96" i="4"/>
  <c r="T96" i="4"/>
  <c r="R96" i="4"/>
  <c r="P96" i="4"/>
  <c r="BK96" i="4"/>
  <c r="J96" i="4"/>
  <c r="BI95" i="4"/>
  <c r="BH95" i="4"/>
  <c r="BG95" i="4"/>
  <c r="BF95" i="4"/>
  <c r="BE95" i="4"/>
  <c r="T95" i="4"/>
  <c r="R95" i="4"/>
  <c r="P95" i="4"/>
  <c r="BK95" i="4"/>
  <c r="J95" i="4"/>
  <c r="BI93" i="4"/>
  <c r="BH93" i="4"/>
  <c r="BG93" i="4"/>
  <c r="BF93" i="4"/>
  <c r="T93" i="4"/>
  <c r="R93" i="4"/>
  <c r="P93" i="4"/>
  <c r="BK93" i="4"/>
  <c r="J93" i="4"/>
  <c r="BE93" i="4" s="1"/>
  <c r="BI91" i="4"/>
  <c r="BH91" i="4"/>
  <c r="BG91" i="4"/>
  <c r="BF91" i="4"/>
  <c r="BE91" i="4"/>
  <c r="T91" i="4"/>
  <c r="R91" i="4"/>
  <c r="P91" i="4"/>
  <c r="BK91" i="4"/>
  <c r="J91" i="4"/>
  <c r="BI89" i="4"/>
  <c r="BH89" i="4"/>
  <c r="BG89" i="4"/>
  <c r="BF89" i="4"/>
  <c r="BE89" i="4"/>
  <c r="T89" i="4"/>
  <c r="R89" i="4"/>
  <c r="P89" i="4"/>
  <c r="BK89" i="4"/>
  <c r="J89" i="4"/>
  <c r="BI88" i="4"/>
  <c r="BH88" i="4"/>
  <c r="BG88" i="4"/>
  <c r="BF88" i="4"/>
  <c r="BE88" i="4"/>
  <c r="T88" i="4"/>
  <c r="R88" i="4"/>
  <c r="P88" i="4"/>
  <c r="BK88" i="4"/>
  <c r="J88" i="4"/>
  <c r="BI87" i="4"/>
  <c r="BH87" i="4"/>
  <c r="BG87" i="4"/>
  <c r="BF87" i="4"/>
  <c r="BE87" i="4"/>
  <c r="T87" i="4"/>
  <c r="R87" i="4"/>
  <c r="P87" i="4"/>
  <c r="BK87" i="4"/>
  <c r="BK85" i="4" s="1"/>
  <c r="J85" i="4" s="1"/>
  <c r="J58" i="4" s="1"/>
  <c r="J87" i="4"/>
  <c r="BI86" i="4"/>
  <c r="BH86" i="4"/>
  <c r="BG86" i="4"/>
  <c r="BF86" i="4"/>
  <c r="BE86" i="4"/>
  <c r="T86" i="4"/>
  <c r="T85" i="4" s="1"/>
  <c r="R86" i="4"/>
  <c r="R85" i="4" s="1"/>
  <c r="P86" i="4"/>
  <c r="P85" i="4" s="1"/>
  <c r="BK86" i="4"/>
  <c r="J86" i="4"/>
  <c r="BI84" i="4"/>
  <c r="BH84" i="4"/>
  <c r="BG84" i="4"/>
  <c r="BF84" i="4"/>
  <c r="T84" i="4"/>
  <c r="R84" i="4"/>
  <c r="P84" i="4"/>
  <c r="BK84" i="4"/>
  <c r="J84" i="4"/>
  <c r="BE84" i="4" s="1"/>
  <c r="BI83" i="4"/>
  <c r="BH83" i="4"/>
  <c r="BG83" i="4"/>
  <c r="BF83" i="4"/>
  <c r="T83" i="4"/>
  <c r="R83" i="4"/>
  <c r="P83" i="4"/>
  <c r="BK83" i="4"/>
  <c r="J83" i="4"/>
  <c r="BE83" i="4" s="1"/>
  <c r="BI82" i="4"/>
  <c r="BH82" i="4"/>
  <c r="BG82" i="4"/>
  <c r="F32" i="4" s="1"/>
  <c r="BB54" i="1" s="1"/>
  <c r="BF82" i="4"/>
  <c r="T82" i="4"/>
  <c r="T81" i="4" s="1"/>
  <c r="R82" i="4"/>
  <c r="R81" i="4" s="1"/>
  <c r="P82" i="4"/>
  <c r="P81" i="4" s="1"/>
  <c r="P80" i="4" s="1"/>
  <c r="AU54" i="1" s="1"/>
  <c r="BK82" i="4"/>
  <c r="BK81" i="4" s="1"/>
  <c r="J81" i="4" s="1"/>
  <c r="J57" i="4" s="1"/>
  <c r="J82" i="4"/>
  <c r="BE82" i="4" s="1"/>
  <c r="J76" i="4"/>
  <c r="F76" i="4"/>
  <c r="F74" i="4"/>
  <c r="E72" i="4"/>
  <c r="E70" i="4"/>
  <c r="J51" i="4"/>
  <c r="F51" i="4"/>
  <c r="F49" i="4"/>
  <c r="E47" i="4"/>
  <c r="E45" i="4"/>
  <c r="J18" i="4"/>
  <c r="E18" i="4"/>
  <c r="F52" i="4" s="1"/>
  <c r="J17" i="4"/>
  <c r="J12" i="4"/>
  <c r="J49" i="4" s="1"/>
  <c r="E7" i="4"/>
  <c r="T988" i="3"/>
  <c r="J963" i="3"/>
  <c r="J82" i="3" s="1"/>
  <c r="R881" i="3"/>
  <c r="P799" i="3"/>
  <c r="T732" i="3"/>
  <c r="R676" i="3"/>
  <c r="T613" i="3"/>
  <c r="R352" i="3"/>
  <c r="P247" i="3"/>
  <c r="AY53" i="1"/>
  <c r="AX53" i="1"/>
  <c r="BI1003" i="3"/>
  <c r="BH1003" i="3"/>
  <c r="BG1003" i="3"/>
  <c r="BF1003" i="3"/>
  <c r="T1003" i="3"/>
  <c r="R1003" i="3"/>
  <c r="P1003" i="3"/>
  <c r="BK1003" i="3"/>
  <c r="J1003" i="3"/>
  <c r="BE1003" i="3" s="1"/>
  <c r="BI1001" i="3"/>
  <c r="BH1001" i="3"/>
  <c r="BG1001" i="3"/>
  <c r="BF1001" i="3"/>
  <c r="BE1001" i="3"/>
  <c r="T1001" i="3"/>
  <c r="R1001" i="3"/>
  <c r="P1001" i="3"/>
  <c r="BK1001" i="3"/>
  <c r="J1001" i="3"/>
  <c r="BI999" i="3"/>
  <c r="BH999" i="3"/>
  <c r="BG999" i="3"/>
  <c r="BF999" i="3"/>
  <c r="BE999" i="3"/>
  <c r="T999" i="3"/>
  <c r="R999" i="3"/>
  <c r="P999" i="3"/>
  <c r="BK999" i="3"/>
  <c r="J999" i="3"/>
  <c r="BI998" i="3"/>
  <c r="BH998" i="3"/>
  <c r="BG998" i="3"/>
  <c r="BF998" i="3"/>
  <c r="BE998" i="3"/>
  <c r="T998" i="3"/>
  <c r="R998" i="3"/>
  <c r="P998" i="3"/>
  <c r="BK998" i="3"/>
  <c r="J998" i="3"/>
  <c r="BI996" i="3"/>
  <c r="BH996" i="3"/>
  <c r="BG996" i="3"/>
  <c r="BF996" i="3"/>
  <c r="T996" i="3"/>
  <c r="R996" i="3"/>
  <c r="P996" i="3"/>
  <c r="BK996" i="3"/>
  <c r="J996" i="3"/>
  <c r="BE996" i="3" s="1"/>
  <c r="BI994" i="3"/>
  <c r="BH994" i="3"/>
  <c r="BG994" i="3"/>
  <c r="BF994" i="3"/>
  <c r="BE994" i="3"/>
  <c r="T994" i="3"/>
  <c r="R994" i="3"/>
  <c r="P994" i="3"/>
  <c r="BK994" i="3"/>
  <c r="J994" i="3"/>
  <c r="BI989" i="3"/>
  <c r="BH989" i="3"/>
  <c r="BG989" i="3"/>
  <c r="BF989" i="3"/>
  <c r="BE989" i="3"/>
  <c r="T989" i="3"/>
  <c r="R989" i="3"/>
  <c r="R988" i="3" s="1"/>
  <c r="P989" i="3"/>
  <c r="P988" i="3" s="1"/>
  <c r="BK989" i="3"/>
  <c r="J989" i="3"/>
  <c r="BI984" i="3"/>
  <c r="BH984" i="3"/>
  <c r="BG984" i="3"/>
  <c r="BF984" i="3"/>
  <c r="T984" i="3"/>
  <c r="R984" i="3"/>
  <c r="P984" i="3"/>
  <c r="BK984" i="3"/>
  <c r="J984" i="3"/>
  <c r="BE984" i="3" s="1"/>
  <c r="BI980" i="3"/>
  <c r="BH980" i="3"/>
  <c r="BG980" i="3"/>
  <c r="BF980" i="3"/>
  <c r="T980" i="3"/>
  <c r="R980" i="3"/>
  <c r="P980" i="3"/>
  <c r="BK980" i="3"/>
  <c r="J980" i="3"/>
  <c r="BE980" i="3" s="1"/>
  <c r="BI979" i="3"/>
  <c r="BH979" i="3"/>
  <c r="BG979" i="3"/>
  <c r="BF979" i="3"/>
  <c r="T979" i="3"/>
  <c r="R979" i="3"/>
  <c r="P979" i="3"/>
  <c r="BK979" i="3"/>
  <c r="J979" i="3"/>
  <c r="BE979" i="3" s="1"/>
  <c r="BI978" i="3"/>
  <c r="BH978" i="3"/>
  <c r="BG978" i="3"/>
  <c r="BF978" i="3"/>
  <c r="T978" i="3"/>
  <c r="R978" i="3"/>
  <c r="P978" i="3"/>
  <c r="BK978" i="3"/>
  <c r="J978" i="3"/>
  <c r="BE978" i="3" s="1"/>
  <c r="BI971" i="3"/>
  <c r="BH971" i="3"/>
  <c r="BG971" i="3"/>
  <c r="BF971" i="3"/>
  <c r="T971" i="3"/>
  <c r="R971" i="3"/>
  <c r="P971" i="3"/>
  <c r="BK971" i="3"/>
  <c r="J971" i="3"/>
  <c r="BE971" i="3" s="1"/>
  <c r="BI964" i="3"/>
  <c r="BH964" i="3"/>
  <c r="BG964" i="3"/>
  <c r="BF964" i="3"/>
  <c r="BE964" i="3"/>
  <c r="T964" i="3"/>
  <c r="T963" i="3" s="1"/>
  <c r="R964" i="3"/>
  <c r="R963" i="3" s="1"/>
  <c r="P964" i="3"/>
  <c r="P963" i="3" s="1"/>
  <c r="BK964" i="3"/>
  <c r="BK963" i="3" s="1"/>
  <c r="J964" i="3"/>
  <c r="BI961" i="3"/>
  <c r="BH961" i="3"/>
  <c r="BG961" i="3"/>
  <c r="BF961" i="3"/>
  <c r="BE961" i="3"/>
  <c r="T961" i="3"/>
  <c r="R961" i="3"/>
  <c r="P961" i="3"/>
  <c r="BK961" i="3"/>
  <c r="J961" i="3"/>
  <c r="BI954" i="3"/>
  <c r="BH954" i="3"/>
  <c r="BG954" i="3"/>
  <c r="BF954" i="3"/>
  <c r="BE954" i="3"/>
  <c r="T954" i="3"/>
  <c r="R954" i="3"/>
  <c r="P954" i="3"/>
  <c r="BK954" i="3"/>
  <c r="J954" i="3"/>
  <c r="BI950" i="3"/>
  <c r="BH950" i="3"/>
  <c r="BG950" i="3"/>
  <c r="BF950" i="3"/>
  <c r="T950" i="3"/>
  <c r="R950" i="3"/>
  <c r="P950" i="3"/>
  <c r="BK950" i="3"/>
  <c r="J950" i="3"/>
  <c r="BE950" i="3" s="1"/>
  <c r="BI946" i="3"/>
  <c r="BH946" i="3"/>
  <c r="BG946" i="3"/>
  <c r="BF946" i="3"/>
  <c r="BE946" i="3"/>
  <c r="T946" i="3"/>
  <c r="R946" i="3"/>
  <c r="P946" i="3"/>
  <c r="BK946" i="3"/>
  <c r="J946" i="3"/>
  <c r="BI941" i="3"/>
  <c r="BH941" i="3"/>
  <c r="BG941" i="3"/>
  <c r="BF941" i="3"/>
  <c r="BE941" i="3"/>
  <c r="T941" i="3"/>
  <c r="R941" i="3"/>
  <c r="P941" i="3"/>
  <c r="BK941" i="3"/>
  <c r="J941" i="3"/>
  <c r="BI938" i="3"/>
  <c r="BH938" i="3"/>
  <c r="BG938" i="3"/>
  <c r="BF938" i="3"/>
  <c r="BE938" i="3"/>
  <c r="T938" i="3"/>
  <c r="R938" i="3"/>
  <c r="P938" i="3"/>
  <c r="BK938" i="3"/>
  <c r="J938" i="3"/>
  <c r="BI927" i="3"/>
  <c r="BH927" i="3"/>
  <c r="BG927" i="3"/>
  <c r="BF927" i="3"/>
  <c r="BE927" i="3"/>
  <c r="T927" i="3"/>
  <c r="T926" i="3" s="1"/>
  <c r="R927" i="3"/>
  <c r="R926" i="3" s="1"/>
  <c r="P927" i="3"/>
  <c r="P926" i="3" s="1"/>
  <c r="BK927" i="3"/>
  <c r="BK926" i="3" s="1"/>
  <c r="J926" i="3" s="1"/>
  <c r="J81" i="3" s="1"/>
  <c r="J927" i="3"/>
  <c r="BI924" i="3"/>
  <c r="BH924" i="3"/>
  <c r="BG924" i="3"/>
  <c r="BF924" i="3"/>
  <c r="T924" i="3"/>
  <c r="R924" i="3"/>
  <c r="P924" i="3"/>
  <c r="BK924" i="3"/>
  <c r="J924" i="3"/>
  <c r="BE924" i="3" s="1"/>
  <c r="BI923" i="3"/>
  <c r="BH923" i="3"/>
  <c r="BG923" i="3"/>
  <c r="BF923" i="3"/>
  <c r="T923" i="3"/>
  <c r="R923" i="3"/>
  <c r="P923" i="3"/>
  <c r="BK923" i="3"/>
  <c r="J923" i="3"/>
  <c r="BE923" i="3" s="1"/>
  <c r="BI920" i="3"/>
  <c r="BH920" i="3"/>
  <c r="BG920" i="3"/>
  <c r="BF920" i="3"/>
  <c r="T920" i="3"/>
  <c r="R920" i="3"/>
  <c r="P920" i="3"/>
  <c r="BK920" i="3"/>
  <c r="J920" i="3"/>
  <c r="BE920" i="3" s="1"/>
  <c r="BI911" i="3"/>
  <c r="BH911" i="3"/>
  <c r="BG911" i="3"/>
  <c r="BF911" i="3"/>
  <c r="BE911" i="3"/>
  <c r="T911" i="3"/>
  <c r="R911" i="3"/>
  <c r="P911" i="3"/>
  <c r="BK911" i="3"/>
  <c r="J911" i="3"/>
  <c r="BI903" i="3"/>
  <c r="BH903" i="3"/>
  <c r="BG903" i="3"/>
  <c r="BF903" i="3"/>
  <c r="T903" i="3"/>
  <c r="R903" i="3"/>
  <c r="P903" i="3"/>
  <c r="BK903" i="3"/>
  <c r="J903" i="3"/>
  <c r="BE903" i="3" s="1"/>
  <c r="BI898" i="3"/>
  <c r="BH898" i="3"/>
  <c r="BG898" i="3"/>
  <c r="BF898" i="3"/>
  <c r="T898" i="3"/>
  <c r="R898" i="3"/>
  <c r="P898" i="3"/>
  <c r="BK898" i="3"/>
  <c r="J898" i="3"/>
  <c r="BE898" i="3" s="1"/>
  <c r="BI894" i="3"/>
  <c r="BH894" i="3"/>
  <c r="BG894" i="3"/>
  <c r="BF894" i="3"/>
  <c r="T894" i="3"/>
  <c r="R894" i="3"/>
  <c r="P894" i="3"/>
  <c r="BK894" i="3"/>
  <c r="J894" i="3"/>
  <c r="BE894" i="3" s="1"/>
  <c r="BI890" i="3"/>
  <c r="BH890" i="3"/>
  <c r="BG890" i="3"/>
  <c r="BF890" i="3"/>
  <c r="BE890" i="3"/>
  <c r="T890" i="3"/>
  <c r="R890" i="3"/>
  <c r="P890" i="3"/>
  <c r="BK890" i="3"/>
  <c r="J890" i="3"/>
  <c r="BI886" i="3"/>
  <c r="BH886" i="3"/>
  <c r="BG886" i="3"/>
  <c r="BF886" i="3"/>
  <c r="T886" i="3"/>
  <c r="R886" i="3"/>
  <c r="P886" i="3"/>
  <c r="BK886" i="3"/>
  <c r="J886" i="3"/>
  <c r="BE886" i="3" s="1"/>
  <c r="BI882" i="3"/>
  <c r="BH882" i="3"/>
  <c r="BG882" i="3"/>
  <c r="BF882" i="3"/>
  <c r="BE882" i="3"/>
  <c r="T882" i="3"/>
  <c r="T881" i="3" s="1"/>
  <c r="R882" i="3"/>
  <c r="P882" i="3"/>
  <c r="BK882" i="3"/>
  <c r="BK881" i="3" s="1"/>
  <c r="J881" i="3" s="1"/>
  <c r="J80" i="3" s="1"/>
  <c r="J882" i="3"/>
  <c r="BI879" i="3"/>
  <c r="BH879" i="3"/>
  <c r="BG879" i="3"/>
  <c r="BF879" i="3"/>
  <c r="T879" i="3"/>
  <c r="R879" i="3"/>
  <c r="P879" i="3"/>
  <c r="BK879" i="3"/>
  <c r="J879" i="3"/>
  <c r="BE879" i="3" s="1"/>
  <c r="BI876" i="3"/>
  <c r="BH876" i="3"/>
  <c r="BG876" i="3"/>
  <c r="BF876" i="3"/>
  <c r="BE876" i="3"/>
  <c r="T876" i="3"/>
  <c r="R876" i="3"/>
  <c r="P876" i="3"/>
  <c r="BK876" i="3"/>
  <c r="J876" i="3"/>
  <c r="BI872" i="3"/>
  <c r="BH872" i="3"/>
  <c r="BG872" i="3"/>
  <c r="BF872" i="3"/>
  <c r="BE872" i="3"/>
  <c r="T872" i="3"/>
  <c r="R872" i="3"/>
  <c r="P872" i="3"/>
  <c r="BK872" i="3"/>
  <c r="J872" i="3"/>
  <c r="BI869" i="3"/>
  <c r="BH869" i="3"/>
  <c r="BG869" i="3"/>
  <c r="BF869" i="3"/>
  <c r="BE869" i="3"/>
  <c r="T869" i="3"/>
  <c r="R869" i="3"/>
  <c r="P869" i="3"/>
  <c r="BK869" i="3"/>
  <c r="J869" i="3"/>
  <c r="BI865" i="3"/>
  <c r="BH865" i="3"/>
  <c r="BG865" i="3"/>
  <c r="BF865" i="3"/>
  <c r="BE865" i="3"/>
  <c r="T865" i="3"/>
  <c r="R865" i="3"/>
  <c r="P865" i="3"/>
  <c r="BK865" i="3"/>
  <c r="J865" i="3"/>
  <c r="BI862" i="3"/>
  <c r="BH862" i="3"/>
  <c r="BG862" i="3"/>
  <c r="BF862" i="3"/>
  <c r="BE862" i="3"/>
  <c r="T862" i="3"/>
  <c r="R862" i="3"/>
  <c r="P862" i="3"/>
  <c r="BK862" i="3"/>
  <c r="J862" i="3"/>
  <c r="BI860" i="3"/>
  <c r="BH860" i="3"/>
  <c r="BG860" i="3"/>
  <c r="BF860" i="3"/>
  <c r="BE860" i="3"/>
  <c r="T860" i="3"/>
  <c r="R860" i="3"/>
  <c r="P860" i="3"/>
  <c r="BK860" i="3"/>
  <c r="J860" i="3"/>
  <c r="BI857" i="3"/>
  <c r="BH857" i="3"/>
  <c r="BG857" i="3"/>
  <c r="BF857" i="3"/>
  <c r="BE857" i="3"/>
  <c r="T857" i="3"/>
  <c r="R857" i="3"/>
  <c r="P857" i="3"/>
  <c r="BK857" i="3"/>
  <c r="J857" i="3"/>
  <c r="BI846" i="3"/>
  <c r="BH846" i="3"/>
  <c r="BG846" i="3"/>
  <c r="BF846" i="3"/>
  <c r="BE846" i="3"/>
  <c r="T846" i="3"/>
  <c r="R846" i="3"/>
  <c r="P846" i="3"/>
  <c r="BK846" i="3"/>
  <c r="J846" i="3"/>
  <c r="BI843" i="3"/>
  <c r="BH843" i="3"/>
  <c r="BG843" i="3"/>
  <c r="BF843" i="3"/>
  <c r="BE843" i="3"/>
  <c r="T843" i="3"/>
  <c r="R843" i="3"/>
  <c r="P843" i="3"/>
  <c r="BK843" i="3"/>
  <c r="J843" i="3"/>
  <c r="BI839" i="3"/>
  <c r="BH839" i="3"/>
  <c r="BG839" i="3"/>
  <c r="BF839" i="3"/>
  <c r="BE839" i="3"/>
  <c r="T839" i="3"/>
  <c r="R839" i="3"/>
  <c r="P839" i="3"/>
  <c r="BK839" i="3"/>
  <c r="J839" i="3"/>
  <c r="BI836" i="3"/>
  <c r="BH836" i="3"/>
  <c r="BG836" i="3"/>
  <c r="BF836" i="3"/>
  <c r="BE836" i="3"/>
  <c r="T836" i="3"/>
  <c r="R836" i="3"/>
  <c r="P836" i="3"/>
  <c r="BK836" i="3"/>
  <c r="J836" i="3"/>
  <c r="BI835" i="3"/>
  <c r="BH835" i="3"/>
  <c r="BG835" i="3"/>
  <c r="BF835" i="3"/>
  <c r="BE835" i="3"/>
  <c r="T835" i="3"/>
  <c r="R835" i="3"/>
  <c r="P835" i="3"/>
  <c r="BK835" i="3"/>
  <c r="J835" i="3"/>
  <c r="BI831" i="3"/>
  <c r="BH831" i="3"/>
  <c r="BG831" i="3"/>
  <c r="BF831" i="3"/>
  <c r="BE831" i="3"/>
  <c r="T831" i="3"/>
  <c r="R831" i="3"/>
  <c r="P831" i="3"/>
  <c r="BK831" i="3"/>
  <c r="J831" i="3"/>
  <c r="BI828" i="3"/>
  <c r="BH828" i="3"/>
  <c r="BG828" i="3"/>
  <c r="BF828" i="3"/>
  <c r="BE828" i="3"/>
  <c r="T828" i="3"/>
  <c r="R828" i="3"/>
  <c r="P828" i="3"/>
  <c r="BK828" i="3"/>
  <c r="J828" i="3"/>
  <c r="BI826" i="3"/>
  <c r="BH826" i="3"/>
  <c r="BG826" i="3"/>
  <c r="BF826" i="3"/>
  <c r="BE826" i="3"/>
  <c r="T826" i="3"/>
  <c r="R826" i="3"/>
  <c r="P826" i="3"/>
  <c r="BK826" i="3"/>
  <c r="J826" i="3"/>
  <c r="BI823" i="3"/>
  <c r="BH823" i="3"/>
  <c r="BG823" i="3"/>
  <c r="BF823" i="3"/>
  <c r="BE823" i="3"/>
  <c r="T823" i="3"/>
  <c r="R823" i="3"/>
  <c r="P823" i="3"/>
  <c r="BK823" i="3"/>
  <c r="BK819" i="3" s="1"/>
  <c r="J819" i="3" s="1"/>
  <c r="J79" i="3" s="1"/>
  <c r="J823" i="3"/>
  <c r="BI820" i="3"/>
  <c r="BH820" i="3"/>
  <c r="BG820" i="3"/>
  <c r="BF820" i="3"/>
  <c r="BE820" i="3"/>
  <c r="T820" i="3"/>
  <c r="T819" i="3" s="1"/>
  <c r="R820" i="3"/>
  <c r="R819" i="3" s="1"/>
  <c r="P820" i="3"/>
  <c r="P819" i="3" s="1"/>
  <c r="BK820" i="3"/>
  <c r="J820" i="3"/>
  <c r="BI817" i="3"/>
  <c r="BH817" i="3"/>
  <c r="BG817" i="3"/>
  <c r="BF817" i="3"/>
  <c r="T817" i="3"/>
  <c r="R817" i="3"/>
  <c r="P817" i="3"/>
  <c r="BK817" i="3"/>
  <c r="J817" i="3"/>
  <c r="BE817" i="3" s="1"/>
  <c r="BI815" i="3"/>
  <c r="BH815" i="3"/>
  <c r="BG815" i="3"/>
  <c r="BF815" i="3"/>
  <c r="T815" i="3"/>
  <c r="R815" i="3"/>
  <c r="P815" i="3"/>
  <c r="BK815" i="3"/>
  <c r="J815" i="3"/>
  <c r="BE815" i="3" s="1"/>
  <c r="BI813" i="3"/>
  <c r="BH813" i="3"/>
  <c r="BG813" i="3"/>
  <c r="BF813" i="3"/>
  <c r="T813" i="3"/>
  <c r="R813" i="3"/>
  <c r="P813" i="3"/>
  <c r="BK813" i="3"/>
  <c r="J813" i="3"/>
  <c r="BE813" i="3" s="1"/>
  <c r="BI812" i="3"/>
  <c r="BH812" i="3"/>
  <c r="BG812" i="3"/>
  <c r="BF812" i="3"/>
  <c r="T812" i="3"/>
  <c r="R812" i="3"/>
  <c r="P812" i="3"/>
  <c r="BK812" i="3"/>
  <c r="J812" i="3"/>
  <c r="BE812" i="3" s="1"/>
  <c r="BI811" i="3"/>
  <c r="BH811" i="3"/>
  <c r="BG811" i="3"/>
  <c r="BF811" i="3"/>
  <c r="T811" i="3"/>
  <c r="R811" i="3"/>
  <c r="P811" i="3"/>
  <c r="BK811" i="3"/>
  <c r="J811" i="3"/>
  <c r="BE811" i="3" s="1"/>
  <c r="BI810" i="3"/>
  <c r="BH810" i="3"/>
  <c r="BG810" i="3"/>
  <c r="BF810" i="3"/>
  <c r="T810" i="3"/>
  <c r="R810" i="3"/>
  <c r="P810" i="3"/>
  <c r="BK810" i="3"/>
  <c r="J810" i="3"/>
  <c r="BE810" i="3" s="1"/>
  <c r="BI809" i="3"/>
  <c r="BH809" i="3"/>
  <c r="BG809" i="3"/>
  <c r="BF809" i="3"/>
  <c r="T809" i="3"/>
  <c r="R809" i="3"/>
  <c r="P809" i="3"/>
  <c r="BK809" i="3"/>
  <c r="J809" i="3"/>
  <c r="BE809" i="3" s="1"/>
  <c r="BI808" i="3"/>
  <c r="BH808" i="3"/>
  <c r="BG808" i="3"/>
  <c r="BF808" i="3"/>
  <c r="T808" i="3"/>
  <c r="R808" i="3"/>
  <c r="R807" i="3" s="1"/>
  <c r="P808" i="3"/>
  <c r="BK808" i="3"/>
  <c r="BK807" i="3" s="1"/>
  <c r="J807" i="3" s="1"/>
  <c r="J78" i="3" s="1"/>
  <c r="J808" i="3"/>
  <c r="BE808" i="3" s="1"/>
  <c r="BI805" i="3"/>
  <c r="BH805" i="3"/>
  <c r="BG805" i="3"/>
  <c r="BF805" i="3"/>
  <c r="BE805" i="3"/>
  <c r="T805" i="3"/>
  <c r="R805" i="3"/>
  <c r="P805" i="3"/>
  <c r="BK805" i="3"/>
  <c r="J805" i="3"/>
  <c r="BI804" i="3"/>
  <c r="BH804" i="3"/>
  <c r="BG804" i="3"/>
  <c r="BF804" i="3"/>
  <c r="BE804" i="3"/>
  <c r="T804" i="3"/>
  <c r="R804" i="3"/>
  <c r="P804" i="3"/>
  <c r="BK804" i="3"/>
  <c r="J804" i="3"/>
  <c r="BI803" i="3"/>
  <c r="BH803" i="3"/>
  <c r="BG803" i="3"/>
  <c r="BF803" i="3"/>
  <c r="BE803" i="3"/>
  <c r="T803" i="3"/>
  <c r="R803" i="3"/>
  <c r="P803" i="3"/>
  <c r="BK803" i="3"/>
  <c r="J803" i="3"/>
  <c r="BI802" i="3"/>
  <c r="BH802" i="3"/>
  <c r="BG802" i="3"/>
  <c r="BF802" i="3"/>
  <c r="BE802" i="3"/>
  <c r="T802" i="3"/>
  <c r="R802" i="3"/>
  <c r="P802" i="3"/>
  <c r="BK802" i="3"/>
  <c r="J802" i="3"/>
  <c r="BI801" i="3"/>
  <c r="BH801" i="3"/>
  <c r="BG801" i="3"/>
  <c r="BF801" i="3"/>
  <c r="BE801" i="3"/>
  <c r="T801" i="3"/>
  <c r="R801" i="3"/>
  <c r="P801" i="3"/>
  <c r="BK801" i="3"/>
  <c r="J801" i="3"/>
  <c r="BI800" i="3"/>
  <c r="BH800" i="3"/>
  <c r="BG800" i="3"/>
  <c r="BF800" i="3"/>
  <c r="BE800" i="3"/>
  <c r="T800" i="3"/>
  <c r="T799" i="3" s="1"/>
  <c r="R800" i="3"/>
  <c r="R799" i="3" s="1"/>
  <c r="P800" i="3"/>
  <c r="BK800" i="3"/>
  <c r="BK799" i="3" s="1"/>
  <c r="J799" i="3" s="1"/>
  <c r="J77" i="3" s="1"/>
  <c r="J800" i="3"/>
  <c r="BI797" i="3"/>
  <c r="BH797" i="3"/>
  <c r="BG797" i="3"/>
  <c r="BF797" i="3"/>
  <c r="T797" i="3"/>
  <c r="R797" i="3"/>
  <c r="P797" i="3"/>
  <c r="BK797" i="3"/>
  <c r="J797" i="3"/>
  <c r="BE797" i="3" s="1"/>
  <c r="BI796" i="3"/>
  <c r="BH796" i="3"/>
  <c r="BG796" i="3"/>
  <c r="BF796" i="3"/>
  <c r="T796" i="3"/>
  <c r="R796" i="3"/>
  <c r="P796" i="3"/>
  <c r="BK796" i="3"/>
  <c r="J796" i="3"/>
  <c r="BE796" i="3" s="1"/>
  <c r="BI792" i="3"/>
  <c r="BH792" i="3"/>
  <c r="BG792" i="3"/>
  <c r="BF792" i="3"/>
  <c r="T792" i="3"/>
  <c r="R792" i="3"/>
  <c r="P792" i="3"/>
  <c r="BK792" i="3"/>
  <c r="J792" i="3"/>
  <c r="BE792" i="3" s="1"/>
  <c r="BI791" i="3"/>
  <c r="BH791" i="3"/>
  <c r="BG791" i="3"/>
  <c r="BF791" i="3"/>
  <c r="T791" i="3"/>
  <c r="R791" i="3"/>
  <c r="P791" i="3"/>
  <c r="BK791" i="3"/>
  <c r="J791" i="3"/>
  <c r="BE791" i="3" s="1"/>
  <c r="BI789" i="3"/>
  <c r="BH789" i="3"/>
  <c r="BG789" i="3"/>
  <c r="BF789" i="3"/>
  <c r="T789" i="3"/>
  <c r="R789" i="3"/>
  <c r="P789" i="3"/>
  <c r="BK789" i="3"/>
  <c r="J789" i="3"/>
  <c r="BE789" i="3" s="1"/>
  <c r="BI786" i="3"/>
  <c r="BH786" i="3"/>
  <c r="BG786" i="3"/>
  <c r="BF786" i="3"/>
  <c r="T786" i="3"/>
  <c r="R786" i="3"/>
  <c r="P786" i="3"/>
  <c r="BK786" i="3"/>
  <c r="J786" i="3"/>
  <c r="BE786" i="3" s="1"/>
  <c r="BI783" i="3"/>
  <c r="BH783" i="3"/>
  <c r="BG783" i="3"/>
  <c r="BF783" i="3"/>
  <c r="T783" i="3"/>
  <c r="R783" i="3"/>
  <c r="P783" i="3"/>
  <c r="BK783" i="3"/>
  <c r="J783" i="3"/>
  <c r="BE783" i="3" s="1"/>
  <c r="BI779" i="3"/>
  <c r="BH779" i="3"/>
  <c r="BG779" i="3"/>
  <c r="BF779" i="3"/>
  <c r="BE779" i="3"/>
  <c r="T779" i="3"/>
  <c r="R779" i="3"/>
  <c r="P779" i="3"/>
  <c r="BK779" i="3"/>
  <c r="J779" i="3"/>
  <c r="BI775" i="3"/>
  <c r="BH775" i="3"/>
  <c r="BG775" i="3"/>
  <c r="BF775" i="3"/>
  <c r="T775" i="3"/>
  <c r="R775" i="3"/>
  <c r="P775" i="3"/>
  <c r="BK775" i="3"/>
  <c r="J775" i="3"/>
  <c r="BE775" i="3" s="1"/>
  <c r="BI773" i="3"/>
  <c r="BH773" i="3"/>
  <c r="BG773" i="3"/>
  <c r="BF773" i="3"/>
  <c r="T773" i="3"/>
  <c r="R773" i="3"/>
  <c r="P773" i="3"/>
  <c r="BK773" i="3"/>
  <c r="J773" i="3"/>
  <c r="BE773" i="3" s="1"/>
  <c r="BI770" i="3"/>
  <c r="BH770" i="3"/>
  <c r="BG770" i="3"/>
  <c r="BF770" i="3"/>
  <c r="T770" i="3"/>
  <c r="R770" i="3"/>
  <c r="P770" i="3"/>
  <c r="BK770" i="3"/>
  <c r="J770" i="3"/>
  <c r="BE770" i="3" s="1"/>
  <c r="BI767" i="3"/>
  <c r="BH767" i="3"/>
  <c r="BG767" i="3"/>
  <c r="BF767" i="3"/>
  <c r="BE767" i="3"/>
  <c r="T767" i="3"/>
  <c r="R767" i="3"/>
  <c r="P767" i="3"/>
  <c r="BK767" i="3"/>
  <c r="J767" i="3"/>
  <c r="BI764" i="3"/>
  <c r="BH764" i="3"/>
  <c r="BG764" i="3"/>
  <c r="BF764" i="3"/>
  <c r="BE764" i="3"/>
  <c r="T764" i="3"/>
  <c r="R764" i="3"/>
  <c r="P764" i="3"/>
  <c r="BK764" i="3"/>
  <c r="J764" i="3"/>
  <c r="BI761" i="3"/>
  <c r="BH761" i="3"/>
  <c r="BG761" i="3"/>
  <c r="BF761" i="3"/>
  <c r="BE761" i="3"/>
  <c r="T761" i="3"/>
  <c r="R761" i="3"/>
  <c r="P761" i="3"/>
  <c r="BK761" i="3"/>
  <c r="J761" i="3"/>
  <c r="BI751" i="3"/>
  <c r="BH751" i="3"/>
  <c r="BG751" i="3"/>
  <c r="BF751" i="3"/>
  <c r="T751" i="3"/>
  <c r="R751" i="3"/>
  <c r="P751" i="3"/>
  <c r="BK751" i="3"/>
  <c r="J751" i="3"/>
  <c r="BE751" i="3" s="1"/>
  <c r="BI748" i="3"/>
  <c r="BH748" i="3"/>
  <c r="BG748" i="3"/>
  <c r="BF748" i="3"/>
  <c r="BE748" i="3"/>
  <c r="T748" i="3"/>
  <c r="R748" i="3"/>
  <c r="P748" i="3"/>
  <c r="BK748" i="3"/>
  <c r="J748" i="3"/>
  <c r="BI744" i="3"/>
  <c r="BH744" i="3"/>
  <c r="BG744" i="3"/>
  <c r="BF744" i="3"/>
  <c r="BE744" i="3"/>
  <c r="T744" i="3"/>
  <c r="R744" i="3"/>
  <c r="P744" i="3"/>
  <c r="BK744" i="3"/>
  <c r="J744" i="3"/>
  <c r="BI739" i="3"/>
  <c r="BH739" i="3"/>
  <c r="BG739" i="3"/>
  <c r="BF739" i="3"/>
  <c r="BE739" i="3"/>
  <c r="T739" i="3"/>
  <c r="R739" i="3"/>
  <c r="R738" i="3" s="1"/>
  <c r="P739" i="3"/>
  <c r="BK739" i="3"/>
  <c r="BK738" i="3" s="1"/>
  <c r="J738" i="3" s="1"/>
  <c r="J76" i="3" s="1"/>
  <c r="J739" i="3"/>
  <c r="BI736" i="3"/>
  <c r="BH736" i="3"/>
  <c r="BG736" i="3"/>
  <c r="BF736" i="3"/>
  <c r="T736" i="3"/>
  <c r="R736" i="3"/>
  <c r="P736" i="3"/>
  <c r="BK736" i="3"/>
  <c r="J736" i="3"/>
  <c r="BE736" i="3" s="1"/>
  <c r="BI733" i="3"/>
  <c r="BH733" i="3"/>
  <c r="BG733" i="3"/>
  <c r="BF733" i="3"/>
  <c r="T733" i="3"/>
  <c r="R733" i="3"/>
  <c r="R732" i="3" s="1"/>
  <c r="P733" i="3"/>
  <c r="P732" i="3" s="1"/>
  <c r="BK733" i="3"/>
  <c r="J733" i="3"/>
  <c r="BE733" i="3" s="1"/>
  <c r="BI731" i="3"/>
  <c r="BH731" i="3"/>
  <c r="BG731" i="3"/>
  <c r="BF731" i="3"/>
  <c r="BE731" i="3"/>
  <c r="T731" i="3"/>
  <c r="R731" i="3"/>
  <c r="P731" i="3"/>
  <c r="BK731" i="3"/>
  <c r="J731" i="3"/>
  <c r="BI730" i="3"/>
  <c r="BH730" i="3"/>
  <c r="BG730" i="3"/>
  <c r="BF730" i="3"/>
  <c r="T730" i="3"/>
  <c r="R730" i="3"/>
  <c r="P730" i="3"/>
  <c r="BK730" i="3"/>
  <c r="J730" i="3"/>
  <c r="BE730" i="3" s="1"/>
  <c r="BI728" i="3"/>
  <c r="BH728" i="3"/>
  <c r="BG728" i="3"/>
  <c r="BF728" i="3"/>
  <c r="BE728" i="3"/>
  <c r="T728" i="3"/>
  <c r="T727" i="3" s="1"/>
  <c r="R728" i="3"/>
  <c r="R727" i="3" s="1"/>
  <c r="P728" i="3"/>
  <c r="P727" i="3" s="1"/>
  <c r="BK728" i="3"/>
  <c r="BK727" i="3" s="1"/>
  <c r="J727" i="3" s="1"/>
  <c r="J74" i="3" s="1"/>
  <c r="J728" i="3"/>
  <c r="BI725" i="3"/>
  <c r="BH725" i="3"/>
  <c r="BG725" i="3"/>
  <c r="BF725" i="3"/>
  <c r="BE725" i="3"/>
  <c r="T725" i="3"/>
  <c r="R725" i="3"/>
  <c r="P725" i="3"/>
  <c r="BK725" i="3"/>
  <c r="J725" i="3"/>
  <c r="BI723" i="3"/>
  <c r="BH723" i="3"/>
  <c r="BG723" i="3"/>
  <c r="BF723" i="3"/>
  <c r="T723" i="3"/>
  <c r="R723" i="3"/>
  <c r="P723" i="3"/>
  <c r="BK723" i="3"/>
  <c r="J723" i="3"/>
  <c r="BE723" i="3" s="1"/>
  <c r="BI720" i="3"/>
  <c r="BH720" i="3"/>
  <c r="BG720" i="3"/>
  <c r="BF720" i="3"/>
  <c r="T720" i="3"/>
  <c r="R720" i="3"/>
  <c r="P720" i="3"/>
  <c r="BK720" i="3"/>
  <c r="J720" i="3"/>
  <c r="BE720" i="3" s="1"/>
  <c r="BI717" i="3"/>
  <c r="BH717" i="3"/>
  <c r="BG717" i="3"/>
  <c r="BF717" i="3"/>
  <c r="T717" i="3"/>
  <c r="R717" i="3"/>
  <c r="P717" i="3"/>
  <c r="BK717" i="3"/>
  <c r="J717" i="3"/>
  <c r="BE717" i="3" s="1"/>
  <c r="BI707" i="3"/>
  <c r="BH707" i="3"/>
  <c r="BG707" i="3"/>
  <c r="BF707" i="3"/>
  <c r="BE707" i="3"/>
  <c r="T707" i="3"/>
  <c r="R707" i="3"/>
  <c r="P707" i="3"/>
  <c r="BK707" i="3"/>
  <c r="J707" i="3"/>
  <c r="BI705" i="3"/>
  <c r="BH705" i="3"/>
  <c r="BG705" i="3"/>
  <c r="BF705" i="3"/>
  <c r="T705" i="3"/>
  <c r="R705" i="3"/>
  <c r="P705" i="3"/>
  <c r="BK705" i="3"/>
  <c r="J705" i="3"/>
  <c r="BE705" i="3" s="1"/>
  <c r="BI702" i="3"/>
  <c r="BH702" i="3"/>
  <c r="BG702" i="3"/>
  <c r="BF702" i="3"/>
  <c r="BE702" i="3"/>
  <c r="T702" i="3"/>
  <c r="T701" i="3" s="1"/>
  <c r="R702" i="3"/>
  <c r="P702" i="3"/>
  <c r="P701" i="3" s="1"/>
  <c r="BK702" i="3"/>
  <c r="BK701" i="3" s="1"/>
  <c r="J701" i="3" s="1"/>
  <c r="J73" i="3" s="1"/>
  <c r="J702" i="3"/>
  <c r="BI699" i="3"/>
  <c r="BH699" i="3"/>
  <c r="BG699" i="3"/>
  <c r="BF699" i="3"/>
  <c r="T699" i="3"/>
  <c r="R699" i="3"/>
  <c r="P699" i="3"/>
  <c r="BK699" i="3"/>
  <c r="J699" i="3"/>
  <c r="BE699" i="3" s="1"/>
  <c r="BI696" i="3"/>
  <c r="BH696" i="3"/>
  <c r="BG696" i="3"/>
  <c r="BF696" i="3"/>
  <c r="T696" i="3"/>
  <c r="R696" i="3"/>
  <c r="P696" i="3"/>
  <c r="BK696" i="3"/>
  <c r="J696" i="3"/>
  <c r="BE696" i="3" s="1"/>
  <c r="BI694" i="3"/>
  <c r="BH694" i="3"/>
  <c r="BG694" i="3"/>
  <c r="BF694" i="3"/>
  <c r="T694" i="3"/>
  <c r="R694" i="3"/>
  <c r="P694" i="3"/>
  <c r="BK694" i="3"/>
  <c r="J694" i="3"/>
  <c r="BE694" i="3" s="1"/>
  <c r="BI691" i="3"/>
  <c r="BH691" i="3"/>
  <c r="BG691" i="3"/>
  <c r="BF691" i="3"/>
  <c r="BE691" i="3"/>
  <c r="T691" i="3"/>
  <c r="R691" i="3"/>
  <c r="P691" i="3"/>
  <c r="BK691" i="3"/>
  <c r="J691" i="3"/>
  <c r="BI689" i="3"/>
  <c r="BH689" i="3"/>
  <c r="BG689" i="3"/>
  <c r="BF689" i="3"/>
  <c r="BE689" i="3"/>
  <c r="T689" i="3"/>
  <c r="R689" i="3"/>
  <c r="P689" i="3"/>
  <c r="BK689" i="3"/>
  <c r="J689" i="3"/>
  <c r="BI687" i="3"/>
  <c r="BH687" i="3"/>
  <c r="BG687" i="3"/>
  <c r="BF687" i="3"/>
  <c r="BE687" i="3"/>
  <c r="T687" i="3"/>
  <c r="R687" i="3"/>
  <c r="P687" i="3"/>
  <c r="BK687" i="3"/>
  <c r="J687" i="3"/>
  <c r="BI685" i="3"/>
  <c r="BH685" i="3"/>
  <c r="BG685" i="3"/>
  <c r="BF685" i="3"/>
  <c r="T685" i="3"/>
  <c r="R685" i="3"/>
  <c r="P685" i="3"/>
  <c r="BK685" i="3"/>
  <c r="J685" i="3"/>
  <c r="BE685" i="3" s="1"/>
  <c r="BI683" i="3"/>
  <c r="BH683" i="3"/>
  <c r="BG683" i="3"/>
  <c r="BF683" i="3"/>
  <c r="BE683" i="3"/>
  <c r="T683" i="3"/>
  <c r="R683" i="3"/>
  <c r="P683" i="3"/>
  <c r="BK683" i="3"/>
  <c r="J683" i="3"/>
  <c r="BI680" i="3"/>
  <c r="BH680" i="3"/>
  <c r="BG680" i="3"/>
  <c r="BF680" i="3"/>
  <c r="BE680" i="3"/>
  <c r="T680" i="3"/>
  <c r="R680" i="3"/>
  <c r="P680" i="3"/>
  <c r="BK680" i="3"/>
  <c r="J680" i="3"/>
  <c r="BI677" i="3"/>
  <c r="BH677" i="3"/>
  <c r="BG677" i="3"/>
  <c r="BF677" i="3"/>
  <c r="BE677" i="3"/>
  <c r="T677" i="3"/>
  <c r="R677" i="3"/>
  <c r="P677" i="3"/>
  <c r="BK677" i="3"/>
  <c r="BK676" i="3" s="1"/>
  <c r="J676" i="3" s="1"/>
  <c r="J72" i="3" s="1"/>
  <c r="J677" i="3"/>
  <c r="BI674" i="3"/>
  <c r="BH674" i="3"/>
  <c r="BG674" i="3"/>
  <c r="BF674" i="3"/>
  <c r="T674" i="3"/>
  <c r="R674" i="3"/>
  <c r="P674" i="3"/>
  <c r="BK674" i="3"/>
  <c r="J674" i="3"/>
  <c r="BE674" i="3" s="1"/>
  <c r="BI672" i="3"/>
  <c r="BH672" i="3"/>
  <c r="BG672" i="3"/>
  <c r="BF672" i="3"/>
  <c r="T672" i="3"/>
  <c r="R672" i="3"/>
  <c r="P672" i="3"/>
  <c r="BK672" i="3"/>
  <c r="J672" i="3"/>
  <c r="BE672" i="3" s="1"/>
  <c r="BI670" i="3"/>
  <c r="BH670" i="3"/>
  <c r="BG670" i="3"/>
  <c r="BF670" i="3"/>
  <c r="BE670" i="3"/>
  <c r="T670" i="3"/>
  <c r="R670" i="3"/>
  <c r="P670" i="3"/>
  <c r="BK670" i="3"/>
  <c r="J670" i="3"/>
  <c r="BI667" i="3"/>
  <c r="BH667" i="3"/>
  <c r="BG667" i="3"/>
  <c r="BF667" i="3"/>
  <c r="T667" i="3"/>
  <c r="R667" i="3"/>
  <c r="P667" i="3"/>
  <c r="BK667" i="3"/>
  <c r="J667" i="3"/>
  <c r="BE667" i="3" s="1"/>
  <c r="BI664" i="3"/>
  <c r="BH664" i="3"/>
  <c r="BG664" i="3"/>
  <c r="BF664" i="3"/>
  <c r="T664" i="3"/>
  <c r="R664" i="3"/>
  <c r="P664" i="3"/>
  <c r="BK664" i="3"/>
  <c r="J664" i="3"/>
  <c r="BE664" i="3" s="1"/>
  <c r="BI661" i="3"/>
  <c r="BH661" i="3"/>
  <c r="BG661" i="3"/>
  <c r="BF661" i="3"/>
  <c r="BE661" i="3"/>
  <c r="T661" i="3"/>
  <c r="R661" i="3"/>
  <c r="P661" i="3"/>
  <c r="BK661" i="3"/>
  <c r="J661" i="3"/>
  <c r="BI658" i="3"/>
  <c r="BH658" i="3"/>
  <c r="BG658" i="3"/>
  <c r="BF658" i="3"/>
  <c r="BE658" i="3"/>
  <c r="T658" i="3"/>
  <c r="R658" i="3"/>
  <c r="P658" i="3"/>
  <c r="BK658" i="3"/>
  <c r="J658" i="3"/>
  <c r="BI655" i="3"/>
  <c r="BH655" i="3"/>
  <c r="BG655" i="3"/>
  <c r="BF655" i="3"/>
  <c r="BE655" i="3"/>
  <c r="T655" i="3"/>
  <c r="R655" i="3"/>
  <c r="P655" i="3"/>
  <c r="BK655" i="3"/>
  <c r="J655" i="3"/>
  <c r="BI653" i="3"/>
  <c r="BH653" i="3"/>
  <c r="BG653" i="3"/>
  <c r="BF653" i="3"/>
  <c r="BE653" i="3"/>
  <c r="T653" i="3"/>
  <c r="R653" i="3"/>
  <c r="P653" i="3"/>
  <c r="BK653" i="3"/>
  <c r="BK642" i="3" s="1"/>
  <c r="J642" i="3" s="1"/>
  <c r="J71" i="3" s="1"/>
  <c r="J653" i="3"/>
  <c r="BI650" i="3"/>
  <c r="BH650" i="3"/>
  <c r="BG650" i="3"/>
  <c r="BF650" i="3"/>
  <c r="BE650" i="3"/>
  <c r="T650" i="3"/>
  <c r="R650" i="3"/>
  <c r="P650" i="3"/>
  <c r="BK650" i="3"/>
  <c r="J650" i="3"/>
  <c r="BI646" i="3"/>
  <c r="BH646" i="3"/>
  <c r="BG646" i="3"/>
  <c r="BF646" i="3"/>
  <c r="BE646" i="3"/>
  <c r="T646" i="3"/>
  <c r="R646" i="3"/>
  <c r="P646" i="3"/>
  <c r="BK646" i="3"/>
  <c r="J646" i="3"/>
  <c r="BI643" i="3"/>
  <c r="BH643" i="3"/>
  <c r="BG643" i="3"/>
  <c r="BF643" i="3"/>
  <c r="BE643" i="3"/>
  <c r="T643" i="3"/>
  <c r="T642" i="3" s="1"/>
  <c r="R643" i="3"/>
  <c r="P643" i="3"/>
  <c r="P642" i="3" s="1"/>
  <c r="BK643" i="3"/>
  <c r="J643" i="3"/>
  <c r="BI640" i="3"/>
  <c r="BH640" i="3"/>
  <c r="BG640" i="3"/>
  <c r="BF640" i="3"/>
  <c r="T640" i="3"/>
  <c r="R640" i="3"/>
  <c r="P640" i="3"/>
  <c r="BK640" i="3"/>
  <c r="J640" i="3"/>
  <c r="BE640" i="3" s="1"/>
  <c r="BI638" i="3"/>
  <c r="BH638" i="3"/>
  <c r="BG638" i="3"/>
  <c r="BF638" i="3"/>
  <c r="T638" i="3"/>
  <c r="R638" i="3"/>
  <c r="P638" i="3"/>
  <c r="BK638" i="3"/>
  <c r="J638" i="3"/>
  <c r="BE638" i="3" s="1"/>
  <c r="BI635" i="3"/>
  <c r="BH635" i="3"/>
  <c r="BG635" i="3"/>
  <c r="BF635" i="3"/>
  <c r="T635" i="3"/>
  <c r="R635" i="3"/>
  <c r="P635" i="3"/>
  <c r="BK635" i="3"/>
  <c r="J635" i="3"/>
  <c r="BE635" i="3" s="1"/>
  <c r="BI631" i="3"/>
  <c r="BH631" i="3"/>
  <c r="BG631" i="3"/>
  <c r="BF631" i="3"/>
  <c r="T631" i="3"/>
  <c r="R631" i="3"/>
  <c r="P631" i="3"/>
  <c r="BK631" i="3"/>
  <c r="J631" i="3"/>
  <c r="BE631" i="3" s="1"/>
  <c r="BI629" i="3"/>
  <c r="BH629" i="3"/>
  <c r="BG629" i="3"/>
  <c r="BF629" i="3"/>
  <c r="BE629" i="3"/>
  <c r="T629" i="3"/>
  <c r="R629" i="3"/>
  <c r="P629" i="3"/>
  <c r="BK629" i="3"/>
  <c r="J629" i="3"/>
  <c r="BI627" i="3"/>
  <c r="BH627" i="3"/>
  <c r="BG627" i="3"/>
  <c r="BF627" i="3"/>
  <c r="T627" i="3"/>
  <c r="R627" i="3"/>
  <c r="P627" i="3"/>
  <c r="BK627" i="3"/>
  <c r="J627" i="3"/>
  <c r="BE627" i="3" s="1"/>
  <c r="BI623" i="3"/>
  <c r="BH623" i="3"/>
  <c r="BG623" i="3"/>
  <c r="BF623" i="3"/>
  <c r="T623" i="3"/>
  <c r="R623" i="3"/>
  <c r="P623" i="3"/>
  <c r="BK623" i="3"/>
  <c r="J623" i="3"/>
  <c r="BE623" i="3" s="1"/>
  <c r="BI621" i="3"/>
  <c r="BH621" i="3"/>
  <c r="BG621" i="3"/>
  <c r="BF621" i="3"/>
  <c r="T621" i="3"/>
  <c r="T620" i="3" s="1"/>
  <c r="R621" i="3"/>
  <c r="R620" i="3" s="1"/>
  <c r="P621" i="3"/>
  <c r="BK621" i="3"/>
  <c r="BK620" i="3" s="1"/>
  <c r="J621" i="3"/>
  <c r="BE621" i="3" s="1"/>
  <c r="BI618" i="3"/>
  <c r="BH618" i="3"/>
  <c r="BG618" i="3"/>
  <c r="BF618" i="3"/>
  <c r="BE618" i="3"/>
  <c r="T618" i="3"/>
  <c r="R618" i="3"/>
  <c r="P618" i="3"/>
  <c r="BK618" i="3"/>
  <c r="J618" i="3"/>
  <c r="BI617" i="3"/>
  <c r="BH617" i="3"/>
  <c r="BG617" i="3"/>
  <c r="BF617" i="3"/>
  <c r="T617" i="3"/>
  <c r="T616" i="3" s="1"/>
  <c r="R617" i="3"/>
  <c r="R616" i="3" s="1"/>
  <c r="P617" i="3"/>
  <c r="P616" i="3" s="1"/>
  <c r="BK617" i="3"/>
  <c r="BK616" i="3" s="1"/>
  <c r="J616" i="3" s="1"/>
  <c r="J68" i="3" s="1"/>
  <c r="J617" i="3"/>
  <c r="BE617" i="3" s="1"/>
  <c r="BI614" i="3"/>
  <c r="BH614" i="3"/>
  <c r="BG614" i="3"/>
  <c r="BF614" i="3"/>
  <c r="T614" i="3"/>
  <c r="R614" i="3"/>
  <c r="R613" i="3" s="1"/>
  <c r="P614" i="3"/>
  <c r="P613" i="3" s="1"/>
  <c r="BK614" i="3"/>
  <c r="BK613" i="3" s="1"/>
  <c r="J613" i="3" s="1"/>
  <c r="J67" i="3" s="1"/>
  <c r="J614" i="3"/>
  <c r="BE614" i="3" s="1"/>
  <c r="BI612" i="3"/>
  <c r="BH612" i="3"/>
  <c r="BG612" i="3"/>
  <c r="BF612" i="3"/>
  <c r="BE612" i="3"/>
  <c r="T612" i="3"/>
  <c r="R612" i="3"/>
  <c r="P612" i="3"/>
  <c r="BK612" i="3"/>
  <c r="J612" i="3"/>
  <c r="BI610" i="3"/>
  <c r="BH610" i="3"/>
  <c r="BG610" i="3"/>
  <c r="BF610" i="3"/>
  <c r="BE610" i="3"/>
  <c r="T610" i="3"/>
  <c r="R610" i="3"/>
  <c r="P610" i="3"/>
  <c r="BK610" i="3"/>
  <c r="J610" i="3"/>
  <c r="BI608" i="3"/>
  <c r="BH608" i="3"/>
  <c r="BG608" i="3"/>
  <c r="BF608" i="3"/>
  <c r="T608" i="3"/>
  <c r="R608" i="3"/>
  <c r="P608" i="3"/>
  <c r="BK608" i="3"/>
  <c r="J608" i="3"/>
  <c r="BE608" i="3" s="1"/>
  <c r="BI605" i="3"/>
  <c r="BH605" i="3"/>
  <c r="BG605" i="3"/>
  <c r="BF605" i="3"/>
  <c r="BE605" i="3"/>
  <c r="T605" i="3"/>
  <c r="R605" i="3"/>
  <c r="P605" i="3"/>
  <c r="BK605" i="3"/>
  <c r="J605" i="3"/>
  <c r="BI603" i="3"/>
  <c r="BH603" i="3"/>
  <c r="BG603" i="3"/>
  <c r="BF603" i="3"/>
  <c r="BE603" i="3"/>
  <c r="T603" i="3"/>
  <c r="R603" i="3"/>
  <c r="P603" i="3"/>
  <c r="BK603" i="3"/>
  <c r="J603" i="3"/>
  <c r="BI601" i="3"/>
  <c r="BH601" i="3"/>
  <c r="BG601" i="3"/>
  <c r="BF601" i="3"/>
  <c r="BE601" i="3"/>
  <c r="T601" i="3"/>
  <c r="R601" i="3"/>
  <c r="P601" i="3"/>
  <c r="BK601" i="3"/>
  <c r="J601" i="3"/>
  <c r="BI597" i="3"/>
  <c r="BH597" i="3"/>
  <c r="BG597" i="3"/>
  <c r="BF597" i="3"/>
  <c r="T597" i="3"/>
  <c r="R597" i="3"/>
  <c r="P597" i="3"/>
  <c r="BK597" i="3"/>
  <c r="J597" i="3"/>
  <c r="BE597" i="3" s="1"/>
  <c r="BI594" i="3"/>
  <c r="BH594" i="3"/>
  <c r="BG594" i="3"/>
  <c r="BF594" i="3"/>
  <c r="BE594" i="3"/>
  <c r="T594" i="3"/>
  <c r="R594" i="3"/>
  <c r="P594" i="3"/>
  <c r="BK594" i="3"/>
  <c r="J594" i="3"/>
  <c r="BI591" i="3"/>
  <c r="BH591" i="3"/>
  <c r="BG591" i="3"/>
  <c r="BF591" i="3"/>
  <c r="BE591" i="3"/>
  <c r="T591" i="3"/>
  <c r="R591" i="3"/>
  <c r="P591" i="3"/>
  <c r="BK591" i="3"/>
  <c r="J591" i="3"/>
  <c r="BI587" i="3"/>
  <c r="BH587" i="3"/>
  <c r="BG587" i="3"/>
  <c r="BF587" i="3"/>
  <c r="BE587" i="3"/>
  <c r="T587" i="3"/>
  <c r="R587" i="3"/>
  <c r="P587" i="3"/>
  <c r="BK587" i="3"/>
  <c r="J587" i="3"/>
  <c r="BI584" i="3"/>
  <c r="BH584" i="3"/>
  <c r="BG584" i="3"/>
  <c r="BF584" i="3"/>
  <c r="T584" i="3"/>
  <c r="R584" i="3"/>
  <c r="P584" i="3"/>
  <c r="BK584" i="3"/>
  <c r="J584" i="3"/>
  <c r="BE584" i="3" s="1"/>
  <c r="BI582" i="3"/>
  <c r="BH582" i="3"/>
  <c r="BG582" i="3"/>
  <c r="BF582" i="3"/>
  <c r="BE582" i="3"/>
  <c r="T582" i="3"/>
  <c r="R582" i="3"/>
  <c r="P582" i="3"/>
  <c r="BK582" i="3"/>
  <c r="J582" i="3"/>
  <c r="BI581" i="3"/>
  <c r="BH581" i="3"/>
  <c r="BG581" i="3"/>
  <c r="BF581" i="3"/>
  <c r="BE581" i="3"/>
  <c r="T581" i="3"/>
  <c r="R581" i="3"/>
  <c r="P581" i="3"/>
  <c r="BK581" i="3"/>
  <c r="J581" i="3"/>
  <c r="BI580" i="3"/>
  <c r="BH580" i="3"/>
  <c r="BG580" i="3"/>
  <c r="BF580" i="3"/>
  <c r="BE580" i="3"/>
  <c r="T580" i="3"/>
  <c r="R580" i="3"/>
  <c r="P580" i="3"/>
  <c r="BK580" i="3"/>
  <c r="J580" i="3"/>
  <c r="BI579" i="3"/>
  <c r="BH579" i="3"/>
  <c r="BG579" i="3"/>
  <c r="BF579" i="3"/>
  <c r="T579" i="3"/>
  <c r="R579" i="3"/>
  <c r="P579" i="3"/>
  <c r="BK579" i="3"/>
  <c r="J579" i="3"/>
  <c r="BE579" i="3" s="1"/>
  <c r="BI578" i="3"/>
  <c r="BH578" i="3"/>
  <c r="BG578" i="3"/>
  <c r="BF578" i="3"/>
  <c r="BE578" i="3"/>
  <c r="T578" i="3"/>
  <c r="R578" i="3"/>
  <c r="P578" i="3"/>
  <c r="BK578" i="3"/>
  <c r="J578" i="3"/>
  <c r="BI577" i="3"/>
  <c r="BH577" i="3"/>
  <c r="BG577" i="3"/>
  <c r="BF577" i="3"/>
  <c r="BE577" i="3"/>
  <c r="T577" i="3"/>
  <c r="R577" i="3"/>
  <c r="P577" i="3"/>
  <c r="BK577" i="3"/>
  <c r="J577" i="3"/>
  <c r="BI576" i="3"/>
  <c r="BH576" i="3"/>
  <c r="BG576" i="3"/>
  <c r="BF576" i="3"/>
  <c r="BE576" i="3"/>
  <c r="T576" i="3"/>
  <c r="R576" i="3"/>
  <c r="P576" i="3"/>
  <c r="BK576" i="3"/>
  <c r="J576" i="3"/>
  <c r="BI575" i="3"/>
  <c r="BH575" i="3"/>
  <c r="BG575" i="3"/>
  <c r="BF575" i="3"/>
  <c r="T575" i="3"/>
  <c r="R575" i="3"/>
  <c r="P575" i="3"/>
  <c r="BK575" i="3"/>
  <c r="J575" i="3"/>
  <c r="BE575" i="3" s="1"/>
  <c r="BI574" i="3"/>
  <c r="BH574" i="3"/>
  <c r="BG574" i="3"/>
  <c r="BF574" i="3"/>
  <c r="BE574" i="3"/>
  <c r="T574" i="3"/>
  <c r="R574" i="3"/>
  <c r="P574" i="3"/>
  <c r="BK574" i="3"/>
  <c r="J574" i="3"/>
  <c r="BI572" i="3"/>
  <c r="BH572" i="3"/>
  <c r="BG572" i="3"/>
  <c r="BF572" i="3"/>
  <c r="BE572" i="3"/>
  <c r="T572" i="3"/>
  <c r="R572" i="3"/>
  <c r="P572" i="3"/>
  <c r="BK572" i="3"/>
  <c r="J572" i="3"/>
  <c r="BI570" i="3"/>
  <c r="BH570" i="3"/>
  <c r="BG570" i="3"/>
  <c r="BF570" i="3"/>
  <c r="BE570" i="3"/>
  <c r="T570" i="3"/>
  <c r="R570" i="3"/>
  <c r="P570" i="3"/>
  <c r="BK570" i="3"/>
  <c r="J570" i="3"/>
  <c r="BI566" i="3"/>
  <c r="BH566" i="3"/>
  <c r="BG566" i="3"/>
  <c r="BF566" i="3"/>
  <c r="T566" i="3"/>
  <c r="R566" i="3"/>
  <c r="P566" i="3"/>
  <c r="BK566" i="3"/>
  <c r="J566" i="3"/>
  <c r="BE566" i="3" s="1"/>
  <c r="BI563" i="3"/>
  <c r="BH563" i="3"/>
  <c r="BG563" i="3"/>
  <c r="BF563" i="3"/>
  <c r="BE563" i="3"/>
  <c r="T563" i="3"/>
  <c r="R563" i="3"/>
  <c r="P563" i="3"/>
  <c r="BK563" i="3"/>
  <c r="J563" i="3"/>
  <c r="BI560" i="3"/>
  <c r="BH560" i="3"/>
  <c r="BG560" i="3"/>
  <c r="BF560" i="3"/>
  <c r="BE560" i="3"/>
  <c r="T560" i="3"/>
  <c r="R560" i="3"/>
  <c r="P560" i="3"/>
  <c r="BK560" i="3"/>
  <c r="J560" i="3"/>
  <c r="BI558" i="3"/>
  <c r="BH558" i="3"/>
  <c r="BG558" i="3"/>
  <c r="BF558" i="3"/>
  <c r="BE558" i="3"/>
  <c r="T558" i="3"/>
  <c r="R558" i="3"/>
  <c r="R557" i="3" s="1"/>
  <c r="P558" i="3"/>
  <c r="BK558" i="3"/>
  <c r="BK557" i="3" s="1"/>
  <c r="J557" i="3" s="1"/>
  <c r="J66" i="3" s="1"/>
  <c r="J558" i="3"/>
  <c r="BI555" i="3"/>
  <c r="BH555" i="3"/>
  <c r="BG555" i="3"/>
  <c r="BF555" i="3"/>
  <c r="T555" i="3"/>
  <c r="R555" i="3"/>
  <c r="P555" i="3"/>
  <c r="BK555" i="3"/>
  <c r="J555" i="3"/>
  <c r="BE555" i="3" s="1"/>
  <c r="BI554" i="3"/>
  <c r="BH554" i="3"/>
  <c r="BG554" i="3"/>
  <c r="BF554" i="3"/>
  <c r="T554" i="3"/>
  <c r="R554" i="3"/>
  <c r="P554" i="3"/>
  <c r="BK554" i="3"/>
  <c r="J554" i="3"/>
  <c r="BE554" i="3" s="1"/>
  <c r="BI553" i="3"/>
  <c r="BH553" i="3"/>
  <c r="BG553" i="3"/>
  <c r="BF553" i="3"/>
  <c r="BE553" i="3"/>
  <c r="T553" i="3"/>
  <c r="R553" i="3"/>
  <c r="P553" i="3"/>
  <c r="BK553" i="3"/>
  <c r="J553" i="3"/>
  <c r="BI552" i="3"/>
  <c r="BH552" i="3"/>
  <c r="BG552" i="3"/>
  <c r="BF552" i="3"/>
  <c r="T552" i="3"/>
  <c r="R552" i="3"/>
  <c r="P552" i="3"/>
  <c r="BK552" i="3"/>
  <c r="J552" i="3"/>
  <c r="BE552" i="3" s="1"/>
  <c r="BI551" i="3"/>
  <c r="BH551" i="3"/>
  <c r="BG551" i="3"/>
  <c r="BF551" i="3"/>
  <c r="T551" i="3"/>
  <c r="R551" i="3"/>
  <c r="P551" i="3"/>
  <c r="BK551" i="3"/>
  <c r="J551" i="3"/>
  <c r="BE551" i="3" s="1"/>
  <c r="BI549" i="3"/>
  <c r="BH549" i="3"/>
  <c r="BG549" i="3"/>
  <c r="BF549" i="3"/>
  <c r="T549" i="3"/>
  <c r="R549" i="3"/>
  <c r="P549" i="3"/>
  <c r="BK549" i="3"/>
  <c r="J549" i="3"/>
  <c r="BE549" i="3" s="1"/>
  <c r="BI548" i="3"/>
  <c r="BH548" i="3"/>
  <c r="BG548" i="3"/>
  <c r="BF548" i="3"/>
  <c r="BE548" i="3"/>
  <c r="T548" i="3"/>
  <c r="R548" i="3"/>
  <c r="P548" i="3"/>
  <c r="BK548" i="3"/>
  <c r="J548" i="3"/>
  <c r="BI547" i="3"/>
  <c r="BH547" i="3"/>
  <c r="BG547" i="3"/>
  <c r="BF547" i="3"/>
  <c r="T547" i="3"/>
  <c r="R547" i="3"/>
  <c r="P547" i="3"/>
  <c r="BK547" i="3"/>
  <c r="J547" i="3"/>
  <c r="BE547" i="3" s="1"/>
  <c r="BI546" i="3"/>
  <c r="BH546" i="3"/>
  <c r="BG546" i="3"/>
  <c r="BF546" i="3"/>
  <c r="T546" i="3"/>
  <c r="R546" i="3"/>
  <c r="P546" i="3"/>
  <c r="BK546" i="3"/>
  <c r="J546" i="3"/>
  <c r="BE546" i="3" s="1"/>
  <c r="BI545" i="3"/>
  <c r="BH545" i="3"/>
  <c r="BG545" i="3"/>
  <c r="BF545" i="3"/>
  <c r="T545" i="3"/>
  <c r="R545" i="3"/>
  <c r="P545" i="3"/>
  <c r="BK545" i="3"/>
  <c r="J545" i="3"/>
  <c r="BE545" i="3" s="1"/>
  <c r="BI544" i="3"/>
  <c r="BH544" i="3"/>
  <c r="BG544" i="3"/>
  <c r="BF544" i="3"/>
  <c r="BE544" i="3"/>
  <c r="T544" i="3"/>
  <c r="R544" i="3"/>
  <c r="P544" i="3"/>
  <c r="BK544" i="3"/>
  <c r="J544" i="3"/>
  <c r="BI543" i="3"/>
  <c r="BH543" i="3"/>
  <c r="BG543" i="3"/>
  <c r="BF543" i="3"/>
  <c r="T543" i="3"/>
  <c r="R543" i="3"/>
  <c r="P543" i="3"/>
  <c r="BK543" i="3"/>
  <c r="J543" i="3"/>
  <c r="BE543" i="3" s="1"/>
  <c r="BI542" i="3"/>
  <c r="BH542" i="3"/>
  <c r="BG542" i="3"/>
  <c r="BF542" i="3"/>
  <c r="T542" i="3"/>
  <c r="R542" i="3"/>
  <c r="P542" i="3"/>
  <c r="BK542" i="3"/>
  <c r="J542" i="3"/>
  <c r="BE542" i="3" s="1"/>
  <c r="BI541" i="3"/>
  <c r="BH541" i="3"/>
  <c r="BG541" i="3"/>
  <c r="BF541" i="3"/>
  <c r="T541" i="3"/>
  <c r="R541" i="3"/>
  <c r="P541" i="3"/>
  <c r="BK541" i="3"/>
  <c r="J541" i="3"/>
  <c r="BE541" i="3" s="1"/>
  <c r="BI540" i="3"/>
  <c r="BH540" i="3"/>
  <c r="BG540" i="3"/>
  <c r="BF540" i="3"/>
  <c r="BE540" i="3"/>
  <c r="T540" i="3"/>
  <c r="R540" i="3"/>
  <c r="P540" i="3"/>
  <c r="BK540" i="3"/>
  <c r="J540" i="3"/>
  <c r="BI539" i="3"/>
  <c r="BH539" i="3"/>
  <c r="BG539" i="3"/>
  <c r="BF539" i="3"/>
  <c r="T539" i="3"/>
  <c r="R539" i="3"/>
  <c r="P539" i="3"/>
  <c r="BK539" i="3"/>
  <c r="J539" i="3"/>
  <c r="BE539" i="3" s="1"/>
  <c r="BI538" i="3"/>
  <c r="BH538" i="3"/>
  <c r="BG538" i="3"/>
  <c r="BF538" i="3"/>
  <c r="T538" i="3"/>
  <c r="R538" i="3"/>
  <c r="P538" i="3"/>
  <c r="BK538" i="3"/>
  <c r="J538" i="3"/>
  <c r="BE538" i="3" s="1"/>
  <c r="BI537" i="3"/>
  <c r="BH537" i="3"/>
  <c r="BG537" i="3"/>
  <c r="BF537" i="3"/>
  <c r="T537" i="3"/>
  <c r="R537" i="3"/>
  <c r="P537" i="3"/>
  <c r="BK537" i="3"/>
  <c r="J537" i="3"/>
  <c r="BE537" i="3" s="1"/>
  <c r="BI536" i="3"/>
  <c r="BH536" i="3"/>
  <c r="BG536" i="3"/>
  <c r="BF536" i="3"/>
  <c r="BE536" i="3"/>
  <c r="T536" i="3"/>
  <c r="R536" i="3"/>
  <c r="P536" i="3"/>
  <c r="BK536" i="3"/>
  <c r="J536" i="3"/>
  <c r="BI535" i="3"/>
  <c r="BH535" i="3"/>
  <c r="BG535" i="3"/>
  <c r="BF535" i="3"/>
  <c r="T535" i="3"/>
  <c r="R535" i="3"/>
  <c r="P535" i="3"/>
  <c r="BK535" i="3"/>
  <c r="J535" i="3"/>
  <c r="BE535" i="3" s="1"/>
  <c r="BI534" i="3"/>
  <c r="BH534" i="3"/>
  <c r="BG534" i="3"/>
  <c r="BF534" i="3"/>
  <c r="T534" i="3"/>
  <c r="R534" i="3"/>
  <c r="P534" i="3"/>
  <c r="BK534" i="3"/>
  <c r="J534" i="3"/>
  <c r="BE534" i="3" s="1"/>
  <c r="BI533" i="3"/>
  <c r="BH533" i="3"/>
  <c r="BG533" i="3"/>
  <c r="BF533" i="3"/>
  <c r="BE533" i="3"/>
  <c r="T533" i="3"/>
  <c r="R533" i="3"/>
  <c r="P533" i="3"/>
  <c r="BK533" i="3"/>
  <c r="J533" i="3"/>
  <c r="BI532" i="3"/>
  <c r="BH532" i="3"/>
  <c r="BG532" i="3"/>
  <c r="BF532" i="3"/>
  <c r="BE532" i="3"/>
  <c r="T532" i="3"/>
  <c r="R532" i="3"/>
  <c r="P532" i="3"/>
  <c r="BK532" i="3"/>
  <c r="J532" i="3"/>
  <c r="BI531" i="3"/>
  <c r="BH531" i="3"/>
  <c r="BG531" i="3"/>
  <c r="BF531" i="3"/>
  <c r="T531" i="3"/>
  <c r="R531" i="3"/>
  <c r="P531" i="3"/>
  <c r="BK531" i="3"/>
  <c r="J531" i="3"/>
  <c r="BE531" i="3" s="1"/>
  <c r="BI530" i="3"/>
  <c r="BH530" i="3"/>
  <c r="BG530" i="3"/>
  <c r="BF530" i="3"/>
  <c r="T530" i="3"/>
  <c r="R530" i="3"/>
  <c r="P530" i="3"/>
  <c r="BK530" i="3"/>
  <c r="J530" i="3"/>
  <c r="BE530" i="3" s="1"/>
  <c r="BI529" i="3"/>
  <c r="BH529" i="3"/>
  <c r="BG529" i="3"/>
  <c r="BF529" i="3"/>
  <c r="BE529" i="3"/>
  <c r="T529" i="3"/>
  <c r="R529" i="3"/>
  <c r="P529" i="3"/>
  <c r="BK529" i="3"/>
  <c r="J529" i="3"/>
  <c r="BI528" i="3"/>
  <c r="BH528" i="3"/>
  <c r="BG528" i="3"/>
  <c r="BF528" i="3"/>
  <c r="BE528" i="3"/>
  <c r="T528" i="3"/>
  <c r="R528" i="3"/>
  <c r="P528" i="3"/>
  <c r="BK528" i="3"/>
  <c r="J528" i="3"/>
  <c r="BI527" i="3"/>
  <c r="BH527" i="3"/>
  <c r="BG527" i="3"/>
  <c r="BF527" i="3"/>
  <c r="BE527" i="3"/>
  <c r="T527" i="3"/>
  <c r="R527" i="3"/>
  <c r="P527" i="3"/>
  <c r="BK527" i="3"/>
  <c r="J527" i="3"/>
  <c r="BI526" i="3"/>
  <c r="BH526" i="3"/>
  <c r="BG526" i="3"/>
  <c r="BF526" i="3"/>
  <c r="BE526" i="3"/>
  <c r="T526" i="3"/>
  <c r="R526" i="3"/>
  <c r="P526" i="3"/>
  <c r="BK526" i="3"/>
  <c r="J526" i="3"/>
  <c r="BI525" i="3"/>
  <c r="BH525" i="3"/>
  <c r="BG525" i="3"/>
  <c r="BF525" i="3"/>
  <c r="BE525" i="3"/>
  <c r="T525" i="3"/>
  <c r="T524" i="3" s="1"/>
  <c r="R525" i="3"/>
  <c r="R524" i="3" s="1"/>
  <c r="P525" i="3"/>
  <c r="P524" i="3" s="1"/>
  <c r="BK525" i="3"/>
  <c r="J525" i="3"/>
  <c r="BI522" i="3"/>
  <c r="BH522" i="3"/>
  <c r="BG522" i="3"/>
  <c r="BF522" i="3"/>
  <c r="T522" i="3"/>
  <c r="R522" i="3"/>
  <c r="P522" i="3"/>
  <c r="BK522" i="3"/>
  <c r="J522" i="3"/>
  <c r="BE522" i="3" s="1"/>
  <c r="BI520" i="3"/>
  <c r="BH520" i="3"/>
  <c r="BG520" i="3"/>
  <c r="BF520" i="3"/>
  <c r="T520" i="3"/>
  <c r="R520" i="3"/>
  <c r="P520" i="3"/>
  <c r="BK520" i="3"/>
  <c r="J520" i="3"/>
  <c r="BE520" i="3" s="1"/>
  <c r="BI518" i="3"/>
  <c r="BH518" i="3"/>
  <c r="BG518" i="3"/>
  <c r="BF518" i="3"/>
  <c r="T518" i="3"/>
  <c r="R518" i="3"/>
  <c r="P518" i="3"/>
  <c r="BK518" i="3"/>
  <c r="J518" i="3"/>
  <c r="BE518" i="3" s="1"/>
  <c r="BI513" i="3"/>
  <c r="BH513" i="3"/>
  <c r="BG513" i="3"/>
  <c r="BF513" i="3"/>
  <c r="T513" i="3"/>
  <c r="R513" i="3"/>
  <c r="P513" i="3"/>
  <c r="BK513" i="3"/>
  <c r="J513" i="3"/>
  <c r="BE513" i="3" s="1"/>
  <c r="BI509" i="3"/>
  <c r="BH509" i="3"/>
  <c r="BG509" i="3"/>
  <c r="BF509" i="3"/>
  <c r="T509" i="3"/>
  <c r="R509" i="3"/>
  <c r="P509" i="3"/>
  <c r="BK509" i="3"/>
  <c r="J509" i="3"/>
  <c r="BE509" i="3" s="1"/>
  <c r="BI503" i="3"/>
  <c r="BH503" i="3"/>
  <c r="BG503" i="3"/>
  <c r="BF503" i="3"/>
  <c r="T503" i="3"/>
  <c r="R503" i="3"/>
  <c r="P503" i="3"/>
  <c r="BK503" i="3"/>
  <c r="J503" i="3"/>
  <c r="BE503" i="3" s="1"/>
  <c r="BI501" i="3"/>
  <c r="BH501" i="3"/>
  <c r="BG501" i="3"/>
  <c r="BF501" i="3"/>
  <c r="BE501" i="3"/>
  <c r="T501" i="3"/>
  <c r="R501" i="3"/>
  <c r="P501" i="3"/>
  <c r="BK501" i="3"/>
  <c r="J501" i="3"/>
  <c r="BI499" i="3"/>
  <c r="BH499" i="3"/>
  <c r="BG499" i="3"/>
  <c r="BF499" i="3"/>
  <c r="BE499" i="3"/>
  <c r="T499" i="3"/>
  <c r="R499" i="3"/>
  <c r="P499" i="3"/>
  <c r="BK499" i="3"/>
  <c r="J499" i="3"/>
  <c r="BI497" i="3"/>
  <c r="BH497" i="3"/>
  <c r="BG497" i="3"/>
  <c r="BF497" i="3"/>
  <c r="T497" i="3"/>
  <c r="R497" i="3"/>
  <c r="P497" i="3"/>
  <c r="BK497" i="3"/>
  <c r="J497" i="3"/>
  <c r="BE497" i="3" s="1"/>
  <c r="BI495" i="3"/>
  <c r="BH495" i="3"/>
  <c r="BG495" i="3"/>
  <c r="BF495" i="3"/>
  <c r="T495" i="3"/>
  <c r="R495" i="3"/>
  <c r="P495" i="3"/>
  <c r="BK495" i="3"/>
  <c r="J495" i="3"/>
  <c r="BE495" i="3" s="1"/>
  <c r="BI494" i="3"/>
  <c r="BH494" i="3"/>
  <c r="BG494" i="3"/>
  <c r="BF494" i="3"/>
  <c r="BE494" i="3"/>
  <c r="T494" i="3"/>
  <c r="R494" i="3"/>
  <c r="P494" i="3"/>
  <c r="BK494" i="3"/>
  <c r="J494" i="3"/>
  <c r="BI493" i="3"/>
  <c r="BH493" i="3"/>
  <c r="BG493" i="3"/>
  <c r="BF493" i="3"/>
  <c r="BE493" i="3"/>
  <c r="T493" i="3"/>
  <c r="R493" i="3"/>
  <c r="P493" i="3"/>
  <c r="BK493" i="3"/>
  <c r="J493" i="3"/>
  <c r="BI492" i="3"/>
  <c r="BH492" i="3"/>
  <c r="BG492" i="3"/>
  <c r="BF492" i="3"/>
  <c r="BE492" i="3"/>
  <c r="T492" i="3"/>
  <c r="R492" i="3"/>
  <c r="P492" i="3"/>
  <c r="BK492" i="3"/>
  <c r="J492" i="3"/>
  <c r="BI491" i="3"/>
  <c r="BH491" i="3"/>
  <c r="BG491" i="3"/>
  <c r="BF491" i="3"/>
  <c r="T491" i="3"/>
  <c r="R491" i="3"/>
  <c r="P491" i="3"/>
  <c r="BK491" i="3"/>
  <c r="J491" i="3"/>
  <c r="BE491" i="3" s="1"/>
  <c r="BI490" i="3"/>
  <c r="BH490" i="3"/>
  <c r="BG490" i="3"/>
  <c r="BF490" i="3"/>
  <c r="BE490" i="3"/>
  <c r="T490" i="3"/>
  <c r="R490" i="3"/>
  <c r="P490" i="3"/>
  <c r="BK490" i="3"/>
  <c r="J490" i="3"/>
  <c r="BI488" i="3"/>
  <c r="BH488" i="3"/>
  <c r="BG488" i="3"/>
  <c r="BF488" i="3"/>
  <c r="BE488" i="3"/>
  <c r="T488" i="3"/>
  <c r="R488" i="3"/>
  <c r="P488" i="3"/>
  <c r="BK488" i="3"/>
  <c r="J488" i="3"/>
  <c r="BI487" i="3"/>
  <c r="BH487" i="3"/>
  <c r="BG487" i="3"/>
  <c r="BF487" i="3"/>
  <c r="BE487" i="3"/>
  <c r="T487" i="3"/>
  <c r="R487" i="3"/>
  <c r="P487" i="3"/>
  <c r="BK487" i="3"/>
  <c r="J487" i="3"/>
  <c r="BI485" i="3"/>
  <c r="BH485" i="3"/>
  <c r="BG485" i="3"/>
  <c r="BF485" i="3"/>
  <c r="T485" i="3"/>
  <c r="R485" i="3"/>
  <c r="P485" i="3"/>
  <c r="BK485" i="3"/>
  <c r="J485" i="3"/>
  <c r="BE485" i="3" s="1"/>
  <c r="BI484" i="3"/>
  <c r="BH484" i="3"/>
  <c r="BG484" i="3"/>
  <c r="BF484" i="3"/>
  <c r="BE484" i="3"/>
  <c r="T484" i="3"/>
  <c r="R484" i="3"/>
  <c r="P484" i="3"/>
  <c r="BK484" i="3"/>
  <c r="J484" i="3"/>
  <c r="BI482" i="3"/>
  <c r="BH482" i="3"/>
  <c r="BG482" i="3"/>
  <c r="BF482" i="3"/>
  <c r="BE482" i="3"/>
  <c r="T482" i="3"/>
  <c r="R482" i="3"/>
  <c r="P482" i="3"/>
  <c r="BK482" i="3"/>
  <c r="J482" i="3"/>
  <c r="BI480" i="3"/>
  <c r="BH480" i="3"/>
  <c r="BG480" i="3"/>
  <c r="BF480" i="3"/>
  <c r="BE480" i="3"/>
  <c r="T480" i="3"/>
  <c r="R480" i="3"/>
  <c r="P480" i="3"/>
  <c r="BK480" i="3"/>
  <c r="J480" i="3"/>
  <c r="BI472" i="3"/>
  <c r="BH472" i="3"/>
  <c r="BG472" i="3"/>
  <c r="BF472" i="3"/>
  <c r="T472" i="3"/>
  <c r="R472" i="3"/>
  <c r="P472" i="3"/>
  <c r="BK472" i="3"/>
  <c r="J472" i="3"/>
  <c r="BE472" i="3" s="1"/>
  <c r="BI469" i="3"/>
  <c r="BH469" i="3"/>
  <c r="BG469" i="3"/>
  <c r="BF469" i="3"/>
  <c r="BE469" i="3"/>
  <c r="T469" i="3"/>
  <c r="R469" i="3"/>
  <c r="P469" i="3"/>
  <c r="BK469" i="3"/>
  <c r="J469" i="3"/>
  <c r="BI465" i="3"/>
  <c r="BH465" i="3"/>
  <c r="BG465" i="3"/>
  <c r="BF465" i="3"/>
  <c r="BE465" i="3"/>
  <c r="T465" i="3"/>
  <c r="R465" i="3"/>
  <c r="P465" i="3"/>
  <c r="BK465" i="3"/>
  <c r="J465" i="3"/>
  <c r="BI460" i="3"/>
  <c r="BH460" i="3"/>
  <c r="BG460" i="3"/>
  <c r="BF460" i="3"/>
  <c r="BE460" i="3"/>
  <c r="T460" i="3"/>
  <c r="R460" i="3"/>
  <c r="P460" i="3"/>
  <c r="BK460" i="3"/>
  <c r="J460" i="3"/>
  <c r="BI455" i="3"/>
  <c r="BH455" i="3"/>
  <c r="BG455" i="3"/>
  <c r="BF455" i="3"/>
  <c r="T455" i="3"/>
  <c r="R455" i="3"/>
  <c r="P455" i="3"/>
  <c r="BK455" i="3"/>
  <c r="J455" i="3"/>
  <c r="BE455" i="3" s="1"/>
  <c r="BI453" i="3"/>
  <c r="BH453" i="3"/>
  <c r="BG453" i="3"/>
  <c r="BF453" i="3"/>
  <c r="BE453" i="3"/>
  <c r="T453" i="3"/>
  <c r="R453" i="3"/>
  <c r="P453" i="3"/>
  <c r="BK453" i="3"/>
  <c r="J453" i="3"/>
  <c r="BI451" i="3"/>
  <c r="BH451" i="3"/>
  <c r="BG451" i="3"/>
  <c r="BF451" i="3"/>
  <c r="BE451" i="3"/>
  <c r="T451" i="3"/>
  <c r="R451" i="3"/>
  <c r="P451" i="3"/>
  <c r="BK451" i="3"/>
  <c r="J451" i="3"/>
  <c r="BI448" i="3"/>
  <c r="BH448" i="3"/>
  <c r="BG448" i="3"/>
  <c r="BF448" i="3"/>
  <c r="BE448" i="3"/>
  <c r="T448" i="3"/>
  <c r="R448" i="3"/>
  <c r="P448" i="3"/>
  <c r="BK448" i="3"/>
  <c r="J448" i="3"/>
  <c r="BI445" i="3"/>
  <c r="BH445" i="3"/>
  <c r="BG445" i="3"/>
  <c r="BF445" i="3"/>
  <c r="T445" i="3"/>
  <c r="R445" i="3"/>
  <c r="P445" i="3"/>
  <c r="BK445" i="3"/>
  <c r="J445" i="3"/>
  <c r="BE445" i="3" s="1"/>
  <c r="BI440" i="3"/>
  <c r="BH440" i="3"/>
  <c r="BG440" i="3"/>
  <c r="BF440" i="3"/>
  <c r="BE440" i="3"/>
  <c r="T440" i="3"/>
  <c r="R440" i="3"/>
  <c r="P440" i="3"/>
  <c r="BK440" i="3"/>
  <c r="J440" i="3"/>
  <c r="BI438" i="3"/>
  <c r="BH438" i="3"/>
  <c r="BG438" i="3"/>
  <c r="BF438" i="3"/>
  <c r="BE438" i="3"/>
  <c r="T438" i="3"/>
  <c r="R438" i="3"/>
  <c r="P438" i="3"/>
  <c r="BK438" i="3"/>
  <c r="J438" i="3"/>
  <c r="BI435" i="3"/>
  <c r="BH435" i="3"/>
  <c r="BG435" i="3"/>
  <c r="BF435" i="3"/>
  <c r="BE435" i="3"/>
  <c r="T435" i="3"/>
  <c r="R435" i="3"/>
  <c r="P435" i="3"/>
  <c r="BK435" i="3"/>
  <c r="J435" i="3"/>
  <c r="BI431" i="3"/>
  <c r="BH431" i="3"/>
  <c r="BG431" i="3"/>
  <c r="BF431" i="3"/>
  <c r="T431" i="3"/>
  <c r="R431" i="3"/>
  <c r="P431" i="3"/>
  <c r="BK431" i="3"/>
  <c r="J431" i="3"/>
  <c r="BE431" i="3" s="1"/>
  <c r="BI427" i="3"/>
  <c r="BH427" i="3"/>
  <c r="BG427" i="3"/>
  <c r="BF427" i="3"/>
  <c r="BE427" i="3"/>
  <c r="T427" i="3"/>
  <c r="R427" i="3"/>
  <c r="P427" i="3"/>
  <c r="BK427" i="3"/>
  <c r="J427" i="3"/>
  <c r="BI425" i="3"/>
  <c r="BH425" i="3"/>
  <c r="BG425" i="3"/>
  <c r="BF425" i="3"/>
  <c r="BE425" i="3"/>
  <c r="T425" i="3"/>
  <c r="R425" i="3"/>
  <c r="P425" i="3"/>
  <c r="BK425" i="3"/>
  <c r="J425" i="3"/>
  <c r="BI420" i="3"/>
  <c r="BH420" i="3"/>
  <c r="BG420" i="3"/>
  <c r="BF420" i="3"/>
  <c r="BE420" i="3"/>
  <c r="T420" i="3"/>
  <c r="R420" i="3"/>
  <c r="P420" i="3"/>
  <c r="BK420" i="3"/>
  <c r="J420" i="3"/>
  <c r="BI418" i="3"/>
  <c r="BH418" i="3"/>
  <c r="BG418" i="3"/>
  <c r="BF418" i="3"/>
  <c r="T418" i="3"/>
  <c r="R418" i="3"/>
  <c r="P418" i="3"/>
  <c r="BK418" i="3"/>
  <c r="J418" i="3"/>
  <c r="BE418" i="3" s="1"/>
  <c r="BI415" i="3"/>
  <c r="BH415" i="3"/>
  <c r="BG415" i="3"/>
  <c r="BF415" i="3"/>
  <c r="BE415" i="3"/>
  <c r="T415" i="3"/>
  <c r="R415" i="3"/>
  <c r="P415" i="3"/>
  <c r="BK415" i="3"/>
  <c r="J415" i="3"/>
  <c r="BI412" i="3"/>
  <c r="BH412" i="3"/>
  <c r="BG412" i="3"/>
  <c r="BF412" i="3"/>
  <c r="BE412" i="3"/>
  <c r="T412" i="3"/>
  <c r="R412" i="3"/>
  <c r="P412" i="3"/>
  <c r="BK412" i="3"/>
  <c r="J412" i="3"/>
  <c r="BI410" i="3"/>
  <c r="BH410" i="3"/>
  <c r="BG410" i="3"/>
  <c r="BF410" i="3"/>
  <c r="BE410" i="3"/>
  <c r="T410" i="3"/>
  <c r="R410" i="3"/>
  <c r="P410" i="3"/>
  <c r="BK410" i="3"/>
  <c r="J410" i="3"/>
  <c r="BI388" i="3"/>
  <c r="BH388" i="3"/>
  <c r="BG388" i="3"/>
  <c r="BF388" i="3"/>
  <c r="T388" i="3"/>
  <c r="R388" i="3"/>
  <c r="P388" i="3"/>
  <c r="BK388" i="3"/>
  <c r="J388" i="3"/>
  <c r="BE388" i="3" s="1"/>
  <c r="BI385" i="3"/>
  <c r="BH385" i="3"/>
  <c r="BG385" i="3"/>
  <c r="BF385" i="3"/>
  <c r="BE385" i="3"/>
  <c r="T385" i="3"/>
  <c r="R385" i="3"/>
  <c r="P385" i="3"/>
  <c r="BK385" i="3"/>
  <c r="J385" i="3"/>
  <c r="BI378" i="3"/>
  <c r="BH378" i="3"/>
  <c r="BG378" i="3"/>
  <c r="BF378" i="3"/>
  <c r="BE378" i="3"/>
  <c r="T378" i="3"/>
  <c r="R378" i="3"/>
  <c r="P378" i="3"/>
  <c r="BK378" i="3"/>
  <c r="J378" i="3"/>
  <c r="BI376" i="3"/>
  <c r="BH376" i="3"/>
  <c r="BG376" i="3"/>
  <c r="BF376" i="3"/>
  <c r="BE376" i="3"/>
  <c r="T376" i="3"/>
  <c r="R376" i="3"/>
  <c r="P376" i="3"/>
  <c r="BK376" i="3"/>
  <c r="J376" i="3"/>
  <c r="BI353" i="3"/>
  <c r="BH353" i="3"/>
  <c r="BG353" i="3"/>
  <c r="BF353" i="3"/>
  <c r="T353" i="3"/>
  <c r="R353" i="3"/>
  <c r="P353" i="3"/>
  <c r="BK353" i="3"/>
  <c r="BK352" i="3" s="1"/>
  <c r="J352" i="3" s="1"/>
  <c r="J64" i="3" s="1"/>
  <c r="J353" i="3"/>
  <c r="BE353" i="3" s="1"/>
  <c r="BI351" i="3"/>
  <c r="BH351" i="3"/>
  <c r="BG351" i="3"/>
  <c r="BF351" i="3"/>
  <c r="T351" i="3"/>
  <c r="R351" i="3"/>
  <c r="P351" i="3"/>
  <c r="BK351" i="3"/>
  <c r="J351" i="3"/>
  <c r="BE351" i="3" s="1"/>
  <c r="BI350" i="3"/>
  <c r="BH350" i="3"/>
  <c r="BG350" i="3"/>
  <c r="BF350" i="3"/>
  <c r="BE350" i="3"/>
  <c r="T350" i="3"/>
  <c r="R350" i="3"/>
  <c r="P350" i="3"/>
  <c r="BK350" i="3"/>
  <c r="J350" i="3"/>
  <c r="BI349" i="3"/>
  <c r="BH349" i="3"/>
  <c r="BG349" i="3"/>
  <c r="BF349" i="3"/>
  <c r="T349" i="3"/>
  <c r="R349" i="3"/>
  <c r="P349" i="3"/>
  <c r="BK349" i="3"/>
  <c r="J349" i="3"/>
  <c r="BE349" i="3" s="1"/>
  <c r="BI348" i="3"/>
  <c r="BH348" i="3"/>
  <c r="BG348" i="3"/>
  <c r="BF348" i="3"/>
  <c r="T348" i="3"/>
  <c r="R348" i="3"/>
  <c r="P348" i="3"/>
  <c r="BK348" i="3"/>
  <c r="J348" i="3"/>
  <c r="BE348" i="3" s="1"/>
  <c r="BI347" i="3"/>
  <c r="BH347" i="3"/>
  <c r="BG347" i="3"/>
  <c r="BF347" i="3"/>
  <c r="T347" i="3"/>
  <c r="R347" i="3"/>
  <c r="P347" i="3"/>
  <c r="BK347" i="3"/>
  <c r="J347" i="3"/>
  <c r="BE347" i="3" s="1"/>
  <c r="BI346" i="3"/>
  <c r="BH346" i="3"/>
  <c r="BG346" i="3"/>
  <c r="BF346" i="3"/>
  <c r="BE346" i="3"/>
  <c r="T346" i="3"/>
  <c r="R346" i="3"/>
  <c r="P346" i="3"/>
  <c r="BK346" i="3"/>
  <c r="J346" i="3"/>
  <c r="BI345" i="3"/>
  <c r="BH345" i="3"/>
  <c r="BG345" i="3"/>
  <c r="BF345" i="3"/>
  <c r="T345" i="3"/>
  <c r="R345" i="3"/>
  <c r="P345" i="3"/>
  <c r="BK345" i="3"/>
  <c r="J345" i="3"/>
  <c r="BE345" i="3" s="1"/>
  <c r="BI344" i="3"/>
  <c r="BH344" i="3"/>
  <c r="BG344" i="3"/>
  <c r="BF344" i="3"/>
  <c r="T344" i="3"/>
  <c r="R344" i="3"/>
  <c r="P344" i="3"/>
  <c r="BK344" i="3"/>
  <c r="BK340" i="3" s="1"/>
  <c r="J340" i="3" s="1"/>
  <c r="J63" i="3" s="1"/>
  <c r="J344" i="3"/>
  <c r="BE344" i="3" s="1"/>
  <c r="BI343" i="3"/>
  <c r="BH343" i="3"/>
  <c r="BG343" i="3"/>
  <c r="BF343" i="3"/>
  <c r="T343" i="3"/>
  <c r="R343" i="3"/>
  <c r="P343" i="3"/>
  <c r="BK343" i="3"/>
  <c r="J343" i="3"/>
  <c r="BE343" i="3" s="1"/>
  <c r="BI341" i="3"/>
  <c r="BH341" i="3"/>
  <c r="BG341" i="3"/>
  <c r="BF341" i="3"/>
  <c r="BE341" i="3"/>
  <c r="T341" i="3"/>
  <c r="T340" i="3" s="1"/>
  <c r="R341" i="3"/>
  <c r="R340" i="3" s="1"/>
  <c r="P341" i="3"/>
  <c r="P340" i="3" s="1"/>
  <c r="BK341" i="3"/>
  <c r="J341" i="3"/>
  <c r="BI338" i="3"/>
  <c r="BH338" i="3"/>
  <c r="BG338" i="3"/>
  <c r="BF338" i="3"/>
  <c r="T338" i="3"/>
  <c r="R338" i="3"/>
  <c r="P338" i="3"/>
  <c r="BK338" i="3"/>
  <c r="J338" i="3"/>
  <c r="BE338" i="3" s="1"/>
  <c r="BI335" i="3"/>
  <c r="BH335" i="3"/>
  <c r="BG335" i="3"/>
  <c r="BF335" i="3"/>
  <c r="BE335" i="3"/>
  <c r="T335" i="3"/>
  <c r="R335" i="3"/>
  <c r="P335" i="3"/>
  <c r="BK335" i="3"/>
  <c r="J335" i="3"/>
  <c r="BI333" i="3"/>
  <c r="BH333" i="3"/>
  <c r="BG333" i="3"/>
  <c r="BF333" i="3"/>
  <c r="BE333" i="3"/>
  <c r="T333" i="3"/>
  <c r="R333" i="3"/>
  <c r="P333" i="3"/>
  <c r="BK333" i="3"/>
  <c r="J333" i="3"/>
  <c r="BI330" i="3"/>
  <c r="BH330" i="3"/>
  <c r="BG330" i="3"/>
  <c r="BF330" i="3"/>
  <c r="BE330" i="3"/>
  <c r="T330" i="3"/>
  <c r="R330" i="3"/>
  <c r="P330" i="3"/>
  <c r="BK330" i="3"/>
  <c r="J330" i="3"/>
  <c r="BI328" i="3"/>
  <c r="BH328" i="3"/>
  <c r="BG328" i="3"/>
  <c r="BF328" i="3"/>
  <c r="T328" i="3"/>
  <c r="R328" i="3"/>
  <c r="P328" i="3"/>
  <c r="BK328" i="3"/>
  <c r="J328" i="3"/>
  <c r="BE328" i="3" s="1"/>
  <c r="BI325" i="3"/>
  <c r="BH325" i="3"/>
  <c r="BG325" i="3"/>
  <c r="BF325" i="3"/>
  <c r="BE325" i="3"/>
  <c r="T325" i="3"/>
  <c r="R325" i="3"/>
  <c r="P325" i="3"/>
  <c r="BK325" i="3"/>
  <c r="J325" i="3"/>
  <c r="BI324" i="3"/>
  <c r="BH324" i="3"/>
  <c r="BG324" i="3"/>
  <c r="BF324" i="3"/>
  <c r="BE324" i="3"/>
  <c r="T324" i="3"/>
  <c r="R324" i="3"/>
  <c r="P324" i="3"/>
  <c r="BK324" i="3"/>
  <c r="J324" i="3"/>
  <c r="BI321" i="3"/>
  <c r="BH321" i="3"/>
  <c r="BG321" i="3"/>
  <c r="BF321" i="3"/>
  <c r="BE321" i="3"/>
  <c r="T321" i="3"/>
  <c r="R321" i="3"/>
  <c r="P321" i="3"/>
  <c r="BK321" i="3"/>
  <c r="J321" i="3"/>
  <c r="BI320" i="3"/>
  <c r="BH320" i="3"/>
  <c r="BG320" i="3"/>
  <c r="BF320" i="3"/>
  <c r="T320" i="3"/>
  <c r="R320" i="3"/>
  <c r="P320" i="3"/>
  <c r="BK320" i="3"/>
  <c r="J320" i="3"/>
  <c r="BE320" i="3" s="1"/>
  <c r="BI319" i="3"/>
  <c r="BH319" i="3"/>
  <c r="BG319" i="3"/>
  <c r="BF319" i="3"/>
  <c r="BE319" i="3"/>
  <c r="T319" i="3"/>
  <c r="R319" i="3"/>
  <c r="P319" i="3"/>
  <c r="BK319" i="3"/>
  <c r="J319" i="3"/>
  <c r="BI316" i="3"/>
  <c r="BH316" i="3"/>
  <c r="BG316" i="3"/>
  <c r="BF316" i="3"/>
  <c r="BE316" i="3"/>
  <c r="T316" i="3"/>
  <c r="R316" i="3"/>
  <c r="P316" i="3"/>
  <c r="BK316" i="3"/>
  <c r="J316" i="3"/>
  <c r="BI315" i="3"/>
  <c r="BH315" i="3"/>
  <c r="BG315" i="3"/>
  <c r="BF315" i="3"/>
  <c r="BE315" i="3"/>
  <c r="T315" i="3"/>
  <c r="R315" i="3"/>
  <c r="P315" i="3"/>
  <c r="BK315" i="3"/>
  <c r="J315" i="3"/>
  <c r="BI313" i="3"/>
  <c r="BH313" i="3"/>
  <c r="BG313" i="3"/>
  <c r="BF313" i="3"/>
  <c r="T313" i="3"/>
  <c r="R313" i="3"/>
  <c r="P313" i="3"/>
  <c r="BK313" i="3"/>
  <c r="J313" i="3"/>
  <c r="BE313" i="3" s="1"/>
  <c r="BI310" i="3"/>
  <c r="BH310" i="3"/>
  <c r="BG310" i="3"/>
  <c r="BF310" i="3"/>
  <c r="BE310" i="3"/>
  <c r="T310" i="3"/>
  <c r="R310" i="3"/>
  <c r="P310" i="3"/>
  <c r="BK310" i="3"/>
  <c r="J310" i="3"/>
  <c r="BI306" i="3"/>
  <c r="BH306" i="3"/>
  <c r="BG306" i="3"/>
  <c r="BF306" i="3"/>
  <c r="BE306" i="3"/>
  <c r="T306" i="3"/>
  <c r="R306" i="3"/>
  <c r="P306" i="3"/>
  <c r="BK306" i="3"/>
  <c r="J306" i="3"/>
  <c r="BI302" i="3"/>
  <c r="BH302" i="3"/>
  <c r="BG302" i="3"/>
  <c r="BF302" i="3"/>
  <c r="BE302" i="3"/>
  <c r="T302" i="3"/>
  <c r="R302" i="3"/>
  <c r="P302" i="3"/>
  <c r="BK302" i="3"/>
  <c r="J302" i="3"/>
  <c r="BI297" i="3"/>
  <c r="BH297" i="3"/>
  <c r="BG297" i="3"/>
  <c r="BF297" i="3"/>
  <c r="T297" i="3"/>
  <c r="R297" i="3"/>
  <c r="P297" i="3"/>
  <c r="BK297" i="3"/>
  <c r="J297" i="3"/>
  <c r="BE297" i="3" s="1"/>
  <c r="BI295" i="3"/>
  <c r="BH295" i="3"/>
  <c r="BG295" i="3"/>
  <c r="BF295" i="3"/>
  <c r="BE295" i="3"/>
  <c r="T295" i="3"/>
  <c r="R295" i="3"/>
  <c r="P295" i="3"/>
  <c r="BK295" i="3"/>
  <c r="J295" i="3"/>
  <c r="BI293" i="3"/>
  <c r="BH293" i="3"/>
  <c r="BG293" i="3"/>
  <c r="BF293" i="3"/>
  <c r="BE293" i="3"/>
  <c r="T293" i="3"/>
  <c r="R293" i="3"/>
  <c r="P293" i="3"/>
  <c r="BK293" i="3"/>
  <c r="J293" i="3"/>
  <c r="BI290" i="3"/>
  <c r="BH290" i="3"/>
  <c r="BG290" i="3"/>
  <c r="BF290" i="3"/>
  <c r="BE290" i="3"/>
  <c r="T290" i="3"/>
  <c r="R290" i="3"/>
  <c r="P290" i="3"/>
  <c r="BK290" i="3"/>
  <c r="J290" i="3"/>
  <c r="BI289" i="3"/>
  <c r="BH289" i="3"/>
  <c r="BG289" i="3"/>
  <c r="BF289" i="3"/>
  <c r="T289" i="3"/>
  <c r="R289" i="3"/>
  <c r="P289" i="3"/>
  <c r="BK289" i="3"/>
  <c r="J289" i="3"/>
  <c r="BE289" i="3" s="1"/>
  <c r="BI286" i="3"/>
  <c r="BH286" i="3"/>
  <c r="BG286" i="3"/>
  <c r="BF286" i="3"/>
  <c r="BE286" i="3"/>
  <c r="T286" i="3"/>
  <c r="R286" i="3"/>
  <c r="P286" i="3"/>
  <c r="BK286" i="3"/>
  <c r="J286" i="3"/>
  <c r="BI284" i="3"/>
  <c r="BH284" i="3"/>
  <c r="BG284" i="3"/>
  <c r="BF284" i="3"/>
  <c r="BE284" i="3"/>
  <c r="T284" i="3"/>
  <c r="R284" i="3"/>
  <c r="P284" i="3"/>
  <c r="BK284" i="3"/>
  <c r="J284" i="3"/>
  <c r="BI281" i="3"/>
  <c r="BH281" i="3"/>
  <c r="BG281" i="3"/>
  <c r="BF281" i="3"/>
  <c r="BE281" i="3"/>
  <c r="T281" i="3"/>
  <c r="R281" i="3"/>
  <c r="P281" i="3"/>
  <c r="BK281" i="3"/>
  <c r="J281" i="3"/>
  <c r="BI279" i="3"/>
  <c r="BH279" i="3"/>
  <c r="BG279" i="3"/>
  <c r="BF279" i="3"/>
  <c r="T279" i="3"/>
  <c r="R279" i="3"/>
  <c r="R278" i="3" s="1"/>
  <c r="P279" i="3"/>
  <c r="BK279" i="3"/>
  <c r="BK278" i="3" s="1"/>
  <c r="J278" i="3" s="1"/>
  <c r="J62" i="3" s="1"/>
  <c r="J279" i="3"/>
  <c r="BE279" i="3" s="1"/>
  <c r="BI270" i="3"/>
  <c r="BH270" i="3"/>
  <c r="BG270" i="3"/>
  <c r="BF270" i="3"/>
  <c r="T270" i="3"/>
  <c r="R270" i="3"/>
  <c r="P270" i="3"/>
  <c r="BK270" i="3"/>
  <c r="J270" i="3"/>
  <c r="BE270" i="3" s="1"/>
  <c r="BI266" i="3"/>
  <c r="BH266" i="3"/>
  <c r="BG266" i="3"/>
  <c r="BF266" i="3"/>
  <c r="BE266" i="3"/>
  <c r="T266" i="3"/>
  <c r="R266" i="3"/>
  <c r="P266" i="3"/>
  <c r="BK266" i="3"/>
  <c r="J266" i="3"/>
  <c r="BI262" i="3"/>
  <c r="BH262" i="3"/>
  <c r="BG262" i="3"/>
  <c r="BF262" i="3"/>
  <c r="T262" i="3"/>
  <c r="R262" i="3"/>
  <c r="P262" i="3"/>
  <c r="BK262" i="3"/>
  <c r="J262" i="3"/>
  <c r="BE262" i="3" s="1"/>
  <c r="BI258" i="3"/>
  <c r="BH258" i="3"/>
  <c r="BG258" i="3"/>
  <c r="BF258" i="3"/>
  <c r="T258" i="3"/>
  <c r="R258" i="3"/>
  <c r="P258" i="3"/>
  <c r="BK258" i="3"/>
  <c r="J258" i="3"/>
  <c r="BE258" i="3" s="1"/>
  <c r="BI256" i="3"/>
  <c r="BH256" i="3"/>
  <c r="BG256" i="3"/>
  <c r="BF256" i="3"/>
  <c r="T256" i="3"/>
  <c r="R256" i="3"/>
  <c r="P256" i="3"/>
  <c r="BK256" i="3"/>
  <c r="J256" i="3"/>
  <c r="BE256" i="3" s="1"/>
  <c r="BI253" i="3"/>
  <c r="BH253" i="3"/>
  <c r="BG253" i="3"/>
  <c r="BF253" i="3"/>
  <c r="BE253" i="3"/>
  <c r="T253" i="3"/>
  <c r="R253" i="3"/>
  <c r="P253" i="3"/>
  <c r="BK253" i="3"/>
  <c r="J253" i="3"/>
  <c r="BI250" i="3"/>
  <c r="BH250" i="3"/>
  <c r="BG250" i="3"/>
  <c r="BF250" i="3"/>
  <c r="T250" i="3"/>
  <c r="R250" i="3"/>
  <c r="P250" i="3"/>
  <c r="BK250" i="3"/>
  <c r="J250" i="3"/>
  <c r="BE250" i="3" s="1"/>
  <c r="BI248" i="3"/>
  <c r="BH248" i="3"/>
  <c r="BG248" i="3"/>
  <c r="BF248" i="3"/>
  <c r="T248" i="3"/>
  <c r="T247" i="3" s="1"/>
  <c r="R248" i="3"/>
  <c r="P248" i="3"/>
  <c r="BK248" i="3"/>
  <c r="BK247" i="3" s="1"/>
  <c r="J247" i="3" s="1"/>
  <c r="J61" i="3" s="1"/>
  <c r="J248" i="3"/>
  <c r="BE248" i="3" s="1"/>
  <c r="BI244" i="3"/>
  <c r="BH244" i="3"/>
  <c r="BG244" i="3"/>
  <c r="BF244" i="3"/>
  <c r="BE244" i="3"/>
  <c r="T244" i="3"/>
  <c r="R244" i="3"/>
  <c r="P244" i="3"/>
  <c r="BK244" i="3"/>
  <c r="J244" i="3"/>
  <c r="BI233" i="3"/>
  <c r="BH233" i="3"/>
  <c r="BG233" i="3"/>
  <c r="BF233" i="3"/>
  <c r="BE233" i="3"/>
  <c r="T233" i="3"/>
  <c r="R233" i="3"/>
  <c r="P233" i="3"/>
  <c r="BK233" i="3"/>
  <c r="J233" i="3"/>
  <c r="BI228" i="3"/>
  <c r="BH228" i="3"/>
  <c r="BG228" i="3"/>
  <c r="BF228" i="3"/>
  <c r="T228" i="3"/>
  <c r="R228" i="3"/>
  <c r="P228" i="3"/>
  <c r="BK228" i="3"/>
  <c r="J228" i="3"/>
  <c r="BE228" i="3" s="1"/>
  <c r="BI224" i="3"/>
  <c r="BH224" i="3"/>
  <c r="BG224" i="3"/>
  <c r="BF224" i="3"/>
  <c r="BE224" i="3"/>
  <c r="T224" i="3"/>
  <c r="R224" i="3"/>
  <c r="P224" i="3"/>
  <c r="BK224" i="3"/>
  <c r="J224" i="3"/>
  <c r="BI220" i="3"/>
  <c r="BH220" i="3"/>
  <c r="BG220" i="3"/>
  <c r="BF220" i="3"/>
  <c r="BE220" i="3"/>
  <c r="T220" i="3"/>
  <c r="R220" i="3"/>
  <c r="P220" i="3"/>
  <c r="BK220" i="3"/>
  <c r="J220" i="3"/>
  <c r="BI210" i="3"/>
  <c r="BH210" i="3"/>
  <c r="BG210" i="3"/>
  <c r="BF210" i="3"/>
  <c r="BE210" i="3"/>
  <c r="T210" i="3"/>
  <c r="R210" i="3"/>
  <c r="P210" i="3"/>
  <c r="BK210" i="3"/>
  <c r="J210" i="3"/>
  <c r="BI208" i="3"/>
  <c r="BH208" i="3"/>
  <c r="BG208" i="3"/>
  <c r="BF208" i="3"/>
  <c r="T208" i="3"/>
  <c r="R208" i="3"/>
  <c r="P208" i="3"/>
  <c r="BK208" i="3"/>
  <c r="J208" i="3"/>
  <c r="BE208" i="3" s="1"/>
  <c r="BI203" i="3"/>
  <c r="BH203" i="3"/>
  <c r="BG203" i="3"/>
  <c r="BF203" i="3"/>
  <c r="BE203" i="3"/>
  <c r="T203" i="3"/>
  <c r="R203" i="3"/>
  <c r="P203" i="3"/>
  <c r="BK203" i="3"/>
  <c r="J203" i="3"/>
  <c r="BI194" i="3"/>
  <c r="BH194" i="3"/>
  <c r="BG194" i="3"/>
  <c r="BF194" i="3"/>
  <c r="BE194" i="3"/>
  <c r="T194" i="3"/>
  <c r="R194" i="3"/>
  <c r="P194" i="3"/>
  <c r="BK194" i="3"/>
  <c r="J194" i="3"/>
  <c r="BI190" i="3"/>
  <c r="BH190" i="3"/>
  <c r="BG190" i="3"/>
  <c r="BF190" i="3"/>
  <c r="BE190" i="3"/>
  <c r="T190" i="3"/>
  <c r="R190" i="3"/>
  <c r="P190" i="3"/>
  <c r="BK190" i="3"/>
  <c r="J190" i="3"/>
  <c r="BI188" i="3"/>
  <c r="BH188" i="3"/>
  <c r="BG188" i="3"/>
  <c r="BF188" i="3"/>
  <c r="T188" i="3"/>
  <c r="R188" i="3"/>
  <c r="P188" i="3"/>
  <c r="BK188" i="3"/>
  <c r="J188" i="3"/>
  <c r="BE188" i="3" s="1"/>
  <c r="BI185" i="3"/>
  <c r="BH185" i="3"/>
  <c r="BG185" i="3"/>
  <c r="BF185" i="3"/>
  <c r="BE185" i="3"/>
  <c r="T185" i="3"/>
  <c r="R185" i="3"/>
  <c r="P185" i="3"/>
  <c r="BK185" i="3"/>
  <c r="J185" i="3"/>
  <c r="BI182" i="3"/>
  <c r="BH182" i="3"/>
  <c r="BG182" i="3"/>
  <c r="BF182" i="3"/>
  <c r="BE182" i="3"/>
  <c r="T182" i="3"/>
  <c r="R182" i="3"/>
  <c r="P182" i="3"/>
  <c r="BK182" i="3"/>
  <c r="J182" i="3"/>
  <c r="BI178" i="3"/>
  <c r="BH178" i="3"/>
  <c r="BG178" i="3"/>
  <c r="BF178" i="3"/>
  <c r="BE178" i="3"/>
  <c r="T178" i="3"/>
  <c r="R178" i="3"/>
  <c r="P178" i="3"/>
  <c r="BK178" i="3"/>
  <c r="J178" i="3"/>
  <c r="BI173" i="3"/>
  <c r="BH173" i="3"/>
  <c r="BG173" i="3"/>
  <c r="BF173" i="3"/>
  <c r="T173" i="3"/>
  <c r="R173" i="3"/>
  <c r="P173" i="3"/>
  <c r="BK173" i="3"/>
  <c r="J173" i="3"/>
  <c r="BE173" i="3" s="1"/>
  <c r="BI170" i="3"/>
  <c r="BH170" i="3"/>
  <c r="BG170" i="3"/>
  <c r="BF170" i="3"/>
  <c r="BE170" i="3"/>
  <c r="T170" i="3"/>
  <c r="R170" i="3"/>
  <c r="P170" i="3"/>
  <c r="BK170" i="3"/>
  <c r="J170" i="3"/>
  <c r="BI168" i="3"/>
  <c r="BH168" i="3"/>
  <c r="BG168" i="3"/>
  <c r="BF168" i="3"/>
  <c r="BE168" i="3"/>
  <c r="T168" i="3"/>
  <c r="R168" i="3"/>
  <c r="P168" i="3"/>
  <c r="BK168" i="3"/>
  <c r="J168" i="3"/>
  <c r="BI165" i="3"/>
  <c r="BH165" i="3"/>
  <c r="BG165" i="3"/>
  <c r="BF165" i="3"/>
  <c r="BE165" i="3"/>
  <c r="T165" i="3"/>
  <c r="R165" i="3"/>
  <c r="P165" i="3"/>
  <c r="BK165" i="3"/>
  <c r="J165" i="3"/>
  <c r="BI164" i="3"/>
  <c r="BH164" i="3"/>
  <c r="BG164" i="3"/>
  <c r="BF164" i="3"/>
  <c r="T164" i="3"/>
  <c r="R164" i="3"/>
  <c r="P164" i="3"/>
  <c r="BK164" i="3"/>
  <c r="J164" i="3"/>
  <c r="BE164" i="3" s="1"/>
  <c r="BI161" i="3"/>
  <c r="BH161" i="3"/>
  <c r="BG161" i="3"/>
  <c r="BF161" i="3"/>
  <c r="BE161" i="3"/>
  <c r="T161" i="3"/>
  <c r="R161" i="3"/>
  <c r="P161" i="3"/>
  <c r="BK161" i="3"/>
  <c r="J161" i="3"/>
  <c r="BI159" i="3"/>
  <c r="BH159" i="3"/>
  <c r="BG159" i="3"/>
  <c r="BF159" i="3"/>
  <c r="BE159" i="3"/>
  <c r="T159" i="3"/>
  <c r="R159" i="3"/>
  <c r="P159" i="3"/>
  <c r="BK159" i="3"/>
  <c r="J159" i="3"/>
  <c r="BI156" i="3"/>
  <c r="BH156" i="3"/>
  <c r="BG156" i="3"/>
  <c r="BF156" i="3"/>
  <c r="BE156" i="3"/>
  <c r="T156" i="3"/>
  <c r="R156" i="3"/>
  <c r="P156" i="3"/>
  <c r="BK156" i="3"/>
  <c r="J156" i="3"/>
  <c r="BI154" i="3"/>
  <c r="BH154" i="3"/>
  <c r="BG154" i="3"/>
  <c r="BF154" i="3"/>
  <c r="BE154" i="3"/>
  <c r="T154" i="3"/>
  <c r="R154" i="3"/>
  <c r="P154" i="3"/>
  <c r="BK154" i="3"/>
  <c r="J154" i="3"/>
  <c r="BI152" i="3"/>
  <c r="BH152" i="3"/>
  <c r="BG152" i="3"/>
  <c r="BF152" i="3"/>
  <c r="BE152" i="3"/>
  <c r="T152" i="3"/>
  <c r="R152" i="3"/>
  <c r="P152" i="3"/>
  <c r="BK152" i="3"/>
  <c r="J152" i="3"/>
  <c r="BI149" i="3"/>
  <c r="BH149" i="3"/>
  <c r="BG149" i="3"/>
  <c r="BF149" i="3"/>
  <c r="BE149" i="3"/>
  <c r="T149" i="3"/>
  <c r="R149" i="3"/>
  <c r="P149" i="3"/>
  <c r="BK149" i="3"/>
  <c r="J149" i="3"/>
  <c r="BI144" i="3"/>
  <c r="BH144" i="3"/>
  <c r="BG144" i="3"/>
  <c r="BF144" i="3"/>
  <c r="BE144" i="3"/>
  <c r="T144" i="3"/>
  <c r="T143" i="3" s="1"/>
  <c r="R144" i="3"/>
  <c r="P144" i="3"/>
  <c r="BK144" i="3"/>
  <c r="J144" i="3"/>
  <c r="BI140" i="3"/>
  <c r="BH140" i="3"/>
  <c r="BG140" i="3"/>
  <c r="BF140" i="3"/>
  <c r="T140" i="3"/>
  <c r="R140" i="3"/>
  <c r="P140" i="3"/>
  <c r="BK140" i="3"/>
  <c r="J140" i="3"/>
  <c r="BE140" i="3" s="1"/>
  <c r="BI137" i="3"/>
  <c r="BH137" i="3"/>
  <c r="BG137" i="3"/>
  <c r="BF137" i="3"/>
  <c r="T137" i="3"/>
  <c r="R137" i="3"/>
  <c r="P137" i="3"/>
  <c r="BK137" i="3"/>
  <c r="J137" i="3"/>
  <c r="BE137" i="3" s="1"/>
  <c r="BI134" i="3"/>
  <c r="BH134" i="3"/>
  <c r="BG134" i="3"/>
  <c r="BF134" i="3"/>
  <c r="T134" i="3"/>
  <c r="R134" i="3"/>
  <c r="P134" i="3"/>
  <c r="BK134" i="3"/>
  <c r="J134" i="3"/>
  <c r="BE134" i="3" s="1"/>
  <c r="BI132" i="3"/>
  <c r="BH132" i="3"/>
  <c r="BG132" i="3"/>
  <c r="BF132" i="3"/>
  <c r="T132" i="3"/>
  <c r="R132" i="3"/>
  <c r="P132" i="3"/>
  <c r="BK132" i="3"/>
  <c r="J132" i="3"/>
  <c r="BE132" i="3" s="1"/>
  <c r="BI130" i="3"/>
  <c r="BH130" i="3"/>
  <c r="BG130" i="3"/>
  <c r="BF130" i="3"/>
  <c r="T130" i="3"/>
  <c r="T129" i="3" s="1"/>
  <c r="R130" i="3"/>
  <c r="R129" i="3" s="1"/>
  <c r="P130" i="3"/>
  <c r="BK130" i="3"/>
  <c r="J130" i="3"/>
  <c r="BE130" i="3" s="1"/>
  <c r="BI127" i="3"/>
  <c r="BH127" i="3"/>
  <c r="BG127" i="3"/>
  <c r="BF127" i="3"/>
  <c r="BE127" i="3"/>
  <c r="T127" i="3"/>
  <c r="R127" i="3"/>
  <c r="P127" i="3"/>
  <c r="BK127" i="3"/>
  <c r="J127" i="3"/>
  <c r="BI124" i="3"/>
  <c r="BH124" i="3"/>
  <c r="BG124" i="3"/>
  <c r="BF124" i="3"/>
  <c r="BE124" i="3"/>
  <c r="T124" i="3"/>
  <c r="R124" i="3"/>
  <c r="P124" i="3"/>
  <c r="BK124" i="3"/>
  <c r="J124" i="3"/>
  <c r="BI121" i="3"/>
  <c r="BH121" i="3"/>
  <c r="BG121" i="3"/>
  <c r="BF121" i="3"/>
  <c r="T121" i="3"/>
  <c r="R121" i="3"/>
  <c r="P121" i="3"/>
  <c r="BK121" i="3"/>
  <c r="J121" i="3"/>
  <c r="BE121" i="3" s="1"/>
  <c r="BI117" i="3"/>
  <c r="BH117" i="3"/>
  <c r="BG117" i="3"/>
  <c r="BF117" i="3"/>
  <c r="BE117" i="3"/>
  <c r="T117" i="3"/>
  <c r="R117" i="3"/>
  <c r="P117" i="3"/>
  <c r="BK117" i="3"/>
  <c r="J117" i="3"/>
  <c r="BI114" i="3"/>
  <c r="BH114" i="3"/>
  <c r="BG114" i="3"/>
  <c r="BF114" i="3"/>
  <c r="BE114" i="3"/>
  <c r="T114" i="3"/>
  <c r="R114" i="3"/>
  <c r="P114" i="3"/>
  <c r="BK114" i="3"/>
  <c r="J114" i="3"/>
  <c r="BI109" i="3"/>
  <c r="BH109" i="3"/>
  <c r="BG109" i="3"/>
  <c r="BF109" i="3"/>
  <c r="T109" i="3"/>
  <c r="R109" i="3"/>
  <c r="P109" i="3"/>
  <c r="BK109" i="3"/>
  <c r="J109" i="3"/>
  <c r="BE109" i="3" s="1"/>
  <c r="BI106" i="3"/>
  <c r="BH106" i="3"/>
  <c r="F33" i="3" s="1"/>
  <c r="BC53" i="1" s="1"/>
  <c r="BG106" i="3"/>
  <c r="BF106" i="3"/>
  <c r="T106" i="3"/>
  <c r="T105" i="3" s="1"/>
  <c r="R106" i="3"/>
  <c r="P106" i="3"/>
  <c r="BK106" i="3"/>
  <c r="BK105" i="3" s="1"/>
  <c r="J105" i="3" s="1"/>
  <c r="J58" i="3" s="1"/>
  <c r="J106" i="3"/>
  <c r="BE106" i="3" s="1"/>
  <c r="F100" i="3"/>
  <c r="J99" i="3"/>
  <c r="F99" i="3"/>
  <c r="F97" i="3"/>
  <c r="E95" i="3"/>
  <c r="E93" i="3"/>
  <c r="J51" i="3"/>
  <c r="F51" i="3"/>
  <c r="F49" i="3"/>
  <c r="E47" i="3"/>
  <c r="J18" i="3"/>
  <c r="E18" i="3"/>
  <c r="F52" i="3" s="1"/>
  <c r="J17" i="3"/>
  <c r="J12" i="3"/>
  <c r="J49" i="3" s="1"/>
  <c r="E7" i="3"/>
  <c r="E45" i="3" s="1"/>
  <c r="T381" i="2"/>
  <c r="R381" i="2"/>
  <c r="BK351" i="2"/>
  <c r="J351" i="2" s="1"/>
  <c r="J79" i="2" s="1"/>
  <c r="AY52" i="1"/>
  <c r="AX52" i="1"/>
  <c r="BI391" i="2"/>
  <c r="BH391" i="2"/>
  <c r="BG391" i="2"/>
  <c r="BF391" i="2"/>
  <c r="BE391" i="2"/>
  <c r="T391" i="2"/>
  <c r="T390" i="2" s="1"/>
  <c r="R391" i="2"/>
  <c r="R390" i="2" s="1"/>
  <c r="P391" i="2"/>
  <c r="P390" i="2" s="1"/>
  <c r="BK391" i="2"/>
  <c r="BK390" i="2" s="1"/>
  <c r="J390" i="2" s="1"/>
  <c r="J82" i="2" s="1"/>
  <c r="J391" i="2"/>
  <c r="BI388" i="2"/>
  <c r="BH388" i="2"/>
  <c r="BG388" i="2"/>
  <c r="BF388" i="2"/>
  <c r="T388" i="2"/>
  <c r="R388" i="2"/>
  <c r="P388" i="2"/>
  <c r="BK388" i="2"/>
  <c r="J388" i="2"/>
  <c r="BE388" i="2" s="1"/>
  <c r="BI385" i="2"/>
  <c r="BH385" i="2"/>
  <c r="BG385" i="2"/>
  <c r="BF385" i="2"/>
  <c r="T385" i="2"/>
  <c r="T384" i="2" s="1"/>
  <c r="R385" i="2"/>
  <c r="R384" i="2" s="1"/>
  <c r="P385" i="2"/>
  <c r="P384" i="2" s="1"/>
  <c r="BK385" i="2"/>
  <c r="BK384" i="2" s="1"/>
  <c r="J384" i="2" s="1"/>
  <c r="J81" i="2" s="1"/>
  <c r="J385" i="2"/>
  <c r="BE385" i="2" s="1"/>
  <c r="BI382" i="2"/>
  <c r="BH382" i="2"/>
  <c r="BG382" i="2"/>
  <c r="BF382" i="2"/>
  <c r="BE382" i="2"/>
  <c r="T382" i="2"/>
  <c r="R382" i="2"/>
  <c r="P382" i="2"/>
  <c r="P381" i="2" s="1"/>
  <c r="BK382" i="2"/>
  <c r="BK381" i="2" s="1"/>
  <c r="J381" i="2" s="1"/>
  <c r="J80" i="2" s="1"/>
  <c r="J382" i="2"/>
  <c r="BI377" i="2"/>
  <c r="BH377" i="2"/>
  <c r="BG377" i="2"/>
  <c r="BF377" i="2"/>
  <c r="T377" i="2"/>
  <c r="R377" i="2"/>
  <c r="P377" i="2"/>
  <c r="BK377" i="2"/>
  <c r="J377" i="2"/>
  <c r="BE377" i="2" s="1"/>
  <c r="BI371" i="2"/>
  <c r="BH371" i="2"/>
  <c r="BG371" i="2"/>
  <c r="BF371" i="2"/>
  <c r="T371" i="2"/>
  <c r="R371" i="2"/>
  <c r="P371" i="2"/>
  <c r="BK371" i="2"/>
  <c r="J371" i="2"/>
  <c r="BE371" i="2" s="1"/>
  <c r="BI369" i="2"/>
  <c r="BH369" i="2"/>
  <c r="BG369" i="2"/>
  <c r="BF369" i="2"/>
  <c r="T369" i="2"/>
  <c r="R369" i="2"/>
  <c r="P369" i="2"/>
  <c r="BK369" i="2"/>
  <c r="J369" i="2"/>
  <c r="BE369" i="2" s="1"/>
  <c r="BI366" i="2"/>
  <c r="BH366" i="2"/>
  <c r="BG366" i="2"/>
  <c r="BF366" i="2"/>
  <c r="T366" i="2"/>
  <c r="R366" i="2"/>
  <c r="P366" i="2"/>
  <c r="BK366" i="2"/>
  <c r="J366" i="2"/>
  <c r="BE366" i="2" s="1"/>
  <c r="BI364" i="2"/>
  <c r="BH364" i="2"/>
  <c r="BG364" i="2"/>
  <c r="BF364" i="2"/>
  <c r="T364" i="2"/>
  <c r="R364" i="2"/>
  <c r="P364" i="2"/>
  <c r="BK364" i="2"/>
  <c r="J364" i="2"/>
  <c r="BE364" i="2" s="1"/>
  <c r="BI360" i="2"/>
  <c r="BH360" i="2"/>
  <c r="BG360" i="2"/>
  <c r="BF360" i="2"/>
  <c r="T360" i="2"/>
  <c r="R360" i="2"/>
  <c r="P360" i="2"/>
  <c r="BK360" i="2"/>
  <c r="J360" i="2"/>
  <c r="BE360" i="2" s="1"/>
  <c r="BI356" i="2"/>
  <c r="BH356" i="2"/>
  <c r="BG356" i="2"/>
  <c r="BF356" i="2"/>
  <c r="T356" i="2"/>
  <c r="T351" i="2" s="1"/>
  <c r="R356" i="2"/>
  <c r="P356" i="2"/>
  <c r="BK356" i="2"/>
  <c r="J356" i="2"/>
  <c r="BE356" i="2" s="1"/>
  <c r="BI352" i="2"/>
  <c r="BH352" i="2"/>
  <c r="BG352" i="2"/>
  <c r="BF352" i="2"/>
  <c r="T352" i="2"/>
  <c r="R352" i="2"/>
  <c r="R351" i="2" s="1"/>
  <c r="P352" i="2"/>
  <c r="P351" i="2" s="1"/>
  <c r="BK352" i="2"/>
  <c r="J352" i="2"/>
  <c r="BE352" i="2" s="1"/>
  <c r="BI347" i="2"/>
  <c r="BH347" i="2"/>
  <c r="BG347" i="2"/>
  <c r="BF347" i="2"/>
  <c r="BE347" i="2"/>
  <c r="T347" i="2"/>
  <c r="R347" i="2"/>
  <c r="P347" i="2"/>
  <c r="BK347" i="2"/>
  <c r="J347" i="2"/>
  <c r="BI344" i="2"/>
  <c r="BH344" i="2"/>
  <c r="BG344" i="2"/>
  <c r="BF344" i="2"/>
  <c r="T344" i="2"/>
  <c r="R344" i="2"/>
  <c r="P344" i="2"/>
  <c r="BK344" i="2"/>
  <c r="J344" i="2"/>
  <c r="BE344" i="2" s="1"/>
  <c r="BI341" i="2"/>
  <c r="BH341" i="2"/>
  <c r="BG341" i="2"/>
  <c r="BF341" i="2"/>
  <c r="BE341" i="2"/>
  <c r="T341" i="2"/>
  <c r="T340" i="2" s="1"/>
  <c r="R341" i="2"/>
  <c r="R340" i="2" s="1"/>
  <c r="P341" i="2"/>
  <c r="P340" i="2" s="1"/>
  <c r="BK341" i="2"/>
  <c r="BK340" i="2" s="1"/>
  <c r="J340" i="2" s="1"/>
  <c r="J78" i="2" s="1"/>
  <c r="J341" i="2"/>
  <c r="BI339" i="2"/>
  <c r="BH339" i="2"/>
  <c r="BG339" i="2"/>
  <c r="BF339" i="2"/>
  <c r="T339" i="2"/>
  <c r="R339" i="2"/>
  <c r="P339" i="2"/>
  <c r="BK339" i="2"/>
  <c r="J339" i="2"/>
  <c r="BE339" i="2" s="1"/>
  <c r="BI337" i="2"/>
  <c r="BH337" i="2"/>
  <c r="BG337" i="2"/>
  <c r="BF337" i="2"/>
  <c r="BE337" i="2"/>
  <c r="T337" i="2"/>
  <c r="R337" i="2"/>
  <c r="P337" i="2"/>
  <c r="P335" i="2" s="1"/>
  <c r="BK337" i="2"/>
  <c r="J337" i="2"/>
  <c r="BI336" i="2"/>
  <c r="BH336" i="2"/>
  <c r="BG336" i="2"/>
  <c r="BF336" i="2"/>
  <c r="T336" i="2"/>
  <c r="T335" i="2" s="1"/>
  <c r="R336" i="2"/>
  <c r="R335" i="2" s="1"/>
  <c r="P336" i="2"/>
  <c r="BK336" i="2"/>
  <c r="BK335" i="2" s="1"/>
  <c r="J335" i="2" s="1"/>
  <c r="J77" i="2" s="1"/>
  <c r="J336" i="2"/>
  <c r="BE336" i="2" s="1"/>
  <c r="BI331" i="2"/>
  <c r="BH331" i="2"/>
  <c r="BG331" i="2"/>
  <c r="BF331" i="2"/>
  <c r="T331" i="2"/>
  <c r="R331" i="2"/>
  <c r="R322" i="2" s="1"/>
  <c r="P331" i="2"/>
  <c r="BK331" i="2"/>
  <c r="J331" i="2"/>
  <c r="BE331" i="2" s="1"/>
  <c r="BI323" i="2"/>
  <c r="BH323" i="2"/>
  <c r="BG323" i="2"/>
  <c r="BF323" i="2"/>
  <c r="BE323" i="2"/>
  <c r="T323" i="2"/>
  <c r="T322" i="2" s="1"/>
  <c r="R323" i="2"/>
  <c r="P323" i="2"/>
  <c r="P322" i="2" s="1"/>
  <c r="BK323" i="2"/>
  <c r="BK322" i="2" s="1"/>
  <c r="J322" i="2" s="1"/>
  <c r="J76" i="2" s="1"/>
  <c r="J323" i="2"/>
  <c r="BI320" i="2"/>
  <c r="BH320" i="2"/>
  <c r="BG320" i="2"/>
  <c r="BF320" i="2"/>
  <c r="T320" i="2"/>
  <c r="T319" i="2" s="1"/>
  <c r="R320" i="2"/>
  <c r="R319" i="2" s="1"/>
  <c r="P320" i="2"/>
  <c r="P319" i="2" s="1"/>
  <c r="BK320" i="2"/>
  <c r="BK319" i="2" s="1"/>
  <c r="J319" i="2" s="1"/>
  <c r="J75" i="2" s="1"/>
  <c r="J320" i="2"/>
  <c r="BE320" i="2" s="1"/>
  <c r="BI317" i="2"/>
  <c r="BH317" i="2"/>
  <c r="BG317" i="2"/>
  <c r="BF317" i="2"/>
  <c r="T317" i="2"/>
  <c r="R317" i="2"/>
  <c r="P317" i="2"/>
  <c r="BK317" i="2"/>
  <c r="J317" i="2"/>
  <c r="BE317" i="2" s="1"/>
  <c r="BI315" i="2"/>
  <c r="BH315" i="2"/>
  <c r="BG315" i="2"/>
  <c r="BF315" i="2"/>
  <c r="BE315" i="2"/>
  <c r="T315" i="2"/>
  <c r="T314" i="2" s="1"/>
  <c r="R315" i="2"/>
  <c r="R314" i="2" s="1"/>
  <c r="P315" i="2"/>
  <c r="P314" i="2" s="1"/>
  <c r="BK315" i="2"/>
  <c r="BK314" i="2" s="1"/>
  <c r="J314" i="2" s="1"/>
  <c r="J74" i="2" s="1"/>
  <c r="J315" i="2"/>
  <c r="BI313" i="2"/>
  <c r="BH313" i="2"/>
  <c r="BG313" i="2"/>
  <c r="BF313" i="2"/>
  <c r="T313" i="2"/>
  <c r="R313" i="2"/>
  <c r="P313" i="2"/>
  <c r="BK313" i="2"/>
  <c r="J313" i="2"/>
  <c r="BE313" i="2" s="1"/>
  <c r="BI311" i="2"/>
  <c r="BH311" i="2"/>
  <c r="BG311" i="2"/>
  <c r="BF311" i="2"/>
  <c r="T311" i="2"/>
  <c r="T310" i="2" s="1"/>
  <c r="R311" i="2"/>
  <c r="R310" i="2" s="1"/>
  <c r="P311" i="2"/>
  <c r="P310" i="2" s="1"/>
  <c r="BK311" i="2"/>
  <c r="BK310" i="2" s="1"/>
  <c r="J310" i="2" s="1"/>
  <c r="J73" i="2" s="1"/>
  <c r="J311" i="2"/>
  <c r="BE311" i="2" s="1"/>
  <c r="BI308" i="2"/>
  <c r="BH308" i="2"/>
  <c r="BG308" i="2"/>
  <c r="BF308" i="2"/>
  <c r="BE308" i="2"/>
  <c r="T308" i="2"/>
  <c r="R308" i="2"/>
  <c r="P308" i="2"/>
  <c r="BK308" i="2"/>
  <c r="J308" i="2"/>
  <c r="BI307" i="2"/>
  <c r="BH307" i="2"/>
  <c r="BG307" i="2"/>
  <c r="BF307" i="2"/>
  <c r="T307" i="2"/>
  <c r="T306" i="2" s="1"/>
  <c r="R307" i="2"/>
  <c r="R306" i="2" s="1"/>
  <c r="P307" i="2"/>
  <c r="P306" i="2" s="1"/>
  <c r="BK307" i="2"/>
  <c r="BK306" i="2" s="1"/>
  <c r="J306" i="2" s="1"/>
  <c r="J72" i="2" s="1"/>
  <c r="J307" i="2"/>
  <c r="BE307" i="2" s="1"/>
  <c r="BI303" i="2"/>
  <c r="BH303" i="2"/>
  <c r="BG303" i="2"/>
  <c r="BF303" i="2"/>
  <c r="T303" i="2"/>
  <c r="R303" i="2"/>
  <c r="P303" i="2"/>
  <c r="BK303" i="2"/>
  <c r="J303" i="2"/>
  <c r="BE303" i="2" s="1"/>
  <c r="BI301" i="2"/>
  <c r="BH301" i="2"/>
  <c r="BG301" i="2"/>
  <c r="BF301" i="2"/>
  <c r="T301" i="2"/>
  <c r="R301" i="2"/>
  <c r="P301" i="2"/>
  <c r="BK301" i="2"/>
  <c r="J301" i="2"/>
  <c r="BE301" i="2" s="1"/>
  <c r="BI298" i="2"/>
  <c r="BH298" i="2"/>
  <c r="BG298" i="2"/>
  <c r="BF298" i="2"/>
  <c r="T298" i="2"/>
  <c r="R298" i="2"/>
  <c r="P298" i="2"/>
  <c r="BK298" i="2"/>
  <c r="J298" i="2"/>
  <c r="BE298" i="2" s="1"/>
  <c r="BI295" i="2"/>
  <c r="BH295" i="2"/>
  <c r="BG295" i="2"/>
  <c r="BF295" i="2"/>
  <c r="T295" i="2"/>
  <c r="R295" i="2"/>
  <c r="P295" i="2"/>
  <c r="BK295" i="2"/>
  <c r="J295" i="2"/>
  <c r="BE295" i="2" s="1"/>
  <c r="BI292" i="2"/>
  <c r="BH292" i="2"/>
  <c r="BG292" i="2"/>
  <c r="BF292" i="2"/>
  <c r="BE292" i="2"/>
  <c r="T292" i="2"/>
  <c r="R292" i="2"/>
  <c r="P292" i="2"/>
  <c r="BK292" i="2"/>
  <c r="J292" i="2"/>
  <c r="BI290" i="2"/>
  <c r="BH290" i="2"/>
  <c r="BG290" i="2"/>
  <c r="BF290" i="2"/>
  <c r="T290" i="2"/>
  <c r="R290" i="2"/>
  <c r="P290" i="2"/>
  <c r="BK290" i="2"/>
  <c r="J290" i="2"/>
  <c r="BE290" i="2" s="1"/>
  <c r="BI287" i="2"/>
  <c r="BH287" i="2"/>
  <c r="BG287" i="2"/>
  <c r="BF287" i="2"/>
  <c r="BE287" i="2"/>
  <c r="T287" i="2"/>
  <c r="R287" i="2"/>
  <c r="P287" i="2"/>
  <c r="BK287" i="2"/>
  <c r="J287" i="2"/>
  <c r="BI284" i="2"/>
  <c r="BH284" i="2"/>
  <c r="BG284" i="2"/>
  <c r="BF284" i="2"/>
  <c r="T284" i="2"/>
  <c r="R284" i="2"/>
  <c r="P284" i="2"/>
  <c r="BK284" i="2"/>
  <c r="BK280" i="2" s="1"/>
  <c r="J280" i="2" s="1"/>
  <c r="J71" i="2" s="1"/>
  <c r="J284" i="2"/>
  <c r="BE284" i="2" s="1"/>
  <c r="BI281" i="2"/>
  <c r="BH281" i="2"/>
  <c r="BG281" i="2"/>
  <c r="BF281" i="2"/>
  <c r="BE281" i="2"/>
  <c r="T281" i="2"/>
  <c r="T280" i="2" s="1"/>
  <c r="R281" i="2"/>
  <c r="R280" i="2" s="1"/>
  <c r="P281" i="2"/>
  <c r="P280" i="2" s="1"/>
  <c r="BK281" i="2"/>
  <c r="J281" i="2"/>
  <c r="BI279" i="2"/>
  <c r="BH279" i="2"/>
  <c r="BG279" i="2"/>
  <c r="BF279" i="2"/>
  <c r="BE279" i="2"/>
  <c r="T279" i="2"/>
  <c r="T278" i="2" s="1"/>
  <c r="R279" i="2"/>
  <c r="R278" i="2" s="1"/>
  <c r="P279" i="2"/>
  <c r="P278" i="2" s="1"/>
  <c r="BK279" i="2"/>
  <c r="BK278" i="2" s="1"/>
  <c r="J278" i="2" s="1"/>
  <c r="J70" i="2" s="1"/>
  <c r="J279" i="2"/>
  <c r="BI274" i="2"/>
  <c r="BH274" i="2"/>
  <c r="BG274" i="2"/>
  <c r="BF274" i="2"/>
  <c r="T274" i="2"/>
  <c r="R274" i="2"/>
  <c r="P274" i="2"/>
  <c r="BK274" i="2"/>
  <c r="J274" i="2"/>
  <c r="BE274" i="2" s="1"/>
  <c r="BI272" i="2"/>
  <c r="BH272" i="2"/>
  <c r="BG272" i="2"/>
  <c r="BF272" i="2"/>
  <c r="BE272" i="2"/>
  <c r="T272" i="2"/>
  <c r="T271" i="2" s="1"/>
  <c r="R272" i="2"/>
  <c r="R271" i="2" s="1"/>
  <c r="P272" i="2"/>
  <c r="P271" i="2" s="1"/>
  <c r="BK272" i="2"/>
  <c r="BK271" i="2" s="1"/>
  <c r="J271" i="2" s="1"/>
  <c r="J69" i="2" s="1"/>
  <c r="J272" i="2"/>
  <c r="BI270" i="2"/>
  <c r="BH270" i="2"/>
  <c r="BG270" i="2"/>
  <c r="BF270" i="2"/>
  <c r="BE270" i="2"/>
  <c r="T270" i="2"/>
  <c r="R270" i="2"/>
  <c r="P270" i="2"/>
  <c r="BK270" i="2"/>
  <c r="J270" i="2"/>
  <c r="BI267" i="2"/>
  <c r="BH267" i="2"/>
  <c r="BG267" i="2"/>
  <c r="BF267" i="2"/>
  <c r="T267" i="2"/>
  <c r="R267" i="2"/>
  <c r="P267" i="2"/>
  <c r="BK267" i="2"/>
  <c r="J267" i="2"/>
  <c r="BE267" i="2" s="1"/>
  <c r="BI263" i="2"/>
  <c r="BH263" i="2"/>
  <c r="BG263" i="2"/>
  <c r="BF263" i="2"/>
  <c r="BE263" i="2"/>
  <c r="T263" i="2"/>
  <c r="R263" i="2"/>
  <c r="P263" i="2"/>
  <c r="BK263" i="2"/>
  <c r="J263" i="2"/>
  <c r="BI261" i="2"/>
  <c r="BH261" i="2"/>
  <c r="BG261" i="2"/>
  <c r="BF261" i="2"/>
  <c r="T261" i="2"/>
  <c r="T260" i="2" s="1"/>
  <c r="R261" i="2"/>
  <c r="R260" i="2" s="1"/>
  <c r="P261" i="2"/>
  <c r="P260" i="2" s="1"/>
  <c r="BK261" i="2"/>
  <c r="BK260" i="2" s="1"/>
  <c r="J260" i="2" s="1"/>
  <c r="J68" i="2" s="1"/>
  <c r="J261" i="2"/>
  <c r="BE261" i="2" s="1"/>
  <c r="BI259" i="2"/>
  <c r="BH259" i="2"/>
  <c r="BG259" i="2"/>
  <c r="BF259" i="2"/>
  <c r="BE259" i="2"/>
  <c r="T259" i="2"/>
  <c r="R259" i="2"/>
  <c r="P259" i="2"/>
  <c r="BK259" i="2"/>
  <c r="J259" i="2"/>
  <c r="BI258" i="2"/>
  <c r="BH258" i="2"/>
  <c r="BG258" i="2"/>
  <c r="BF258" i="2"/>
  <c r="T258" i="2"/>
  <c r="T254" i="2" s="1"/>
  <c r="R258" i="2"/>
  <c r="P258" i="2"/>
  <c r="BK258" i="2"/>
  <c r="J258" i="2"/>
  <c r="BE258" i="2" s="1"/>
  <c r="BI255" i="2"/>
  <c r="BH255" i="2"/>
  <c r="BG255" i="2"/>
  <c r="BF255" i="2"/>
  <c r="BE255" i="2"/>
  <c r="T255" i="2"/>
  <c r="R255" i="2"/>
  <c r="R254" i="2" s="1"/>
  <c r="P255" i="2"/>
  <c r="P254" i="2" s="1"/>
  <c r="BK255" i="2"/>
  <c r="BK254" i="2" s="1"/>
  <c r="J254" i="2" s="1"/>
  <c r="J67" i="2" s="1"/>
  <c r="J255" i="2"/>
  <c r="BI253" i="2"/>
  <c r="BH253" i="2"/>
  <c r="BG253" i="2"/>
  <c r="BF253" i="2"/>
  <c r="BE253" i="2"/>
  <c r="T253" i="2"/>
  <c r="R253" i="2"/>
  <c r="P253" i="2"/>
  <c r="BK253" i="2"/>
  <c r="J253" i="2"/>
  <c r="BI251" i="2"/>
  <c r="BH251" i="2"/>
  <c r="BG251" i="2"/>
  <c r="BF251" i="2"/>
  <c r="T251" i="2"/>
  <c r="R251" i="2"/>
  <c r="P251" i="2"/>
  <c r="BK251" i="2"/>
  <c r="J251" i="2"/>
  <c r="BE251" i="2" s="1"/>
  <c r="BI250" i="2"/>
  <c r="BH250" i="2"/>
  <c r="BG250" i="2"/>
  <c r="BF250" i="2"/>
  <c r="BE250" i="2"/>
  <c r="T250" i="2"/>
  <c r="R250" i="2"/>
  <c r="P250" i="2"/>
  <c r="BK250" i="2"/>
  <c r="J250" i="2"/>
  <c r="BI248" i="2"/>
  <c r="BH248" i="2"/>
  <c r="BG248" i="2"/>
  <c r="BF248" i="2"/>
  <c r="T248" i="2"/>
  <c r="R248" i="2"/>
  <c r="P248" i="2"/>
  <c r="BK248" i="2"/>
  <c r="J248" i="2"/>
  <c r="BE248" i="2" s="1"/>
  <c r="BI245" i="2"/>
  <c r="BH245" i="2"/>
  <c r="BG245" i="2"/>
  <c r="BF245" i="2"/>
  <c r="BE245" i="2"/>
  <c r="T245" i="2"/>
  <c r="T244" i="2" s="1"/>
  <c r="R245" i="2"/>
  <c r="R244" i="2" s="1"/>
  <c r="P245" i="2"/>
  <c r="P244" i="2" s="1"/>
  <c r="BK245" i="2"/>
  <c r="BK244" i="2" s="1"/>
  <c r="J244" i="2" s="1"/>
  <c r="J66" i="2" s="1"/>
  <c r="J245" i="2"/>
  <c r="BI242" i="2"/>
  <c r="BH242" i="2"/>
  <c r="BG242" i="2"/>
  <c r="BF242" i="2"/>
  <c r="T242" i="2"/>
  <c r="R242" i="2"/>
  <c r="P242" i="2"/>
  <c r="BK242" i="2"/>
  <c r="J242" i="2"/>
  <c r="BE242" i="2" s="1"/>
  <c r="BI239" i="2"/>
  <c r="BH239" i="2"/>
  <c r="BG239" i="2"/>
  <c r="BF239" i="2"/>
  <c r="T239" i="2"/>
  <c r="R239" i="2"/>
  <c r="P239" i="2"/>
  <c r="BK239" i="2"/>
  <c r="J239" i="2"/>
  <c r="BE239" i="2" s="1"/>
  <c r="BI237" i="2"/>
  <c r="BH237" i="2"/>
  <c r="BG237" i="2"/>
  <c r="BF237" i="2"/>
  <c r="T237" i="2"/>
  <c r="T236" i="2" s="1"/>
  <c r="T235" i="2" s="1"/>
  <c r="R237" i="2"/>
  <c r="R236" i="2" s="1"/>
  <c r="R235" i="2" s="1"/>
  <c r="P237" i="2"/>
  <c r="P236" i="2" s="1"/>
  <c r="BK237" i="2"/>
  <c r="BK236" i="2" s="1"/>
  <c r="J237" i="2"/>
  <c r="BE237" i="2" s="1"/>
  <c r="BI233" i="2"/>
  <c r="BH233" i="2"/>
  <c r="BG233" i="2"/>
  <c r="BF233" i="2"/>
  <c r="T233" i="2"/>
  <c r="T232" i="2" s="1"/>
  <c r="R233" i="2"/>
  <c r="R232" i="2" s="1"/>
  <c r="P233" i="2"/>
  <c r="P232" i="2" s="1"/>
  <c r="BK233" i="2"/>
  <c r="BK232" i="2" s="1"/>
  <c r="J232" i="2" s="1"/>
  <c r="J63" i="2" s="1"/>
  <c r="J233" i="2"/>
  <c r="BE233" i="2" s="1"/>
  <c r="BI229" i="2"/>
  <c r="BH229" i="2"/>
  <c r="BG229" i="2"/>
  <c r="BF229" i="2"/>
  <c r="T229" i="2"/>
  <c r="R229" i="2"/>
  <c r="P229" i="2"/>
  <c r="BK229" i="2"/>
  <c r="J229" i="2"/>
  <c r="BE229" i="2" s="1"/>
  <c r="BI226" i="2"/>
  <c r="BH226" i="2"/>
  <c r="BG226" i="2"/>
  <c r="BF226" i="2"/>
  <c r="BE226" i="2"/>
  <c r="T226" i="2"/>
  <c r="R226" i="2"/>
  <c r="P226" i="2"/>
  <c r="BK226" i="2"/>
  <c r="J226" i="2"/>
  <c r="BI223" i="2"/>
  <c r="BH223" i="2"/>
  <c r="BG223" i="2"/>
  <c r="BF223" i="2"/>
  <c r="T223" i="2"/>
  <c r="R223" i="2"/>
  <c r="P223" i="2"/>
  <c r="BK223" i="2"/>
  <c r="J223" i="2"/>
  <c r="BE223" i="2" s="1"/>
  <c r="BI220" i="2"/>
  <c r="BH220" i="2"/>
  <c r="BG220" i="2"/>
  <c r="BF220" i="2"/>
  <c r="BE220" i="2"/>
  <c r="T220" i="2"/>
  <c r="R220" i="2"/>
  <c r="P220" i="2"/>
  <c r="BK220" i="2"/>
  <c r="J220" i="2"/>
  <c r="BI216" i="2"/>
  <c r="BH216" i="2"/>
  <c r="BG216" i="2"/>
  <c r="BF216" i="2"/>
  <c r="T216" i="2"/>
  <c r="R216" i="2"/>
  <c r="P216" i="2"/>
  <c r="BK216" i="2"/>
  <c r="J216" i="2"/>
  <c r="BE216" i="2" s="1"/>
  <c r="BI213" i="2"/>
  <c r="BH213" i="2"/>
  <c r="BG213" i="2"/>
  <c r="BF213" i="2"/>
  <c r="BE213" i="2"/>
  <c r="T213" i="2"/>
  <c r="R213" i="2"/>
  <c r="P213" i="2"/>
  <c r="BK213" i="2"/>
  <c r="J213" i="2"/>
  <c r="BI210" i="2"/>
  <c r="BH210" i="2"/>
  <c r="BG210" i="2"/>
  <c r="BF210" i="2"/>
  <c r="T210" i="2"/>
  <c r="R210" i="2"/>
  <c r="P210" i="2"/>
  <c r="BK210" i="2"/>
  <c r="J210" i="2"/>
  <c r="BE210" i="2" s="1"/>
  <c r="BI208" i="2"/>
  <c r="BH208" i="2"/>
  <c r="BG208" i="2"/>
  <c r="BF208" i="2"/>
  <c r="BE208" i="2"/>
  <c r="T208" i="2"/>
  <c r="T207" i="2" s="1"/>
  <c r="R208" i="2"/>
  <c r="R207" i="2" s="1"/>
  <c r="P208" i="2"/>
  <c r="P207" i="2" s="1"/>
  <c r="BK208" i="2"/>
  <c r="BK207" i="2" s="1"/>
  <c r="J207" i="2" s="1"/>
  <c r="J62" i="2" s="1"/>
  <c r="J208" i="2"/>
  <c r="BI206" i="2"/>
  <c r="BH206" i="2"/>
  <c r="BG206" i="2"/>
  <c r="BF206" i="2"/>
  <c r="T206" i="2"/>
  <c r="R206" i="2"/>
  <c r="P206" i="2"/>
  <c r="BK206" i="2"/>
  <c r="J206" i="2"/>
  <c r="BE206" i="2" s="1"/>
  <c r="BI203" i="2"/>
  <c r="BH203" i="2"/>
  <c r="BG203" i="2"/>
  <c r="BF203" i="2"/>
  <c r="T203" i="2"/>
  <c r="R203" i="2"/>
  <c r="P203" i="2"/>
  <c r="BK203" i="2"/>
  <c r="J203" i="2"/>
  <c r="BE203" i="2" s="1"/>
  <c r="BI202" i="2"/>
  <c r="BH202" i="2"/>
  <c r="BG202" i="2"/>
  <c r="BF202" i="2"/>
  <c r="T202" i="2"/>
  <c r="R202" i="2"/>
  <c r="P202" i="2"/>
  <c r="BK202" i="2"/>
  <c r="J202" i="2"/>
  <c r="BE202" i="2" s="1"/>
  <c r="BI201" i="2"/>
  <c r="BH201" i="2"/>
  <c r="BG201" i="2"/>
  <c r="BF201" i="2"/>
  <c r="T201" i="2"/>
  <c r="R201" i="2"/>
  <c r="P201" i="2"/>
  <c r="BK201" i="2"/>
  <c r="J201" i="2"/>
  <c r="BE201" i="2" s="1"/>
  <c r="BI198" i="2"/>
  <c r="BH198" i="2"/>
  <c r="BG198" i="2"/>
  <c r="BF198" i="2"/>
  <c r="T198" i="2"/>
  <c r="R198" i="2"/>
  <c r="P198" i="2"/>
  <c r="BK198" i="2"/>
  <c r="J198" i="2"/>
  <c r="BE198" i="2" s="1"/>
  <c r="BI195" i="2"/>
  <c r="BH195" i="2"/>
  <c r="BG195" i="2"/>
  <c r="BF195" i="2"/>
  <c r="T195" i="2"/>
  <c r="R195" i="2"/>
  <c r="P195" i="2"/>
  <c r="BK195" i="2"/>
  <c r="J195" i="2"/>
  <c r="BE195" i="2" s="1"/>
  <c r="BI193" i="2"/>
  <c r="BH193" i="2"/>
  <c r="BG193" i="2"/>
  <c r="BF193" i="2"/>
  <c r="T193" i="2"/>
  <c r="R193" i="2"/>
  <c r="P193" i="2"/>
  <c r="BK193" i="2"/>
  <c r="J193" i="2"/>
  <c r="BE193" i="2" s="1"/>
  <c r="BI190" i="2"/>
  <c r="BH190" i="2"/>
  <c r="BG190" i="2"/>
  <c r="BF190" i="2"/>
  <c r="BE190" i="2"/>
  <c r="T190" i="2"/>
  <c r="R190" i="2"/>
  <c r="P190" i="2"/>
  <c r="BK190" i="2"/>
  <c r="J190" i="2"/>
  <c r="BI187" i="2"/>
  <c r="BH187" i="2"/>
  <c r="BG187" i="2"/>
  <c r="BF187" i="2"/>
  <c r="T187" i="2"/>
  <c r="R187" i="2"/>
  <c r="P187" i="2"/>
  <c r="BK187" i="2"/>
  <c r="J187" i="2"/>
  <c r="BE187" i="2" s="1"/>
  <c r="BI184" i="2"/>
  <c r="BH184" i="2"/>
  <c r="BG184" i="2"/>
  <c r="BF184" i="2"/>
  <c r="BE184" i="2"/>
  <c r="T184" i="2"/>
  <c r="R184" i="2"/>
  <c r="P184" i="2"/>
  <c r="BK184" i="2"/>
  <c r="J184" i="2"/>
  <c r="BI180" i="2"/>
  <c r="BH180" i="2"/>
  <c r="BG180" i="2"/>
  <c r="BF180" i="2"/>
  <c r="T180" i="2"/>
  <c r="R180" i="2"/>
  <c r="P180" i="2"/>
  <c r="BK180" i="2"/>
  <c r="J180" i="2"/>
  <c r="BE180" i="2" s="1"/>
  <c r="BI176" i="2"/>
  <c r="BH176" i="2"/>
  <c r="BG176" i="2"/>
  <c r="BF176" i="2"/>
  <c r="BE176" i="2"/>
  <c r="T176" i="2"/>
  <c r="R176" i="2"/>
  <c r="P176" i="2"/>
  <c r="BK176" i="2"/>
  <c r="J176" i="2"/>
  <c r="BI173" i="2"/>
  <c r="BH173" i="2"/>
  <c r="BG173" i="2"/>
  <c r="BF173" i="2"/>
  <c r="T173" i="2"/>
  <c r="R173" i="2"/>
  <c r="P173" i="2"/>
  <c r="BK173" i="2"/>
  <c r="J173" i="2"/>
  <c r="BE173" i="2" s="1"/>
  <c r="BI170" i="2"/>
  <c r="BH170" i="2"/>
  <c r="BG170" i="2"/>
  <c r="BF170" i="2"/>
  <c r="BE170" i="2"/>
  <c r="T170" i="2"/>
  <c r="R170" i="2"/>
  <c r="P170" i="2"/>
  <c r="BK170" i="2"/>
  <c r="J170" i="2"/>
  <c r="BI168" i="2"/>
  <c r="BH168" i="2"/>
  <c r="BG168" i="2"/>
  <c r="BF168" i="2"/>
  <c r="T168" i="2"/>
  <c r="R168" i="2"/>
  <c r="P168" i="2"/>
  <c r="BK168" i="2"/>
  <c r="J168" i="2"/>
  <c r="BE168" i="2" s="1"/>
  <c r="BI166" i="2"/>
  <c r="BH166" i="2"/>
  <c r="BG166" i="2"/>
  <c r="BF166" i="2"/>
  <c r="BE166" i="2"/>
  <c r="T166" i="2"/>
  <c r="R166" i="2"/>
  <c r="P166" i="2"/>
  <c r="BK166" i="2"/>
  <c r="J166" i="2"/>
  <c r="BI164" i="2"/>
  <c r="BH164" i="2"/>
  <c r="BG164" i="2"/>
  <c r="BF164" i="2"/>
  <c r="T164" i="2"/>
  <c r="R164" i="2"/>
  <c r="P164" i="2"/>
  <c r="BK164" i="2"/>
  <c r="J164" i="2"/>
  <c r="BE164" i="2" s="1"/>
  <c r="BI161" i="2"/>
  <c r="BH161" i="2"/>
  <c r="BG161" i="2"/>
  <c r="BF161" i="2"/>
  <c r="BE161" i="2"/>
  <c r="T161" i="2"/>
  <c r="R161" i="2"/>
  <c r="P161" i="2"/>
  <c r="BK161" i="2"/>
  <c r="J161" i="2"/>
  <c r="BI159" i="2"/>
  <c r="BH159" i="2"/>
  <c r="BG159" i="2"/>
  <c r="BF159" i="2"/>
  <c r="T159" i="2"/>
  <c r="R159" i="2"/>
  <c r="P159" i="2"/>
  <c r="BK159" i="2"/>
  <c r="J159" i="2"/>
  <c r="BE159" i="2" s="1"/>
  <c r="BI157" i="2"/>
  <c r="BH157" i="2"/>
  <c r="BG157" i="2"/>
  <c r="BF157" i="2"/>
  <c r="BE157" i="2"/>
  <c r="T157" i="2"/>
  <c r="R157" i="2"/>
  <c r="P157" i="2"/>
  <c r="BK157" i="2"/>
  <c r="J157" i="2"/>
  <c r="BI154" i="2"/>
  <c r="BH154" i="2"/>
  <c r="BG154" i="2"/>
  <c r="BF154" i="2"/>
  <c r="T154" i="2"/>
  <c r="R154" i="2"/>
  <c r="P154" i="2"/>
  <c r="BK154" i="2"/>
  <c r="J154" i="2"/>
  <c r="BE154" i="2" s="1"/>
  <c r="BI150" i="2"/>
  <c r="BH150" i="2"/>
  <c r="BG150" i="2"/>
  <c r="BF150" i="2"/>
  <c r="BE150" i="2"/>
  <c r="T150" i="2"/>
  <c r="R150" i="2"/>
  <c r="P150" i="2"/>
  <c r="BK150" i="2"/>
  <c r="J150" i="2"/>
  <c r="BI145" i="2"/>
  <c r="BH145" i="2"/>
  <c r="BG145" i="2"/>
  <c r="BF145" i="2"/>
  <c r="T145" i="2"/>
  <c r="R145" i="2"/>
  <c r="P145" i="2"/>
  <c r="BK145" i="2"/>
  <c r="J145" i="2"/>
  <c r="BE145" i="2" s="1"/>
  <c r="BI141" i="2"/>
  <c r="BH141" i="2"/>
  <c r="BG141" i="2"/>
  <c r="BF141" i="2"/>
  <c r="BE141" i="2"/>
  <c r="T141" i="2"/>
  <c r="R141" i="2"/>
  <c r="P141" i="2"/>
  <c r="BK141" i="2"/>
  <c r="J141" i="2"/>
  <c r="BI138" i="2"/>
  <c r="BH138" i="2"/>
  <c r="BG138" i="2"/>
  <c r="BF138" i="2"/>
  <c r="T138" i="2"/>
  <c r="R138" i="2"/>
  <c r="P138" i="2"/>
  <c r="BK138" i="2"/>
  <c r="J138" i="2"/>
  <c r="BE138" i="2" s="1"/>
  <c r="BI132" i="2"/>
  <c r="BH132" i="2"/>
  <c r="BG132" i="2"/>
  <c r="BF132" i="2"/>
  <c r="BE132" i="2"/>
  <c r="T132" i="2"/>
  <c r="T131" i="2" s="1"/>
  <c r="R132" i="2"/>
  <c r="R131" i="2" s="1"/>
  <c r="P132" i="2"/>
  <c r="P131" i="2" s="1"/>
  <c r="BK132" i="2"/>
  <c r="BK131" i="2" s="1"/>
  <c r="J131" i="2" s="1"/>
  <c r="J61" i="2" s="1"/>
  <c r="J132" i="2"/>
  <c r="BI129" i="2"/>
  <c r="BH129" i="2"/>
  <c r="BG129" i="2"/>
  <c r="BF129" i="2"/>
  <c r="BE129" i="2"/>
  <c r="T129" i="2"/>
  <c r="R129" i="2"/>
  <c r="P129" i="2"/>
  <c r="BK129" i="2"/>
  <c r="J129" i="2"/>
  <c r="BI126" i="2"/>
  <c r="BH126" i="2"/>
  <c r="BG126" i="2"/>
  <c r="BF126" i="2"/>
  <c r="T126" i="2"/>
  <c r="R126" i="2"/>
  <c r="P126" i="2"/>
  <c r="BK126" i="2"/>
  <c r="J126" i="2"/>
  <c r="BE126" i="2" s="1"/>
  <c r="BI124" i="2"/>
  <c r="BH124" i="2"/>
  <c r="BG124" i="2"/>
  <c r="BF124" i="2"/>
  <c r="BE124" i="2"/>
  <c r="T124" i="2"/>
  <c r="T123" i="2" s="1"/>
  <c r="R124" i="2"/>
  <c r="R123" i="2" s="1"/>
  <c r="P124" i="2"/>
  <c r="P123" i="2" s="1"/>
  <c r="BK124" i="2"/>
  <c r="BK123" i="2" s="1"/>
  <c r="J123" i="2" s="1"/>
  <c r="J60" i="2" s="1"/>
  <c r="J124" i="2"/>
  <c r="BI120" i="2"/>
  <c r="BH120" i="2"/>
  <c r="BG120" i="2"/>
  <c r="BF120" i="2"/>
  <c r="T120" i="2"/>
  <c r="T119" i="2" s="1"/>
  <c r="R120" i="2"/>
  <c r="R119" i="2" s="1"/>
  <c r="P120" i="2"/>
  <c r="P119" i="2" s="1"/>
  <c r="BK120" i="2"/>
  <c r="BK119" i="2" s="1"/>
  <c r="J119" i="2" s="1"/>
  <c r="J59" i="2" s="1"/>
  <c r="J120" i="2"/>
  <c r="BE120" i="2" s="1"/>
  <c r="BI117" i="2"/>
  <c r="BH117" i="2"/>
  <c r="BG117" i="2"/>
  <c r="BF117" i="2"/>
  <c r="T117" i="2"/>
  <c r="R117" i="2"/>
  <c r="P117" i="2"/>
  <c r="BK117" i="2"/>
  <c r="J117" i="2"/>
  <c r="BE117" i="2" s="1"/>
  <c r="BI114" i="2"/>
  <c r="BH114" i="2"/>
  <c r="BG114" i="2"/>
  <c r="BF114" i="2"/>
  <c r="BE114" i="2"/>
  <c r="T114" i="2"/>
  <c r="R114" i="2"/>
  <c r="P114" i="2"/>
  <c r="BK114" i="2"/>
  <c r="J114" i="2"/>
  <c r="BI111" i="2"/>
  <c r="BH111" i="2"/>
  <c r="BG111" i="2"/>
  <c r="BF111" i="2"/>
  <c r="T111" i="2"/>
  <c r="R111" i="2"/>
  <c r="P111" i="2"/>
  <c r="BK111" i="2"/>
  <c r="J111" i="2"/>
  <c r="BE111" i="2" s="1"/>
  <c r="BI108" i="2"/>
  <c r="BH108" i="2"/>
  <c r="BG108" i="2"/>
  <c r="BF108" i="2"/>
  <c r="BE108" i="2"/>
  <c r="T108" i="2"/>
  <c r="R108" i="2"/>
  <c r="P108" i="2"/>
  <c r="BK108" i="2"/>
  <c r="J108" i="2"/>
  <c r="BI105" i="2"/>
  <c r="F34" i="2" s="1"/>
  <c r="BD52" i="1" s="1"/>
  <c r="BH105" i="2"/>
  <c r="F33" i="2" s="1"/>
  <c r="BC52" i="1" s="1"/>
  <c r="BG105" i="2"/>
  <c r="F32" i="2" s="1"/>
  <c r="BB52" i="1" s="1"/>
  <c r="BF105" i="2"/>
  <c r="J31" i="2" s="1"/>
  <c r="AW52" i="1" s="1"/>
  <c r="T105" i="2"/>
  <c r="T104" i="2" s="1"/>
  <c r="R105" i="2"/>
  <c r="R104" i="2" s="1"/>
  <c r="P105" i="2"/>
  <c r="P104" i="2" s="1"/>
  <c r="BK105" i="2"/>
  <c r="BK104" i="2" s="1"/>
  <c r="J105" i="2"/>
  <c r="BE105" i="2" s="1"/>
  <c r="J98" i="2"/>
  <c r="F98" i="2"/>
  <c r="F96" i="2"/>
  <c r="E94" i="2"/>
  <c r="E92" i="2"/>
  <c r="J51" i="2"/>
  <c r="F51" i="2"/>
  <c r="F49" i="2"/>
  <c r="E47" i="2"/>
  <c r="E45" i="2"/>
  <c r="J18" i="2"/>
  <c r="E18" i="2"/>
  <c r="F52" i="2" s="1"/>
  <c r="J17" i="2"/>
  <c r="J12" i="2"/>
  <c r="J96" i="2" s="1"/>
  <c r="E7" i="2"/>
  <c r="AS51" i="1"/>
  <c r="L47" i="1"/>
  <c r="AM46" i="1"/>
  <c r="L46" i="1"/>
  <c r="AM44" i="1"/>
  <c r="L44" i="1"/>
  <c r="L42" i="1"/>
  <c r="L41" i="1"/>
  <c r="J104" i="2" l="1"/>
  <c r="J58" i="2" s="1"/>
  <c r="BK103" i="2"/>
  <c r="R103" i="2"/>
  <c r="R102" i="2" s="1"/>
  <c r="T103" i="2"/>
  <c r="T102" i="2" s="1"/>
  <c r="J30" i="3"/>
  <c r="AV53" i="1" s="1"/>
  <c r="AT53" i="1" s="1"/>
  <c r="F30" i="3"/>
  <c r="AZ53" i="1" s="1"/>
  <c r="BK235" i="2"/>
  <c r="J235" i="2" s="1"/>
  <c r="J64" i="2" s="1"/>
  <c r="J236" i="2"/>
  <c r="J65" i="2" s="1"/>
  <c r="F30" i="2"/>
  <c r="AZ52" i="1" s="1"/>
  <c r="J30" i="2"/>
  <c r="AV52" i="1" s="1"/>
  <c r="AT52" i="1" s="1"/>
  <c r="P235" i="2"/>
  <c r="P103" i="2"/>
  <c r="F99" i="2"/>
  <c r="P105" i="3"/>
  <c r="T278" i="3"/>
  <c r="T104" i="3" s="1"/>
  <c r="T103" i="3" s="1"/>
  <c r="T352" i="3"/>
  <c r="BK524" i="3"/>
  <c r="J524" i="3" s="1"/>
  <c r="J65" i="3" s="1"/>
  <c r="R642" i="3"/>
  <c r="F31" i="2"/>
  <c r="BA52" i="1" s="1"/>
  <c r="J97" i="3"/>
  <c r="R105" i="3"/>
  <c r="BK732" i="3"/>
  <c r="J732" i="3" s="1"/>
  <c r="J75" i="3" s="1"/>
  <c r="P807" i="3"/>
  <c r="F31" i="4"/>
  <c r="BA54" i="1" s="1"/>
  <c r="J49" i="2"/>
  <c r="P557" i="3"/>
  <c r="P676" i="3"/>
  <c r="T807" i="3"/>
  <c r="J31" i="3"/>
  <c r="AW53" i="1" s="1"/>
  <c r="BK143" i="3"/>
  <c r="J143" i="3" s="1"/>
  <c r="J60" i="3" s="1"/>
  <c r="BK619" i="3"/>
  <c r="J619" i="3" s="1"/>
  <c r="J69" i="3" s="1"/>
  <c r="J620" i="3"/>
  <c r="J70" i="3" s="1"/>
  <c r="R701" i="3"/>
  <c r="P738" i="3"/>
  <c r="P881" i="3"/>
  <c r="BK988" i="3"/>
  <c r="J988" i="3" s="1"/>
  <c r="J83" i="3" s="1"/>
  <c r="J30" i="4"/>
  <c r="AV54" i="1" s="1"/>
  <c r="F30" i="4"/>
  <c r="AZ54" i="1" s="1"/>
  <c r="F34" i="4"/>
  <c r="BD54" i="1" s="1"/>
  <c r="F32" i="3"/>
  <c r="BB53" i="1" s="1"/>
  <c r="BB51" i="1" s="1"/>
  <c r="BK129" i="3"/>
  <c r="J129" i="3" s="1"/>
  <c r="J59" i="3" s="1"/>
  <c r="P143" i="3"/>
  <c r="R247" i="3"/>
  <c r="T557" i="3"/>
  <c r="P620" i="3"/>
  <c r="T676" i="3"/>
  <c r="P129" i="3"/>
  <c r="R143" i="3"/>
  <c r="P278" i="3"/>
  <c r="P352" i="3"/>
  <c r="R619" i="3"/>
  <c r="T738" i="3"/>
  <c r="BK104" i="3"/>
  <c r="F34" i="3"/>
  <c r="BD53" i="1" s="1"/>
  <c r="BD51" i="1" s="1"/>
  <c r="W30" i="1" s="1"/>
  <c r="T619" i="3"/>
  <c r="R80" i="4"/>
  <c r="J80" i="8"/>
  <c r="J57" i="8" s="1"/>
  <c r="BK79" i="8"/>
  <c r="J79" i="8" s="1"/>
  <c r="J81" i="11"/>
  <c r="J58" i="11" s="1"/>
  <c r="BK80" i="11"/>
  <c r="J74" i="4"/>
  <c r="J30" i="5"/>
  <c r="AV55" i="1" s="1"/>
  <c r="BK80" i="7"/>
  <c r="J80" i="7" s="1"/>
  <c r="J81" i="7"/>
  <c r="J57" i="7" s="1"/>
  <c r="P79" i="8"/>
  <c r="AU58" i="1" s="1"/>
  <c r="T121" i="4"/>
  <c r="T80" i="4" s="1"/>
  <c r="R158" i="4"/>
  <c r="J30" i="6"/>
  <c r="AV56" i="1" s="1"/>
  <c r="AT56" i="1" s="1"/>
  <c r="P80" i="7"/>
  <c r="AU57" i="1" s="1"/>
  <c r="R79" i="8"/>
  <c r="F31" i="3"/>
  <c r="BA53" i="1" s="1"/>
  <c r="T79" i="8"/>
  <c r="F30" i="9"/>
  <c r="AZ59" i="1" s="1"/>
  <c r="J30" i="10"/>
  <c r="AV60" i="1" s="1"/>
  <c r="AT60" i="1" s="1"/>
  <c r="F30" i="10"/>
  <c r="AZ60" i="1" s="1"/>
  <c r="F77" i="4"/>
  <c r="J31" i="4"/>
  <c r="AW54" i="1" s="1"/>
  <c r="BK80" i="4"/>
  <c r="J80" i="4" s="1"/>
  <c r="T80" i="7"/>
  <c r="BK82" i="10"/>
  <c r="J83" i="10"/>
  <c r="J58" i="10" s="1"/>
  <c r="BK87" i="5"/>
  <c r="J88" i="5"/>
  <c r="J58" i="5" s="1"/>
  <c r="J30" i="7"/>
  <c r="AV57" i="1" s="1"/>
  <c r="AT57" i="1" s="1"/>
  <c r="R80" i="11"/>
  <c r="R79" i="11" s="1"/>
  <c r="F33" i="4"/>
  <c r="BC54" i="1" s="1"/>
  <c r="BC51" i="1" s="1"/>
  <c r="P87" i="5"/>
  <c r="P86" i="5" s="1"/>
  <c r="AU55" i="1" s="1"/>
  <c r="J85" i="6"/>
  <c r="J57" i="6" s="1"/>
  <c r="BK84" i="6"/>
  <c r="J84" i="6" s="1"/>
  <c r="R82" i="10"/>
  <c r="R81" i="10" s="1"/>
  <c r="T80" i="11"/>
  <c r="T79" i="11" s="1"/>
  <c r="P84" i="6"/>
  <c r="AU56" i="1" s="1"/>
  <c r="J30" i="8"/>
  <c r="AV58" i="1" s="1"/>
  <c r="F30" i="8"/>
  <c r="AZ58" i="1" s="1"/>
  <c r="BK80" i="9"/>
  <c r="J80" i="9" s="1"/>
  <c r="J81" i="9"/>
  <c r="J57" i="9" s="1"/>
  <c r="T81" i="10"/>
  <c r="J30" i="11"/>
  <c r="AV61" i="1" s="1"/>
  <c r="AT61" i="1" s="1"/>
  <c r="F30" i="11"/>
  <c r="AZ61" i="1" s="1"/>
  <c r="J31" i="5"/>
  <c r="AW55" i="1" s="1"/>
  <c r="J31" i="8"/>
  <c r="AW58" i="1" s="1"/>
  <c r="J30" i="9"/>
  <c r="AV59" i="1" s="1"/>
  <c r="AT59" i="1" s="1"/>
  <c r="F52" i="10"/>
  <c r="F30" i="7"/>
  <c r="AZ57" i="1" s="1"/>
  <c r="F76" i="8"/>
  <c r="F31" i="9"/>
  <c r="BA59" i="1" s="1"/>
  <c r="E70" i="7"/>
  <c r="E70" i="9"/>
  <c r="F31" i="11"/>
  <c r="BA61" i="1" s="1"/>
  <c r="J80" i="5"/>
  <c r="F31" i="7"/>
  <c r="BA57" i="1" s="1"/>
  <c r="F31" i="10"/>
  <c r="BA60" i="1" s="1"/>
  <c r="F30" i="6"/>
  <c r="AZ56" i="1" s="1"/>
  <c r="J75" i="10"/>
  <c r="F30" i="5"/>
  <c r="AZ55" i="1" s="1"/>
  <c r="E74" i="6"/>
  <c r="F83" i="5"/>
  <c r="F31" i="6"/>
  <c r="BA56" i="1" s="1"/>
  <c r="J73" i="8"/>
  <c r="F76" i="11"/>
  <c r="W28" i="1" l="1"/>
  <c r="AX51" i="1"/>
  <c r="W29" i="1"/>
  <c r="AY51" i="1"/>
  <c r="AT58" i="1"/>
  <c r="BK103" i="3"/>
  <c r="J103" i="3" s="1"/>
  <c r="J104" i="3"/>
  <c r="J57" i="3" s="1"/>
  <c r="AT54" i="1"/>
  <c r="BK79" i="11"/>
  <c r="J79" i="11" s="1"/>
  <c r="J80" i="11"/>
  <c r="J57" i="11" s="1"/>
  <c r="R104" i="3"/>
  <c r="R103" i="3" s="1"/>
  <c r="J87" i="5"/>
  <c r="J57" i="5" s="1"/>
  <c r="BK86" i="5"/>
  <c r="J86" i="5" s="1"/>
  <c r="P102" i="2"/>
  <c r="AU52" i="1" s="1"/>
  <c r="BA51" i="1"/>
  <c r="J56" i="6"/>
  <c r="J27" i="6"/>
  <c r="J56" i="8"/>
  <c r="J27" i="8"/>
  <c r="BK81" i="10"/>
  <c r="J81" i="10" s="1"/>
  <c r="J82" i="10"/>
  <c r="J57" i="10" s="1"/>
  <c r="J56" i="9"/>
  <c r="J27" i="9"/>
  <c r="J27" i="4"/>
  <c r="J56" i="4"/>
  <c r="J56" i="7"/>
  <c r="J27" i="7"/>
  <c r="AZ51" i="1"/>
  <c r="AT55" i="1"/>
  <c r="BK102" i="2"/>
  <c r="J102" i="2" s="1"/>
  <c r="J103" i="2"/>
  <c r="J57" i="2" s="1"/>
  <c r="P619" i="3"/>
  <c r="P104" i="3"/>
  <c r="P103" i="3" s="1"/>
  <c r="AU53" i="1" s="1"/>
  <c r="J27" i="11" l="1"/>
  <c r="J56" i="11"/>
  <c r="AG54" i="1"/>
  <c r="AN54" i="1" s="1"/>
  <c r="J36" i="4"/>
  <c r="AG56" i="1"/>
  <c r="AN56" i="1" s="1"/>
  <c r="J36" i="6"/>
  <c r="J36" i="9"/>
  <c r="AG59" i="1"/>
  <c r="AN59" i="1" s="1"/>
  <c r="AW51" i="1"/>
  <c r="AK27" i="1" s="1"/>
  <c r="W27" i="1"/>
  <c r="J56" i="2"/>
  <c r="J27" i="2"/>
  <c r="J56" i="3"/>
  <c r="J27" i="3"/>
  <c r="AU51" i="1"/>
  <c r="J56" i="10"/>
  <c r="J27" i="10"/>
  <c r="J56" i="5"/>
  <c r="J27" i="5"/>
  <c r="W26" i="1"/>
  <c r="AV51" i="1"/>
  <c r="AG57" i="1"/>
  <c r="AN57" i="1" s="1"/>
  <c r="J36" i="7"/>
  <c r="AG58" i="1"/>
  <c r="AN58" i="1" s="1"/>
  <c r="J36" i="8"/>
  <c r="AG61" i="1" l="1"/>
  <c r="AN61" i="1" s="1"/>
  <c r="J36" i="11"/>
  <c r="AG53" i="1"/>
  <c r="AN53" i="1" s="1"/>
  <c r="J36" i="3"/>
  <c r="J36" i="2"/>
  <c r="AG52" i="1"/>
  <c r="AG60" i="1"/>
  <c r="AN60" i="1" s="1"/>
  <c r="J36" i="10"/>
  <c r="AT51" i="1"/>
  <c r="AK26" i="1"/>
  <c r="AG55" i="1"/>
  <c r="AN55" i="1" s="1"/>
  <c r="J36" i="5"/>
  <c r="AN52" i="1" l="1"/>
  <c r="AG51" i="1"/>
  <c r="AK23" i="1" l="1"/>
  <c r="AK32" i="1" s="1"/>
  <c r="AN51" i="1"/>
</calcChain>
</file>

<file path=xl/sharedStrings.xml><?xml version="1.0" encoding="utf-8"?>
<sst xmlns="http://schemas.openxmlformats.org/spreadsheetml/2006/main" count="21170" uniqueCount="3555">
  <si>
    <t>Export VZ</t>
  </si>
  <si>
    <t>List obsahuje:</t>
  </si>
  <si>
    <t>1) Rekapitulace stavby</t>
  </si>
  <si>
    <t>2) Rekapitulace objektů stavby a soupisů prací</t>
  </si>
  <si>
    <t>3.0</t>
  </si>
  <si>
    <t>ZAMOK</t>
  </si>
  <si>
    <t>False</t>
  </si>
  <si>
    <t>{dd1d5b1e-d99e-420a-9c63-da41d5acdc88}</t>
  </si>
  <si>
    <t>0,01</t>
  </si>
  <si>
    <t>21</t>
  </si>
  <si>
    <t>15</t>
  </si>
  <si>
    <t>REKAPITULACE STAVBY</t>
  </si>
  <si>
    <t>v ---  níže se nacházejí doplnkové a pomocné údaje k sestavám  --- v</t>
  </si>
  <si>
    <t>Návod na vyplnění</t>
  </si>
  <si>
    <t>0,001</t>
  </si>
  <si>
    <t>Kód:</t>
  </si>
  <si>
    <t>17-0041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</si>
  <si>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</si>
  <si>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</si>
  <si>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COH KLATOVY - úpravy objektu č.p. 782/III</t>
  </si>
  <si>
    <t>KSO:</t>
  </si>
  <si>
    <t>801 6</t>
  </si>
  <si>
    <t>CC-CZ:</t>
  </si>
  <si>
    <t>12</t>
  </si>
  <si>
    <t>Místo:</t>
  </si>
  <si>
    <t>Klatovy</t>
  </si>
  <si>
    <t>Datum:</t>
  </si>
  <si>
    <t>21.04.2017</t>
  </si>
  <si>
    <t>CZ-CPV:</t>
  </si>
  <si>
    <t>45000000-7</t>
  </si>
  <si>
    <t>CZ-CPA:</t>
  </si>
  <si>
    <t>41.00.2</t>
  </si>
  <si>
    <t>Zadavatel:</t>
  </si>
  <si>
    <t>IČ:</t>
  </si>
  <si>
    <t>00255661</t>
  </si>
  <si>
    <t>Město Klatovy, nám. Míru č.p.62/1, 339 01 Klatovy</t>
  </si>
  <si>
    <t>DIČ:</t>
  </si>
  <si>
    <t/>
  </si>
  <si>
    <t>Uchazeč:</t>
  </si>
  <si>
    <t>Vyplň údaj</t>
  </si>
  <si>
    <t>Projektant:</t>
  </si>
  <si>
    <t>252013231</t>
  </si>
  <si>
    <t>AREA group s.r.o.</t>
  </si>
  <si>
    <t>CZ25203231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</si>
  <si>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</si>
  <si>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</si>
  <si>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</si>
  <si>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</si>
  <si>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</si>
  <si>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</si>
  <si>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</si>
  <si>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</si>
  <si>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</si>
  <si>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</si>
  <si>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</si>
  <si>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</si>
  <si>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</si>
  <si>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</si>
  <si>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</si>
  <si>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</si>
  <si>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</si>
  <si>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</si>
  <si>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</si>
  <si>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</si>
  <si>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</si>
  <si>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</si>
  <si>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</si>
  <si>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</si>
  <si>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</si>
  <si>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</si>
  <si>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</si>
  <si>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</si>
  <si>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</si>
  <si>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</si>
  <si>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</si>
  <si>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</si>
  <si>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</si>
  <si>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</si>
  <si>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</si>
  <si>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</si>
  <si>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</si>
  <si>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</si>
  <si>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</si>
  <si>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</si>
  <si>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</si>
  <si>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</si>
  <si>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D.0</t>
  </si>
  <si>
    <t>Bourací práce</t>
  </si>
  <si>
    <t>STA</t>
  </si>
  <si>
    <t>1</t>
  </si>
  <si>
    <t>{2add5d91-3668-44e4-8335-e8316b3a2c74}</t>
  </si>
  <si>
    <t>2</t>
  </si>
  <si>
    <t>D.1</t>
  </si>
  <si>
    <t>Architektonicko stavební řešení</t>
  </si>
  <si>
    <t>{81e59520-8faa-44e2-a77e-6914baa43506}</t>
  </si>
  <si>
    <t>D.3</t>
  </si>
  <si>
    <t>Zdravotně technické instalace</t>
  </si>
  <si>
    <t>{8e7f0148-2dee-4715-a3b0-5a89ff1679bf}</t>
  </si>
  <si>
    <t>D.4</t>
  </si>
  <si>
    <t>Ústřední vytápění</t>
  </si>
  <si>
    <t>{79674201-e56e-41be-ba70-4b04ce800b8e}</t>
  </si>
  <si>
    <t>8016</t>
  </si>
  <si>
    <t>D.5</t>
  </si>
  <si>
    <t>Elektroinstalace vč. slaboproudu</t>
  </si>
  <si>
    <t>{e5dec87f-fc28-4465-b712-11d81a3dd915}</t>
  </si>
  <si>
    <t>D.6</t>
  </si>
  <si>
    <t>Nucené větrání</t>
  </si>
  <si>
    <t>{f1e58f23-9a4a-428e-8157-b8d4bc32f035}</t>
  </si>
  <si>
    <t>D.7</t>
  </si>
  <si>
    <t>Vnitřní plynovod</t>
  </si>
  <si>
    <t>{786067f3-8112-4f8a-bf5f-d50983e1e745}</t>
  </si>
  <si>
    <t>D.8</t>
  </si>
  <si>
    <t>Měření a regulace</t>
  </si>
  <si>
    <t>{f478b253-1eb7-4759-85cc-076d9ddb3a80}</t>
  </si>
  <si>
    <t>D.9</t>
  </si>
  <si>
    <t>Kamerový systém a EZS</t>
  </si>
  <si>
    <t>{2c5d650e-2055-4f68-a5f3-ae04ee7a17f3}</t>
  </si>
  <si>
    <t>D.10</t>
  </si>
  <si>
    <t>VRN</t>
  </si>
  <si>
    <t>{73f0cb28-03f3-4c5b-818d-a6bfd2ea6f2a}</t>
  </si>
  <si>
    <t>1) Krycí list soupisu</t>
  </si>
  <si>
    <t>2) Rekapitulace</t>
  </si>
  <si>
    <t>3) Soupis prací</t>
  </si>
  <si>
    <t>Zpět na list:</t>
  </si>
  <si>
    <t>Rekapitulace stavby</t>
  </si>
  <si>
    <t>KRYCÍ LIST SOUPISU</t>
  </si>
  <si>
    <t>Objekt:</t>
  </si>
  <si>
    <t>D.0 - Bourací práce</t>
  </si>
  <si>
    <t>41.00.49</t>
  </si>
  <si>
    <t>REKAPITULACE ČLENĚNÍ SOUPISU PRACÍ</t>
  </si>
  <si>
    <t>Kód dílu - Popis</t>
  </si>
  <si>
    <t>Cena celkem [CZK]</t>
  </si>
  <si>
    <t>Náklady soupisu celkem</t>
  </si>
  <si>
    <t>-1</t>
  </si>
  <si>
    <t>HSV - Práce a dodávky HSV</t>
  </si>
  <si>
    <t xml:space="preserve">    1 - Zemní práce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</si>
  <si>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</si>
  <si>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</si>
  <si>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</si>
  <si>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</si>
  <si>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</si>
  <si>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</si>
  <si>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</si>
  <si>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</si>
  <si>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</si>
  <si>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</si>
  <si>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722 - Zdravotechnika - vnitřní vodovod</t>
  </si>
  <si>
    <t xml:space="preserve">    723 - Zdravotechnika - vnitřní plynovod</t>
  </si>
  <si>
    <t xml:space="preserve">    725 - Zdravotechnika - zařizovací předměty</t>
  </si>
  <si>
    <t xml:space="preserve">    731 - Ústřední vytápění - kotelny</t>
  </si>
  <si>
    <t xml:space="preserve">    732 - Ústřední vytápění - strojovny</t>
  </si>
  <si>
    <t xml:space="preserve">    733 - Ústřední vytápění - rozvodné potrubí</t>
  </si>
  <si>
    <t xml:space="preserve">    735 - Ústřední vytápění - otopná tělesa</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</si>
  <si>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</si>
  <si>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</si>
  <si>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</si>
  <si>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</si>
  <si>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</si>
  <si>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</si>
  <si>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</si>
  <si>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</si>
  <si>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</si>
  <si>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</si>
  <si>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</si>
  <si>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</si>
  <si>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</si>
  <si>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</si>
  <si>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</si>
  <si>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</si>
  <si>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</si>
  <si>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</si>
  <si>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</si>
  <si>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</si>
  <si>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</si>
  <si>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</si>
  <si>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</si>
  <si>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</si>
  <si>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</si>
  <si>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</si>
  <si>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132212101</t>
  </si>
  <si>
    <t>Hloubení zapažených i nezapažených rýh šířky do 600 mm ručním nebo pneumatickým nářadím s urovnáním dna do předepsaného profilu a spádu v horninách tř. 3 soudržných</t>
  </si>
  <si>
    <t>m3</t>
  </si>
  <si>
    <t>CS ÚRS 2017 01</t>
  </si>
  <si>
    <t>4</t>
  </si>
  <si>
    <t>-483580490</t>
  </si>
  <si>
    <t>PSC</t>
  </si>
  <si>
    <t xml:space="preserve">Poznámka k souboru cen:_x000D_
1. V cenách jsou započteny i náklady na přehození výkopku na přilehlém terénu na vzdálenost do 3 m od podélné osy rýhy nebo naložení výkopku na dopravní prostředek. 2. V cenách 12-2101 až 41-2102 jsou započteny i náklady na i svislý přesun horniny po házečkách do 2 metrů. </t>
  </si>
  <si>
    <t>VV</t>
  </si>
  <si>
    <t>" kanál 1.np pro kanalizaci výkop 30cm" 26,5*0,3</t>
  </si>
  <si>
    <t>174101101</t>
  </si>
  <si>
    <t>Zásyp sypaninou z jakékoliv horniny s uložením výkopku ve vrstvách se zhutněním jam, šachet, rýh nebo kolem objektů v těchto vykopávkách</t>
  </si>
  <si>
    <t>41037915</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</si>
  <si>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</si>
  <si>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1*0,8*1,8</t>
  </si>
  <si>
    <t>3</t>
  </si>
  <si>
    <t>M</t>
  </si>
  <si>
    <t>583312000</t>
  </si>
  <si>
    <t>štěrkopísek netříděný zásypový materiál</t>
  </si>
  <si>
    <t>t</t>
  </si>
  <si>
    <t>8</t>
  </si>
  <si>
    <t>1460680679</t>
  </si>
  <si>
    <t>" zásyp revizní šachty" 1*0,8*1,8</t>
  </si>
  <si>
    <t>1,44*1,6 'Přepočtené koeficientem množství</t>
  </si>
  <si>
    <t>175111101</t>
  </si>
  <si>
    <t>Obsypání potrubí ručně sypaninou z vhodných hornin tř. 1 až 4 nebo materiálem připraveným podél výkopu ve vzdálenosti do 3 m od jeho kraje, pro jakoukoliv hloubku výkopu a míru zhutnění bez prohození sypaniny</t>
  </si>
  <si>
    <t>1557964846</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</si>
  <si>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t>
  </si>
  <si>
    <t>"kanál pro kanalizaci" 26,5*0,45-3,14*0,15*0,15*0,25*45</t>
  </si>
  <si>
    <t>5</t>
  </si>
  <si>
    <t>175111109</t>
  </si>
  <si>
    <t>Obsypání potrubí ručně sypaninou z vhodných hornin tř. 1 až 4 nebo materiálem připraveným podél výkopu ve vzdálenosti do 3 m od jeho kraje, pro jakoukoliv hloubku výkopu a míru zhutnění Příplatek k ceně za prohození sypaniny</t>
  </si>
  <si>
    <t>-2122305050</t>
  </si>
  <si>
    <t>Vodorovné konstrukce</t>
  </si>
  <si>
    <t>6</t>
  </si>
  <si>
    <t>451573111</t>
  </si>
  <si>
    <t>Lože pod potrubí, stoky a drobné objekty v otevřeném výkopu z písku a štěrkopísku do 63 mm</t>
  </si>
  <si>
    <t>-1995734270</t>
  </si>
  <si>
    <t xml:space="preserve">Poznámka k souboru cen:_x000D_
1. Ceny -1111 a -1192 lze použít i pro zřízení sběrných vrstev nad drenážními trubkami. 2. V cenách -5111 a -1192 jsou započteny i náklady na prohození výkopku získaného při zemních pracích. </t>
  </si>
  <si>
    <t>" lože pod kanalizaci" 26,5*0,15</t>
  </si>
  <si>
    <t>Úpravy povrchů, podlahy a osazování výplní</t>
  </si>
  <si>
    <t>7</t>
  </si>
  <si>
    <t>622335103</t>
  </si>
  <si>
    <t>Oprava cementové omítky vnějších ploch hladké stěn, v rozsahu opravované plochy přes 30 do 50%</t>
  </si>
  <si>
    <t>m2</t>
  </si>
  <si>
    <t>481796614</t>
  </si>
  <si>
    <t>" plocha osekaného obkladu"51</t>
  </si>
  <si>
    <t>631311124</t>
  </si>
  <si>
    <t>Mazanina z betonu prostého bez zvýšených nároků na prostředí tl. přes 80 do 120 mm tř. C 16/20</t>
  </si>
  <si>
    <t>-1484049403</t>
  </si>
  <si>
    <t xml:space="preserve">Poznámka k souboru cen:_x000D_
1. Ceny jsou určeny pro mazaniny krycí (pochůzné i pojízdné), popř. podkladní, plovoucí, vyrovnávací nebo oddělující pod potěry, podlahy, průmyslové podlahy, popř. pro podlévání provizorně podklínovaných patek usazených strojů a technologických zařízení (s náležitým zatemováním hutného betonu). 2. Pro mazaniny tlouštěk větších než 240 mm jsou určeny: a) pro mazaniny ukládané na zeminu (v halách apod.) ceny souborů cen 27* 31- Základy z betonu prostého a 27* 32 - Základy z betonu železového, b) pro mazaniny v nadzemních podlažích ceny souboru cen 411 31- . . Beton kleneb. 3. Ceny lze použít i pro betonový okapový chodníček budovy (včetně tvarování rigolového žlábku) v příslušných tloušťkách. Jeho podloží se oceňuje samostatně. 4. V ceně jsou započteny i náklady na: a) základní stržení povrchu mazaniny s urovnáním vibrační lištou nebo dřevěným hladítkem, b) vytvoření dilatačních spár v mazanině bez zaplnění, pokud jsou dilatační spáry vytvářeny při provádění betonáže. Jestliže jsou dilatační spáry řezány dodatečně, oceňují se cenami souboru cen 634 91-11 Řezání dilatačních nebo smršťovacích spár. </t>
  </si>
  <si>
    <t>" kanál kanalizace" 26,5*0,1</t>
  </si>
  <si>
    <t>9</t>
  </si>
  <si>
    <t>631362021</t>
  </si>
  <si>
    <t>Výztuž mazanin ze svařovaných sítí z drátů typu KARI</t>
  </si>
  <si>
    <t>1032226618</t>
  </si>
  <si>
    <t>" kanál kanalizace" 26,5*3,03*1,25*0,001</t>
  </si>
  <si>
    <t>Ostatní konstrukce a práce, bourání</t>
  </si>
  <si>
    <t>10</t>
  </si>
  <si>
    <t>949101111</t>
  </si>
  <si>
    <t>Lešení pomocné pracovní pro objekty pozemních staveb pro zatížení do 150 kg/m2, o výšce lešeňové podlahy do 1,9 m</t>
  </si>
  <si>
    <t>-1506005399</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</si>
  <si>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</si>
  <si>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 xml:space="preserve">" 2.np"18,2+17,17+14,64+1,5*1,5+18,48+12,34+12,14+10,5+26,53+13,33 </t>
  </si>
  <si>
    <t>18,12+8,2+6,98+1,4*1,6+14,76+6,33</t>
  </si>
  <si>
    <t>"1.np" 38,4+6,65+9,71+10,04+6,96+11,69+13,13+11,51+13,02+12,61+13,1+11,76</t>
  </si>
  <si>
    <t>1,51+11,76+19,62+7,92+6,89+5,46</t>
  </si>
  <si>
    <t>11</t>
  </si>
  <si>
    <t>961044111</t>
  </si>
  <si>
    <t>Bourání základů z betonu prostého</t>
  </si>
  <si>
    <t>-763501835</t>
  </si>
  <si>
    <t>" u vstupu" 3*3,6*0,3</t>
  </si>
  <si>
    <t>" u ocelové kce vstupu a přístřešku" 0,3*0,3*0,5*6+0,3*1,5*0,5+0,3*2*0,5</t>
  </si>
  <si>
    <t>962031133</t>
  </si>
  <si>
    <t>Bourání příček z cihel, tvárnic nebo příčkovek z cihel pálených, plných nebo dutých na maltu vápennou nebo vápenocementovou, tl. do 150 mm</t>
  </si>
  <si>
    <t>15159426</t>
  </si>
  <si>
    <t>"1.np" (1,5+1,07)*3+(3,47+1,4*3+2,8*2)*3-(0,6*1,97*5)</t>
  </si>
  <si>
    <t>0,75*3</t>
  </si>
  <si>
    <t>"2.np"(1,25+0,465)*3-0,8*1,97+(3,47+1,4*3+2,8*2)*3-5*0,6*1,97</t>
  </si>
  <si>
    <t>13</t>
  </si>
  <si>
    <t>962032230</t>
  </si>
  <si>
    <t>Bourání zdiva nadzákladového z cihel nebo tvárnic z cihel pálených nebo vápenopískových, na maltu vápennou nebo vápenocementovou, objemu do 1 m3</t>
  </si>
  <si>
    <t>-12346539</t>
  </si>
  <si>
    <t xml:space="preserve">Poznámka k souboru cen:_x000D_
1. Bourání pilířů o průřezu přes 0,36 m2 se oceňuje příslušnými cenami -2230, -2231, -2240, -2241,-2253 a -2254 jako bourání zdiva nadzákladového cihelného. </t>
  </si>
  <si>
    <t>" bourání pro dveře 1.np" (0,98+0,872)*2,1*0,15</t>
  </si>
  <si>
    <t>" boruání pro dveře 2.np" 0,88*0,17*2,1</t>
  </si>
  <si>
    <t>" venkovní pilíř elektro" 1*1,2*0,5</t>
  </si>
  <si>
    <t>14</t>
  </si>
  <si>
    <t>962032231</t>
  </si>
  <si>
    <t>Bourání zdiva nadzákladového z cihel nebo tvárnic z cihel pálených nebo vápenopískových, na maltu vápennou nebo vápenocementovou, objemu přes 1 m3</t>
  </si>
  <si>
    <t>-1417058569</t>
  </si>
  <si>
    <t>"1.np" (1,4+0,74+2,0+7,2+2,05)*0,17*3-(0,6*1,97*2*0,17)</t>
  </si>
  <si>
    <t>"2.np" (0,9+2,54+0,2+0,1+1,4+0,74+2,37+1,5)*0,17*3-0,8*2*1,97*0,17</t>
  </si>
  <si>
    <t>962032641</t>
  </si>
  <si>
    <t>Bourání zdiva nadzákladového z cihel nebo tvárnic komínového z cihel pálených, šamotových nebo vápenopískových nad střechou na maltu cementovou</t>
  </si>
  <si>
    <t>257719243</t>
  </si>
  <si>
    <t>"celá výška až nad střechu" 1,85*0,76*(7,6+2)</t>
  </si>
  <si>
    <t>16</t>
  </si>
  <si>
    <t>962081141</t>
  </si>
  <si>
    <t>Bourání zdiva příček nebo vybourání otvorů ze skleněných tvárnic, tl. do 150 mm</t>
  </si>
  <si>
    <t>757130254</t>
  </si>
  <si>
    <t>"1.np" 1,3*0,4</t>
  </si>
  <si>
    <t>17</t>
  </si>
  <si>
    <t>963011513</t>
  </si>
  <si>
    <t>Bourání stropů z tvárnic pálených do nosníků železobetonových, včetně jejich vybourání a odklizení, výšky do 300 mm</t>
  </si>
  <si>
    <t>1940559448</t>
  </si>
  <si>
    <t>1,1*3,6</t>
  </si>
  <si>
    <t>18</t>
  </si>
  <si>
    <t>963012510</t>
  </si>
  <si>
    <t>Bourání stropů z desek nebo panelů železobetonových prefabrikovaných s dutinami z desek, š. do 300 mm tl. do 140 mm</t>
  </si>
  <si>
    <t>46073532</t>
  </si>
  <si>
    <t xml:space="preserve">Poznámka k souboru cen:_x000D_
1. Bourání stropů z panelů plných se oceňuje cenami souboru cen 963 05-1 . Bourání železobetonových stropů. </t>
  </si>
  <si>
    <t>2,78*0,27*4*0,12</t>
  </si>
  <si>
    <t>19</t>
  </si>
  <si>
    <t>963014949</t>
  </si>
  <si>
    <t>Bourání železobetonových schodnic prefabrikovaných jakékoliv délky</t>
  </si>
  <si>
    <t>m</t>
  </si>
  <si>
    <t>1526807670</t>
  </si>
  <si>
    <t>2,2*4</t>
  </si>
  <si>
    <t>20</t>
  </si>
  <si>
    <t>965042141</t>
  </si>
  <si>
    <t>Bourání mazanin betonových nebo z litého asfaltu tl. do 100 mm, plochy přes 4 m2</t>
  </si>
  <si>
    <t>-759829707</t>
  </si>
  <si>
    <t>" kanál 1.np pro kanalizaci mazaniny 6,5+10cm" 26,5*(0,065+0,1)</t>
  </si>
  <si>
    <t>965082923</t>
  </si>
  <si>
    <t>Odstranění násypu pod podlahami nebo ochranného násypu na střechách tl. do 100 mm, plochy přes 2 m2</t>
  </si>
  <si>
    <t>-1172798981</t>
  </si>
  <si>
    <t>" kanál 1.np pro kanalizaci" 26,5*0,1</t>
  </si>
  <si>
    <t>22</t>
  </si>
  <si>
    <t>966072112</t>
  </si>
  <si>
    <t>Demontáž opláštění stěn ocelové konstrukce ze sendvičových panelů, výšky budovy přes 6 do 12 m</t>
  </si>
  <si>
    <t>423110286</t>
  </si>
  <si>
    <t xml:space="preserve">Poznámka k souboru cen:_x000D_
1. Ceny jsou určeny pro ocenění demontáže opláštění se šroubovanými i nýtovanými spoji. 2. Ceny nelze použít pro ocenění demontáže opláštění zděných, betonových, případně jiných konstrukcí; tyto se ocení příslušnými cenami katalogu 801-3 Budovy a haly – bourání konstrukcí, příp.cenami katalogu 800-767 Konstrukce zámečnické. </t>
  </si>
  <si>
    <t>"celá fas."  (11+22,4)*2*7,7-(1,2*1,8*(28+34)+1,2*0,6*9+1*2,2+1,8*2,4)</t>
  </si>
  <si>
    <t>23</t>
  </si>
  <si>
    <t>966073132</t>
  </si>
  <si>
    <t>Demontáž krytiny střech ocelových konstrukcí ze sklolaminátových desek, výšky budovy přes 6 do 12 m</t>
  </si>
  <si>
    <t>-2015811569</t>
  </si>
  <si>
    <t xml:space="preserve">Poznámka k souboru cen:_x000D_
1. Ceny jsou určeny pro ocenění demontáže krytiny střech se šroubovanými i nýtovanými spoji. 2. Ceny nelze použít pro ocenění demontáže krytiny střech zděných, betonových, případně jiných konstrukcí; tyto se ocení příslušnými cenami katalogu 800-764 Konstrukce klempířské, případně 800-765 Konstrukce pokrývačské. </t>
  </si>
  <si>
    <t>6,6*3,5</t>
  </si>
  <si>
    <t>24</t>
  </si>
  <si>
    <t>968062375</t>
  </si>
  <si>
    <t>Vybourání dřevěných rámů oken s křídly, dveřních zárubní, vrat, stěn, ostění nebo obkladů rámů oken s křídly zdvojených, plochy do 2 m2</t>
  </si>
  <si>
    <t>-1579660648</t>
  </si>
  <si>
    <t xml:space="preserve">Poznámka k souboru cen:_x000D_
1. V cenách -2244 až -2747 jsou započteny i náklady na vyvěšení křídel. </t>
  </si>
  <si>
    <t>"1.np" 1,2*1,8*28+1,2*0,6*9</t>
  </si>
  <si>
    <t>"2.np" 1,2*1,8*34</t>
  </si>
  <si>
    <t>25</t>
  </si>
  <si>
    <t>968072455</t>
  </si>
  <si>
    <t>Vybourání kovových rámů oken s křídly, dveřních zárubní, vrat, stěn, ostění nebo obkladů dveřních zárubní, plochy do 2 m2</t>
  </si>
  <si>
    <t>-1122673128</t>
  </si>
  <si>
    <t xml:space="preserve">Poznámka k souboru cen:_x000D_
1. V cenách -2244 až -2559 jsou započteny i náklady na vyvěšení křídel. 2. Cenou -2641 se oceňuje i vybourání nosné ocelové konstrukce pro sádrokartonové příčky. </t>
  </si>
  <si>
    <t>"1.np" 0,9*1,97*3+0,8*1,97*9+0,6*1,97*1</t>
  </si>
  <si>
    <t>"2.np"( 0,9*2+14*0,8+8*0,6)*1,97</t>
  </si>
  <si>
    <t>26</t>
  </si>
  <si>
    <t>968072456</t>
  </si>
  <si>
    <t>Vybourání kovových rámů oken s křídly, dveřních zárubní, vrat, stěn, ostění nebo obkladů dveřních zárubní, plochy přes 2 m2</t>
  </si>
  <si>
    <t>-1924755103</t>
  </si>
  <si>
    <t>"1.np" 3,6*2,7+1*2,2+1,3*2,5</t>
  </si>
  <si>
    <t>27</t>
  </si>
  <si>
    <t>972054241</t>
  </si>
  <si>
    <t>Vybourání otvorů ve stropech nebo klenbách železobetonových bez odstranění podlahy a násypu, plochy do 0,09 m2, tl. do 150 mm</t>
  </si>
  <si>
    <t>kus</t>
  </si>
  <si>
    <t>-1441463544</t>
  </si>
  <si>
    <t>"1.np" 5</t>
  </si>
  <si>
    <t>"2.np" 5</t>
  </si>
  <si>
    <t>28</t>
  </si>
  <si>
    <t>972054341</t>
  </si>
  <si>
    <t>Vybourání otvorů ve stropech nebo klenbách železobetonových bez odstranění podlahy a násypu, plochy do 0,25 m2, tl. do 150 mm</t>
  </si>
  <si>
    <t>-414354400</t>
  </si>
  <si>
    <t>"1.np"1</t>
  </si>
  <si>
    <t>"2.np"1</t>
  </si>
  <si>
    <t>29</t>
  </si>
  <si>
    <t>977311113</t>
  </si>
  <si>
    <t>Řezání stávajících betonových mazanin bez vyztužení hloubky přes 100 do 150 mm</t>
  </si>
  <si>
    <t>-124582583</t>
  </si>
  <si>
    <t>" kanál kanalizace" 45*2</t>
  </si>
  <si>
    <t>30</t>
  </si>
  <si>
    <t>977312112</t>
  </si>
  <si>
    <t>Řezání stávajících betonových mazanin s vyztužením hloubky přes 50 do 100 mm</t>
  </si>
  <si>
    <t>-103174304</t>
  </si>
  <si>
    <t>"1.np" 0,2*4*3+0,25*4+(0,6+0,23)*2+(0,1+0,3)*2</t>
  </si>
  <si>
    <t>"2.np" 0,2*4*4+0,25*4+(0,6+0,23)*2</t>
  </si>
  <si>
    <t>31</t>
  </si>
  <si>
    <t>978059641</t>
  </si>
  <si>
    <t>Odsekání obkladů stěn včetně otlučení podkladní omítky až na zdivo z obkládaček vnějších, z jakýchkoliv materiálů, plochy přes 1 m2</t>
  </si>
  <si>
    <t>-1001843764</t>
  </si>
  <si>
    <t xml:space="preserve">Poznámka k souboru cen:_x000D_
1. Odsekání soklíků se oceňuje cenami souboru cen 965 08. </t>
  </si>
  <si>
    <t>" sokl" 0,75*(22,7+11,3)*2</t>
  </si>
  <si>
    <t>32</t>
  </si>
  <si>
    <t>R 978 01</t>
  </si>
  <si>
    <t>Demontáž bleskosvodné soustavy</t>
  </si>
  <si>
    <t>Kč</t>
  </si>
  <si>
    <t>-1695709424</t>
  </si>
  <si>
    <t>33</t>
  </si>
  <si>
    <t>R 978 03</t>
  </si>
  <si>
    <t>Demontáž anténního stožáru</t>
  </si>
  <si>
    <t>ks</t>
  </si>
  <si>
    <t>-1395491609</t>
  </si>
  <si>
    <t>34</t>
  </si>
  <si>
    <t>R 978 04</t>
  </si>
  <si>
    <t xml:space="preserve">Demontáž stávajících osvětlovacích těles </t>
  </si>
  <si>
    <t>1438235922</t>
  </si>
  <si>
    <t>" předpoklad 1.np" 25</t>
  </si>
  <si>
    <t>" předpoklad 2.np" 24</t>
  </si>
  <si>
    <t>35</t>
  </si>
  <si>
    <t>R 978 05</t>
  </si>
  <si>
    <t>Demontáž stávající elektroinstalace</t>
  </si>
  <si>
    <t>1347022586</t>
  </si>
  <si>
    <t>997</t>
  </si>
  <si>
    <t>Přesun sutě</t>
  </si>
  <si>
    <t>36</t>
  </si>
  <si>
    <t>997013501</t>
  </si>
  <si>
    <t>Odvoz suti a vybouraných hmot na skládku nebo meziskládku se složením, na vzdálenost do 1 km</t>
  </si>
  <si>
    <t>2000827504</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</si>
  <si>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</si>
  <si>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37</t>
  </si>
  <si>
    <t>997013509</t>
  </si>
  <si>
    <t>Odvoz suti a vybouraných hmot na skládku nebo meziskládku se složením, na vzdálenost Příplatek k ceně za každý další i započatý 1 km přes 1 km</t>
  </si>
  <si>
    <t>199516053</t>
  </si>
  <si>
    <t>210,121*7 'Přepočtené koeficientem množství</t>
  </si>
  <si>
    <t>38</t>
  </si>
  <si>
    <t>997013802</t>
  </si>
  <si>
    <t>Poplatek za uložení stavebního odpadu na skládce (skládkovné) železobetonového</t>
  </si>
  <si>
    <t>2003201846</t>
  </si>
  <si>
    <t xml:space="preserve">Poznámka k souboru cen:_x000D_
1. Ceny uvedené v souboru lze po dohodě upravit podle místních podmínek.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</si>
  <si>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8,07+0,756+0,642+9,62+0,32+0,18</t>
  </si>
  <si>
    <t>39</t>
  </si>
  <si>
    <t>997013803</t>
  </si>
  <si>
    <t>Poplatek za uložení stavebního odpadu na skládce (skládkovné) z keramických materiálů</t>
  </si>
  <si>
    <t>-1206037396</t>
  </si>
  <si>
    <t>"cihly" 21,227+2,695+19,55+22,56+0,82+4,539+0,866+1,263+1,268</t>
  </si>
  <si>
    <t>"škvára" 20,16+21,6</t>
  </si>
  <si>
    <t>40</t>
  </si>
  <si>
    <t>997013811</t>
  </si>
  <si>
    <t>Poplatek za uložení stavebního odpadu na skládce (skládkovné) dřevěného</t>
  </si>
  <si>
    <t>-1022718093</t>
  </si>
  <si>
    <t>5,335+1,104</t>
  </si>
  <si>
    <t>41</t>
  </si>
  <si>
    <t>997013812</t>
  </si>
  <si>
    <t>Poplatek za uložení stavebního odpadu na skládce (skládkovné) z materiálů na bázi sádry</t>
  </si>
  <si>
    <t>1462161857</t>
  </si>
  <si>
    <t>"SDK" 12,428</t>
  </si>
  <si>
    <t>42</t>
  </si>
  <si>
    <t>997013814</t>
  </si>
  <si>
    <t>Poplatek za uložení stavebního odpadu na skládce (skládkovné) z izolačních materiálů</t>
  </si>
  <si>
    <t>-1252903682</t>
  </si>
  <si>
    <t>1,823+9,186</t>
  </si>
  <si>
    <t>43</t>
  </si>
  <si>
    <t>997013831</t>
  </si>
  <si>
    <t>Poplatek za uložení stavebního odpadu na skládce (skládkovné) směsného</t>
  </si>
  <si>
    <t>221827245</t>
  </si>
  <si>
    <t>1,029+20,16+1,812</t>
  </si>
  <si>
    <t>998</t>
  </si>
  <si>
    <t>Přesun hmot</t>
  </si>
  <si>
    <t>44</t>
  </si>
  <si>
    <t>998014221</t>
  </si>
  <si>
    <t>Přesun hmot pro budovy a haly občanské výstavby, bydlení, výrobu a služby s nosnou svislou konstrukcí montovanou z dílců kovových vodorovná dopravní vzdálenost do 100 m, pro budovy a haly vícepodlažní, výšky do 18 m</t>
  </si>
  <si>
    <t>-2118344269</t>
  </si>
  <si>
    <t xml:space="preserve">Poznámka k souboru cen:_x000D_
1. Pokud se prefabrikáty složí přímo do prostoru technologické manipulace (pracovní zóna jeřábu), nezapočítává se jejich hmotnost do hmotnosti pro výpočet přesunu hmot. </t>
  </si>
  <si>
    <t>PSV</t>
  </si>
  <si>
    <t>Práce a dodávky PSV</t>
  </si>
  <si>
    <t>711</t>
  </si>
  <si>
    <t>Izolace proti vodě, vlhkosti a plynům</t>
  </si>
  <si>
    <t>45</t>
  </si>
  <si>
    <t>711141559</t>
  </si>
  <si>
    <t>Provedení izolace proti zemní vlhkosti pásy přitavením NAIP na ploše vodorovné V</t>
  </si>
  <si>
    <t>CS ÚRS 2016 02</t>
  </si>
  <si>
    <t>-736058757</t>
  </si>
  <si>
    <t>26,5*2 'Přepočtené koeficientem množství</t>
  </si>
  <si>
    <t>46</t>
  </si>
  <si>
    <t>628322820</t>
  </si>
  <si>
    <t>pás těžký asfaltovaný V 60 S 35</t>
  </si>
  <si>
    <t>1115602362</t>
  </si>
  <si>
    <t>" kanál pro kanalizaci 2vrstvy" 26,5</t>
  </si>
  <si>
    <t>26,5*2,3 'Přepočtené koeficientem množství</t>
  </si>
  <si>
    <t>47</t>
  </si>
  <si>
    <t>998711102</t>
  </si>
  <si>
    <t>Přesun hmot pro izolace proti vodě, vlhkosti a plynům stanovený z hmotnosti přesunovaného materiálu vodorovná dopravní vzdálenost do 50 m v objektech výšky přes 6 do 12 m</t>
  </si>
  <si>
    <t>-615302999</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</si>
  <si>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</si>
  <si>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712</t>
  </si>
  <si>
    <t>Povlakové krytiny</t>
  </si>
  <si>
    <t>48</t>
  </si>
  <si>
    <t>711131811</t>
  </si>
  <si>
    <t>Odstranění izolace proti zemní vlhkosti na ploše vodorovné V</t>
  </si>
  <si>
    <t>387377070</t>
  </si>
  <si>
    <t xml:space="preserve">Poznámka k souboru cen:_x000D_
1. Ceny se používají pro odstranění hydroizolačních pásů a folií bez rozlišení tloušťky a počtu vrstev. </t>
  </si>
  <si>
    <t>22,4*11</t>
  </si>
  <si>
    <t>49</t>
  </si>
  <si>
    <t>712300833</t>
  </si>
  <si>
    <t>Odstranění ze střech plochých do 10 st. krytiny povlakové třívrstvé</t>
  </si>
  <si>
    <t>-1354605819</t>
  </si>
  <si>
    <t>240*1,1</t>
  </si>
  <si>
    <t>50</t>
  </si>
  <si>
    <t>712990812</t>
  </si>
  <si>
    <t>Odstranění násypu nebo nánosu ze střech násypu nebo nánosu do 10 st., tl. do 50 mm</t>
  </si>
  <si>
    <t>-68632220</t>
  </si>
  <si>
    <t>51</t>
  </si>
  <si>
    <t>713190812</t>
  </si>
  <si>
    <t>Odstranění tepelné izolace běžných stavebních konstrukcí – vrstvy, doplňky a konstrukční součásti izolační vrstvy lože škvárové průměrné tloušťky přes 50 do 100 mm</t>
  </si>
  <si>
    <t>1632005342</t>
  </si>
  <si>
    <t xml:space="preserve">Poznámka k souboru cen:_x000D_
1. Plocha u prostupů v položce -0831 se počítá z půdorysné plochy. 2. V ceně nejsou započteny náklady na odstranění separačních vrstev. Tyto práce lze oceňovat příslušnými cenami katalogu 800-711 Izolace proti vodě, vlhkosti a plynům. </t>
  </si>
  <si>
    <t>52</t>
  </si>
  <si>
    <t>965081223r</t>
  </si>
  <si>
    <t>Bourání plynosilikátotivých desek ve střeše tl přes 10 mm plochy přes 1 m2</t>
  </si>
  <si>
    <t>-1252987744</t>
  </si>
  <si>
    <t>713</t>
  </si>
  <si>
    <t>Izolace tepelné</t>
  </si>
  <si>
    <t>53</t>
  </si>
  <si>
    <t>713120821</t>
  </si>
  <si>
    <t>Odstranění tepelné izolace běžných stavebních konstrukcí z rohoží, pásů, dílců, desek, bloků podlah volně kladených nebo mezi trámy z polystyrenu, tloušťka izolace do 100 mm</t>
  </si>
  <si>
    <t>1058811311</t>
  </si>
  <si>
    <t xml:space="preserve">Poznámka k souboru cen:_x000D_
1. Ceny se používají pro odstraňování jednovrstvé a dvouvrstvé izolace, další vrstvy se oceňují individuálně. 2. U cen odstraňování polystyrenu připevněného lepením nerozlišujeme způsob nalepení. 3. V ceně nejsou započteny náklady na odstranění separačních vrstev. Tyto práce lze oceňovat příslušnými cenami katalogu 800–711 Izolace proti vodě, vlhkosti a plynům. </t>
  </si>
  <si>
    <t>" kanál pro kanalizaci" 26,5</t>
  </si>
  <si>
    <t>54</t>
  </si>
  <si>
    <t>713410813</t>
  </si>
  <si>
    <t>Odstranění tepelné izolace potrubí a ohybů pásy nebo rohožemi bez povrchové úpravy ovinutými kolem potrubí a staženými ocelovým drátem potrubí, tloušťka izolace přes 50 mm</t>
  </si>
  <si>
    <t>5898143</t>
  </si>
  <si>
    <t>55</t>
  </si>
  <si>
    <t>713410833</t>
  </si>
  <si>
    <t>Odstranění tepelné izolace potrubí a ohybů pásy nebo rohožemi s povrchovou úpravou hliníkovou fólií připevněnými ocelovým drátem potrubí, tloušťka izolace přes 50 mm</t>
  </si>
  <si>
    <t>-1514590847</t>
  </si>
  <si>
    <t>721</t>
  </si>
  <si>
    <t>Zdravotechnika - vnitřní kanalizace</t>
  </si>
  <si>
    <t>56</t>
  </si>
  <si>
    <t>721140806</t>
  </si>
  <si>
    <t>Demontáž potrubí z litinových trub odpadních nebo dešťových přes 100 do DN 200</t>
  </si>
  <si>
    <t>890530481</t>
  </si>
  <si>
    <t>" svody stávající" 3,5*2</t>
  </si>
  <si>
    <t>57</t>
  </si>
  <si>
    <t>721171803</t>
  </si>
  <si>
    <t>Demontáž potrubí z novodurových trub odpadních nebo připojovacích do D 75</t>
  </si>
  <si>
    <t>-239228267</t>
  </si>
  <si>
    <t xml:space="preserve">Poznámka k souboru cen:_x000D_
1. Demontáž plstěných pásů se oceňuje cenami souboru cen 722 18-18 Demontáž plstěných pásů z trub, části B 02. </t>
  </si>
  <si>
    <t>7,2+2*2+8,6</t>
  </si>
  <si>
    <t>2,4+6*2</t>
  </si>
  <si>
    <t>58</t>
  </si>
  <si>
    <t>721171808</t>
  </si>
  <si>
    <t>Demontáž potrubí z novodurových trub odpadních nebo připojovacích přes 75 do D 114</t>
  </si>
  <si>
    <t>-1462772716</t>
  </si>
  <si>
    <t>(5+3,5+1,6*3)*2+4</t>
  </si>
  <si>
    <t>59</t>
  </si>
  <si>
    <t>721210823</t>
  </si>
  <si>
    <t>Demontáž kanalizačního příslušenství střešních vtoků DN 125</t>
  </si>
  <si>
    <t>-1085887638</t>
  </si>
  <si>
    <t>722</t>
  </si>
  <si>
    <t>Zdravotechnika - vnitřní vodovod</t>
  </si>
  <si>
    <t>60</t>
  </si>
  <si>
    <t>722110825</t>
  </si>
  <si>
    <t>Demontáž potrubí z litinových trub hrdlových přes 80 do DN 125</t>
  </si>
  <si>
    <t>1385019913</t>
  </si>
  <si>
    <t>61</t>
  </si>
  <si>
    <t>722170804</t>
  </si>
  <si>
    <t>Demontáž rozvodů vody z plastů přes 25 do D 50 mm</t>
  </si>
  <si>
    <t>365884959</t>
  </si>
  <si>
    <t>(7,2+2*2+8,6)*2</t>
  </si>
  <si>
    <t>(2,4+6*2)*2</t>
  </si>
  <si>
    <t>723</t>
  </si>
  <si>
    <t>Zdravotechnika - vnitřní plynovod</t>
  </si>
  <si>
    <t>62</t>
  </si>
  <si>
    <t>Pol253</t>
  </si>
  <si>
    <t>Demontáž plynovodu vč.rozřezání a přesunu</t>
  </si>
  <si>
    <t>-1749869124</t>
  </si>
  <si>
    <t>725</t>
  </si>
  <si>
    <t>Zdravotechnika - zařizovací předměty</t>
  </si>
  <si>
    <t>63</t>
  </si>
  <si>
    <t>725110811</t>
  </si>
  <si>
    <t>Demontáž klozetů splachovacích s nádrží nebo tlakovým splachovačem</t>
  </si>
  <si>
    <t>soubor</t>
  </si>
  <si>
    <t>-156403626</t>
  </si>
  <si>
    <t>"1.np" 3</t>
  </si>
  <si>
    <t>"2.np"3</t>
  </si>
  <si>
    <t>64</t>
  </si>
  <si>
    <t>725122813</t>
  </si>
  <si>
    <t>Demontáž pisoárů s nádrží a 1 záchodkem</t>
  </si>
  <si>
    <t>-187798317</t>
  </si>
  <si>
    <t>65</t>
  </si>
  <si>
    <t>725210821</t>
  </si>
  <si>
    <t>Demontáž umyvadel bez výtokových armatur umyvadel</t>
  </si>
  <si>
    <t>1453037472</t>
  </si>
  <si>
    <t>"1.np"9</t>
  </si>
  <si>
    <t>"2.np"2</t>
  </si>
  <si>
    <t>66</t>
  </si>
  <si>
    <t>725240811</t>
  </si>
  <si>
    <t>Demontáž sprchových kabin a vaniček bez výtokových armatur kabin</t>
  </si>
  <si>
    <t>43280984</t>
  </si>
  <si>
    <t>"1.np"2</t>
  </si>
  <si>
    <t>67</t>
  </si>
  <si>
    <t>725320828</t>
  </si>
  <si>
    <t>Demontáž dřezů dvojitých bez výtokových armatur velkokuchyňských</t>
  </si>
  <si>
    <t>-277023449</t>
  </si>
  <si>
    <t>"1.np" 2</t>
  </si>
  <si>
    <t>68</t>
  </si>
  <si>
    <t>725820801</t>
  </si>
  <si>
    <t>Demontáž baterií nástěnných do G 3/4</t>
  </si>
  <si>
    <t>449253335</t>
  </si>
  <si>
    <t>"1.np" 9</t>
  </si>
  <si>
    <t>69</t>
  </si>
  <si>
    <t>725820803</t>
  </si>
  <si>
    <t>Demontáž baterií stojánkových do 2 nebo do 3 otvorů</t>
  </si>
  <si>
    <t>137634820</t>
  </si>
  <si>
    <t>70</t>
  </si>
  <si>
    <t>725840851</t>
  </si>
  <si>
    <t>Demontáž baterií sprchových diferenciálních T 1954 přes 3/4 x 1 do G 5/4 x 6/4</t>
  </si>
  <si>
    <t>-1486365416</t>
  </si>
  <si>
    <t>71</t>
  </si>
  <si>
    <t>R 725 01</t>
  </si>
  <si>
    <t>Demontáž hydrantu</t>
  </si>
  <si>
    <t>680212401</t>
  </si>
  <si>
    <t>" 1.np" 1</t>
  </si>
  <si>
    <t>731</t>
  </si>
  <si>
    <t>Ústřední vytápění - kotelny</t>
  </si>
  <si>
    <t>72</t>
  </si>
  <si>
    <t>731200826</t>
  </si>
  <si>
    <t>Demontáž kotlů ocelových na kapalná nebo plynná paliva, o výkonu přes 40 do 60 kW</t>
  </si>
  <si>
    <t>1988120880</t>
  </si>
  <si>
    <t>73</t>
  </si>
  <si>
    <t>998731102</t>
  </si>
  <si>
    <t>Přesun hmot pro kotelny stanovený z hmotnosti přesunovaného materiálu vodorovná dopravní vzdálenost do 50 m v objektech výšky přes 6 do 12 m</t>
  </si>
  <si>
    <t>-2017466653</t>
  </si>
  <si>
    <t>732</t>
  </si>
  <si>
    <t>Ústřední vytápění - strojovny</t>
  </si>
  <si>
    <t>74</t>
  </si>
  <si>
    <t>732110812</t>
  </si>
  <si>
    <t>Demontáž těles rozdělovačů a sběračů přes 100 do DN 200</t>
  </si>
  <si>
    <t>-1503362345</t>
  </si>
  <si>
    <t xml:space="preserve">Poznámka k souboru cen:_x000D_
1. V cenách není započteno rozpojení přírub rozdělovačů nebo sběračů; toto rozpojení se oceňuje cenami souboru cen 734 19- . 8 Demontáž přírub, části B 04 pokud nejsou oceňovány i demontáže armatur osazených na rozdělovač nebo sběrač. </t>
  </si>
  <si>
    <t>75</t>
  </si>
  <si>
    <t>732212815</t>
  </si>
  <si>
    <t>Demontáž ohříváků zásobníkových stojatých o obsahu do 1 600 l</t>
  </si>
  <si>
    <t>1816274308</t>
  </si>
  <si>
    <t>733</t>
  </si>
  <si>
    <t>Ústřední vytápění - rozvodné potrubí</t>
  </si>
  <si>
    <t>76</t>
  </si>
  <si>
    <t>733120819</t>
  </si>
  <si>
    <t>Demontáž potrubí z trubek ocelových hladkých D přes 38 do 60,3</t>
  </si>
  <si>
    <t>-1648527943</t>
  </si>
  <si>
    <t>15*1,2*2*2*2</t>
  </si>
  <si>
    <t>77</t>
  </si>
  <si>
    <t>998733102</t>
  </si>
  <si>
    <t>Přesun hmot pro rozvody potrubí stanovený z hmotnosti přesunovaného materiálu vodorovná dopravní vzdálenost do 50 m v objektech výšky přes 6 do 12 m</t>
  </si>
  <si>
    <t>337835534</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</si>
  <si>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</si>
  <si>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735</t>
  </si>
  <si>
    <t>Ústřední vytápění - otopná tělesa</t>
  </si>
  <si>
    <t>78</t>
  </si>
  <si>
    <t>735111810</t>
  </si>
  <si>
    <t>Demontáž otopných těles litinových článkových</t>
  </si>
  <si>
    <t>-920262312</t>
  </si>
  <si>
    <t>15*1,2*0,9*2*2</t>
  </si>
  <si>
    <t>763</t>
  </si>
  <si>
    <t>Konstrukce suché výstavby</t>
  </si>
  <si>
    <t>79</t>
  </si>
  <si>
    <t>763111811</t>
  </si>
  <si>
    <t>Demontáž příček ze sádrokartonových desek s nosnou konstrukcí z ocelových profilů jednoduchých, opláštění jednoduché</t>
  </si>
  <si>
    <t>-2118869835</t>
  </si>
  <si>
    <t xml:space="preserve">Poznámka k souboru cen:_x000D_
1. Ceny -1811 až -1821 jsou určeny pro kompletní demontáž příčky, tj. nosné konstrukce, desek i tepelné izolace. 2. Ceny demontáže desek -2811 až -2813 jsou určeny pro odstranění pouze desek z obou stran příčky. </t>
  </si>
  <si>
    <t>"1.np" 3*(3,84*3+3,36+8,615+3,96+3,36+0,3*2+2,855+5,04+1,68*2+4,84+2,4*2+7,44*2+0,24)</t>
  </si>
  <si>
    <t>-(0,8*1,98*9+0,9*1,97*3+0,6*1,97*10)</t>
  </si>
  <si>
    <t>1,68*2,8</t>
  </si>
  <si>
    <t>"2.np"3*(3,84*4+3,36*2+5,04*3+0,36*2+3,84+2,52+4,84+7,6+3,84+2,52+1,2+1,05+2,52+3,84+0,24*2)</t>
  </si>
  <si>
    <t>(1,68*2*3+2,8*1,68*2)</t>
  </si>
  <si>
    <t>-(0,9*2+0,8*11+0,6*3)*1,97</t>
  </si>
  <si>
    <t>80</t>
  </si>
  <si>
    <t>763121811</t>
  </si>
  <si>
    <t>Demontáž předsazených nebo šachtových stěn ze sádrokartonových desek s nosnou konstrukcí z ocelových profilů jednoduchých, opláštění jednoduché</t>
  </si>
  <si>
    <t>2107685437</t>
  </si>
  <si>
    <t xml:space="preserve">Poznámka k souboru cen:_x000D_
1. Ceny -1811 a -1823 jsou určeny pro kompletní demontáž předsazené nebo šachtové stěny, tj. nosné konstrukce, desek i tepelné izolace. </t>
  </si>
  <si>
    <t>" 1.np kolem svodů" (0,23*2+0,37+0,25+0,23)*3</t>
  </si>
  <si>
    <t>"2.np kolem svodů"(0,23*2+0,37+0,25+0,23)*3</t>
  </si>
  <si>
    <t>764</t>
  </si>
  <si>
    <t>Konstrukce klempířské</t>
  </si>
  <si>
    <t>81</t>
  </si>
  <si>
    <t>764002841</t>
  </si>
  <si>
    <t>Demontáž klempířských konstrukcí oplechování horních ploch zdí a nadezdívek do suti</t>
  </si>
  <si>
    <t>-1611355977</t>
  </si>
  <si>
    <t>82</t>
  </si>
  <si>
    <t>764002861</t>
  </si>
  <si>
    <t>Demontáž klempířských konstrukcí oplechování říms do suti</t>
  </si>
  <si>
    <t>453185245</t>
  </si>
  <si>
    <t>(22,7+11,3)*2</t>
  </si>
  <si>
    <t>83</t>
  </si>
  <si>
    <t>764003801</t>
  </si>
  <si>
    <t>Demontáž klempířských konstrukcí lemování trub, konzol, držáků, ventilačních nástavců a ostatních kusových prvků do suti</t>
  </si>
  <si>
    <t>500884784</t>
  </si>
  <si>
    <t>766</t>
  </si>
  <si>
    <t>Konstrukce truhlářské</t>
  </si>
  <si>
    <t>84</t>
  </si>
  <si>
    <t>766411821</t>
  </si>
  <si>
    <t>Demontáž obložení stěn palubkami</t>
  </si>
  <si>
    <t>-452236769</t>
  </si>
  <si>
    <t xml:space="preserve">Poznámka k souboru cen:_x000D_
1. Cenami nelze oceňovat demontáž obložení stěn výšky přes 2,5 m; tyto práce se oceňují cenami souboru cen 766 42-18 Demontáž obložení podhledů. </t>
  </si>
  <si>
    <t>3,6*1</t>
  </si>
  <si>
    <t>85</t>
  </si>
  <si>
    <t>766411822</t>
  </si>
  <si>
    <t>Demontáž obložení stěn podkladových roštů</t>
  </si>
  <si>
    <t>1769560906</t>
  </si>
  <si>
    <t>86</t>
  </si>
  <si>
    <t>766691914</t>
  </si>
  <si>
    <t>Ostatní práce vyvěšení nebo zavěšení křídel s případným uložením a opětovným zavěšením po provedení stavebních změn dřevěných dveřních, plochy do 2 m2</t>
  </si>
  <si>
    <t>-2088517477</t>
  </si>
  <si>
    <t xml:space="preserve">Poznámka k souboru cen:_x000D_
1. Ceny -1931 a -1932 lze užít jen pro křídlo mající současně obě jmenované funkce. </t>
  </si>
  <si>
    <t>"1.np" 3+9+10</t>
  </si>
  <si>
    <t>" 2.np" 14+8+2</t>
  </si>
  <si>
    <t>767</t>
  </si>
  <si>
    <t>Konstrukce zámečnické</t>
  </si>
  <si>
    <t>87</t>
  </si>
  <si>
    <t>767161823</t>
  </si>
  <si>
    <t>Demontáž zábradlí schodišťového nerozebíratelný spoj hmotnosti 1 m zábradlí do 20 kg</t>
  </si>
  <si>
    <t>518487376</t>
  </si>
  <si>
    <t>"vnitřní zábradlí" 9</t>
  </si>
  <si>
    <t>" vstupní bet. schod. venkovní" 3+2</t>
  </si>
  <si>
    <t>"vstupní ocelové" 1,6+1,2+1,2+1,6+1,2+0,3</t>
  </si>
  <si>
    <t>88</t>
  </si>
  <si>
    <t>767581801</t>
  </si>
  <si>
    <t>Demontáž podhledů kazet</t>
  </si>
  <si>
    <t>-234405495</t>
  </si>
  <si>
    <t>"1.np" 38,4+6,65+9,71+11,69+13,13+11,51+10,04+6,96+12,61+13,02+13,1+11,76+6,89+7,92+1,51+11,76+19,62</t>
  </si>
  <si>
    <t>89</t>
  </si>
  <si>
    <t>767582800</t>
  </si>
  <si>
    <t>Demontáž podhledů roštů</t>
  </si>
  <si>
    <t>-944662472</t>
  </si>
  <si>
    <t>90</t>
  </si>
  <si>
    <t>767590830</t>
  </si>
  <si>
    <t>Demontáž podlahových konstrukcí zdvojených podlah desek</t>
  </si>
  <si>
    <t>-1283233840</t>
  </si>
  <si>
    <t>2*1,6+3*0,27*1</t>
  </si>
  <si>
    <t>91</t>
  </si>
  <si>
    <t>767641800</t>
  </si>
  <si>
    <t>Demontáž dveřních zárubní odřezáním od upevnění, plochy dveří do 2,5 m2</t>
  </si>
  <si>
    <t>-178779553</t>
  </si>
  <si>
    <t>" 2.np" 2+14+8</t>
  </si>
  <si>
    <t>92</t>
  </si>
  <si>
    <t>767851803</t>
  </si>
  <si>
    <t>Demontáž komínových lávek kompletní celé lávky</t>
  </si>
  <si>
    <t>217211673</t>
  </si>
  <si>
    <t xml:space="preserve">Poznámka k souboru cen:_x000D_
1. V cenách -1802 a -1803 je započtena i demontáž zábradlí. </t>
  </si>
  <si>
    <t>93</t>
  </si>
  <si>
    <t>767996703</t>
  </si>
  <si>
    <t>Demontáž ostatních zámečnických konstrukcí o hmotnosti jednotlivých dílů řezáním přes 100 do 250 kg</t>
  </si>
  <si>
    <t>kg</t>
  </si>
  <si>
    <t>1724273948</t>
  </si>
  <si>
    <t xml:space="preserve">Poznámka k souboru cen:_x000D_
1. Cenami nelze oceňovat demontáž jmenovité konstrukce, pro kterou jsou ceny v katalogu již stanoveny. 2. Ceny lze užít pro sortiment zámečnických konstrukcí, nikoliv pro sloupy, kolejnice, vazníky apod. 3. Volba cen se řídí hmotností jednotlivě demontovaného dílu konstrukce. </t>
  </si>
  <si>
    <t>" žebřík" 223</t>
  </si>
  <si>
    <t>" konstrukce ocelová vstup" 2*25+(1,6+2)*2*15+4*0,75*19</t>
  </si>
  <si>
    <t>" zakrytí vstupu" 6*3*8,63*2</t>
  </si>
  <si>
    <t>" vaznice a krokve" 310,68*0,25</t>
  </si>
  <si>
    <t>94</t>
  </si>
  <si>
    <t>767996802</t>
  </si>
  <si>
    <t>Demontáž ostatních zámečnických konstrukcí o hmotnosti jednotlivých dílů rozebráním přes 50 do 100 kg</t>
  </si>
  <si>
    <t>-946131946</t>
  </si>
  <si>
    <t>" nosné lišty fasáda 100x80x4mm" 7,6*54*9,9</t>
  </si>
  <si>
    <t>" poklop revizní šachta" 0,8*1*12</t>
  </si>
  <si>
    <t>771</t>
  </si>
  <si>
    <t>Podlahy z dlaždic</t>
  </si>
  <si>
    <t>95</t>
  </si>
  <si>
    <t>771571810</t>
  </si>
  <si>
    <t>Demontáž podlah z dlaždic keramických kladených do malty</t>
  </si>
  <si>
    <t>2111664441</t>
  </si>
  <si>
    <t>"2.np" 8,2+6,98</t>
  </si>
  <si>
    <t>776</t>
  </si>
  <si>
    <t>Podlahy povlakové</t>
  </si>
  <si>
    <t>96</t>
  </si>
  <si>
    <t>776201812</t>
  </si>
  <si>
    <t>Demontáž povlakových podlahovin lepených ručně s podložkou</t>
  </si>
  <si>
    <t>-954714946</t>
  </si>
  <si>
    <t>"1.np" 38,4+11,69+12,61+11,76+11,76+13,1+19,62+5,46</t>
  </si>
  <si>
    <t>"2.np" 18,2+17,17+14,64+10,5+12,14+12,34+26,53+13,33+18,12+14,76+6,33+18,48</t>
  </si>
  <si>
    <t>97</t>
  </si>
  <si>
    <t>776301812</t>
  </si>
  <si>
    <t>Demontáž povlakových podlahovin ze schodišťových stupňů s podložkou</t>
  </si>
  <si>
    <t>-169158512</t>
  </si>
  <si>
    <t>24*1,5</t>
  </si>
  <si>
    <t>781</t>
  </si>
  <si>
    <t>Dokončovací práce - obklady</t>
  </si>
  <si>
    <t>98</t>
  </si>
  <si>
    <t>781471810</t>
  </si>
  <si>
    <t>Demontáž obkladů z dlaždic keramických kladených do malty</t>
  </si>
  <si>
    <t>109873960</t>
  </si>
  <si>
    <t>" 1.np" 1,4*1,8+3,8*1,53+2,015*1,8</t>
  </si>
  <si>
    <t>"2.np" 0,7*1,54+1,4*1,8</t>
  </si>
  <si>
    <t>D.1 - Architektonicko stavební řešení</t>
  </si>
  <si>
    <t xml:space="preserve">    2 - Zakládání</t>
  </si>
  <si>
    <t xml:space="preserve">    3 - Svislé a kompletní konstrukce</t>
  </si>
  <si>
    <t xml:space="preserve">    4-1 - Venkovní rampa</t>
  </si>
  <si>
    <t xml:space="preserve">    4-2 - Komínové těleso</t>
  </si>
  <si>
    <t xml:space="preserve">    6-4 - Výplně otvorů</t>
  </si>
  <si>
    <t xml:space="preserve">    9N - Nábytek</t>
  </si>
  <si>
    <t xml:space="preserve">    712-1 - Skladba střechy</t>
  </si>
  <si>
    <t xml:space="preserve">    712-2 - Střecha - atika</t>
  </si>
  <si>
    <t xml:space="preserve">    762 - Konstrukce tesařské</t>
  </si>
  <si>
    <t xml:space="preserve">    783 - Dokončovací práce - nátěry</t>
  </si>
  <si>
    <t xml:space="preserve">    784 - Dokončovací práce - malby a tapety</t>
  </si>
  <si>
    <t>131201101</t>
  </si>
  <si>
    <t>Hloubení nezapažených jam a zářezů s urovnáním dna do předepsaného profilu a spádu v hornině tř. 3 do 100 m3</t>
  </si>
  <si>
    <t>-718399988</t>
  </si>
  <si>
    <t xml:space="preserve">Poznámka k souboru cen:_x000D_
1. Hloubení jam ve stržích a jam pro základy pro příčná a podélná zpevnění dna a břehů pod obrysem výkopu pro koryta vodotečí při lesnicko-technických melioracích (LTM) zejména vykopávky pro konstrukce těles, stupňů, boků, předprahů, prahů, podháněk, výhonů a pro základy zdí, dlažeb, rovnanin, plůtků a hatí se oceňují cenami příslušnými pro objem výkopů do 100 m3, i když skutečný objem výkopu je větší. 2. Ceny lze použít i pro hloubení nezapažených jam a zářezů pro podzemní vedení, jsou-li tyto práce prováděny z povrchu území. 3. Předepisuje-li projekt hloubit jámy popsané v pozn. č. 1 v hornině 5 až 7 bez použití trhavin, oceňuje se toto hloubení a) v suchu nebo v mokru cenami 138 40-1101, 138 50-1101 a 138 60-1101 Dolamování zapažených nebo nezapažených hloubených vykopávek; b) v tekoucí vodě při jakékoliv její rychlosti individuálně. 4. Hloubení nezapažených jam hloubky přes 16 m se oceňuje individuálně. 5. V cenách jsou započteny i náklady na případné nutné přemístění výkopku ve výkopišti a na přehození výkopku na přilehlém terénu na vzdálenost do 3 m od okraje jámy nebo naložení na dopravní prostředek. 6. Náklady na svislé přemístění výkopku nad 1 m hloubky se určí dle ustanovení článku č. 3161 všeobecných podmínek katalogu. </t>
  </si>
  <si>
    <t>" sú10"0,4*0,4*0,69*2</t>
  </si>
  <si>
    <t>132201101</t>
  </si>
  <si>
    <t>Hloubení zapažených i nezapažených rýh šířky do 600 mm s urovnáním dna do předepsaného profilu a spádu v hornině tř. 3 do 100 m3</t>
  </si>
  <si>
    <t>-1660359474</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</si>
  <si>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</si>
  <si>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"palisády" 20*0,3*0,4</t>
  </si>
  <si>
    <t>(22,7+1,2+11,3)*0,6*1</t>
  </si>
  <si>
    <t>" pro obrubníky" (0,5+5,2+12,4+23,6+12,4+0,5)*0,3*0,5</t>
  </si>
  <si>
    <t>162701105</t>
  </si>
  <si>
    <t>Vodorovné přemístění výkopku nebo sypaniny po suchu na obvyklém dopravním prostředku, bez naložení výkopku, avšak se složením bez rozhrnutí z horniny tř. 1 až 4 na vzdálenost přes 9 000 do 10 000 m</t>
  </si>
  <si>
    <t>-1643254324</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</si>
  <si>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</si>
  <si>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0,221+1</t>
  </si>
  <si>
    <t>171201211</t>
  </si>
  <si>
    <t>Uložení sypaniny poplatek za uložení sypaniny na skládce (skládkovné)</t>
  </si>
  <si>
    <t>-915344955</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</si>
  <si>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</si>
  <si>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1,221</t>
  </si>
  <si>
    <t>1,221*1,7 'Přepočtené koeficientem množství</t>
  </si>
  <si>
    <t>-900252707</t>
  </si>
  <si>
    <t>174101102</t>
  </si>
  <si>
    <t>Zásyp sypaninou z jakékoliv horniny s uložením výkopku ve vrstvách se zhutněním v uzavřených prostorách s urovnáním povrchu zásypu</t>
  </si>
  <si>
    <t>583533890</t>
  </si>
  <si>
    <t>" zásyp revizní šachty v m. 115 D.1.3. "1,44</t>
  </si>
  <si>
    <t>589811210</t>
  </si>
  <si>
    <t>recyklát betonový frakce 8/32</t>
  </si>
  <si>
    <t>-1031150792</t>
  </si>
  <si>
    <t>1,44*2,5 'Přepočtené koeficientem množství</t>
  </si>
  <si>
    <t>Zakládání</t>
  </si>
  <si>
    <t>213141111</t>
  </si>
  <si>
    <t>Zřízení vrstvy z geotextilie filtrační, separační, odvodňovací, ochranné, výztužné nebo protierozní v rovině nebo ve sklonu do 1:5, šířky do 3 m</t>
  </si>
  <si>
    <t>-442106621</t>
  </si>
  <si>
    <t xml:space="preserve">Poznámka k souboru cen:_x000D_
1. Ceny jsou určeny pro zřízení vrstev na upraveném povrchu. 2. V cenách jsou započteny i náklady na položení a spojení geotextilií včetně přesahů. 3. V cenách nejsou započteny náklady na dodávku geotextilií, která se oceňuje ve specifikaci. Ztratné včetně přesahů lze stanovit ve výši 15 až 20 %. 4. Ceny -1131 až -1133 lze použít i pro vyvedení geotextilie na svislou konstrukci. </t>
  </si>
  <si>
    <t>693110050</t>
  </si>
  <si>
    <t>geotextilie tkaná polypropylenová 380 g/m2</t>
  </si>
  <si>
    <t>1803975739</t>
  </si>
  <si>
    <t>1,5*1,15 'Přepočtené koeficientem množství</t>
  </si>
  <si>
    <t>273313611</t>
  </si>
  <si>
    <t>Základy z betonu prostého desky z betonu kamenem neprokládaného tř. C 16/20</t>
  </si>
  <si>
    <t>604528207</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</si>
  <si>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</si>
  <si>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0,8*1*0,1</t>
  </si>
  <si>
    <t>273362021</t>
  </si>
  <si>
    <t>Výztuž základů desek ze svařovaných sítí z drátů typu KARI</t>
  </si>
  <si>
    <t>-536423893</t>
  </si>
  <si>
    <t xml:space="preserve">Poznámka k souboru cen:_x000D_
1. Ceny platí pro desky rovné, s náběhy, hřibové nebo upnuté do žeber včetně výztuže těchto žeber. </t>
  </si>
  <si>
    <t>0,8*1*2*3,1*0,001</t>
  </si>
  <si>
    <t>275313711</t>
  </si>
  <si>
    <t>Základy z betonu prostého patky a bloky z betonu kamenem neprokládaného tř. C 20/25</t>
  </si>
  <si>
    <t>1042738475</t>
  </si>
  <si>
    <t>Svislé a kompletní konstrukce</t>
  </si>
  <si>
    <t>311238142</t>
  </si>
  <si>
    <t>Zdivo nosné jednovrstvé z cihel děrovaných vnitřní broušené, spojené na pero a drážku, lepené tenkovrstvou maltou, pevnost cihel P10, tl. zdiva 175 mm</t>
  </si>
  <si>
    <t>580554572</t>
  </si>
  <si>
    <t xml:space="preserve">Poznámka k souboru cen:_x000D_
1. Množství jednotek se určuje v m2 plochy konstrukce. 2. Do plochy zdiva se započítává plocha vyzdívky nosných ocelových koster svislých i šikmých. Tato plocha se započítává plně bez odpočtu plochy ocelových koster nosníků. 3. Od plochy zdiva se odečítá: a) plocha otvorů jednotlivě větší než 0,25 m2, b) plocha otvorů okenních, dveřních a jiných (vnějších i vnitřních) stanovená z rozměrů kótovaných ve výkresech. Při zalomeném ostění oken a balkónových dveří se šířka zmenšuje o 100 mm. c) plocha překladů, obetonovaných hlav ocelových nosníků, věnců a jiných konstrukcí betonových a železobetonových. 4. V cenách jsou započteny i náklady na doplňkové cihly. 5. V cenách nejsou započteny náklady na: a) výplň kapes obvodového zdiva (např kolem oken); tyto se ocení cenou 311 23-8911, b) zásyp dutin první vrstvy zdiva; tyto se ocení příslušnými cenami 311 23-892.. </t>
  </si>
  <si>
    <t>"1.np"( 22,4+10,65)*2*3,31-(2,2*1,65*2+2,2*0,95*8+1,66*1,65+1,66*2,55+3,15*2,55)</t>
  </si>
  <si>
    <t>"2.np" (22,4+10,65)*2*3,35-(2,2*1,65*11+2,2*0,95*2+1,66*1,65*2)</t>
  </si>
  <si>
    <t>" atika" (22,4+10,65)*2*0,5</t>
  </si>
  <si>
    <t>317142321</t>
  </si>
  <si>
    <t>Překlady nenosné prefabrikované z pórobetonu osazené do tenkého maltového lože, v příčkách přímé, světlost otvoru do 1010 mm tl. 125 mm</t>
  </si>
  <si>
    <t>-991912334</t>
  </si>
  <si>
    <t xml:space="preserve">Poznámka k souboru cen:_x000D_
1. V cenách jsou započteny náklady na dodání a uložení překladu, včetně podmazání ložné plochy tenkovrstvou maltou. </t>
  </si>
  <si>
    <t>"p6+p10"5+8+1</t>
  </si>
  <si>
    <t>317168122</t>
  </si>
  <si>
    <t>Překlady keramické ploché osazené do maltového lože, výšky překladu 7,1 cm šířky 14,5 cm, délky 125 cm</t>
  </si>
  <si>
    <t>-918836995</t>
  </si>
  <si>
    <t xml:space="preserve">Poznámka k souboru cen:_x000D_
1. V cenách -81.. až – 82.. (překlady ploché, vysoké a roletové) jsou započteny i náklady na: a) očištění podkladu pod překladem a jeho navlhčení vodou, rozprostření malty pod ložnou plochu, osazení překladu do vodorovné polohy a začištění vytlačené malty, b) dodání příslušného překladu předepsané délky, c) dočasné montážní podepření plochých překladů tak, aby vzdálenost mezi podporou a okrajem otvoru nebo mezi podporami byla maximálně 1 m. 2. V cenách -83.. (překlady složené roletové) jsou započteny i náklady na: a) očištění podkladů pod překladem a jeho navlhčení vodou, rozprostření malty pod ložnou plochu, osazení překladu do vodorovné polohy a začištění vytlačené malty, b) dodání vnitřního keramobetonového překladu a vnějšího tepelněizolačního dílu příslušné délky, včetně izolace z pěnového polystyrénu (u zdiva tl. 400 mm), případně vysokého překladu (u zdiva tl. 440 mm), c) betonáž mezery mezi překladem a tepelněizolačním dílem z betonu třídy C 16/20; tato betonáž se provádí u překladů dlouhých 2000 mm a více zároveň s betonáží stropní konstrukce a ztužujícího věnce, d) dočasné montážní podepření zespodu v celé světlé délce překladu s dvěma podporami ve třetinách šířky otvoru a dvěma podporami po krajích otvoru - platí pouze pro překlady delší než 2000 mm, včetně. 3. V cenách -84.. (překlady vysoké spřažené) jsou započteny i náklady na: a) očištění podkladů pod překladem a jeho navlhčení vodou, rozprostření malty pod ložnou plochu, osazení překladu do vodorovné polohy a začištění vytlačené malty, b) dodání keramických překladů příslušné délky, c) uložení a dodávku výztuže d) betonáž mezi překlady z betonu třídy C 20/25 e) oboustranné bednění překladu při betonáži f) dočasné montážní podepření zespodu v celé světlé délce překladu 4. V cenách -82.. a -83.. (překlady roletové) nejsou započteny náklady na: a) vysoký překlad a svislou izolaci v úrovni stropního věnce u složených roletových překladů; tyto se ocení samostatně, b) dodávku a montáž rolet, případně žaluzií; tyto se ocení samostatně. 5. V cenách -84.. (překlady vysoké spřažené) nejsou započteny náklady na: a) betonáž a bednění v úrovni stropního věnce; tyto se ocení samostatně, 6. Množství jednotek se určuje v kusech překladu podle jeho celkové délky. Minimální délka uložení je stanovena: a) u plochých překladů na 120 mm na každé straně, b) u vysokých a roletových překladů délky do 1750 mm na 125mm, délky 2000 a 2250 mm na 200 mm a u délky 2500 mm a větší na 250 mm na každé straně překladu. c) u vysokých spřažených překladů 250 mm na každé straně překladu. </t>
  </si>
  <si>
    <t>317168126</t>
  </si>
  <si>
    <t>Překlady keramické ploché osazené do maltového lože, výšky překladu 7,1 cm šířky 14,5 cm, délky 225 cm</t>
  </si>
  <si>
    <t>-925609147</t>
  </si>
  <si>
    <t>317168131</t>
  </si>
  <si>
    <t>Překlady keramické vysoké osazené do maltového lože, šířky překladu 7 cm výšky 23,8 cm, délky 125 cm</t>
  </si>
  <si>
    <t>1932892609</t>
  </si>
  <si>
    <t>2*1</t>
  </si>
  <si>
    <t>317168132</t>
  </si>
  <si>
    <t>Překlady keramické vysoké osazené do maltového lože, šířky překladu 7 cm výšky 23,8 cm, délky 150 cm</t>
  </si>
  <si>
    <t>2119716556</t>
  </si>
  <si>
    <t>317168134</t>
  </si>
  <si>
    <t>Překlady keramické vysoké osazené do maltového lože, šířky překladu 7 cm výšky 23,8 cm, délky 200 cm</t>
  </si>
  <si>
    <t>741917485</t>
  </si>
  <si>
    <t>(3+4)*2</t>
  </si>
  <si>
    <t>R 317 22</t>
  </si>
  <si>
    <t>Úprava délky překladu - řezáním</t>
  </si>
  <si>
    <t>-376719509</t>
  </si>
  <si>
    <t>317168135</t>
  </si>
  <si>
    <t>Překlady keramické vysoké osazené do maltového lože, šířky překladu 7 cm výšky 23,8 cm, délky 225 cm</t>
  </si>
  <si>
    <t>824501973</t>
  </si>
  <si>
    <t>(3+1)*2</t>
  </si>
  <si>
    <t>317168136</t>
  </si>
  <si>
    <t>Překlady keramické vysoké osazené do maltového lože, šířky překladu 7 cm výšky 23,8 cm, délky 250 cm</t>
  </si>
  <si>
    <t>-1062931830</t>
  </si>
  <si>
    <t>317168137</t>
  </si>
  <si>
    <t>Překlady keramické vysoké osazené do maltového lože, šířky překladu 7 cm výšky 23,8 cm, délky 275 cm</t>
  </si>
  <si>
    <t>2116852623</t>
  </si>
  <si>
    <t>(13+10)*2</t>
  </si>
  <si>
    <t>317941121</t>
  </si>
  <si>
    <t>Osazování ocelových válcovaných nosníků na zdivu I nebo IE nebo U nebo UE nebo L do č. 12 nebo výšky do 120 mm</t>
  </si>
  <si>
    <t>-644345525</t>
  </si>
  <si>
    <t xml:space="preserve">Poznámka k souboru cen:_x000D_
1. Ceny jsou určeny pro zednické osazování na cementovou maltu(min. MC 15). 2. Dodávka ocelových nosníků se oceňuje ve specifikaci. 3. Ztratné lze dohodnout ve směrné výši 8 % na krytí nákladů na řezání příslušných délek z hutních délek nosníků a na zbytkový odpad (prořez). </t>
  </si>
  <si>
    <t>"P13" 2*1,08*4*3,77*0,001</t>
  </si>
  <si>
    <t>"p14" 2,1*2*3,77*0,001</t>
  </si>
  <si>
    <t>"p15" 1*2*2*3,77*0,001</t>
  </si>
  <si>
    <t>130104200</t>
  </si>
  <si>
    <t>úhelník ocelový rovnostranný, v jakosti 11 375, 50 x 50 x 5 mm</t>
  </si>
  <si>
    <t>78677454</t>
  </si>
  <si>
    <t>317941123</t>
  </si>
  <si>
    <t>Osazování ocelových válcovaných nosníků na zdivu I nebo IE nebo U nebo UE nebo L č. 14 až 22 nebo výšky do 220 mm</t>
  </si>
  <si>
    <t>1192139995</t>
  </si>
  <si>
    <t>0,182</t>
  </si>
  <si>
    <t>130108200</t>
  </si>
  <si>
    <t>ocel profilová UPN, v jakosti 11 375, h=140 mm</t>
  </si>
  <si>
    <t>-224625152</t>
  </si>
  <si>
    <t>2*3,89*16*0,001</t>
  </si>
  <si>
    <t>3,65*16*0,001</t>
  </si>
  <si>
    <t>317998110</t>
  </si>
  <si>
    <t>Izolace tepelná mezi překlady z pěnového polystyrénu výšky 24 cm, tloušťky do 30 mm</t>
  </si>
  <si>
    <t>-1073378838</t>
  </si>
  <si>
    <t>23*2,75+4*2,25+2,5+1,5+1,25</t>
  </si>
  <si>
    <t>340239235</t>
  </si>
  <si>
    <t>Zazdívka otvorů v příčkách nebo stěnách plochy přes 1 m2 do 4 m2 příčkovkami hladkými pórobetonovými , objemové hmotnosti 500 kg/m3, tl. příčky 150 mm</t>
  </si>
  <si>
    <t>363143935</t>
  </si>
  <si>
    <t>"SÚ 03 114" 0,8*2,1</t>
  </si>
  <si>
    <t>" SÚ03 m101"0,25*2,1</t>
  </si>
  <si>
    <t>"m209" (0,97+0,25)*2,1</t>
  </si>
  <si>
    <t>342248142</t>
  </si>
  <si>
    <t>Příčky jednoduché z cihel děrovaných spojených na pero a drážku broušených, lepených tenkovrstvou maltou, pevnost cihel P8, P10, tl. příčky 140 mm</t>
  </si>
  <si>
    <t>1993766748</t>
  </si>
  <si>
    <t xml:space="preserve">Poznámka k souboru cen:_x000D_
1. Množství jednotek se určuje v m2 plochy konstrukce. </t>
  </si>
  <si>
    <t>"1.np101-105"(3,468+3,46+1,4+0,125+1,915+3,468+0,162)*3,08</t>
  </si>
  <si>
    <t>(0,162+3,468+1,915+0,125+2,978-0,12*2+0,125+1,917)*3,08</t>
  </si>
  <si>
    <t>(3,46+3,468+0,162+0,15+0,21+0,3)*3,08</t>
  </si>
  <si>
    <t>"otvory" -(0,8*3+0,7*2+0,9*3)*2</t>
  </si>
  <si>
    <t>"101+115+118" (2,93+3,755)*3,08-(0,8*2+1,85*0,9)</t>
  </si>
  <si>
    <t>"110-111" 3,755*3,08-0,7*2</t>
  </si>
  <si>
    <t>"106+119+120" (4,955-0,12)*3,08*2-0,7*2</t>
  </si>
  <si>
    <t>342272148</t>
  </si>
  <si>
    <t>Příčky z pórobetonových přesných příčkovek hladkých, objemové hmotnosti 500 kg/m3 na tenké maltové lože, tloušťky příčky 50 mm</t>
  </si>
  <si>
    <t>1820927970</t>
  </si>
  <si>
    <t>"1.np107" 0,95*3,08*2</t>
  </si>
  <si>
    <t>"2.np 215" (0,075+0,4)*3,08+(0,22*2+0,17)*3,08</t>
  </si>
  <si>
    <t>"2.np obezdívka jader" ((0,3+0,25)+(0,7+0,25*2)+(0,4+0,125)+(0,2+0,15*2))*3,08</t>
  </si>
  <si>
    <t>" obezdívka jader 1.np"((0,2*2+0,3)*3+0,45+0,8+0,28+0,15)*3,08</t>
  </si>
  <si>
    <t>342272323</t>
  </si>
  <si>
    <t>Příčky z pórobetonových přesných příčkovek hladkých, objemové hmotnosti 500 kg/m3 na tenké maltové lože, tloušťky příčky 100 mm</t>
  </si>
  <si>
    <t>-164151359</t>
  </si>
  <si>
    <t>"214" (1,918+1,672)*3,08-0,7*2*2</t>
  </si>
  <si>
    <t>342272423</t>
  </si>
  <si>
    <t>Příčky z pórobetonových přesných příčkovek hladkých, objemové hmotnosti 500 kg/m3 na tenké maltové lože, tloušťky příčky 125 mm</t>
  </si>
  <si>
    <t>-802727873</t>
  </si>
  <si>
    <t>"1.np120+106" (3,287-2*0,12+0,162)*(2,91+0,17)*2</t>
  </si>
  <si>
    <t>"116-118"(3,755-0,12+3,468+1,19)*3,08-(0,8+0,7)*2</t>
  </si>
  <si>
    <t>"110-112" (3,755-0,12+3,73+1,4)*3,08-(0,7*2)</t>
  </si>
  <si>
    <t>"107-109" (4,955*2+1,915+2,978+0,275*2+0,165)*3,08-0,7*2*2</t>
  </si>
  <si>
    <t>"2.np 210-211"(3,468+0,155+0,24+0,28+4,962-0,12+3,475+0,725+4,237-0,12*2+0,125+0,6)*3,08-0,8*2*2</t>
  </si>
  <si>
    <t>"213"( 3,763-0,12+10,638-3*0,12+0,162)*3,08-0,9*2*2</t>
  </si>
  <si>
    <t>"207-208" (0,15*2+3,447+3,475+(3,763-0,12)*2+0,162)*3,08-0,8*2*2</t>
  </si>
  <si>
    <t>"204-205"(0,162+4,962-0,12*2+3,475*2+0,725+4,962-0,12)*3,08-0,8*2*2</t>
  </si>
  <si>
    <t>"214-215"(3,467*2+4,962-0,12+1,465+0,1+1,672)*3,08-0,7*3*2</t>
  </si>
  <si>
    <t>342272523</t>
  </si>
  <si>
    <t>Příčky z pórobetonových přesných příčkovek hladkých, objemové hmotnosti 500 kg/m3 na tenké maltové lože, tloušťky příčky 150 mm</t>
  </si>
  <si>
    <t>-687073610</t>
  </si>
  <si>
    <t>" vyzdívky pro instalační moduly m 108" 1,4*1,2*3+1,2*1,2</t>
  </si>
  <si>
    <t>1,4*1,2+0,91*2*1,2</t>
  </si>
  <si>
    <t>"m215" (1,6+0,05)*1,2</t>
  </si>
  <si>
    <t>342241192</t>
  </si>
  <si>
    <t>Příčky nebo přizdívky jednoduché z cihel nebo příčkovek pálených na maltu MVC nebo MC Příplatek k cenám za vyzdívání stěn nebo příček hrázděných do ocelové kostry</t>
  </si>
  <si>
    <t>-26618422</t>
  </si>
  <si>
    <t xml:space="preserve">Poznámka k souboru cen:_x000D_
1. Dvojité příčky se oceňují jako dvě příčky jednoduché. 2. Izolační vložky vkládané do mezery dvojitých příček při zdění se oceňují samostatně. 3. V příčkách tl. 65 a 71 mm jsou započteny i náklady na konstrukční výztuž. 4. V cenách nejsou započteny případné náklady na: a) úpravu líce; tyto se oceňují cenami souboru cen 310 90-11 Úprava líce při zdění režného zdiva. b) spárování; tyto se oceňují cenami souboru cen 61. 63-10 Spárování vnitřních ploch pohledového zdiva, případně 62. 63-10 Spárování vnějších ploch pohledového zdiva. </t>
  </si>
  <si>
    <t>342291111</t>
  </si>
  <si>
    <t>Ukotvení příček polyuretanovou pěnou, tl. příčky do 100 mm</t>
  </si>
  <si>
    <t>-555954289</t>
  </si>
  <si>
    <t xml:space="preserve">Poznámka k souboru cen:_x000D_
1. V cenách -1111 a -1112 jsou započteny náklady na dodání a aplikaci polyuretanové pěny ve spreji a na odříznutí zatvrdlé pěny u líce příčky. 2. Ceny -1111 a -1112 lze použít i pro ukotvení příček ke stropu. 3. Množství jednotek se určuje v m styku příčky s konstrukcí (výšky příčky). </t>
  </si>
  <si>
    <t>"1.np107" 0,95*2</t>
  </si>
  <si>
    <t>"2.np 215" (0,075+0,4)+0,22*2+0,17</t>
  </si>
  <si>
    <t>"214" (1,918+1,672)</t>
  </si>
  <si>
    <t>342291112</t>
  </si>
  <si>
    <t>Ukotvení příček polyuretanovou pěnou, tl. příčky přes 100 mm</t>
  </si>
  <si>
    <t>-456058384</t>
  </si>
  <si>
    <t>"1.np120+106" (3,287-2*0,12+0,162)*2</t>
  </si>
  <si>
    <t>"116-118"(3,755-0,12+3,468+1,19)</t>
  </si>
  <si>
    <t>"110-112" (3,755-0,12+3,73+1,4)</t>
  </si>
  <si>
    <t>"107-109" (4,955*2+1,915+2,978+0,275*2+0,165)</t>
  </si>
  <si>
    <t>"2.np 210-211"(3,468+0,155+0,24+0,28+4,962-0,12+3,475+0,725+4,237-0,12*2+0,125+0,6)</t>
  </si>
  <si>
    <t>"213"( 3,763-0,12+10,638-3*0,12+0,162)</t>
  </si>
  <si>
    <t>"207-208" (0,15*2+3,447+3,475+(3,763-0,12)*2+0,162)</t>
  </si>
  <si>
    <t>"204-205"(0,162+4,962-0,12*2+3,475*2+0,725+4,962-0,12)</t>
  </si>
  <si>
    <t>"214-215"(3,467*2+4,962-0,12+1,465+0,1+1,672)</t>
  </si>
  <si>
    <t>342291121</t>
  </si>
  <si>
    <t>Ukotvení příček plochými kotvami, do konstrukce cihelné</t>
  </si>
  <si>
    <t>-2033483403</t>
  </si>
  <si>
    <t>45*2*3,1</t>
  </si>
  <si>
    <t>411321515</t>
  </si>
  <si>
    <t>Stropy z betonu železového (bez výztuže) stropů deskových, plochých střech, desek balkonových, desek hřibových stropů včetně hlavic hřibových sloupů tř. C 20/25</t>
  </si>
  <si>
    <t>-655166307</t>
  </si>
  <si>
    <t>" sú 09" 0,76*1,85*2*0,09</t>
  </si>
  <si>
    <t>411351101</t>
  </si>
  <si>
    <t>Bednění stropů, kleneb nebo skořepin bez podpěrné konstrukce stropů deskových, balkonových nebo plošných konzol plné, rovné, popř. s náběhy zřízení</t>
  </si>
  <si>
    <t>1143493029</t>
  </si>
  <si>
    <t xml:space="preserve">Poznámka k souboru cen:_x000D_
1. Při poloměru klenby do 1 m oceňuje se Bednění fabionů na přechodu stěn do stropů, monolitických kleneb, vnějších říms cenami souboru cen 416 35-11. </t>
  </si>
  <si>
    <t>" sú09"0,8*2*2</t>
  </si>
  <si>
    <t>411351102</t>
  </si>
  <si>
    <t>Bednění stropů, kleneb nebo skořepin bez podpěrné konstrukce stropů deskových, balkonových nebo plošných konzol plné, rovné, popř. s náběhy odstranění</t>
  </si>
  <si>
    <t>-252235590</t>
  </si>
  <si>
    <t>" sú09"1,6*2</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</si>
  <si>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</si>
  <si>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</si>
  <si>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2069025560</t>
  </si>
  <si>
    <t>" sú09"0,76*1,85*2*1,25*3,1*0,001</t>
  </si>
  <si>
    <t>417321414</t>
  </si>
  <si>
    <t>Ztužující pásy a věnce z betonu železového (bez výztuže) tř. C 20/25</t>
  </si>
  <si>
    <t>419129299</t>
  </si>
  <si>
    <t>(22,4+10,65)*2*0,175*0,25*2+(22,4+10,83)*2*2*0,09*0,1</t>
  </si>
  <si>
    <t>" překlad nad vstupními dveřmi" 3,7*0,25*0,175</t>
  </si>
  <si>
    <t>" nad vstupem" 4*0,25*0,175</t>
  </si>
  <si>
    <t>417351115</t>
  </si>
  <si>
    <t>Bednění bočnic ztužujících pásů a věnců včetně vzpěr zřízení</t>
  </si>
  <si>
    <t>-532401008</t>
  </si>
  <si>
    <t>((22,4+11)*2*0,34+(22,05+10,65)*2*0,25)*2</t>
  </si>
  <si>
    <t>" překlad nad vstupními dveřmi" 3,7*0,25*2</t>
  </si>
  <si>
    <t>" nad vstupem" 4*0,25*2</t>
  </si>
  <si>
    <t>417351116</t>
  </si>
  <si>
    <t>Bednění bočnic ztužujících pásů a věnců včetně vzpěr odstranění</t>
  </si>
  <si>
    <t>1564934498</t>
  </si>
  <si>
    <t>417361821</t>
  </si>
  <si>
    <t>Výztuž ztužujících pásů a věnců z betonářské oceli 10 505 (R) nebo BSt 500</t>
  </si>
  <si>
    <t>-2076466892</t>
  </si>
  <si>
    <t>" překlad nad vstupními dveřmi vodor." 3,7*6*1,208*0,001</t>
  </si>
  <si>
    <t>" vstupní dveře svislá" 3,7/0,2*1*0,617*0,001</t>
  </si>
  <si>
    <t>" nad vstupem vodor" 4*6*1,208*0,001</t>
  </si>
  <si>
    <t>" nad vstupem svisle" 4/0,2*1*0,617*0,001</t>
  </si>
  <si>
    <t>(22,4+11)*2*2*4*0,888*1,15*0,001</t>
  </si>
  <si>
    <t>(22,4+11)*2*2/0,3*1*0,222*1,1*0,001</t>
  </si>
  <si>
    <t>" kotvy" 4*1,578*0,65*(20+20)*1,1*0,001</t>
  </si>
  <si>
    <t>4-1</t>
  </si>
  <si>
    <t>Venkovní rampa</t>
  </si>
  <si>
    <t>711113125</t>
  </si>
  <si>
    <t>Izolace proti zemní vlhkosti natěradly a tmely za studena na ploše svislé S těsnicí hmotou dvousložkovou bitumenovou</t>
  </si>
  <si>
    <t>-67496912</t>
  </si>
  <si>
    <t>" stěrka v místech násypu u rampy" 16,5*1,5</t>
  </si>
  <si>
    <t>213141131</t>
  </si>
  <si>
    <t>Zřízení vrstvy z geotextilie filtrační, separační, odvodňovací, ochranné, výztužné nebo protierozní ve sklonu přes 1:2 do 1:1, šířky do 3 m</t>
  </si>
  <si>
    <t>-1687351376</t>
  </si>
  <si>
    <t>" proti prorůstání kořenů" (22,7+11,3)*2*1,5</t>
  </si>
  <si>
    <t>693110430</t>
  </si>
  <si>
    <t>geotextilie z polyesterových vláken netkaná, 500 g/m2, šíře 300 cm</t>
  </si>
  <si>
    <t>55397884</t>
  </si>
  <si>
    <t>102*1,15 'Přepočtené koeficientem množství</t>
  </si>
  <si>
    <t>171101105</t>
  </si>
  <si>
    <t>Uložení sypaniny do násypů s rozprostřením sypaniny ve vrstvách a s hrubým urovnáním zhutněných s uzavřením povrchu násypu z hornin soudržných s předepsanou mírou zhutnění v procentech výsledků zkoušek Proctor-Standard (dále jen PS) na 103 % PS</t>
  </si>
  <si>
    <t>-2056788724</t>
  </si>
  <si>
    <t xml:space="preserve">Poznámka k souboru cen:_x000D_
1. Ceny lze použít i pro sypaniny odebírané z hald, pro hlušinu apod. 2. Cenu 20-1101 lze použít i pro: a) rozprostření zbylého výkopu na místě po zásypu jam a rýh pro podzemní vedení a zářezů pro podzemní vedení; toto množství se určí v m3 uloženého výkopku, měřeného v rostlém stavu, b) uložení výkopku do násypů pod vodou. 3. Ceny lze použít i pro uložení sypaniny s předepsaným zhutněním na trvalé skládky, do koryt vodotečí a do prohlubní terénu. 4. Cenu 10-1131 lze použít i pro ukládání sypaniny z hornin nesoudržných i soudržných společně bez možnosti jejich roztřídění.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 6. Ceny jsou určeny pro míru zhutnění určenou projektem: a) pro ceny -1101 až -1105 v % výsledku zkoušky PS, b) pro ceny -1111 a -1112 relativní ulehlostí I(d), c) pro ceny -1121 a -1131 stanovením technologie. 7. Ceny nelze použít: a) pro uložení sypaniny do hrází; uložení netříděné sypaniny do hrází se oceňuje cenami souboru cen 171 uložení netříděných sypanin do hrází části A 03, případně cenovými normativy podle části A 31, b) pro uložení sypaniny do ochranných valů nebo těch jejich částí, jejichž šířka je menší než 3 m. Toto uložení se oceňuje cenami souboru cen 175 10-11 Obsyp objektů.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 9. Horninami soudržnými se rozumějí takové horniny, u nichž zdrojem pevnosti jsou molekulární a chemické vazby mezi částicemi horniny. Jde o horniny, které jsou schopny plastických deformací. 10. Horninami nesoudržnými se rozumějí horniny, u nichž hlavním zdrojem pevnosti ve smyku je pouze tření mezi jednotlivými oddělenými pevnými částicemi horniny. 11. Horninami sypkými se rozumějí horniny III. skupiny podle ČSN 72 1002 se zrnem do 125 mm. Množství zrn velikosti přes 125 mm může být nejvýše 5 % objemu. 12. Horninami kamenitými se rozumějí nestmelené úlomkovité horniny skalní a sypké se zrny přes 125 mm. Množství zrn velikosti přes 125 mm musí být vyšší než 5 % objemu.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 14. Zajišťuje-li se předepsané zhutnění násypu přesypáním podle čl. 120 ČSN 73 3050, ocení se odstranění přesypané části cenami 122 . 0-71 Odkopávky nebo prokopávky při pozemkových úpravách </t>
  </si>
  <si>
    <t>5,9*1,5</t>
  </si>
  <si>
    <t>212752211</t>
  </si>
  <si>
    <t>Trativody z drenážních trubek se zřízením štěrkopískového lože pod trubky a s jejich obsypem v průměrném celkovém množství do 0,15 m3/m v otevřeném výkopu z trubek plastových flexibilních D do 65 mm</t>
  </si>
  <si>
    <t>934191125</t>
  </si>
  <si>
    <t>211971110</t>
  </si>
  <si>
    <t>Zřízení opláštění výplně z geotextilie odvodňovacích žeber nebo trativodů v rýze nebo zářezu se stěnami šikmými o sklonu do 1:2</t>
  </si>
  <si>
    <t>16414481</t>
  </si>
  <si>
    <t xml:space="preserve">Poznámka k souboru cen:_x000D_
1. Ceny jsou určeny: a) pro jakékoliv druhy a rozměry geotextilií, b) i pro zřízení svislého drénu z jedné nebo více vrstev geotextilie přiložených na stěnu rýhy nebo zářezu, c) pro způsob spojování geotextilií přesahy. 2. Ceny nelze použít: a) pro zřízení opláštění výplně v zapažených rýhách; toto opláštění se oceňuje individuálně, b) pro knotové drény (geodrény); tyto drény se oceňují cenami souboru cen 211 97-21 Vpichování svislých konsolidačních prefabrikovaných drénů, c) pro zřízení vrstev z geotextilií; toto zřízení vrstev z geotextilií se ocení cenami souboru cen 213 14 Zřízení vrstvy z geotextilie. 3. V cenách jsou započteny i náklady na zřízení předepsaných přesahů a na potřebné zatěžování nebo připevňování geotextilie ke stěnám výkopu při provádění. 4. V cenách nejsou započteny náklady na dodání geotextilie; toto dodání se oceňuje ve specifikaci. Ztratné lze dohodnout ve výši 2 %. 5. Množství měrných jednotek: a) se určuje v m2 rozvinuté plochy opláštění bez jakýchkoliv přesahů. Při opláštění z více vrstev geotextilií se pro určení množství měrných jednotek oceňuje každá vrstva samostatně, b) pro dodání geotextilie oceňované ve specifikaci se určí v m2 geotextilie včetně přesahů a prořezů stanovených projektovou dokumentací. </t>
  </si>
  <si>
    <t>20*(3,14*0,465)</t>
  </si>
  <si>
    <t>693111490</t>
  </si>
  <si>
    <t>geotextilie netkaná PP 500 g/m2 do š 8,8 m</t>
  </si>
  <si>
    <t>-392022416</t>
  </si>
  <si>
    <t>29,202*1,2 'Přepočtené koeficientem množství</t>
  </si>
  <si>
    <t>R 41 8</t>
  </si>
  <si>
    <t>Dopojení drenážního potrubí do kanalizační šachty</t>
  </si>
  <si>
    <t>-1000898196</t>
  </si>
  <si>
    <t>291111111</t>
  </si>
  <si>
    <t>Podklad pro zpevněné plochy s rozprostřením a s hutněním z kameniva drceného frakce 0 - 63 mm</t>
  </si>
  <si>
    <t>1207177987</t>
  </si>
  <si>
    <t xml:space="preserve">Poznámka k souboru cen:_x000D_
1. Ceny jsou určeny pro zpevnění plochy při zakládání objektů mechanizmy o hmotnosti přes 20 t. 2. V cenách jsou započteny i náklady na štěrk, kamenivo nebo recyklát. 3. Podklady ze zemin upravených hydraulickými pojivy (vápno, cement, směs pojiv) se ocení cenami souboru cen 561 0. v katalogu 221 Komunikace pozemní a letiště </t>
  </si>
  <si>
    <t>(3+1,5+3+1,5+3+3,43)*1,5</t>
  </si>
  <si>
    <t>" před hlavním vstupem" 2,1*2,8</t>
  </si>
  <si>
    <t>29,025*0,15 'Přepočtené koeficientem množství</t>
  </si>
  <si>
    <t>215901101</t>
  </si>
  <si>
    <t>Zhutnění podloží pod násypy z rostlé horniny tř. 1 až 4 z hornin soudružných do 92 % PS a nesoudržných sypkých relativní ulehlosti I(d) do 0,8</t>
  </si>
  <si>
    <t>588501843</t>
  </si>
  <si>
    <t xml:space="preserve">Poznámka k souboru cen:_x000D_
1. Cena je určena pro zhutnění ploch vodorovných nebo ve sklonu do 1 : 5, je-li předepsáno zhutnění do hloubky 0,7 m od pláně. 2. Cenu nelze použít pro zhutnění podloží z hornin konzistence kašovité až tekoucí. 3. Míru zhutnění podloží předepisuje projekt. 4. Množství jednotek se určí v m2 půdorysné plochy zhutněného podloží. </t>
  </si>
  <si>
    <t>596211110</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</si>
  <si>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</si>
  <si>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-1580694837</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</si>
  <si>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</si>
  <si>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592453030</t>
  </si>
  <si>
    <t>dlažba zámková profilová základní rovná 20x16,5x6 cm přírodní</t>
  </si>
  <si>
    <t>-317225017</t>
  </si>
  <si>
    <t>29,025</t>
  </si>
  <si>
    <t>29,025*1,1 'Přepočtené koeficientem množství</t>
  </si>
  <si>
    <t>339921131</t>
  </si>
  <si>
    <t>Osazování palisád betonových v řadě se zabetonováním výšky palisády do 500 mm</t>
  </si>
  <si>
    <t>-341178350</t>
  </si>
  <si>
    <t xml:space="preserve">Poznámka k souboru cen:_x000D_
1. V cenách nejsou započteny náklady na zřízení rýhy nebo jámy a na dodání palisád; tyto se oceňují ve specifikaci. 2. Ceny lze použít pro palisády o jakémkoli tvaru průřezu. 3. Měrnou jednotkou (u položek číslo -1131 až -1144) se rozumí metr délky palisádové stěny. 4. Výškou palisády je uvažována celková délka osazovaného prvku. </t>
  </si>
  <si>
    <t>592284089</t>
  </si>
  <si>
    <t>palisáda vzhled dobové dlažební kameny betonová přírodní 16X16X40 cm</t>
  </si>
  <si>
    <t>-400167570</t>
  </si>
  <si>
    <t>339921132</t>
  </si>
  <si>
    <t>Osazování palisád betonových v řadě se zabetonováním výšky palisády přes 500 do 1000 mm</t>
  </si>
  <si>
    <t>-1940952222</t>
  </si>
  <si>
    <t>(24+20)*0,16</t>
  </si>
  <si>
    <t>592284090</t>
  </si>
  <si>
    <t>palisáda vzhled dobové dlažební kameny betonová přírodní 16X16X60 cm</t>
  </si>
  <si>
    <t>-327470699</t>
  </si>
  <si>
    <t>592284100</t>
  </si>
  <si>
    <t>palisáda vzhled dobové dlažební kameny betonová přírodní 16X16X100 cm</t>
  </si>
  <si>
    <t>1070784526</t>
  </si>
  <si>
    <t>339921133</t>
  </si>
  <si>
    <t>Osazování palisád betonových v řadě se zabetonováním výšky palisády přes 1000 do 1500 mm</t>
  </si>
  <si>
    <t>1093679035</t>
  </si>
  <si>
    <t>42*0,16</t>
  </si>
  <si>
    <t>592284110</t>
  </si>
  <si>
    <t>palisáda vzhled dobové dlažební kameny betonová přírodní 16X16X120 cm</t>
  </si>
  <si>
    <t>-1654774245</t>
  </si>
  <si>
    <t>430321515</t>
  </si>
  <si>
    <t>Schodišťové konstrukce a rampy z betonu železového (bez výztuže) stupně, schodnice, ramena, podesty s nosníky tř. C 20/25</t>
  </si>
  <si>
    <t>-43897780</t>
  </si>
  <si>
    <t>"deska"1,5*2*0,1</t>
  </si>
  <si>
    <t>" stupně" (0,285*0,16*0,5)*5*1,5</t>
  </si>
  <si>
    <t>430362021</t>
  </si>
  <si>
    <t>Výztuž schodišťových konstrukcí a ramp stupňů, schodnic, ramen, podest s nosníky ze svařovaných sítí z drátů typu KARI</t>
  </si>
  <si>
    <t>-676787386</t>
  </si>
  <si>
    <t>2*1,5*1,25*3,1*0,001</t>
  </si>
  <si>
    <t>434351141</t>
  </si>
  <si>
    <t>Bednění stupňů betonovaných na podstupňové desce nebo na terénu půdorysně přímočarých zřízení</t>
  </si>
  <si>
    <t>-320907254</t>
  </si>
  <si>
    <t xml:space="preserve">Poznámka k souboru cen:_x000D_
1. Množství měrných jednotek bednění stupňů se určuje v m2 plochy stupnic a podstupnic. </t>
  </si>
  <si>
    <t>5*1,5*0,16</t>
  </si>
  <si>
    <t>434351142</t>
  </si>
  <si>
    <t>Bednění stupňů betonovaných na podstupňové desce nebo na terénu půdorysně přímočarých odstranění</t>
  </si>
  <si>
    <t>-1920552949</t>
  </si>
  <si>
    <t>434121416</t>
  </si>
  <si>
    <t>Osazování schodišťových stupňů železobetonových s vyspárováním styčných spár, s provizorním dřevěným zábradlím a dočasným zakrytím stupnic prkny na schodnice, stupňů drsných</t>
  </si>
  <si>
    <t>63925368</t>
  </si>
  <si>
    <t xml:space="preserve">Poznámka k souboru cen:_x000D_
1. U cen -1441, -1442, -1451, -1452 je započtena podpěrná konstrukce visuté části stupňů. 2. Množství měrných jednotek se určuje v m délky stupňů včetně uložení. 3. Dodávka stupňů se oceňuje ve specifikaci. </t>
  </si>
  <si>
    <t>5*1,5</t>
  </si>
  <si>
    <t>R 41 7</t>
  </si>
  <si>
    <t>Betonové prefabrikované stupně 160/285mm - do zavlhlé betonové směsi</t>
  </si>
  <si>
    <t>-8518474</t>
  </si>
  <si>
    <t>5*1,5*3,3+0,25</t>
  </si>
  <si>
    <t>4-2</t>
  </si>
  <si>
    <t>Komínové těleso</t>
  </si>
  <si>
    <t>R 42 11</t>
  </si>
  <si>
    <t xml:space="preserve">Montáž komínového tělesa </t>
  </si>
  <si>
    <t>-338517647</t>
  </si>
  <si>
    <t>8,4</t>
  </si>
  <si>
    <t>Pol38</t>
  </si>
  <si>
    <t>Krycí deska s přívodem vzduchu základní</t>
  </si>
  <si>
    <t>-1362256724</t>
  </si>
  <si>
    <t>Pol39</t>
  </si>
  <si>
    <t>SADA základních komponentů  (pateční koleno s kotvením, revizní T-kus s kontrolním víčkem, komínová dvířka, hlavice odkouření, krycí límec s těsněním)</t>
  </si>
  <si>
    <t>-217500267</t>
  </si>
  <si>
    <t>Pol40</t>
  </si>
  <si>
    <t>Distanční objímka skládaná, plastová</t>
  </si>
  <si>
    <t>669567924</t>
  </si>
  <si>
    <t>Pol41</t>
  </si>
  <si>
    <t>Trubka pevná 1m - 80mm</t>
  </si>
  <si>
    <t>161649278</t>
  </si>
  <si>
    <t>Pol42</t>
  </si>
  <si>
    <t>Koncová trubka černá 0,5m - pr. 80mm (UV stabilní)</t>
  </si>
  <si>
    <t>1528204507</t>
  </si>
  <si>
    <t>Pol43</t>
  </si>
  <si>
    <t>Lepící malta 25kg</t>
  </si>
  <si>
    <t>-206980512</t>
  </si>
  <si>
    <t>Pol44</t>
  </si>
  <si>
    <t>Upevňovací sada ukončení</t>
  </si>
  <si>
    <t>827745819</t>
  </si>
  <si>
    <t>Pol45</t>
  </si>
  <si>
    <t>Tvarovka komínového tělesa</t>
  </si>
  <si>
    <t>587025272</t>
  </si>
  <si>
    <t>R 42 12</t>
  </si>
  <si>
    <t xml:space="preserve">Revize spalinových cest vč. zprávy </t>
  </si>
  <si>
    <t>753786291</t>
  </si>
  <si>
    <t>612131141</t>
  </si>
  <si>
    <t>Podkladní a spojovací vrstva vnitřních omítaných ploch penetrační hliněný nátěr nanášený ručně stěn</t>
  </si>
  <si>
    <t>-907688752</t>
  </si>
  <si>
    <t>"120+119" (3,8+5+3,5+5)*2*2,95-(2,2*0,95*2+0,9*2*2)</t>
  </si>
  <si>
    <t>"113+108+109+107" (5+1,92+0,4+0,275+3,34+3+3+1,5+1,5+1,92+3,34+1,92+0,95)*2*2,95</t>
  </si>
  <si>
    <t>-(2,2*0,95*2+(0,9+0,7*6)*2)</t>
  </si>
  <si>
    <t>"105+106" (3,5+5+1,96+1,7)*2*2,95-(2,2*0,95+(0,8+0,7)*2+1,66*2,6*2)</t>
  </si>
  <si>
    <t>"110-112"(3,5+3,8+1,92+0,95+3,8+1,65+2+1,4*2)*2*2,95-((0,7*5+0,8)*2+2,2*0,95*2)</t>
  </si>
  <si>
    <t>"114" (3,74+3,45)*2*2,95-(2,2*0,95+0,9*2)</t>
  </si>
  <si>
    <t>"115-118"(3,46+3,8+2,45+3,5+1,2*2+1,35+2)*2*2,95</t>
  </si>
  <si>
    <t>-(2,2*1,65*2+(0,8*5+0,7*2)*2)</t>
  </si>
  <si>
    <t>"102-104" (6,81+8+5,2+1,7)*2*2,95-(1,67*1,7+1,67*2,7)+0,25*2*2*1,67</t>
  </si>
  <si>
    <t>"101" (2,93+3,45)*2*2,95-(1,8*2+3,15*2,6+1,85*0,9)</t>
  </si>
  <si>
    <t>"121 + schodiště" 30,85*2</t>
  </si>
  <si>
    <t>"201-203"((5,85+10,77+1,68*3+1,2+0,28)*2-3,4)*3,1-(1,67*2,8*6+(0,8*7+0,9*1+0,7*2)*2)</t>
  </si>
  <si>
    <t>"210+211"(5+3,5)*2*2*3,1-(2,2*1,65*2+0,8*2*2)</t>
  </si>
  <si>
    <t>"214-215" (3,5+1,75+0,4+1,5+2+(0,9+1,7)*2+1,92+1,5)*2*3,1-(0,7*8*2+2,2*1,65)</t>
  </si>
  <si>
    <t>"204-205"((3,5+5)*2+0,22)*2*3,1-(0,8*2*2+2,2*1,65*2)</t>
  </si>
  <si>
    <t>"212+206"(2,4+2,22+0,287)*2*2*3,1-(1,66*1,65*2+1,67*2,98*2+0,8*2)</t>
  </si>
  <si>
    <t>"207-209+213" (3,8*4+3,5*3+10,65)*2*3,1-(2,2*1,65*6+0,8*2*5)</t>
  </si>
  <si>
    <t>" schodiště čelní stěna" 6,6*3,4-2,2*0,95*2</t>
  </si>
  <si>
    <t>" špalety" ((2,2+1,65*2)*13+(2,2+0,95*2)*10+(1,66+1,65*2)*3)*0,15</t>
  </si>
  <si>
    <t>((3,15+2,55*2)+(1,66+2,55*2))*0,15</t>
  </si>
  <si>
    <t>"2.np obezdívka jader" (0,3*2+0,2*2)*3,08</t>
  </si>
  <si>
    <t>" obezdívka jader 1.np"(0,2*2*3+0,05*2)*3,08+1,846</t>
  </si>
  <si>
    <t>612311131</t>
  </si>
  <si>
    <t>Potažení vnitřních ploch štukem tloušťky do 3 mm svislých konstrukcí stěn</t>
  </si>
  <si>
    <t>196901071</t>
  </si>
  <si>
    <t>" plocha cem. omítky mínus obklady tj. zbytek štuk" 290,735-177,368</t>
  </si>
  <si>
    <t>612321121</t>
  </si>
  <si>
    <t>Omítka vápenocementová vnitřních ploch nanášená ručně jednovrstvá, tloušťky do 10 mm hladká svislých konstrukcí stěn</t>
  </si>
  <si>
    <t>-1787231641</t>
  </si>
  <si>
    <t xml:space="preserve">Poznámka k souboru cen:_x000D_
1. Pro ocenění nanášení omítek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</si>
  <si>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"108+109+107" (3,34+3+3+1,5+1,5+1,92+3,34+1,92+0,95)*2*2,95</t>
  </si>
  <si>
    <t>-(2,2*0,95*2+(0,7*6)*2)</t>
  </si>
  <si>
    <t>"111-112"(1,92+0,95+3,8+1,65+2+1,4*2)*2*2,95-((0,7*4)*2+2,2*0,95)</t>
  </si>
  <si>
    <t>"116"(1,2+2)*2*2,95-0,7*2</t>
  </si>
  <si>
    <t>612321191</t>
  </si>
  <si>
    <t>Omítka vápenocementová vnitřních ploch nanášená ručně Příplatek k cenám za každých dalších i započatých 5 mm tloušťky omítky přes 10 mm stěn</t>
  </si>
  <si>
    <t>-383864702</t>
  </si>
  <si>
    <t>290,735</t>
  </si>
  <si>
    <t>612341321</t>
  </si>
  <si>
    <t>Omítka sádrová nebo vápenosádrová vnitřních ploch nanášená strojně jednovrstvá, tloušťky do 10 mm hladká svislých konstrukcí stěn</t>
  </si>
  <si>
    <t>-768530323</t>
  </si>
  <si>
    <t xml:space="preserve">Poznámka k souboru cen:_x000D_
1. Pro ocenění nanášení omítky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</si>
  <si>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"113" (5+1,92+0,4+0,275)*2*2,95-0,9*2</t>
  </si>
  <si>
    <t>"110"(3,5+3,8)*2*2,95-((0,7+0,8)*2+2,2*0,95)</t>
  </si>
  <si>
    <t>"115+117-118"(3,46+3,8+2,45+3,5+1,2+1,35)*2*2,95</t>
  </si>
  <si>
    <t>-(2,2*1,65*2+(0,8*5+0,7)*2)</t>
  </si>
  <si>
    <t>" obezdívka jader 1.np"(0,2*2*3+0,05*2)*3,08</t>
  </si>
  <si>
    <t>612341391</t>
  </si>
  <si>
    <t>Omítka sádrová nebo vápenosádrová vnitřních ploch nanášená strojně Příplatek k cenám za každých dalších i započatých 5 mm tloušťky omítky přes 10 mm stěn</t>
  </si>
  <si>
    <t>-1655047216</t>
  </si>
  <si>
    <t>621221151</t>
  </si>
  <si>
    <t>Montáž kontaktního zateplení z desek z minerální vlny s kolmou orientací vláken na vnější podhledy, tloušťky desek přes 200 mm</t>
  </si>
  <si>
    <t>-1930834858</t>
  </si>
  <si>
    <t xml:space="preserve">Poznámka k souboru cen:_x000D_
1. V cenách jsou započteny náklady na: a) upevnění desek lepením a talířovými hmoždinkami, b) přestěrkování izolačních desek, c) vložení sklovláknité výztužné tkaniny. 2. V cenách nejsou započteny náklady na: a) dodávku desek tepelné izolace; tyto se ocení ve specifikaci, ztratné lze stanovit ve výši 2%,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lišt; tyto se ocení příslušnými cenami této části katalogu. 3. V cenách -1101 a -1105 jsou započteny náklady na osazení a dodávku tepelněizolačních zátek v počtu 9 ks/m2 pro podhledy a 6 ks/m2 pro stěny. 4. Kombinovaná deska je např. sendvičově uspořádaná deska tvořena izolačním jádrem z grafitového polystyrenu a krycí deskou z minerální vlny. </t>
  </si>
  <si>
    <t>3,4*0,95</t>
  </si>
  <si>
    <t>631411900</t>
  </si>
  <si>
    <t>deska čedičová izolační nad sklon 45° tl.120 mm</t>
  </si>
  <si>
    <t>-957794088</t>
  </si>
  <si>
    <t>3,23*2,05 'Přepočtené koeficientem množství</t>
  </si>
  <si>
    <t>621381011</t>
  </si>
  <si>
    <t>Omítka tenkovrstvá minerální vnějších ploch probarvená, včetně penetrace podkladu zrnitá, tloušťky 1,5 mm podhledů</t>
  </si>
  <si>
    <t>2067562414</t>
  </si>
  <si>
    <t>3,4*(0,8+0,18)</t>
  </si>
  <si>
    <t>622143003</t>
  </si>
  <si>
    <t>Montáž omítkových profilů plastových nebo pozinkovaných, upevněných vtlačením do podkladní vrstvy nebo přibitím rohových s tkaninou</t>
  </si>
  <si>
    <t>1598690722</t>
  </si>
  <si>
    <t xml:space="preserve">Poznámka k souboru cen:_x000D_
1. V cenách jsou započteny náklady na montáž profilů včetně úchytného materiálu. 2. V cenách nejsou započteny náklady na dodávku profilů, tyto se oceňují ve specifikaci, ztratné lze stanovit ve výši 5%. 3. V ceně -3004 nejsou započteny náklady na ochrannou fólii pro okna a dveře; tyto se oceňují cenou 629 99-1012 podle příslušné plochy otvoru. </t>
  </si>
  <si>
    <t>" rohy v prostoru"(9+15*3,2)</t>
  </si>
  <si>
    <t>" rohy kolem oken"(2,2+1,65*2)*13+(2,2+0,59*2)*10</t>
  </si>
  <si>
    <t>(1,66+1,65*2)*3+3,15+2,55*2+1,66+2,55*2</t>
  </si>
  <si>
    <t>590514800</t>
  </si>
  <si>
    <t>lišta rohová Al 10/10 cm s tkaninou bal. 2,5 m</t>
  </si>
  <si>
    <t>-604715863</t>
  </si>
  <si>
    <t>192,19*1,05 'Přepočtené koeficientem množství</t>
  </si>
  <si>
    <t>622143004</t>
  </si>
  <si>
    <t xml:space="preserve">Montáž omítkových profilů plastových nebo pozinkovaných, upevněných vtlačením do podkladní vrstvy nebo přibitím začišťovacích samolepících </t>
  </si>
  <si>
    <t>-401897655</t>
  </si>
  <si>
    <t>590514760</t>
  </si>
  <si>
    <t>profil okenní začišťovací se sklovláknitou armovací tkaninou 9 mm/2,4 m</t>
  </si>
  <si>
    <t>-698737822</t>
  </si>
  <si>
    <t>135,19*1,05 'Přepočtené koeficientem množství</t>
  </si>
  <si>
    <t>622211021</t>
  </si>
  <si>
    <t>Montáž kontaktního zateplení z polystyrenových desek nebo z kombinovaných desek na vnější stěny, tloušťky desek přes 80 do 120 mm</t>
  </si>
  <si>
    <t>-1333610309</t>
  </si>
  <si>
    <t>(22,6+11)*2*1,5</t>
  </si>
  <si>
    <t>283764220</t>
  </si>
  <si>
    <t>deska z polystyrénu XPS, hrana polodrážková a hladký povrch tl 100 mm</t>
  </si>
  <si>
    <t>-1341203887</t>
  </si>
  <si>
    <t>100,8*1,02 'Přepočtené koeficientem množství</t>
  </si>
  <si>
    <t>622211031</t>
  </si>
  <si>
    <t>Montáž kontaktního zateplení z polystyrenových desek nebo z kombinovaných desek na vnější stěny, tloušťky desek přes 120 do 160 mm</t>
  </si>
  <si>
    <t>-281217599</t>
  </si>
  <si>
    <t>(22,7+11)*2*(7,63+0,17)+0,8*2*2,55</t>
  </si>
  <si>
    <t xml:space="preserve">" otvory" </t>
  </si>
  <si>
    <t>-(2,2*1,65*(13)+2,2*0,95*(7+3)+1,66*1,65*3+3,15*2,55+1,66*2,55)</t>
  </si>
  <si>
    <t>283759350</t>
  </si>
  <si>
    <t>deska fasádní polystyrénová EPS 70 F 1000 x 500 x 150 mm</t>
  </si>
  <si>
    <t>-1631498158</t>
  </si>
  <si>
    <t>P</t>
  </si>
  <si>
    <t>Poznámka k položce:
lambda=0,039 [W / m K]</t>
  </si>
  <si>
    <t>441,227*1,02 'Přepočtené koeficientem množství</t>
  </si>
  <si>
    <t>99</t>
  </si>
  <si>
    <t>622252001</t>
  </si>
  <si>
    <t>Montáž lišt kontaktního zateplení zakládacích soklových připevněných hmoždinkami</t>
  </si>
  <si>
    <t>976698425</t>
  </si>
  <si>
    <t xml:space="preserve">Poznámka k souboru cen:_x000D_
1. V cenách jsou započteny náklady na osazení lišt. 2. V cenách nejsou započteny náklady dodávku lišt; tyto se ocení ve specifikaci. Ztratné lze stanovit ve výši 5%. 3. Položku -2002 nelze použít v případě montáže lišt kontaktního zateplení ostění nebo nadpraží, kde jsou náklady na osazení rohovníků již započteny. </t>
  </si>
  <si>
    <t>100</t>
  </si>
  <si>
    <t>590516520</t>
  </si>
  <si>
    <t>lišta soklová Al s okapničkou, zakládací U 15 cm, 0,95/200 cm</t>
  </si>
  <si>
    <t>546729439</t>
  </si>
  <si>
    <t>68*1,05 'Přepočtené koeficientem množství</t>
  </si>
  <si>
    <t>101</t>
  </si>
  <si>
    <t>622252002</t>
  </si>
  <si>
    <t>Montáž lišt kontaktního zateplení ostatních stěnových, dilatačních apod. lepených do tmelu</t>
  </si>
  <si>
    <t>1177036124</t>
  </si>
  <si>
    <t>102</t>
  </si>
  <si>
    <t>1656203507</t>
  </si>
  <si>
    <t>4*8+2*3</t>
  </si>
  <si>
    <t>"kolem oken svislé"( 1,65*2)*13+(0,95*2)*10+(1,65*2)*3</t>
  </si>
  <si>
    <t>(2,55*2)+(2,55*2)</t>
  </si>
  <si>
    <t>120*1,05 'Přepočtené koeficientem množství</t>
  </si>
  <si>
    <t>103</t>
  </si>
  <si>
    <t>590514750</t>
  </si>
  <si>
    <t>profil okenní začišťovací se sklovláknitou armovací tkaninou 6 mm/2,4 m</t>
  </si>
  <si>
    <t>-514916982</t>
  </si>
  <si>
    <t>Poznámka k položce:
délka 2,4 m, přesah tkaniny 100 mm</t>
  </si>
  <si>
    <t>"kolem oken"( 2,2+1,65*2)*13+(2,2+0,95*2)*10+(1,66+1,65*2)*3</t>
  </si>
  <si>
    <t>(3,15+2,55*2)+(1,66+2,55*2)</t>
  </si>
  <si>
    <t>142,39*1,05 'Přepočtené koeficientem množství</t>
  </si>
  <si>
    <t>104</t>
  </si>
  <si>
    <t>590515100</t>
  </si>
  <si>
    <t>profil okenní s nepřiznanou podomítkovou okapnicí PVC 2,0 m</t>
  </si>
  <si>
    <t>1652526374</t>
  </si>
  <si>
    <t>"kolem oken"( 2,2)*13+(2,2)*10+(1,66)*3</t>
  </si>
  <si>
    <t>(3,15)+(1,66)</t>
  </si>
  <si>
    <t>60,39*1,05 'Přepočtené koeficientem množství</t>
  </si>
  <si>
    <t>105</t>
  </si>
  <si>
    <t>590515120</t>
  </si>
  <si>
    <t>profil parapetní se sklovláknitou armovací tkaninou PVC 2 m</t>
  </si>
  <si>
    <t>-981354786</t>
  </si>
  <si>
    <t>55,58*1,05 'Přepočtené koeficientem množství</t>
  </si>
  <si>
    <t>106</t>
  </si>
  <si>
    <t>622381011</t>
  </si>
  <si>
    <t>Omítka tenkovrstvá minerální vnějších ploch probarvená, včetně penetrace podkladu zrnitá, tloušťky 1,5 mm stěn</t>
  </si>
  <si>
    <t>276442994</t>
  </si>
  <si>
    <t>(22,7+11,3)*2*(7,63+0,17)</t>
  </si>
  <si>
    <t>" boky vstupu" 0,8*2*2,55</t>
  </si>
  <si>
    <t>" špalety"</t>
  </si>
  <si>
    <t>((2,2+1,65*2)*13+(2,2+0,95*2)*10+(1,66+1,65*2)*3)*0,18</t>
  </si>
  <si>
    <t>(3,15+2,55*2+1,66+2,55*2)*0,18</t>
  </si>
  <si>
    <t>107</t>
  </si>
  <si>
    <t>632451103</t>
  </si>
  <si>
    <t>Potěr cementový samonivelační ze suchých směsí tloušťky přes 5 do 10 mm</t>
  </si>
  <si>
    <t>-1784122356</t>
  </si>
  <si>
    <t>"2.np" 15,51+9,85+4,3+5,9*2+6+8,3</t>
  </si>
  <si>
    <t>108</t>
  </si>
  <si>
    <t>632451105</t>
  </si>
  <si>
    <t>Potěr cementový samonivelační ze suchých směsí tloušťky přes 10 do 15 mm</t>
  </si>
  <si>
    <t>-474128798</t>
  </si>
  <si>
    <t>"2.np" 17,18+15,55+13,07+12,3+12,91+16,94+15,54+40</t>
  </si>
  <si>
    <t>109</t>
  </si>
  <si>
    <t>632459115</t>
  </si>
  <si>
    <t>Příplatky k cenám potěrů za polymercementovou přísadu pro tl. potěru 10 mm</t>
  </si>
  <si>
    <t>2061117577</t>
  </si>
  <si>
    <t>110</t>
  </si>
  <si>
    <t>642942611</t>
  </si>
  <si>
    <t>Osazování zárubní nebo rámů kovových dveřních lisovaných nebo z úhelníků bez dveřních křídel, na montážní pěnu, plochy otvoru do 2,5 m2</t>
  </si>
  <si>
    <t>1204145627</t>
  </si>
  <si>
    <t xml:space="preserve">Poznámka k souboru cen:_x000D_
1. Ceny lze použít i pro osazování zárubní a rámů do stěn z prefadílců např. pórobetonových nebo sesazovaných, které se provádí současně nebo bezprostředně po osazení stěnových dílců; podobně platí u konstrukcí zděných přes 150 mm tloušťky, kde se osazování provádí převážně až po jejich vyzdění. 2. Ceny lze použít i pro osazení ocelových rámů na maltu určených pro zasklívání sklem profilovaným oceňované cenami katalogu 800-787 Zasklívání. 3. V cenách jsou započteny i náklady na kotvení rámů do zdiva. 4. Ceny jsou určeny pro jakýkoliv způsob provádění (např. bodovým přivařením k obnažené výztuži, uklínováním, zalitím pracen apod.). 5. V cenách nejsou započteny náklady na dodávku zárubní nebo rámů, které se oceňují ve specifikaci. </t>
  </si>
  <si>
    <t>111</t>
  </si>
  <si>
    <t>553313710</t>
  </si>
  <si>
    <t>zárubeň ocelová pro porobeton 125 800 L/P</t>
  </si>
  <si>
    <t>-2085346444</t>
  </si>
  <si>
    <t>112</t>
  </si>
  <si>
    <t>553313690</t>
  </si>
  <si>
    <t>zárubeň ocelová pro porobeton 125 700 L/P</t>
  </si>
  <si>
    <t>-1526513678</t>
  </si>
  <si>
    <t>2+2</t>
  </si>
  <si>
    <t>113</t>
  </si>
  <si>
    <t>553311320</t>
  </si>
  <si>
    <t>zárubeň ocelová pro běžné zdění hranatý profil 125 900 L/P</t>
  </si>
  <si>
    <t>1869371391</t>
  </si>
  <si>
    <t>114</t>
  </si>
  <si>
    <t>553311410</t>
  </si>
  <si>
    <t>zárubeň ocelová pro běžné zdění hranatý profil 145 700 L/P</t>
  </si>
  <si>
    <t>973455579</t>
  </si>
  <si>
    <t>115</t>
  </si>
  <si>
    <t>553311430</t>
  </si>
  <si>
    <t>zárubeň ocelová pro běžné zdění hranatý profil 145 800 L/P</t>
  </si>
  <si>
    <t>-927306714</t>
  </si>
  <si>
    <t>116</t>
  </si>
  <si>
    <t>553311450</t>
  </si>
  <si>
    <t>zárubeň ocelová pro běžné zdění hranatý profil 145 900 L/P</t>
  </si>
  <si>
    <t>218940397</t>
  </si>
  <si>
    <t>117</t>
  </si>
  <si>
    <t>R 553 171</t>
  </si>
  <si>
    <t>ocelová zárubeň obložková dvourámová pro zdivo tl.125mm 900L/P</t>
  </si>
  <si>
    <t>1194585359</t>
  </si>
  <si>
    <t>118</t>
  </si>
  <si>
    <t>R 553 172</t>
  </si>
  <si>
    <t>ocelová zárubeň obložková dvourámová pro zdivo tl.125mm 800L/P</t>
  </si>
  <si>
    <t>-301309834</t>
  </si>
  <si>
    <t>8-1</t>
  </si>
  <si>
    <t>119</t>
  </si>
  <si>
    <t>R 553 174</t>
  </si>
  <si>
    <t>ocelová zárubeň obložková dvourámová pro zdivo tl.170mm 800L/P</t>
  </si>
  <si>
    <t>-1223200079</t>
  </si>
  <si>
    <t>120</t>
  </si>
  <si>
    <t>R 553 173</t>
  </si>
  <si>
    <t>ocelová zárubeň obložková dvourámová pro zdivo tl.125mm 700L/P</t>
  </si>
  <si>
    <t>1228942046</t>
  </si>
  <si>
    <t>121</t>
  </si>
  <si>
    <t>R 622 01</t>
  </si>
  <si>
    <t>Malba loga na fasádu - palec</t>
  </si>
  <si>
    <t>149480603</t>
  </si>
  <si>
    <t>" O" 1,7*2</t>
  </si>
  <si>
    <t>122</t>
  </si>
  <si>
    <t>622511111</t>
  </si>
  <si>
    <t>Omítka tenkovrstvá akrylátová vnějších ploch probarvená, včetně penetrace podkladu mozaiková střednězrnná stěn</t>
  </si>
  <si>
    <t>97248716</t>
  </si>
  <si>
    <t>"s" 11,2*1</t>
  </si>
  <si>
    <t>"j" 11,2*0,5</t>
  </si>
  <si>
    <t>"v" 15*0,8+7,6*0,8</t>
  </si>
  <si>
    <t>"z" 22,6*(1+0,5)/2</t>
  </si>
  <si>
    <t>" bok schodiště" 2,4*0,5*2+0,27</t>
  </si>
  <si>
    <t>123</t>
  </si>
  <si>
    <t>629991012</t>
  </si>
  <si>
    <t>Zakrytí vnějších ploch před znečištěním včetně pozdějšího odkrytí výplní otvorů a svislých ploch fólií přilepenou na začišťovací lištu</t>
  </si>
  <si>
    <t>-1513534819</t>
  </si>
  <si>
    <t xml:space="preserve">Poznámka k souboru cen:_x000D_
1. V ceně -1012 nejsou započteny náklady na dodávku a montáž začišťovací lišty; tyto se oceňují cenou 622 14-3004 této části katalogu a materiálem ve specifikaci. </t>
  </si>
  <si>
    <t>(2,2*1,65*(13)+2,2*0,95*(7+3)+1,66*1,65*3+3,15*2,55+1,66*2,55)</t>
  </si>
  <si>
    <t>124</t>
  </si>
  <si>
    <t>631311115</t>
  </si>
  <si>
    <t>Mazanina z betonu prostého bez zvýšených nároků na prostředí tl. přes 50 do 80 mm tř. C 20/25</t>
  </si>
  <si>
    <t>1827319215</t>
  </si>
  <si>
    <t>" 1.np"( 10,05+13,05+11,23+8,76+3,35+17,66+6,4)*0,056</t>
  </si>
  <si>
    <t>(14,44+2,82+13,02+7,2+5,18+9,5+12,87+12,95+2,39)*0,056</t>
  </si>
  <si>
    <t>(1,6+8,45+16,86+17,66+17,32)*0,056</t>
  </si>
  <si>
    <t>125</t>
  </si>
  <si>
    <t>2067346675</t>
  </si>
  <si>
    <t>" plocha tep. izolace*KARI 6/150/150" 212,76*3,03*1,25*0,001</t>
  </si>
  <si>
    <t>126</t>
  </si>
  <si>
    <t>632481213</t>
  </si>
  <si>
    <t>Separační vrstva k oddělení podlahových vrstev z polyetylénové fólie</t>
  </si>
  <si>
    <t>1566216856</t>
  </si>
  <si>
    <t>212,76*1,1 'Přepočtené koeficientem množství</t>
  </si>
  <si>
    <t>127</t>
  </si>
  <si>
    <t>637121113</t>
  </si>
  <si>
    <t>Okapový chodník z kameniva s udusáním a urovnáním povrchu z kačírku tl. 200 mm</t>
  </si>
  <si>
    <t>-1816880368</t>
  </si>
  <si>
    <t>(11,3+0,5+22,7+11,3+0,5*2+4,6)*0,5</t>
  </si>
  <si>
    <t>6-4</t>
  </si>
  <si>
    <t>Výplně otvorů</t>
  </si>
  <si>
    <t>128</t>
  </si>
  <si>
    <t>R 6 1131a</t>
  </si>
  <si>
    <t>D+M okno otočné, sklopné 2,2x1,65m - popis viz Výpis výplní vnějších otvorů pol.O/1a</t>
  </si>
  <si>
    <t>298048665</t>
  </si>
  <si>
    <t>129</t>
  </si>
  <si>
    <t>R 6 1131b</t>
  </si>
  <si>
    <t>D+M okno otočné, sklopné 2,2x1,65m - popis viz Výpis výplní vnějších otvorů pol.O/1b</t>
  </si>
  <si>
    <t>-2053125694</t>
  </si>
  <si>
    <t>130</t>
  </si>
  <si>
    <t>R 6 1132</t>
  </si>
  <si>
    <t>D+M okno otočné, sklopné s rozš. sloupkem 2,2x1,65m - popis viz Výpis výplní vnějších otvorů pol.O/2</t>
  </si>
  <si>
    <t>-881115018</t>
  </si>
  <si>
    <t>131</t>
  </si>
  <si>
    <t>R 6 1133a</t>
  </si>
  <si>
    <t>D+M okno otočné, sklopné 2,2x0,95m - popis viz Výpis výplní vnějších otvorů pol.O/3a</t>
  </si>
  <si>
    <t>1820702207</t>
  </si>
  <si>
    <t>132</t>
  </si>
  <si>
    <t>R 6 1133b</t>
  </si>
  <si>
    <t>D+M okno otočné, sklopné 2,2x0,95m - popis viz Výpis výplní vnějších otvorů pol.O/3b</t>
  </si>
  <si>
    <t>638042047</t>
  </si>
  <si>
    <t>133</t>
  </si>
  <si>
    <t>R 6 1134a</t>
  </si>
  <si>
    <t>D+M okno otočné, sklopné s rozšíř. sloupkem 2,2x0,95m - popis viz Výpis výplní vnějších otvorů pol.O/4a</t>
  </si>
  <si>
    <t>-1588026620</t>
  </si>
  <si>
    <t>134</t>
  </si>
  <si>
    <t>R 6 1134b</t>
  </si>
  <si>
    <t>D+M okno otočné, sklopné s rozšíř. sloupkem 2,2x0,95m - popis viz Výpis výplní vnějších otvorů pol.O/4b</t>
  </si>
  <si>
    <t>-1134491462</t>
  </si>
  <si>
    <t>135</t>
  </si>
  <si>
    <t>R 6 1135</t>
  </si>
  <si>
    <t>D+M okno otočné, sklopné bez rozšíř. sloupku 1,66x1,65m - popis viz Výpis výplní vnějších otvorů pol.O/5</t>
  </si>
  <si>
    <t>-230116220</t>
  </si>
  <si>
    <t>136</t>
  </si>
  <si>
    <t>R 6 1136</t>
  </si>
  <si>
    <t>D+M Al prosklená stěna s dveřmi 3,15x2,55m - popis viz Výpis výplní vnějších otvorů pol.O/6</t>
  </si>
  <si>
    <t>-13308746</t>
  </si>
  <si>
    <t>137</t>
  </si>
  <si>
    <t>R 6 1137</t>
  </si>
  <si>
    <t>D+M Al prosklená stěna s dveřmi 1,66x2,55m - popis viz Výpis výplní vnějších otvorů pol.O/7</t>
  </si>
  <si>
    <t>-1840478168</t>
  </si>
  <si>
    <t>138</t>
  </si>
  <si>
    <t>R 6 1141</t>
  </si>
  <si>
    <t>D+M dveře vnitřní 900/1970 - popis viz Výpis výplní vnitřních otvorů pol. D/1</t>
  </si>
  <si>
    <t>1621732566</t>
  </si>
  <si>
    <t>139</t>
  </si>
  <si>
    <t>R 6 1142</t>
  </si>
  <si>
    <t>D+M dveře vnitřní 800/1970 - popis viz Výpis výplní vnitřních otvorů pol. D/2</t>
  </si>
  <si>
    <t>-338014529</t>
  </si>
  <si>
    <t>140</t>
  </si>
  <si>
    <t>R 6 1143</t>
  </si>
  <si>
    <t>D+M dveře vnitřní 800/1970 - popis viz Výpis výplní vnitřních otvorů pol. D/3</t>
  </si>
  <si>
    <t>774374305</t>
  </si>
  <si>
    <t>141</t>
  </si>
  <si>
    <t>R 6 1144</t>
  </si>
  <si>
    <t>D+M dveře vnitřní 700/1970 - popis viz Výpis výplní vnitřních otvorů pol. D/4</t>
  </si>
  <si>
    <t>-1388484932</t>
  </si>
  <si>
    <t>142</t>
  </si>
  <si>
    <t>R 6 1145</t>
  </si>
  <si>
    <t>D+M dveře vnitřní 900/1970 - popis viz Výpis výplní vnitřních otvorů pol. D/5</t>
  </si>
  <si>
    <t>1054970079</t>
  </si>
  <si>
    <t>143</t>
  </si>
  <si>
    <t>R 6 1146</t>
  </si>
  <si>
    <t>D+M dveře vnitřní 800/1970 2/3 sklo - popis viz Výpis výplní vnitřních otvorů pol. D/6</t>
  </si>
  <si>
    <t>-465243675</t>
  </si>
  <si>
    <t>144</t>
  </si>
  <si>
    <t>R 6 1147</t>
  </si>
  <si>
    <t>D+M dveře vnitřní 700/1970 2/3 sklo - popis viz Výpis výplní vnitřních otvorů pol. D/7</t>
  </si>
  <si>
    <t>1952367328</t>
  </si>
  <si>
    <t>145</t>
  </si>
  <si>
    <t>R 6 1148</t>
  </si>
  <si>
    <t>D+M dveře vnitřní 700/1970 2/3 sklo - popis viz Výpis výplní vnitřních otvorů pol. D/8</t>
  </si>
  <si>
    <t>495562557</t>
  </si>
  <si>
    <t>146</t>
  </si>
  <si>
    <t>R 6 1149</t>
  </si>
  <si>
    <t>D+ M okno s posuvnou polovinou 1,85x0,9m - popis viz Výpis výplní vnitřních otvorů pol. O/9</t>
  </si>
  <si>
    <t>-1867243770</t>
  </si>
  <si>
    <t>147</t>
  </si>
  <si>
    <t>R 6 1149.1</t>
  </si>
  <si>
    <t>D+M interiérová prosklená stěna s dveřmi 1,66x2,66m - popis viz Výpis výplní vnitřních otvorů pol. D/9</t>
  </si>
  <si>
    <t>-894802173</t>
  </si>
  <si>
    <t>148</t>
  </si>
  <si>
    <t>R 6 11410</t>
  </si>
  <si>
    <t>D+M interiérová prosklená stěna s dveřmi 1,66x2,66m - popis viz Výpis výplní vnitřních otvorů pol. D/10</t>
  </si>
  <si>
    <t>959506898</t>
  </si>
  <si>
    <t>149</t>
  </si>
  <si>
    <t>R 6 11411</t>
  </si>
  <si>
    <t>D+M interiérová prosklená stěna s dveřmi 1,66x2,81m - popis viz Výpis výplní vnitřních otvorů pol. D/11</t>
  </si>
  <si>
    <t>452931226</t>
  </si>
  <si>
    <t>150</t>
  </si>
  <si>
    <t>R 6 11412</t>
  </si>
  <si>
    <t>D+M interiérová prosklená stěna s dveřmi 1,675x2,81m - popis viz Výpis výplní vnitřních otvorů pol. D/12</t>
  </si>
  <si>
    <t>1103910686</t>
  </si>
  <si>
    <t>151</t>
  </si>
  <si>
    <t>R 6 11413</t>
  </si>
  <si>
    <t>D+M interiérová prosklená stěna s dveřmi 1,675x2,81m - popis viz Výpis výplní vnitřních otvorů pol. D/13</t>
  </si>
  <si>
    <t>-29808246</t>
  </si>
  <si>
    <t>152</t>
  </si>
  <si>
    <t>R 6 11414</t>
  </si>
  <si>
    <t>D+M dveře vnitřní 900/1970 2/3 sklo - popis viz Výpis výplní vnitřních otvorů pol. D/14</t>
  </si>
  <si>
    <t>-135417138</t>
  </si>
  <si>
    <t>153</t>
  </si>
  <si>
    <t>R 6 11415</t>
  </si>
  <si>
    <t>D+M dveře vnitřní 800/1970 2/3 sklo - popis viz Výpis výplní vnitřních otvorů pol. D/15</t>
  </si>
  <si>
    <t>1860604649</t>
  </si>
  <si>
    <t>154</t>
  </si>
  <si>
    <t>R 6 11416</t>
  </si>
  <si>
    <t>D+M dveře vnitřní 800/1970 2/3 sklo - popis viz Výpis výplní vnitřních otvorů pol. D/16</t>
  </si>
  <si>
    <t>-2009524666</t>
  </si>
  <si>
    <t>155</t>
  </si>
  <si>
    <t>R 6 11417</t>
  </si>
  <si>
    <t>D+M dveře vnitřní 700/1970 2/3 sklo - popis viz Výpis výplní vnitřních otvorů pol. D/17</t>
  </si>
  <si>
    <t>1374668261</t>
  </si>
  <si>
    <t>156</t>
  </si>
  <si>
    <t>R 6 11418</t>
  </si>
  <si>
    <t>D+M dveře vnitřní 700/1970 2/3 sklo - popis viz Výpis výplní vnitřních otvorů pol. D/18</t>
  </si>
  <si>
    <t>-1006338877</t>
  </si>
  <si>
    <t>157</t>
  </si>
  <si>
    <t>R 64 17200</t>
  </si>
  <si>
    <t>D+M Generální klíč - vložka</t>
  </si>
  <si>
    <t>1773684512</t>
  </si>
  <si>
    <t>3+3+1+4+1+1+2+2+1+1+1+1+2+7+1+3+2*1</t>
  </si>
  <si>
    <t>158</t>
  </si>
  <si>
    <t>916231213</t>
  </si>
  <si>
    <t>Osazení chodníkového obrubníku betonového se zřízením lože, s vyplněním a zatřením spár cementovou maltou stojatého s boční opěrou z betonu prostého tř. C 12/15, do lože z betonu prostého téže značky</t>
  </si>
  <si>
    <t>-1929400937</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</si>
  <si>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</si>
  <si>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159</t>
  </si>
  <si>
    <t>592174090</t>
  </si>
  <si>
    <t>obrubník betonový chodníkový vibrolisovaný 100x8x25 cm</t>
  </si>
  <si>
    <t>-1419055436</t>
  </si>
  <si>
    <t>(0,5+11,3+0,5+22,7+0,5*2+11,3+0,5*2+0,5+1,2)</t>
  </si>
  <si>
    <t>50*1,05 'Přepočtené koeficientem množství</t>
  </si>
  <si>
    <t>160</t>
  </si>
  <si>
    <t>592173150</t>
  </si>
  <si>
    <t>obrubník betonový zahradní přírodní  50x8x25 cm</t>
  </si>
  <si>
    <t>1215469824</t>
  </si>
  <si>
    <t>0,5+0,5+0,5+0,5+0,5+0,5</t>
  </si>
  <si>
    <t>3*2 'Přepočtené koeficientem množství</t>
  </si>
  <si>
    <t>161</t>
  </si>
  <si>
    <t>21904614</t>
  </si>
  <si>
    <t>"1.np" 10,05+13,05+11,23+8,76+3,35+17,66+6,4+14,44+2,82+13,02+7,2+5,18+9,5+12,87+12,95+2,39+1,6+8,45+16,86+17,66</t>
  </si>
  <si>
    <t>"2.np" 15,51+9,85+4,3+17,18+15,55+5,9+13,07+12,3+12,91+16,94+15,54+5,9+40+6+8,3</t>
  </si>
  <si>
    <t>162</t>
  </si>
  <si>
    <t>949411121</t>
  </si>
  <si>
    <t>Montáž schodišťových a výstupových věží z trubkového lešení o půdorysné ploše přes 10 do 15 m2, výšky do 10 m</t>
  </si>
  <si>
    <t>-1927488262</t>
  </si>
  <si>
    <t xml:space="preserve">Poznámka k souboru cen:_x000D_
1. V cenách jsou započteny i náklady na kotvení lešení. 2. Množství měrných jednotek se určuje v běžných metrech výšky měřené jako vzdálenost paty krajního sloupku k úrovni nejvyšší podlahy schodišťové nebo výstupové věže. 3. Montáž věží z trubkového lešení výšky přes 40 m se oceňuje individuálně. 4. Montáž věží z trubkového lešení výšky o půdorysné ploše přes 15 m2 se oceňuje individuálně. </t>
  </si>
  <si>
    <t>163</t>
  </si>
  <si>
    <t>949411821</t>
  </si>
  <si>
    <t>Demontáž schodišťových a výstupových věží z trubkového lešení o půdorysné ploše přes 10 do 15 m2, výšky do 10 m</t>
  </si>
  <si>
    <t>2111093890</t>
  </si>
  <si>
    <t xml:space="preserve">Poznámka k souboru cen:_x000D_
1. Demontáž věží z trubkového lešení výšky přes 40 m se oceňuje individuálně. 2. Demontáž věží z trubkového lešení výšky o půdorysné ploše přes 15 m2 se oceňuje individuálně. </t>
  </si>
  <si>
    <t>164</t>
  </si>
  <si>
    <t>R 9 1151</t>
  </si>
  <si>
    <t>D+M sanitární příčky kabin WC - popis viz Výpis ostatních prvků pol. OS/1</t>
  </si>
  <si>
    <t>-1193838900</t>
  </si>
  <si>
    <t>165</t>
  </si>
  <si>
    <t>R 9 1152</t>
  </si>
  <si>
    <t>D+M čistící zóna se vstupní rohoží 1x1,36m - popis viz Výpis ostatních prvků pol. OS/2</t>
  </si>
  <si>
    <t>624797050</t>
  </si>
  <si>
    <t>166</t>
  </si>
  <si>
    <t>R 9 1153</t>
  </si>
  <si>
    <t>D+M čistící zóna se vstupní rohoží 1,7x0,63m - popis viz Výpis ostatních prvků pol. OS/3</t>
  </si>
  <si>
    <t>-545242210</t>
  </si>
  <si>
    <t>167</t>
  </si>
  <si>
    <t>R 9 1154</t>
  </si>
  <si>
    <t>D+M čistící zóna s textilní rohoží 1,8x1m - popis viz Výpis ostatních prvků pol. OS/4</t>
  </si>
  <si>
    <t>-1230493005</t>
  </si>
  <si>
    <t>168</t>
  </si>
  <si>
    <t>R 9 1155</t>
  </si>
  <si>
    <t>D+M sanitární příčka kabiny WC - popis viz Výpis ostatních prvků pol. OS/5</t>
  </si>
  <si>
    <t>-2070184974</t>
  </si>
  <si>
    <t>169</t>
  </si>
  <si>
    <t>R 9 1156</t>
  </si>
  <si>
    <t>D+M stříška nad vedlejším vchodem 1,8x1m - popis viz Výpis ostatních prvků pol. OS/6</t>
  </si>
  <si>
    <t>1223963122</t>
  </si>
  <si>
    <t>170</t>
  </si>
  <si>
    <t>R 9 1157</t>
  </si>
  <si>
    <t>D+M boční stěna vnějšího schodiště - popis viz Výpis ostatních prvků pol. OS/7</t>
  </si>
  <si>
    <t>1911523488</t>
  </si>
  <si>
    <t>171</t>
  </si>
  <si>
    <t>R 9 1158</t>
  </si>
  <si>
    <t>D+M stříška nad hlavním vchodem - atyp - popis viz Výpis ostatních prvků pol. OS/8</t>
  </si>
  <si>
    <t>-550633657</t>
  </si>
  <si>
    <t>172</t>
  </si>
  <si>
    <t>R 9082</t>
  </si>
  <si>
    <t>D+M přenosný práškový hasicí přístroj 183B vč. revize</t>
  </si>
  <si>
    <t>868643670</t>
  </si>
  <si>
    <t>1+1</t>
  </si>
  <si>
    <t>173</t>
  </si>
  <si>
    <t>941112111</t>
  </si>
  <si>
    <t>Montáž lešení řadového trubkového lehkého pracovního bez podlah s provozním zatížením tř. 3 do 200 kg/m2 šířky tř. W06 přes 0,6 do 0,9 m, výšky do 10 m</t>
  </si>
  <si>
    <t>-1573634563</t>
  </si>
  <si>
    <t xml:space="preserve">Poznámka k souboru cen:_x000D_
1. Ceny jsou určeny jen pro řadová lešení, která nemají pracovní podlahy ve všech patrech. 2. V ceně jsou započteny i náklady na kotvení lešení. 3. Montáž lešení řadového trubkového lehkého výšky přes 25 m se oceňuje individuálně. 4. Šířkou se rozumí půdorysná vzdálenost, měřená od vnitřního líce sloupků zábradlí k protilehlému volnému okraji podlahy nebo mezi vnitřními líci. </t>
  </si>
  <si>
    <t>(24,5+13,1)*2*8,6</t>
  </si>
  <si>
    <t>174</t>
  </si>
  <si>
    <t>941112211</t>
  </si>
  <si>
    <t>Montáž lešení řadového trubkového lehkého pracovního bez podlah s provozním zatížením tř. 3 do 200 kg/m2 Příplatek za první a každý další den použití lešení k ceně -2111</t>
  </si>
  <si>
    <t>217541970</t>
  </si>
  <si>
    <t>646,72*30 'Přepočtené koeficientem množství</t>
  </si>
  <si>
    <t>175</t>
  </si>
  <si>
    <t>941112811</t>
  </si>
  <si>
    <t>Demontáž lešení řadového trubkového lehkého pracovního bez podlah s provozním zatížením tř. 3 do 200 kg/m2 šířky tř. W06 přes 0,6 do 0,9 m, výšky do 10 m</t>
  </si>
  <si>
    <t>1189592221</t>
  </si>
  <si>
    <t xml:space="preserve">Poznámka k souboru cen:_x000D_
1. Ceny jsou určeny jen pro řadová lešení, která nemají pracovní podlahy ve všech patrech. 2. Demontáž lešení řadového trubkového lehkého výšky přes 25 m se oceňuje individuálně. </t>
  </si>
  <si>
    <t>176</t>
  </si>
  <si>
    <t>944511111</t>
  </si>
  <si>
    <t>Montáž ochranné sítě zavěšené na konstrukci lešení z textilie z umělých vláken</t>
  </si>
  <si>
    <t>1450876023</t>
  </si>
  <si>
    <t xml:space="preserve">Poznámka k souboru cen:_x000D_
1. V cenách nejsou započteny náklady na lešení potřebné pro zavěšení sítí; toto lešení se oceňuje příslušnými cenami lešení. </t>
  </si>
  <si>
    <t>177</t>
  </si>
  <si>
    <t>944511211</t>
  </si>
  <si>
    <t>Montáž ochranné sítě Příplatek za první a každý další den použití sítě k ceně -1111</t>
  </si>
  <si>
    <t>604506523</t>
  </si>
  <si>
    <t>178</t>
  </si>
  <si>
    <t>944511811</t>
  </si>
  <si>
    <t>Demontáž ochranné sítě zavěšené na konstrukci lešení z textilie z umělých vláken</t>
  </si>
  <si>
    <t>-39307793</t>
  </si>
  <si>
    <t>179</t>
  </si>
  <si>
    <t>944711114</t>
  </si>
  <si>
    <t>Montáž záchytné stříšky zřizované současně s lehkým nebo těžkým lešením, šířky přes 2,5 m</t>
  </si>
  <si>
    <t>1675037871</t>
  </si>
  <si>
    <t xml:space="preserve">Poznámka k souboru cen:_x000D_
1. Ceny nelze použít pro samostatnou záchytnou stříšku či jiné ochranné konstrukce, které mají za účel chránit chodce před padající omítkou či zchátralými římsami apod. 2. Množství měrných jednotek se určuje v m délky lešení, ke kterému se záchytná stříška zřizuje. </t>
  </si>
  <si>
    <t>180</t>
  </si>
  <si>
    <t>944711214</t>
  </si>
  <si>
    <t>Montáž záchytné stříšky Příplatek za první a každý další den použití záchytné stříšky k ceně -1114</t>
  </si>
  <si>
    <t>-1435020413</t>
  </si>
  <si>
    <t>3,5*45 'Přepočtené koeficientem množství</t>
  </si>
  <si>
    <t>181</t>
  </si>
  <si>
    <t>944711814</t>
  </si>
  <si>
    <t>Demontáž záchytné stříšky zřizované současně s lehkým nebo těžkým lešením, šířky přes 2,5 m</t>
  </si>
  <si>
    <t>-863269114</t>
  </si>
  <si>
    <t xml:space="preserve">Poznámka k souboru cen:_x000D_
1. Ceny nelze použít pro samostatnou záchytnou stříšku či jiné ochranné konstrukce, které mají za účel chránit chodce před padající omítkou či zchátralými římsami apod. </t>
  </si>
  <si>
    <t>182</t>
  </si>
  <si>
    <t>741110301</t>
  </si>
  <si>
    <t>Montáž trubek ochranných s nasunutím nebo našroubováním do krabic plastových tuhých, uložených pevně, vnitřní D do 40 mm</t>
  </si>
  <si>
    <t>-974074890</t>
  </si>
  <si>
    <t>" chránička od speciálů" 2*2+2*2+5+2</t>
  </si>
  <si>
    <t>183</t>
  </si>
  <si>
    <t>345713510</t>
  </si>
  <si>
    <t>trubka elektroinstalační ohebná dvouplášťová korugovaná D 41/50 mm, HDPE+LDPE</t>
  </si>
  <si>
    <t>-1589825443</t>
  </si>
  <si>
    <t>184</t>
  </si>
  <si>
    <t>998014121</t>
  </si>
  <si>
    <t>Přesun hmot pro budovy a haly občanské výstavby, bydlení, výrobu a služby s nosnou svislou konstrukcí montovanou z dílců betonových tyčových s vyzdívaným obvodovým pláštěm vodorovná dopravní vzdálenost do 100 m, pro budovy a haly do 18 m vícepodlažní, výšky</t>
  </si>
  <si>
    <t>-1146613166</t>
  </si>
  <si>
    <t>9N</t>
  </si>
  <si>
    <t>Nábytek</t>
  </si>
  <si>
    <t>185</t>
  </si>
  <si>
    <t>R 9 22 01</t>
  </si>
  <si>
    <t>D+M Kuchyňská linka dl. 2,4m - popis viz pol. N/1 Výpis nábytku vč. lednice</t>
  </si>
  <si>
    <t>1566929047</t>
  </si>
  <si>
    <t>186</t>
  </si>
  <si>
    <t>R 9 22 02</t>
  </si>
  <si>
    <t>D+M Kuchyňská linka dl. 2,2m - popis viz pol. N/2 Výpis nábytku vč. lednice</t>
  </si>
  <si>
    <t>-1839352196</t>
  </si>
  <si>
    <t>187</t>
  </si>
  <si>
    <t>711111011</t>
  </si>
  <si>
    <t>Provedení izolace proti zemní vlhkosti natěradly a tmely za studena na ploše vodorovné V nátěrem suspensí asfaltovou</t>
  </si>
  <si>
    <t>1684613250</t>
  </si>
  <si>
    <t>188</t>
  </si>
  <si>
    <t>111631500</t>
  </si>
  <si>
    <t>lak asfaltový penetrační (MJ t) bal 9 kg</t>
  </si>
  <si>
    <t>-1728757491</t>
  </si>
  <si>
    <t>Poznámka k položce:
Spotřeba 0,3-0,4kg/m2 dle povrchu, ředidlo technický benzín</t>
  </si>
  <si>
    <t>21,95*10,55+14,827</t>
  </si>
  <si>
    <t>246,4*0,0004 'Přepočtené koeficientem množství</t>
  </si>
  <si>
    <t>189</t>
  </si>
  <si>
    <t>-2016151250</t>
  </si>
  <si>
    <t>190</t>
  </si>
  <si>
    <t>628522540R</t>
  </si>
  <si>
    <t>pásy s modifikovaným asfaltem tl. 4,0 mm vložka polyesterové rouno minerální jemnozrnný posyp</t>
  </si>
  <si>
    <t>394564757</t>
  </si>
  <si>
    <t>246,4*1,15 'Přepočtené koeficientem množství</t>
  </si>
  <si>
    <t>191</t>
  </si>
  <si>
    <t>711112012</t>
  </si>
  <si>
    <t>Provedení izolace proti zemní vlhkosti natěradly a tmely za studena na ploše svislé S nátěrem tekutou lepenkou</t>
  </si>
  <si>
    <t>-2020221238</t>
  </si>
  <si>
    <t xml:space="preserve">Poznámka k souboru cen:_x000D_
1. Izolace plochy jednotlivě do 10 m2 se oceňují skladebně cenou příslušné izolace a cenou 711 19-9095 Příplatek za plochu do 10 m2. </t>
  </si>
  <si>
    <t>"107" (3,35+0,95+1,92)*2*0,2</t>
  </si>
  <si>
    <t>"111" (3,8+1,92+0,95)*2*0,2</t>
  </si>
  <si>
    <t>192</t>
  </si>
  <si>
    <t>711111012</t>
  </si>
  <si>
    <t>Provedení izolace proti zemní vlhkosti natěradly a tmely za studena na ploše vodorovné V nátěrem tekutou lepenkou</t>
  </si>
  <si>
    <t>-493600892</t>
  </si>
  <si>
    <t>6,4+7,2</t>
  </si>
  <si>
    <t>193</t>
  </si>
  <si>
    <t>245510320</t>
  </si>
  <si>
    <t>nátěr hydroizolační - tekutá lepenka, bal. 30 kg</t>
  </si>
  <si>
    <t>-1518519748</t>
  </si>
  <si>
    <t>18,756*1,5 'Přepočtené koeficientem množství</t>
  </si>
  <si>
    <t>194</t>
  </si>
  <si>
    <t>-1730111159</t>
  </si>
  <si>
    <t>712-1</t>
  </si>
  <si>
    <t>Skladba střechy</t>
  </si>
  <si>
    <t>195</t>
  </si>
  <si>
    <t>712363601</t>
  </si>
  <si>
    <t>Provedení povlakové krytiny střech plochých do 10 st. s mechanicky kotvenou izolací včetně položení fólie a horkovzdušného svaření tl. tepelné izolace přes 240 mm budovy výšky do 18 m, kotvené do betonu nebo pórobetonu vnitřní plocha</t>
  </si>
  <si>
    <t>199909002</t>
  </si>
  <si>
    <t xml:space="preserve">Poznámka k souboru cen:_x000D_
1. V cenách jsou započteny i náklady na dodávku kotev. 2. V cenách nejsou započteny náklady na dodávku fólie, tato se oceňuje ve specifikaci. 3. Kotvení plechových lišt rš větší než 200 mm se oceňují katalogem 800-764 Klempířské konstrukce. 4. Vymezení rohových a okrajových částí je dané kotevním plánem nebo výpočtem podle přílohy č. 3 tohoto katalogu. </t>
  </si>
  <si>
    <t>(21,95-1,06*2)*(10,55-1,5*2)</t>
  </si>
  <si>
    <t>196</t>
  </si>
  <si>
    <t>712363602</t>
  </si>
  <si>
    <t>Provedení povlakové krytiny střech plochých do 10 st. s mechanicky kotvenou izolací včetně položení fólie a horkovzdušného svaření tl. tepelné izolace přes 240 mm budovy výšky do 18 m, kotvené do betonu nebo pórobetonu okraj</t>
  </si>
  <si>
    <t>-138218296</t>
  </si>
  <si>
    <t>(21,95-3,75*2)*1,5*2</t>
  </si>
  <si>
    <t>(10,55-2,64*2)*1,06*2</t>
  </si>
  <si>
    <t>197</t>
  </si>
  <si>
    <t>712363603</t>
  </si>
  <si>
    <t>Provedení povlakové krytiny střech plochých do 10 st. s mechanicky kotvenou izolací včetně položení fólie a horkovzdušného svaření tl. tepelné izolace přes 240 mm budovy výšky do 18 m, kotvené do betonu nebo pórobetonu roh</t>
  </si>
  <si>
    <t>-1428739001</t>
  </si>
  <si>
    <t>(3,75*1,5+1,14*1,05)*4</t>
  </si>
  <si>
    <t>198</t>
  </si>
  <si>
    <t>713 01R</t>
  </si>
  <si>
    <t>Hydroizolační fólie z pružného polyolefínu TPO/FPO vyztužená vysoce odolnou polyesterovou nosnou vložkou je určená pro kotvené ploché střechy. Fólie je odolná vůči UV záření a může být vystavena jakýmkoliv povětrnostním podmínkám.</t>
  </si>
  <si>
    <t>-1213173992</t>
  </si>
  <si>
    <t>231,527*1,2 'Přepočtené koeficientem množství</t>
  </si>
  <si>
    <t>199</t>
  </si>
  <si>
    <t>713141131</t>
  </si>
  <si>
    <t>Montáž tepelné izolace střech plochých rohožemi, pásy, deskami, dílci, bloky (izolační materiál ve specifikaci) přilepenými za studena zplna, jednovrstvá</t>
  </si>
  <si>
    <t>-645328768</t>
  </si>
  <si>
    <t xml:space="preserve">Poznámka k souboru cen:_x000D_
1. Množství tepelné izolace střech plochých atikovými pásky k ceně -1211 se určuje v m projektované délky obložení (bez přesahů) na obvodu ploché střechy. 2. Množství jednotek tepelné izolace střech plochých spádovými klíny k cenám -1311 až -1335 se určuje v m2 půdorysné projektované vyspádované plochy střechy. </t>
  </si>
  <si>
    <t>21,95*10,55</t>
  </si>
  <si>
    <t>200</t>
  </si>
  <si>
    <t>283723090</t>
  </si>
  <si>
    <t>deska z pěnového polystyrenu pro trvalé zatížení v tlaku (max. 2000 kg/m2) 1000 x 500 x 100 mm</t>
  </si>
  <si>
    <t>1804911234</t>
  </si>
  <si>
    <t>Poznámka k položce:
lambda=0,037 [W / m K]</t>
  </si>
  <si>
    <t>231,573*1,02 'Přepočtené koeficientem množství</t>
  </si>
  <si>
    <t>201</t>
  </si>
  <si>
    <t>1942343734</t>
  </si>
  <si>
    <t>10,55*21,95</t>
  </si>
  <si>
    <t>202</t>
  </si>
  <si>
    <t>631529060</t>
  </si>
  <si>
    <t>klín atikový přechodný minerální plochých střech tl.80 x 80 mm</t>
  </si>
  <si>
    <t>-1884313353</t>
  </si>
  <si>
    <t>(21,95+10,55)*2</t>
  </si>
  <si>
    <t>65*1,02 'Přepočtené koeficientem množství</t>
  </si>
  <si>
    <t>203</t>
  </si>
  <si>
    <t>63101R</t>
  </si>
  <si>
    <t>spádové klíny 80-200mm</t>
  </si>
  <si>
    <t>-1597463467</t>
  </si>
  <si>
    <t>(21,95+10,55)*2*(0,08+0,2)/2</t>
  </si>
  <si>
    <t>9,1*1,05 'Přepočtené koeficientem množství</t>
  </si>
  <si>
    <t>204</t>
  </si>
  <si>
    <t>R 9 5011</t>
  </si>
  <si>
    <t>Stavební úprava - typová těsnící manžeta k hlavici VZT</t>
  </si>
  <si>
    <t>420265251</t>
  </si>
  <si>
    <t>" dle výkresu střechy" 4</t>
  </si>
  <si>
    <t>205</t>
  </si>
  <si>
    <t>R 9 5012</t>
  </si>
  <si>
    <t>Stavební úprava - typová těsnící manžeta k odvětrání kanalizace</t>
  </si>
  <si>
    <t>552026866</t>
  </si>
  <si>
    <t>206</t>
  </si>
  <si>
    <t>998712102</t>
  </si>
  <si>
    <t>Přesun hmot pro povlakové krytiny stanovený z hmotnosti přesunovaného materiálu vodorovná dopravní vzdálenost do 50 m v objektech výšky přes 6 do 12 m</t>
  </si>
  <si>
    <t>-986129185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</si>
  <si>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</si>
  <si>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712-2</t>
  </si>
  <si>
    <t>Střecha - atika</t>
  </si>
  <si>
    <t>207</t>
  </si>
  <si>
    <t>713131141</t>
  </si>
  <si>
    <t>Montáž tepelné izolace stěn rohožemi, pásy, deskami, dílci, bloky (izolační materiál ve specifikaci) lepením celoplošně</t>
  </si>
  <si>
    <t>1189951185</t>
  </si>
  <si>
    <t xml:space="preserve">Poznámka k souboru cen:_x000D_
1. Položky Montáž tepelných izolací stěn lze použít i pro ocenění montáže svislých tepelných izolací základových konstrukcí (základové pásy, desky apod.).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 </t>
  </si>
  <si>
    <t>(21,95+10,55)*2*0,5</t>
  </si>
  <si>
    <t>208</t>
  </si>
  <si>
    <t>283723050</t>
  </si>
  <si>
    <t>deska z pěnového polystyrenu pro trvalé zatížení v tlaku (max. 2000 kg/m2) 1000 x 500 x 50 mm</t>
  </si>
  <si>
    <t>445368723</t>
  </si>
  <si>
    <t>32,5*1,02 'Přepočtené koeficientem množství</t>
  </si>
  <si>
    <t>209</t>
  </si>
  <si>
    <t>1177323708</t>
  </si>
  <si>
    <t>(22,4+11+22+10,6)*2*0,1</t>
  </si>
  <si>
    <t>210</t>
  </si>
  <si>
    <t>1814511487</t>
  </si>
  <si>
    <t>211</t>
  </si>
  <si>
    <t>-1794961141</t>
  </si>
  <si>
    <t>(22,4+10,65)*2*0,175*0,08</t>
  </si>
  <si>
    <t>212</t>
  </si>
  <si>
    <t>1117321465</t>
  </si>
  <si>
    <t>" výztuž do zpevnění hlavy atiky" (22,4+10,6)*2*0,175*4,44*0,001</t>
  </si>
  <si>
    <t>213</t>
  </si>
  <si>
    <t>762342216</t>
  </si>
  <si>
    <t>Bednění a laťování montáž laťování střech jednoduchých sklonu do 60 st. při osové vzdálenosti latí přes 360 do 600 mm</t>
  </si>
  <si>
    <t>279599844</t>
  </si>
  <si>
    <t xml:space="preserve">Poznámka k souboru cen:_x000D_
1. V cenách -1011 až -1149 bednění střech z desek dřevoštěpkových a cementotřískových jsou započteny i náklady na dodávku spojovacích prostředků, na tyto položky se nevztahuje ocenění dodávky spojovacích prostředků položka 762 39-5000. </t>
  </si>
  <si>
    <t>(22,7+11,3)*2*0,2</t>
  </si>
  <si>
    <t>214</t>
  </si>
  <si>
    <t>605141010</t>
  </si>
  <si>
    <t>řezivo jehličnaté lať jakost I 10 - 25 cm2</t>
  </si>
  <si>
    <t>521794854</t>
  </si>
  <si>
    <t>" latě do hlavy atiky pro desky" (22,7+11,3)*2/0,6*0,2*0,04*0,06</t>
  </si>
  <si>
    <t>215</t>
  </si>
  <si>
    <t>762341036</t>
  </si>
  <si>
    <t>Bednění a laťování bednění střech rovných sklonu do 60 st. s vyřezáním otvorů z dřevoštěpkových desek šroubovaných na rošt 22 mm na sraz, tloušťky desky</t>
  </si>
  <si>
    <t>-1850232549</t>
  </si>
  <si>
    <t>(22,7+11,3)*2*0,4</t>
  </si>
  <si>
    <t>216</t>
  </si>
  <si>
    <t>1849573446</t>
  </si>
  <si>
    <t>217</t>
  </si>
  <si>
    <t>713121121</t>
  </si>
  <si>
    <t>Montáž tepelné izolace podlah rohožemi, pásy, deskami, dílci, bloky (izolační materiál ve specifikaci) kladenými volně dvouvrstvá</t>
  </si>
  <si>
    <t>998656363</t>
  </si>
  <si>
    <t xml:space="preserve">Poznámka k souboru cen:_x000D_
1. Množství tepelné izolace podlah okrajovými pásky k ceně -1211 se určuje v m projektované délky obložení (bez přesahů) na obvodu podlahy. </t>
  </si>
  <si>
    <t>" 1.np" 10,05+13,05+11,23+8,76+3,35+17,66+6,4+14,44+2,82+13,02+7,2+5,18+9,5+12,87+12,95+2,39+1,6+8,45+16,86+17,66+17,32</t>
  </si>
  <si>
    <t>218</t>
  </si>
  <si>
    <t>-297865546</t>
  </si>
  <si>
    <t>212,76*2,04 'Přepočtené koeficientem množství</t>
  </si>
  <si>
    <t>219</t>
  </si>
  <si>
    <t>713121211</t>
  </si>
  <si>
    <t>Montáž tepelné izolace podlah okrajovými pásky kladenými volně</t>
  </si>
  <si>
    <t>108220807</t>
  </si>
  <si>
    <t>"1.np"(5+3,8+3,5+5+1,92+5+0,3+3+3,35+1,5+3+3,35+1,92+0,95+1,5+1,92)*2</t>
  </si>
  <si>
    <t>(3,8+5+1,7+2+3,5+3,8+3,8+1,92+0,95+1,65+1,4+1,4+2+3,45+3,75)*2</t>
  </si>
  <si>
    <t>(2,95+3,45+3,5+3,8+2,45+3,5+1,4+1,2*2+2)*2</t>
  </si>
  <si>
    <t>(0,14*3+6,85+8+5,2)*2+3,5*2+1,9+1,5</t>
  </si>
  <si>
    <t>"2.np" (3,5+5+5+3,5+3,5+5+5+3,5)*2</t>
  </si>
  <si>
    <t>(3,5+1,6+1,5+2+1+1,5+2+1,5+(1,7+0,9)*2+0,4+2,4+2,25)*2</t>
  </si>
  <si>
    <t>(3,5+3,5+3,45+10,7+3,8*4+2,25+2,4)*2</t>
  </si>
  <si>
    <t>(0,14*4+5,85+10,8)*2</t>
  </si>
  <si>
    <t>220</t>
  </si>
  <si>
    <t>631527010</t>
  </si>
  <si>
    <t>pásek izolační minerální podlahový λ-0.036 15x100x1000 mm</t>
  </si>
  <si>
    <t>391375402</t>
  </si>
  <si>
    <t>506,62</t>
  </si>
  <si>
    <t>506,62*1,1 'Přepočtené koeficientem množství</t>
  </si>
  <si>
    <t>221</t>
  </si>
  <si>
    <t>713392611</t>
  </si>
  <si>
    <t>Montáž izolace tepelné těles - doplňky a konstrukční součásti vyplnění prostorů pásy nebo jinými vláknitými materiály</t>
  </si>
  <si>
    <t>-991540429</t>
  </si>
  <si>
    <t xml:space="preserve">Poznámka k souboru cen:_x000D_
1. Cenami -2532 až -2542 lze oceňovat i nátěry tepelných izolací potrubí. 2. Cenami -2532 až -2542 nelze oceňovat vnější nátěry doplňujících izolačních konstrukcí z plechu; tyto práce se lze oceňovat cenami části A07-Nátěry ocelových konstrukcí, katalogu 800-783 Nátěry. 3. Cenami -1121 a -1122 nelze oceňovat izolace se snímatelnými pouzdry z plechu na patentní uzávěry; náklady na tyto izolace jsou obsaženy v cenách souboru cen 713 37- . . Montáž izolace tepelné těles. </t>
  </si>
  <si>
    <t>(0,5*0,5-0,4*0,4)*(0,65+0,6)</t>
  </si>
  <si>
    <t>222</t>
  </si>
  <si>
    <t>631411820</t>
  </si>
  <si>
    <t>deska čedičová izolační nad sklon 45° tl.40 mm</t>
  </si>
  <si>
    <t>546374574</t>
  </si>
  <si>
    <t>0,5*4*(0,6+0,65)</t>
  </si>
  <si>
    <t>223</t>
  </si>
  <si>
    <t>998713101</t>
  </si>
  <si>
    <t>Přesun hmot pro izolace tepelné stanovený z hmotnosti přesunovaného materiálu vodorovná dopravní vzdálenost do 50 m v objektech výšky do 6 m</t>
  </si>
  <si>
    <t>-414099745</t>
  </si>
  <si>
    <t>224</t>
  </si>
  <si>
    <t>721100911</t>
  </si>
  <si>
    <t>Opravy potrubí hrdlového zazátkování hrdla kanalizačního potrubí</t>
  </si>
  <si>
    <t>404239706</t>
  </si>
  <si>
    <t>"zaslepení potrubí v revizní šachtě"2</t>
  </si>
  <si>
    <t>225</t>
  </si>
  <si>
    <t>721233113</t>
  </si>
  <si>
    <t>Střešní vpusť DN 100 (střešní vtoky) s integrovanou PVC manžetou, tepelně izolovaná - dvoustěnná samoregulační vyhřívání: 230 V s připojovacím kabelem a ochranný koš</t>
  </si>
  <si>
    <t>-1639668294</t>
  </si>
  <si>
    <t>226</t>
  </si>
  <si>
    <t>998721202</t>
  </si>
  <si>
    <t>Přesun hmot pro vnitřní kanalizace stanovený procentní sazbou (%) z ceny vodorovná dopravní vzdálenost do 50 m v objektech výšky přes 6 do 12 m</t>
  </si>
  <si>
    <t>%</t>
  </si>
  <si>
    <t>-1947736765</t>
  </si>
  <si>
    <t>762</t>
  </si>
  <si>
    <t>Konstrukce tesařské</t>
  </si>
  <si>
    <t>227</t>
  </si>
  <si>
    <t>762421014</t>
  </si>
  <si>
    <t>Obložení stropů nebo střešních podhledů z dřevoštěpkových desek šroubovaných na sraz, tloušťky desky 18 mm</t>
  </si>
  <si>
    <t>671609626</t>
  </si>
  <si>
    <t xml:space="preserve">Poznámka k souboru cen:_x000D_
1. V cenách -0011 až -1037 obložení stropů a střešních podhledů z desek dřevoštěpkových a cementotřískových jsou započteny i náklady na dodávku spojovacích prostředků, na tyto položky se nevztahuje ocenění dodávky spojovacích prostředků položka 762 49-5000. 2. V cenách není započtena montáž podkladového roštu; tato montáž se oceňuje cenami části A 01 katalogu 800-767 Konstrukce zámečnické v případě kovové konstrukce, nebo cenou -9001 v případě dřevěné konstrukce. 3. V ceně -9001 není započtena montáž a dodávka nosných prvků (např. konzol, trnů) pro zavěšený rošt; tato montáž a dodávka se oceňují individuálně. 4. V cenách nejsou započteny náklady na olištování; toto olištování se oceňuje cenou 762 41-1.01 Olištování spár stropů. 5. Tento soubor cen neobsahuje položky pro ocenění typových sádrokartonových, sádrovláknitých a cementovláknitých konstrukcí; tyto konstrukce se oceňují cenami části A 01 katalogu 800-763 Konstrukce suché výstavby. </t>
  </si>
  <si>
    <t>3,4*1</t>
  </si>
  <si>
    <t>228</t>
  </si>
  <si>
    <t>998762101</t>
  </si>
  <si>
    <t>Přesun hmot pro konstrukce tesařské stanovený z hmotnosti přesunovaného materiálu vodorovná dopravní vzdálenost do 50 m v objektech výšky do 6 m</t>
  </si>
  <si>
    <t>-427922359</t>
  </si>
  <si>
    <t>229</t>
  </si>
  <si>
    <t>763131511</t>
  </si>
  <si>
    <t>Podhled ze sádrokartonových desek jednovrstvá zavěšená spodní konstrukce z ocelových profilů CD, UD jednoduše opláštěná deskou standardní A, tl. 12,5 mm, bez TI</t>
  </si>
  <si>
    <t>394088504</t>
  </si>
  <si>
    <t xml:space="preserve">Poznámka k souboru cen:_x000D_
1. V cenách jsou započteny i náklady na tmelení a výztužnou pásku. 2. V cenách nejsou započteny náklady na základní penetrační nátěr; tyto se oceňují cenou -1714. 3. Ceny 763 13-13 lze použít i pro dvouvrstvou dřevěnou spodní konstrukci s nosnými latěmi 60 x 40 mm a montážnímu latěmi 48 x 24 mm. 4. Ceny -1611 až -1613 Montáž nosné konstrukce je stanoveny pro m2 plochy podhledu. 5. V ceně -1611 nejsou započteny náklady na dřevo a v cenách -2612 a -2613 náklady na profily; tyto se oceňují ve specifikaci. Doporučené množství na 1 m2 příčky je 3,0 m profilu CD a 0,9 m profilu UD. 6. V cenách -1621 až -1624 Montáž desek nejsou započteny náklady na desky; tato dodávka se oceňuje ve specifikaci. 7. V ceně -1763 Příplatek za průhyb nosného stropu přes 20 mm je započtena pouze montáž, atypický profil se oceňuje individuálně ve specifikaci. </t>
  </si>
  <si>
    <t>"1.np" 17,32</t>
  </si>
  <si>
    <t>"2.np" 15,51+9,85+4,3+17,18+15,55+5,9+13,07+12,3+12,91</t>
  </si>
  <si>
    <t>16,94+15,54+5,9+40+6+8,3</t>
  </si>
  <si>
    <t>230</t>
  </si>
  <si>
    <t>763131521</t>
  </si>
  <si>
    <t>Podhled ze sádrokartonových desek jednovrstvá zavěšená spodní konstrukce z ocelových profilů CD, UD dvojitě opláštěná deskami standardními A, tl. 2 x 12,5 mm, bez TI</t>
  </si>
  <si>
    <t>1566593215</t>
  </si>
  <si>
    <t>"1.np" 10,05+13,05+11,23+8,76+3,35+17,66+13,02+9,5+12,87+12,95</t>
  </si>
  <si>
    <t>2,39+1,6+8,45+16,86+17,66</t>
  </si>
  <si>
    <t>231</t>
  </si>
  <si>
    <t>763131561</t>
  </si>
  <si>
    <t>Podhled ze sádrokartonových desek jednovrstvá zavěšená spodní konstrukce z ocelových profilů CD, UD dvojitě opláštěná deskami impregnovanými H2, tl. 2 x 12,5 mm, bez TI</t>
  </si>
  <si>
    <t>-477884448</t>
  </si>
  <si>
    <t>"1.np" 6,4+14,44+2,82+7,2+5,18</t>
  </si>
  <si>
    <t>232</t>
  </si>
  <si>
    <t>763131713</t>
  </si>
  <si>
    <t>Podhled ze sádrokartonových desek ostatní práce a konstrukce na podhledech ze sádrokartonových desek napojení na obvodové konstrukce profilem</t>
  </si>
  <si>
    <t>16932754</t>
  </si>
  <si>
    <t>233</t>
  </si>
  <si>
    <t>763164516</t>
  </si>
  <si>
    <t>Obklad ze sádrokartonových desek konstrukcí kovových včetně ochranných úhelníků ve tvaru L rozvinuté šíře do 0,4 m, opláštěný deskou protipožární DF, tl. 15 mm</t>
  </si>
  <si>
    <t>2000245804</t>
  </si>
  <si>
    <t xml:space="preserve">Poznámka k souboru cen:_x000D_
1. Ceny jsou určeny pro obklad trámů i sloupů. 2. V cenách jsou započteny i náklady na tmelení, výztužnou pásku a ochranu rohů úhelníky. 3. V cenách nejsou započteny náklady na základní penetrační nátěr; tyto se oceňují cenou 763 13-1714. 4. V cenách montáže obkladů nejsou započteny náklady na: a) desky; tato dodávka se oceňuje ve specifikaci, b) ochranné úhelníky; tato dodávka se oceňuje ve specifikaci, c) profily u obkladu konstrukcí kovových – u cen -4791 až -4793; tato dodávka se oceňuje ve specifikaci. </t>
  </si>
  <si>
    <t>3*3+2*3</t>
  </si>
  <si>
    <t>234</t>
  </si>
  <si>
    <t>763164616</t>
  </si>
  <si>
    <t>Obklad ze sádrokartonových desek konstrukcí kovových včetně ochranných úhelníků ve tvaru U rozvinuté šíře do 0,6 m, opláštěný deskou protipožární DF, tl. 15 mm</t>
  </si>
  <si>
    <t>-170294635</t>
  </si>
  <si>
    <t>1*3</t>
  </si>
  <si>
    <t>235</t>
  </si>
  <si>
    <t>763164635</t>
  </si>
  <si>
    <t>Obklad ze sádrokartonových desek konstrukcí kovových včetně ochranných úhelníků ve tvaru U rozvinuté šíře přes 0,6 do 1,2 m, opláštěný deskou protipožární DF, tl. 12,5 mm</t>
  </si>
  <si>
    <t>-1270977468</t>
  </si>
  <si>
    <t>" sú06"3,4</t>
  </si>
  <si>
    <t>236</t>
  </si>
  <si>
    <t>763164716</t>
  </si>
  <si>
    <t>Obklad ze sádrokartonových desek konstrukcí kovových včetně ochranných úhelníků uzavřeného tvaru rozvinuté šíře do 0,8 m, opláštěný deskou protipožární DF, tl. 15 mm</t>
  </si>
  <si>
    <t>-1291866143</t>
  </si>
  <si>
    <t>2*3</t>
  </si>
  <si>
    <t>237</t>
  </si>
  <si>
    <t>763164791</t>
  </si>
  <si>
    <t>Obklad ze sádrokartonových desek montáž obkladu konstrukcí kovových, opláštění jednoduché</t>
  </si>
  <si>
    <t>1833934261</t>
  </si>
  <si>
    <t>238</t>
  </si>
  <si>
    <t>590305250</t>
  </si>
  <si>
    <t>deska protipožární sdk tl. 15,0 mm</t>
  </si>
  <si>
    <t>-1699732342</t>
  </si>
  <si>
    <t>"1.np přes ocelové sloupky ve stěnách"0,15*24*3+0,15*2*8*3</t>
  </si>
  <si>
    <t>"2.np" 0,15*21*3+0,15*2*10*3</t>
  </si>
  <si>
    <t>36,45*1,15 'Přepočtené koeficientem množství</t>
  </si>
  <si>
    <t>239</t>
  </si>
  <si>
    <t>590305240</t>
  </si>
  <si>
    <t>deska protipožární sdk tl. 12,5 mm</t>
  </si>
  <si>
    <t>-394331683</t>
  </si>
  <si>
    <t>" obklad schodiště spodní část"</t>
  </si>
  <si>
    <t>3,8*1,5+0,5*3,9</t>
  </si>
  <si>
    <t>7,65*1,15 'Přepočtené koeficientem množství</t>
  </si>
  <si>
    <t>240</t>
  </si>
  <si>
    <t>763164792</t>
  </si>
  <si>
    <t>Obklad ze sádrokartonových desek montáž obkladu konstrukcí kovových, opláštění dvojité</t>
  </si>
  <si>
    <t>2131946504</t>
  </si>
  <si>
    <t>3,400*0,35</t>
  </si>
  <si>
    <t>241</t>
  </si>
  <si>
    <t>590305210</t>
  </si>
  <si>
    <t>deska stavební sdk tl. 12,5 mm</t>
  </si>
  <si>
    <t>-40159994</t>
  </si>
  <si>
    <t>3,4*0,35</t>
  </si>
  <si>
    <t>1,19*1,15 'Přepočtené koeficientem množství</t>
  </si>
  <si>
    <t>242</t>
  </si>
  <si>
    <t>763172312</t>
  </si>
  <si>
    <t>Instalační technika pro konstrukce ze sádrokartonových desek montáž revizních dvířek velikost 300 x 300 mm</t>
  </si>
  <si>
    <t>-1690229473</t>
  </si>
  <si>
    <t xml:space="preserve">Poznámka k souboru cen:_x000D_
1. V cenách montáže revizních klapek 763 17-1 a revizních dvířek 763 17-2 nejsou započteny náklady na jejich dodávku a dodávku pomocné konstrukce z profilů a spojek; tato dodávka se oceňuje ve specifikaci. 2. V cenách montáže nosičů zařizovacích předmětů 763 17-3 nejsou započteny náklady na jejich dodávku a dodávku spojovacího materiálu uchycení zařizovacích předmětů; tato dodávka se oceňuje ve specifikaci. </t>
  </si>
  <si>
    <t>243</t>
  </si>
  <si>
    <t>590307110</t>
  </si>
  <si>
    <t>dvířka revizní s automatickým zámkem 300 x 300 mm</t>
  </si>
  <si>
    <t>-60456640</t>
  </si>
  <si>
    <t>244</t>
  </si>
  <si>
    <t>763172315</t>
  </si>
  <si>
    <t>Instalační technika pro konstrukce ze sádrokartonových desek montáž revizních dvířek velikost 600 x 600 mm</t>
  </si>
  <si>
    <t>-1114388251</t>
  </si>
  <si>
    <t>" 2.np"1</t>
  </si>
  <si>
    <t>245</t>
  </si>
  <si>
    <t>590307140</t>
  </si>
  <si>
    <t>dvířka revizní s automatickým zámkem 600 x 600 mm</t>
  </si>
  <si>
    <t>1571147368</t>
  </si>
  <si>
    <t>246</t>
  </si>
  <si>
    <t>998763101</t>
  </si>
  <si>
    <t>Přesun hmot pro dřevostavby stanovený z hmotnosti přesunovaného materiálu vodorovná dopravní vzdálenost do 50 m v objektech výšky přes 6 do 12 m</t>
  </si>
  <si>
    <t>-1588325722</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</si>
  <si>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U přesunu stanoveného procentní sazbou se ztížení přesunu ocení individuálně. </t>
  </si>
  <si>
    <t>247</t>
  </si>
  <si>
    <t xml:space="preserve">R 764 1171 </t>
  </si>
  <si>
    <t>D+M závětrná lišta atiky - popis viz Výpis klemp. výrobků pol. K/1</t>
  </si>
  <si>
    <t>831113122</t>
  </si>
  <si>
    <t>248</t>
  </si>
  <si>
    <t>R 764 1172</t>
  </si>
  <si>
    <t>D+M lišta koutová vnější - popis viz Výpis klemp. výrobků pol. K/2</t>
  </si>
  <si>
    <t>821416585</t>
  </si>
  <si>
    <t>249</t>
  </si>
  <si>
    <t>R 764 1173</t>
  </si>
  <si>
    <t>D+M lišta koutová vnitřní - popis viz Výpis klemp. výrobků pol. K/3</t>
  </si>
  <si>
    <t>-697597126</t>
  </si>
  <si>
    <t>250</t>
  </si>
  <si>
    <t>R 764 1174</t>
  </si>
  <si>
    <t>D+M lišta stěnová - popis viz Výpis klemp. výrobků pol. K/4</t>
  </si>
  <si>
    <t>1941007432</t>
  </si>
  <si>
    <t>251</t>
  </si>
  <si>
    <t>R 764 1175</t>
  </si>
  <si>
    <t>D+M lišta krycí - popis viz Výpis klemp. výrobků pol. K/5</t>
  </si>
  <si>
    <t>1441587987</t>
  </si>
  <si>
    <t>252</t>
  </si>
  <si>
    <t>998764202</t>
  </si>
  <si>
    <t>Přesun hmot pro konstrukce klempířské stanovený procentní sazbou (%) z ceny vodorovná dopravní vzdálenost do 50 m v objektech výšky přes 6 do 12 m</t>
  </si>
  <si>
    <t>-1722838705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</si>
  <si>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</si>
  <si>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253</t>
  </si>
  <si>
    <t>R 767 1162</t>
  </si>
  <si>
    <t>D+M Ocelové schodiště u vedlejšího vchodu popis viz Výpis zám. výrobků pol. Z/2</t>
  </si>
  <si>
    <t>1531727905</t>
  </si>
  <si>
    <t>254</t>
  </si>
  <si>
    <t>R 767 1163</t>
  </si>
  <si>
    <t>D+M Ocelové vnější zábradlí vstupní rampy - popis viz Výpis zám. výrobků pol. Z/3</t>
  </si>
  <si>
    <t>-1889318107</t>
  </si>
  <si>
    <t>255</t>
  </si>
  <si>
    <t>R 767 1164</t>
  </si>
  <si>
    <t>D+M Ocelové madlo vstupní rampy - popis viz Výpis zám. výrobků pol. Z/4</t>
  </si>
  <si>
    <t>602563194</t>
  </si>
  <si>
    <t>256</t>
  </si>
  <si>
    <t>R 767 1165</t>
  </si>
  <si>
    <t>D+M žebřík na střechu popis viz Výpis zám. výrobků pol. Z/5</t>
  </si>
  <si>
    <t>-862491128</t>
  </si>
  <si>
    <t>257</t>
  </si>
  <si>
    <t>R 767 1166</t>
  </si>
  <si>
    <t>D+M zábradlí vnitřního schodiště popis viz Výpis zám. výrobků pol. Z/6</t>
  </si>
  <si>
    <t>1775294740</t>
  </si>
  <si>
    <t>258</t>
  </si>
  <si>
    <t>R 767 1167</t>
  </si>
  <si>
    <t>D+M kotvící bod záchytného systému popis viz Výpis zámeč. výrobků pol. Z/7 vč. kruhové tvarovky z folie TPO/FPO</t>
  </si>
  <si>
    <t>-1242718154</t>
  </si>
  <si>
    <t>259</t>
  </si>
  <si>
    <t>R 767 1168</t>
  </si>
  <si>
    <t>Úprava ocelové konstrukce po odstrojení - kontrola a řešení dle pokynů zprávy společnosti Kord Jeseník s.r.o. a TZ projektu - odhadem (skutečnost až při realizaci) - kontrola a oprava cca 550mb svárů, kontrola a doplnění cca 100ks šroubů, opravená místa opatřit ochraným nátěrem, protokolární převzetí</t>
  </si>
  <si>
    <t>-2076340135</t>
  </si>
  <si>
    <t>260</t>
  </si>
  <si>
    <t>998767202</t>
  </si>
  <si>
    <t>Přesun hmot pro zámečnické konstrukce stanovený procentní sazbou (%) z ceny vodorovná dopravní vzdálenost do 50 m v objektech výšky přes 6 do 12 m</t>
  </si>
  <si>
    <t>810006930</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</si>
  <si>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</si>
  <si>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261</t>
  </si>
  <si>
    <t>771274124</t>
  </si>
  <si>
    <t>Montáž obkladů schodišť z dlaždic keramických lepených flexibilním lepidlem stupnic protiskluzných nebo reliefovaných šířky přes 300 do 350 mm</t>
  </si>
  <si>
    <t>-310162176</t>
  </si>
  <si>
    <t xml:space="preserve">Poznámka k souboru cen:_x000D_
1. Montáž obkladů schodnic, schodišťových ramen a boků podest se oceňuje skladebně cenami příslušných obkladů stěn a cenami položky čís. 781 . . -9192 Příplatek k cenám za obklady v omezeném prostoru, katalogu 781 Obklady keramické – montáž části A01. </t>
  </si>
  <si>
    <t>23*1,5</t>
  </si>
  <si>
    <t>262</t>
  </si>
  <si>
    <t>771274232</t>
  </si>
  <si>
    <t>Montáž obkladů schodišť z dlaždic keramických lepených flexibilním lepidlem podstupnic hladkých výšky přes 150 do 200 mm</t>
  </si>
  <si>
    <t>-520848116</t>
  </si>
  <si>
    <t>263</t>
  </si>
  <si>
    <t>771474132</t>
  </si>
  <si>
    <t>Montáž soklíků z dlaždic keramických lepených flexibilním lepidlem schodišťových stupňovitých výšky přes 65 do 90 mm</t>
  </si>
  <si>
    <t>1280799880</t>
  </si>
  <si>
    <t>(0,15+3,1)*21</t>
  </si>
  <si>
    <t>264</t>
  </si>
  <si>
    <t>R 771 11</t>
  </si>
  <si>
    <t>Keramická dlažba schodovky protiskluznost R11, 30x30cm tl.9mm - 3,3ks/m´</t>
  </si>
  <si>
    <t>133020163</t>
  </si>
  <si>
    <t>34,5*1,05 'Přepočtené koeficientem množství</t>
  </si>
  <si>
    <t>265</t>
  </si>
  <si>
    <t>R 771 22</t>
  </si>
  <si>
    <t>Keramická dlažba protiskluznost R9</t>
  </si>
  <si>
    <t>-904027102</t>
  </si>
  <si>
    <t>" podstupnice" 23*1,5*0,2</t>
  </si>
  <si>
    <t>"schody sokl"(0,15+3,1)*21*0,09</t>
  </si>
  <si>
    <t>13,043*1,05 'Přepočtené koeficientem množství</t>
  </si>
  <si>
    <t>266</t>
  </si>
  <si>
    <t>771574131</t>
  </si>
  <si>
    <t>Montáž podlah z dlaždic keramických lepených flexibilním lepidlem režných nebo glazovaných protiskluzných nebo reliefovaných do 50 ks/ m2</t>
  </si>
  <si>
    <t>-1875875331</t>
  </si>
  <si>
    <t>267</t>
  </si>
  <si>
    <t>R 771 21</t>
  </si>
  <si>
    <t>Keramická dlažba protiskluznost R10</t>
  </si>
  <si>
    <t>-242819630</t>
  </si>
  <si>
    <t>"1.np" 10,05+3,35+2,82+9,5</t>
  </si>
  <si>
    <t>25,72*1,15 'Přepočtené koeficientem množství</t>
  </si>
  <si>
    <t>268</t>
  </si>
  <si>
    <t>438634075</t>
  </si>
  <si>
    <t>"1.np"13,05+11,23+8,76+17,66+14,44+13,02+5,18+12,87+2,39+1,6+16,86+17,66</t>
  </si>
  <si>
    <t>190,48*1,15 'Přepočtené koeficientem množství</t>
  </si>
  <si>
    <t>269</t>
  </si>
  <si>
    <t>R 771 23</t>
  </si>
  <si>
    <t>Keramická dlažba protiskluznost A</t>
  </si>
  <si>
    <t>-1538693233</t>
  </si>
  <si>
    <t>"107+111" 6,4+7,2</t>
  </si>
  <si>
    <t>13,6*1,15 'Přepočtené koeficientem množství</t>
  </si>
  <si>
    <t>270</t>
  </si>
  <si>
    <t>771474112</t>
  </si>
  <si>
    <t>Montáž soklíků z dlaždic keramických lepených flexibilním lepidlem rovných výšky přes 65 do 90 mm</t>
  </si>
  <si>
    <t>-149512028</t>
  </si>
  <si>
    <t>"101"(3,5+3,05)*2-(1,8+3,15)</t>
  </si>
  <si>
    <t>"102-104" (7,7+1,7+6,85+1,7+5,2+1,7)*2-(3,4+1,8+5*1,7+0,8*9)</t>
  </si>
  <si>
    <t>"105+106"2,1*2+(5+3,75)*2-0,7*2</t>
  </si>
  <si>
    <t>"108+109" (1,5+3+1,5+1,95)*2-(1,75+0,6+1,5+1,95)</t>
  </si>
  <si>
    <t>"112+114" (1,4*2+1,65+2+3,5+3,75)*2-(1,65*2+1,4+2+0,5*2)</t>
  </si>
  <si>
    <t>"110+113+117" (3,5+3,8)*2-0,7*2+(5+1,95+0,4+0,275*2)*2-0,8+(1,35+1,2)*2-0,7*3</t>
  </si>
  <si>
    <t>"119+120" (3,5+5+3,8+5)*2-0,8*2</t>
  </si>
  <si>
    <t>" schodiště 1.np+ podesta" 3,6+1,9+3,1+0,6+1,5*2+3,4</t>
  </si>
  <si>
    <t>"201-203" (5,85+10,8+0,14+1,25)*2-(3,4+10*0,7)</t>
  </si>
  <si>
    <t>"212+206"( 2,4+2,65*2+0,8)*2</t>
  </si>
  <si>
    <t>271</t>
  </si>
  <si>
    <t>-322388022</t>
  </si>
  <si>
    <t>"materiál na sokly" 209,53*0,09</t>
  </si>
  <si>
    <t>18,858*1,15 'Přepočtené koeficientem množství</t>
  </si>
  <si>
    <t>272</t>
  </si>
  <si>
    <t>771579191</t>
  </si>
  <si>
    <t>Montáž podlah z dlaždic keramických Příplatek k cenám za plochu do 5 m2 jednotlivě</t>
  </si>
  <si>
    <t>1417934159</t>
  </si>
  <si>
    <t>"105+109+116+117+203"3,35+2,82+2,39+1,6+4,3</t>
  </si>
  <si>
    <t>273</t>
  </si>
  <si>
    <t>771591111</t>
  </si>
  <si>
    <t>Podlahy - ostatní práce penetrace podkladu</t>
  </si>
  <si>
    <t>936591475</t>
  </si>
  <si>
    <t xml:space="preserve">Poznámka k souboru cen:_x000D_
1. Množství měrných jednotek u ceny -1185 se stanoví podle počtu řezaných dlaždic, nezávisle na jejich velikosti. 2. Položkou -1185 lze ocenit provádění více řezů na jednom kusu dlažby. </t>
  </si>
  <si>
    <t>" pod dlažbu"229,8</t>
  </si>
  <si>
    <t>274</t>
  </si>
  <si>
    <t>771591161</t>
  </si>
  <si>
    <t>Podlahy - ostatní práce montáž profilu dilatační spáry v rovině dlažby</t>
  </si>
  <si>
    <t>1576752675</t>
  </si>
  <si>
    <t>"1.np" 1*13+1,7*3+2,15</t>
  </si>
  <si>
    <t>"2.np"1*5+1,7*4</t>
  </si>
  <si>
    <t>275</t>
  </si>
  <si>
    <t>590541530</t>
  </si>
  <si>
    <t>profil dilatační na ochranu dlaždic hliník (10 x 2500 mm)</t>
  </si>
  <si>
    <t>-1263459505</t>
  </si>
  <si>
    <t>32,05</t>
  </si>
  <si>
    <t>32,05*1,1 'Přepočtené koeficientem množství</t>
  </si>
  <si>
    <t>276</t>
  </si>
  <si>
    <t>771591171</t>
  </si>
  <si>
    <t>Podlahy - ostatní práce montáž ukončujícího profilu pro plynulý přechod (dlažba-koberec apod.)</t>
  </si>
  <si>
    <t>-1669428859</t>
  </si>
  <si>
    <t>"1.np" 1*1</t>
  </si>
  <si>
    <t>"2.np" 1*9</t>
  </si>
  <si>
    <t>277</t>
  </si>
  <si>
    <t>553431140</t>
  </si>
  <si>
    <t>hliníkový přechodový profil narážecí 30 mm bronz</t>
  </si>
  <si>
    <t>1246228632</t>
  </si>
  <si>
    <t>10*1,1 'Přepočtené koeficientem množství</t>
  </si>
  <si>
    <t>278</t>
  </si>
  <si>
    <t>998771102</t>
  </si>
  <si>
    <t>Přesun hmot pro podlahy z dlaždic stanovený z hmotnosti přesunovaného materiálu vodorovná dopravní vzdálenost do 50 m v objektech výšky přes 6 do 12 m</t>
  </si>
  <si>
    <t>1027978114</t>
  </si>
  <si>
    <t>279</t>
  </si>
  <si>
    <t>776111112</t>
  </si>
  <si>
    <t>Příprava podkladu broušení podlah nového podkladu betonového</t>
  </si>
  <si>
    <t>1225768229</t>
  </si>
  <si>
    <t xml:space="preserve">Poznámka k souboru cen:_x000D_
1. V ceně 776 12-1511 zábrana proti vlhkosti jsou započteny i náklady na 2 vrstvy penetrace a zasypání křemičitým pískem. 2. V ceně 776 13-2111 vyztužení pletivem jsou započteny i náklady na dodávku pletiva. 3. V cenách 776 14-1111 až 776 14-4111 jsou započteny i náklady na dodání stěrky. </t>
  </si>
  <si>
    <t>"1.np" 12,95+8,45</t>
  </si>
  <si>
    <t>280</t>
  </si>
  <si>
    <t>775591191</t>
  </si>
  <si>
    <t>Ostatní prvky pro plovoucí podlahy montáž podložky vyrovnávací a tlumící</t>
  </si>
  <si>
    <t>-1158149892</t>
  </si>
  <si>
    <t xml:space="preserve">Poznámka k souboru cen:_x000D_
1. V cenách -1191, -1193, -1195 a -1197 nejsou započteny náklady na vyrovnání podkladu převyšující 2 mm. Tyto se oceňují cenami 776 99-01 Vyrovnání podkladu samonivelační stěrkou v části A01 ceníku 776 Podlahy povlakové. </t>
  </si>
  <si>
    <t>281</t>
  </si>
  <si>
    <t>611553510</t>
  </si>
  <si>
    <t>podložka izolační z pěnového PE 3 mm</t>
  </si>
  <si>
    <t>-1223284296</t>
  </si>
  <si>
    <t>164,89*1,1 'Přepočtené koeficientem množství</t>
  </si>
  <si>
    <t>282</t>
  </si>
  <si>
    <t>776212111</t>
  </si>
  <si>
    <t>Montáž textilních podlahovin volným položením s podlepením spojů páskou pásů</t>
  </si>
  <si>
    <t>633727694</t>
  </si>
  <si>
    <t xml:space="preserve">Poznámka k souboru cen:_x000D_
1. V cenách 776 21-2111 a 776 21-2121 montáž volným položením jsou započteny i náklady na dodávku pásky. </t>
  </si>
  <si>
    <t>283</t>
  </si>
  <si>
    <t>697510140</t>
  </si>
  <si>
    <t>koberec zátěžový-vysoká zátěž, hmotnost 1820 g/m2 šíře 4 m</t>
  </si>
  <si>
    <t>1489617017</t>
  </si>
  <si>
    <t>"sokly" 167,74*0,07</t>
  </si>
  <si>
    <t>176,632*1,1 'Přepočtené koeficientem množství</t>
  </si>
  <si>
    <t>284</t>
  </si>
  <si>
    <t>776421111</t>
  </si>
  <si>
    <t>Montáž lišt obvodových lepených</t>
  </si>
  <si>
    <t>-1870437096</t>
  </si>
  <si>
    <t>"204" (3,5+5+0,22)*2</t>
  </si>
  <si>
    <t>"205" (5+3,5)*2</t>
  </si>
  <si>
    <t>"207-209" (3,5+3,8)*2*3</t>
  </si>
  <si>
    <t>"210+211" (5+3,5)*2*2</t>
  </si>
  <si>
    <t>"213" (10,65+3,8)*2</t>
  </si>
  <si>
    <t>" 115" (3,5+3,8)*2</t>
  </si>
  <si>
    <t>"118" (3,5+2,5)*2</t>
  </si>
  <si>
    <t>285</t>
  </si>
  <si>
    <t>697512010</t>
  </si>
  <si>
    <t>lišta kobercová 5,5 x 0,7 x 250 cm</t>
  </si>
  <si>
    <t>50231330</t>
  </si>
  <si>
    <t>167,74*1,05 'Přepočtené koeficientem množství</t>
  </si>
  <si>
    <t>286</t>
  </si>
  <si>
    <t>776421312</t>
  </si>
  <si>
    <t>Montáž lišt přechodových šroubovaných</t>
  </si>
  <si>
    <t>24190295</t>
  </si>
  <si>
    <t>"2.np" 8*1</t>
  </si>
  <si>
    <t>"1.np" 2*1</t>
  </si>
  <si>
    <t>287</t>
  </si>
  <si>
    <t>590541110</t>
  </si>
  <si>
    <t>profil přechodový s pohyblivým ramenem podlahový hliník matně eloxovaný (10 x 20 x 2500mm)</t>
  </si>
  <si>
    <t>1495418442</t>
  </si>
  <si>
    <t>288</t>
  </si>
  <si>
    <t>998776102</t>
  </si>
  <si>
    <t>Přesun hmot pro podlahy povlakové stanovený z hmotnosti přesunovaného materiálu vodorovná dopravní vzdálenost do 50 m v objektech výšky přes 6 do 12 m</t>
  </si>
  <si>
    <t>1815375607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</si>
  <si>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</si>
  <si>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289</t>
  </si>
  <si>
    <t>781474113</t>
  </si>
  <si>
    <t>Montáž obkladů vnitřních stěn z dlaždic keramických lepených flexibilním lepidlem režných nebo glazovaných hladkých přes 12 do 19 ks/m2</t>
  </si>
  <si>
    <t>-1095774659</t>
  </si>
  <si>
    <t>"212+206" (0,6*2+2,22)*0,6*2</t>
  </si>
  <si>
    <t>"214+215" ((1,92+1,5+(0,91+1,67)*2)*2+0,4+1,43+1,6*2+0,65*3+0,65*2+2,01)*2+2,2*0,9-0,7*5*2</t>
  </si>
  <si>
    <t>"vodorovná plocha" 0,15*(0,91*2+1,45+1,6+2,01)</t>
  </si>
  <si>
    <t>"109+108+107" (1,5+1,92+1,8+0,6)*2+(3,35+0,95+1,92+3+3,35+0,285)*2*2</t>
  </si>
  <si>
    <t>-(0,7*2*2)</t>
  </si>
  <si>
    <t>" vodorovné plochy" 1,5*2*0,15</t>
  </si>
  <si>
    <t>"111+112" (1,92+3,8+0,95)*2*2+(0,5*2+2+1,65*2+1,4)*2+1,4*0,15-0,7*2</t>
  </si>
  <si>
    <t>"116" (1,2+2)*2*2-0,7*2+1,2*0,15</t>
  </si>
  <si>
    <t>"118" (0,6*2+2,45)*2</t>
  </si>
  <si>
    <t>"114" (0,62+2,5)*0,6</t>
  </si>
  <si>
    <t>290</t>
  </si>
  <si>
    <t>R 781 11</t>
  </si>
  <si>
    <t>Keramický obklad dle výběru investora</t>
  </si>
  <si>
    <t>1901415282</t>
  </si>
  <si>
    <t>177,368</t>
  </si>
  <si>
    <t>177,368*1,15 'Přepočtené koeficientem množství</t>
  </si>
  <si>
    <t>291</t>
  </si>
  <si>
    <t>781479191</t>
  </si>
  <si>
    <t>Montáž obkladů vnitřních stěn z dlaždic keramických Příplatek k cenám za plochu do 10 m2 jednotlivě</t>
  </si>
  <si>
    <t>1664872902</t>
  </si>
  <si>
    <t>292</t>
  </si>
  <si>
    <t>781479192</t>
  </si>
  <si>
    <t>Montáž obkladů vnitřních stěn z dlaždic keramických Příplatek k cenám za obklady v omezeném prostoru</t>
  </si>
  <si>
    <t>-906180939</t>
  </si>
  <si>
    <t>"214+215" ((0,91+1,67)*2)*2</t>
  </si>
  <si>
    <t>"107" (3,35+0,95+1,92)*2*2-0,7*2</t>
  </si>
  <si>
    <t>"111" (1,92+3,8+0,95)*2*2-0,7*2</t>
  </si>
  <si>
    <t>293</t>
  </si>
  <si>
    <t>781494111</t>
  </si>
  <si>
    <t>Ostatní prvky hliníkové profily ukončovací a dilatační lepené flexibilním lepidlem rohové</t>
  </si>
  <si>
    <t>1770607124</t>
  </si>
  <si>
    <t xml:space="preserve">Poznámka k souboru cen:_x000D_
1. Množství měrných jednotek u ceny -5185 se stanoví podle počtu řezaných obkladaček, nezávisle na jejich velikosti. 2. Položkou -5185 lze ocenit provádění více řezů na jednom kusu obkladu. </t>
  </si>
  <si>
    <t>" rohové" 4*1+16*2+19*2+4*1</t>
  </si>
  <si>
    <t>" kouty"4*1+19*2+32*2+3*1</t>
  </si>
  <si>
    <t>294</t>
  </si>
  <si>
    <t>781494511</t>
  </si>
  <si>
    <t>Ostatní prvky hliníkové profily ukončovací a dilatační lepené flexibilním lepidlem ukončovací</t>
  </si>
  <si>
    <t>-2021226327</t>
  </si>
  <si>
    <t>"1.np" (2+1,2+0,6)*2+2,45+0,65+2,5+(1,65+1,4+0,5)*2+2</t>
  </si>
  <si>
    <t>(3,8+1,95+0,95)*2+1,5+1,92+(1,92+3,35+0,95)*2+(3,35+3+0,285)*2</t>
  </si>
  <si>
    <t>0,6+1,8</t>
  </si>
  <si>
    <t>"2.np" (0,6*2+2,22)*2+2,05+0,65+(0,65+1,6)*2+3,5+1,45+0,4</t>
  </si>
  <si>
    <t>(0,91+1,7)*2*2+(1,92+1,5)*2</t>
  </si>
  <si>
    <t>295</t>
  </si>
  <si>
    <t>998781102</t>
  </si>
  <si>
    <t>Přesun hmot pro obklady keramické stanovený z hmotnosti přesunovaného materiálu vodorovná dopravní vzdálenost do 50 m v objektech výšky přes 6 do 12 m</t>
  </si>
  <si>
    <t>-1746747736</t>
  </si>
  <si>
    <t>783</t>
  </si>
  <si>
    <t>Dokončovací práce - nátěry</t>
  </si>
  <si>
    <t>296</t>
  </si>
  <si>
    <t>783301311</t>
  </si>
  <si>
    <t>Příprava podkladu zámečnických konstrukcí před provedením nátěru odmaštění odmašťovačem vodou ředitelným- zárubně</t>
  </si>
  <si>
    <t>2118007883</t>
  </si>
  <si>
    <t>(0,7+2*2)*(0,15+0,05*2)*8</t>
  </si>
  <si>
    <t>(0,7+2*2)*(0,15+0,1*2)*5</t>
  </si>
  <si>
    <t>(0,8+2*2)*(0,15*0,1*2)*7</t>
  </si>
  <si>
    <t>(0,8+2*2)*(0,15+0,05*2)*5</t>
  </si>
  <si>
    <t>(0,8+2*2)*(0,17+0,1*2)</t>
  </si>
  <si>
    <t>(0,9+2*2)+((0,15+0,1*2)*2+(0,15+0,05*2)*4)</t>
  </si>
  <si>
    <t>297</t>
  </si>
  <si>
    <t>-1193891703</t>
  </si>
  <si>
    <t>298</t>
  </si>
  <si>
    <t>783314101</t>
  </si>
  <si>
    <t>Základní nátěr zámečnických konstrukcí jednonásobný syntetický - zárubně</t>
  </si>
  <si>
    <t>-453151750</t>
  </si>
  <si>
    <t>299</t>
  </si>
  <si>
    <t>783317101</t>
  </si>
  <si>
    <t>Krycí nátěr (email) zámečnických konstrukcí jednonásobný syntetický standardní - zárubně</t>
  </si>
  <si>
    <t>-1031401036</t>
  </si>
  <si>
    <t>300</t>
  </si>
  <si>
    <t>783306801</t>
  </si>
  <si>
    <t>Odstranění nátěrů ze zámečnických konstrukcí obroušením</t>
  </si>
  <si>
    <t>-1961046952</t>
  </si>
  <si>
    <t xml:space="preserve">" oprava nátěrů stávající nosné konstrukce" </t>
  </si>
  <si>
    <t>0,13*4*36*7+(0,3+0,15*2)*2*22*4*2*2</t>
  </si>
  <si>
    <t>(0,16+0,08*2)*2*2*5*10*2</t>
  </si>
  <si>
    <t>301</t>
  </si>
  <si>
    <t>783314101.1</t>
  </si>
  <si>
    <t>Základní nátěr zámečnických konstrukcí jednonásobný syntetický - ochranný stávající kce</t>
  </si>
  <si>
    <t>1790405126</t>
  </si>
  <si>
    <t>784</t>
  </si>
  <si>
    <t>Dokončovací práce - malby a tapety</t>
  </si>
  <si>
    <t>302</t>
  </si>
  <si>
    <t>763111717</t>
  </si>
  <si>
    <t>Příčka ze sádrokartonových desek ostatní konstrukce a práce na příčkách ze sádrokartonových desek základní penetrační nátěr</t>
  </si>
  <si>
    <t>-1585667020</t>
  </si>
  <si>
    <t xml:space="preserve">Poznámka k souboru cen:_x000D_
1. V cenách jsou započteny i náklady na tmelení a výztužnou pásku. 2. V cenách nejsou započteny náklady na základní penetrační nátěr; tyto se oceňují cenou cenou -1717. 3. Cenu -1524 lze použít i pro příčky s tepelnou izolací tl. 100 mm o objemové hmotnosti min. 16 kg/m3. 4. Cena -1611 Montáž nosné konstrukce je stanovena pro m2 plochy příčky. 5. Ceny -1621 až -1627 Montáž desek, -1717 Penetrační nátěr, -1718 Úprava spar separační páskou a -1771, -1772 Příplatek za rovinnost jsou stanoveny pro obě strany příčky. 6. V ceně -1611 nejsou započteny náklady na profily; tyto se oceňují ve specifikaci. Doporučené množství na 1 m2 příčky je 1,9 m profilu CW a 0,8 m profilu UW. 7. V cenách -1621 až -1627 nejsou započteny náklady na desky; tato dodávka se oceňuje ve specifikaci. </t>
  </si>
  <si>
    <t>"penetrace SDK - krytí přes sloupky ocelové" 0,8*6+1,2*3,4+0,6*3+0,4*15</t>
  </si>
  <si>
    <t>"SDk jednostr. a dvoustr .1.np"0,15*24*3+0,15*2*8*3</t>
  </si>
  <si>
    <t>"SDK jednostr. a dvoustr. 2.np" 0,15*21*3+0,15*2*10*3</t>
  </si>
  <si>
    <t>303</t>
  </si>
  <si>
    <t>763131714</t>
  </si>
  <si>
    <t>Podhled ze sádrokartonových desek ostatní práce a konstrukce na podhledech ze sádrokartonových desek základní penetrační nátěr</t>
  </si>
  <si>
    <t>1107096111</t>
  </si>
  <si>
    <t>304</t>
  </si>
  <si>
    <t>784181121</t>
  </si>
  <si>
    <t>Penetrace podkladu jednonásobná hloubková v místnostech výšky do 3,80 m</t>
  </si>
  <si>
    <t>714329679</t>
  </si>
  <si>
    <t>"plocha penetrace omítek" 1406,532</t>
  </si>
  <si>
    <t>305</t>
  </si>
  <si>
    <t>784221101</t>
  </si>
  <si>
    <t>Malby z malířských směsí otěruvzdorných za sucha dvojnásobné, bílé za sucha otěruvzdorné dobře v místnostech výšky do 3,80 m</t>
  </si>
  <si>
    <t>-1129122520</t>
  </si>
  <si>
    <t>306</t>
  </si>
  <si>
    <t>784672011</t>
  </si>
  <si>
    <t>Písmomalířské práce výšky číslic nebo písmen přes 40 do 100 mm v místnostech výšky do 3,80 m</t>
  </si>
  <si>
    <t>-337952686</t>
  </si>
  <si>
    <t>" tečky" 6*2</t>
  </si>
  <si>
    <t>307</t>
  </si>
  <si>
    <t>784672021</t>
  </si>
  <si>
    <t>Písmomalířské práce výšky číslic nebo písmen přes 100 do 250 mm v místnostech výšky do 3,80 m</t>
  </si>
  <si>
    <t>-1985172891</t>
  </si>
  <si>
    <t>" sro + pošum..."(24)*2</t>
  </si>
  <si>
    <t>308</t>
  </si>
  <si>
    <t>784672031</t>
  </si>
  <si>
    <t>Písmomalířské práce výšky číslic nebo písmen přes 250 do 500 mm v místnostech výšky do 3,80 m</t>
  </si>
  <si>
    <t>-720935177</t>
  </si>
  <si>
    <t>" odpad hosp" 27*2</t>
  </si>
  <si>
    <t>D.3 - Zdravotně technické instalace</t>
  </si>
  <si>
    <t>41.00.4</t>
  </si>
  <si>
    <t>713 - Izolace tepelné</t>
  </si>
  <si>
    <t>721 - Vnitřní kanalizace</t>
  </si>
  <si>
    <t>722 - Vnitřní vodovod</t>
  </si>
  <si>
    <t>725 - Zařizovací předměty</t>
  </si>
  <si>
    <t>713571111R00</t>
  </si>
  <si>
    <t>Požárně ochranná manžeta hl. 60 mm, EI 90, D 50 mm</t>
  </si>
  <si>
    <t>713571115R00</t>
  </si>
  <si>
    <t>Požárně ochranná manžeta hl. 60mm, EI 90, D 110 mm</t>
  </si>
  <si>
    <t>998713102R00</t>
  </si>
  <si>
    <t>Přesun hmot pro izolace tepelné, výšky do 12 m</t>
  </si>
  <si>
    <t>2076394203</t>
  </si>
  <si>
    <t>Vnitřní kanalizace</t>
  </si>
  <si>
    <t>721176103R00</t>
  </si>
  <si>
    <t>Potrubí HT připojovací DN 50 x 1,8 mm</t>
  </si>
  <si>
    <t>721176113R00</t>
  </si>
  <si>
    <t>Potrubí HT odpadní svislé DN 50 x 1,8 mm</t>
  </si>
  <si>
    <t>721176115R00</t>
  </si>
  <si>
    <t>Potrubí HT odpadní svislé DN 100 x 2,7 mm</t>
  </si>
  <si>
    <t>721173401</t>
  </si>
  <si>
    <t>Potrubí z plastových trub PVC SN4 svodné (ležaté) DN 110</t>
  </si>
  <si>
    <t xml:space="preserve">Poznámka k souboru cen:_x000D_
1. Cenami -3315 až -3317 se oceňuje svislé potrubí od střešního vtoku po čisticí kus. 2. Ochrany odpadního a připojovacího potrubí z plastových trub se oceňují cenami souboru cen 722 18- . . Ochrana potrubí, části A 02. 3. V cenách potrubí z polyetylenových trub jsou započteny náklady na montáž kotevních prvků, jejich dodání se oceňuje ve specifikaci. </t>
  </si>
  <si>
    <t>721173402</t>
  </si>
  <si>
    <t>Potrubí z plastových trub PVC SN4 svodné (ležaté) DN 125</t>
  </si>
  <si>
    <t>721173403</t>
  </si>
  <si>
    <t>Potrubí z plastových trub PVC SN4 svodné (ležaté) DN 160</t>
  </si>
  <si>
    <t>721194105R00</t>
  </si>
  <si>
    <t>Vyvedení odpadních výpustek D 50 x 1,8</t>
  </si>
  <si>
    <t>721194109R00</t>
  </si>
  <si>
    <t>Vyvedení odpadních výpustek D 110 x 2,3</t>
  </si>
  <si>
    <t>721223423RT2</t>
  </si>
  <si>
    <t>Vpusť podlahová se spec.zápachovou uzávěrkou DN 100</t>
  </si>
  <si>
    <t>721234104RT1</t>
  </si>
  <si>
    <t>Vtok střešní PP pro plochou střechu vyhřívaný DN 100</t>
  </si>
  <si>
    <t>721273150R00</t>
  </si>
  <si>
    <t>Hlavice ventilační přivětrávací, přivzduš.ventil DN 100</t>
  </si>
  <si>
    <t>721273200RT3</t>
  </si>
  <si>
    <t>Souprava ventilační střešní PP DN 100</t>
  </si>
  <si>
    <t>721290111R00</t>
  </si>
  <si>
    <t>Zkouška těsnosti kanalizace vodou DN 125</t>
  </si>
  <si>
    <t>721290112R00</t>
  </si>
  <si>
    <t>Zkouška těsnosti kanalizace vodou DN 200</t>
  </si>
  <si>
    <t>721290123R00</t>
  </si>
  <si>
    <t>Zkouška těsnosti kanalizace kouřem DN 300</t>
  </si>
  <si>
    <t>721300922R00</t>
  </si>
  <si>
    <t>Pročištění ležatých svodů do DN 300</t>
  </si>
  <si>
    <t>721152215R00</t>
  </si>
  <si>
    <t>Objímky s pryžovou vložkou</t>
  </si>
  <si>
    <t>721152216R00</t>
  </si>
  <si>
    <t>Kalich pro úkapy , DN 32</t>
  </si>
  <si>
    <t>721226511</t>
  </si>
  <si>
    <t xml:space="preserve">Zápachové uzávěrky podomítkové (Pe) s krycí deskou pro pračku a myčku DN 40 </t>
  </si>
  <si>
    <t>721152305R00</t>
  </si>
  <si>
    <t>Zřízení revizní šachty žel.bet.prefabrikované prof.1000</t>
  </si>
  <si>
    <t>721152306R00</t>
  </si>
  <si>
    <t>Šachtové dno vnitřní prům. 1000mm, světlá výška 500mm</t>
  </si>
  <si>
    <t>721152307R00</t>
  </si>
  <si>
    <t>Konusová skruž vnitřní prům.1000, světlá výška 600mm, tl. stěny 120mm</t>
  </si>
  <si>
    <t>721152309R00</t>
  </si>
  <si>
    <t>Vyrovnávací prstenec vnitřní prům. 600mm, výška 100mm, tl.stěny 120mm</t>
  </si>
  <si>
    <t>721152311R00</t>
  </si>
  <si>
    <t>Skruž rovná vnitřní prům. 1000mm, výška 250mm, tl. stěny 120mm</t>
  </si>
  <si>
    <t>721152325R00</t>
  </si>
  <si>
    <t>Poklop třídy D, litinový bez odvětrání D400, výška 160mm</t>
  </si>
  <si>
    <t>721152336R00</t>
  </si>
  <si>
    <t>Přivzdušňovací ventil-podomítková verze DN 50/75</t>
  </si>
  <si>
    <t>721153203R00</t>
  </si>
  <si>
    <t>Zemní práce na kanalizaci</t>
  </si>
  <si>
    <t>721153204R00</t>
  </si>
  <si>
    <t>Pískový podsyp a obsyp potrubí</t>
  </si>
  <si>
    <t>721153205R00</t>
  </si>
  <si>
    <t>Výstražná fólie na kanalizaci</t>
  </si>
  <si>
    <t>721153206R00</t>
  </si>
  <si>
    <t>Zednické výpomoci u vnitřní kanalizace</t>
  </si>
  <si>
    <t>hod</t>
  </si>
  <si>
    <t>721211591R00</t>
  </si>
  <si>
    <t>čistící tvarovka s hladkým koncem DN 110 na plastovém potrubí</t>
  </si>
  <si>
    <t>998721102R00</t>
  </si>
  <si>
    <t>Přesun hmot pro vnitřní kanalizaci, výšky do 12 m</t>
  </si>
  <si>
    <t>Vnitřní vodovod</t>
  </si>
  <si>
    <t>722130233</t>
  </si>
  <si>
    <t>Potrubí z ocelových trubek pozinkovaných závitových svařovaných běžných DN 25</t>
  </si>
  <si>
    <t>722130234</t>
  </si>
  <si>
    <t>Potrubí z ocelových trubek pozinkovaných závitových svařovaných běžných DN 32</t>
  </si>
  <si>
    <t>722130236</t>
  </si>
  <si>
    <t>Potrubí z ocelových trubek pozinkovaných závitových svařovaných běžných DN 50</t>
  </si>
  <si>
    <t>722131936R00</t>
  </si>
  <si>
    <t>Oprava-propojení dosavadního potrubí závit. DN 50</t>
  </si>
  <si>
    <t>722172332R00</t>
  </si>
  <si>
    <t>Potrubí z PPR , teplá, D 25/4,2 mm</t>
  </si>
  <si>
    <t>722172333R00</t>
  </si>
  <si>
    <t>Potrubí z PPR, teplá, D 32/5,4 mm</t>
  </si>
  <si>
    <t>722172334R00</t>
  </si>
  <si>
    <t>Potrubí z PPR, teplá, D 40/6,7 mm</t>
  </si>
  <si>
    <t>722172335R00</t>
  </si>
  <si>
    <t>Potrubí z PPR, teplá, D 50/8,3 mm</t>
  </si>
  <si>
    <t>722181214RT8</t>
  </si>
  <si>
    <t>Izolace návleková tl. stěny 20 mm, prům.25</t>
  </si>
  <si>
    <t>722181214RU1</t>
  </si>
  <si>
    <t>Izolace návleková tl. stěny 20 mm, prům.32</t>
  </si>
  <si>
    <t>722181214RV9</t>
  </si>
  <si>
    <t>Izolace návleková tl. stěny 20 mm, prům.40</t>
  </si>
  <si>
    <t>722181214RW6</t>
  </si>
  <si>
    <t>Izolace návleková tl. stěny 20 mm, prům.50</t>
  </si>
  <si>
    <t>722181211RU1</t>
  </si>
  <si>
    <t>Izolace návleková tl. stěny 6 mm, prům.32</t>
  </si>
  <si>
    <t>722181211RV9</t>
  </si>
  <si>
    <t>Izolace návleková tl. stěny 6 mm, prům.50</t>
  </si>
  <si>
    <t>722212440R00</t>
  </si>
  <si>
    <t>Štítky orientační na zeď</t>
  </si>
  <si>
    <t>722220111R00</t>
  </si>
  <si>
    <t>Nástěnka K 247, pro výtokový ventil G 1/2</t>
  </si>
  <si>
    <t>722220121R00</t>
  </si>
  <si>
    <t>Nástěnka K 247, pro baterii G 1/2</t>
  </si>
  <si>
    <t>pár</t>
  </si>
  <si>
    <t>722231164R00</t>
  </si>
  <si>
    <t>Ventil pojistný pružinový, G 5/4</t>
  </si>
  <si>
    <t>722235141R00</t>
  </si>
  <si>
    <t>Kohout kulový s odvodn. vnitř.-vnitř.z. DN 15</t>
  </si>
  <si>
    <t>722235142R00</t>
  </si>
  <si>
    <t>Kohout kulový s odvodn. vnitř.-vnitř.z. DN 20</t>
  </si>
  <si>
    <t>722235143R00</t>
  </si>
  <si>
    <t>Kohout kulový s odvodn. vnitř.-vnitř.z. DN 25</t>
  </si>
  <si>
    <t>722235144R00</t>
  </si>
  <si>
    <t>Kohout kulový s odvodn. vnitř.-vnitř.z. DN 32</t>
  </si>
  <si>
    <t>722235146R00</t>
  </si>
  <si>
    <t>Kohout kulový s odvodn. vnitř.-vnitř.z. DN 50</t>
  </si>
  <si>
    <t>722235652R00</t>
  </si>
  <si>
    <t>Ventil zpětný DN 20</t>
  </si>
  <si>
    <t>722235654R00</t>
  </si>
  <si>
    <t>Ventil zpětný DN 32</t>
  </si>
  <si>
    <t>722235656R00</t>
  </si>
  <si>
    <t>Ventil zpětný DN 50</t>
  </si>
  <si>
    <t>722254114RM3</t>
  </si>
  <si>
    <t>Skříň hydrantová s výzbrojí 25 (konopné hadice), 25/30</t>
  </si>
  <si>
    <t>722264114R00</t>
  </si>
  <si>
    <t>Vodoměr bytový SV, DN 20x130 mm, Qn 2,5</t>
  </si>
  <si>
    <t>722290226R00</t>
  </si>
  <si>
    <t>Zkouška tlaku potrubí závitového DN 50</t>
  </si>
  <si>
    <t>722290234R00</t>
  </si>
  <si>
    <t>Proplach a dezinfekce vodovod.potrubí DN 80</t>
  </si>
  <si>
    <t>722110917R00</t>
  </si>
  <si>
    <t>Zednické výpomoci na vodovodu</t>
  </si>
  <si>
    <t>722110925R00</t>
  </si>
  <si>
    <t>Cirkulační čerpadlo 20-14</t>
  </si>
  <si>
    <t>722120128R00</t>
  </si>
  <si>
    <t>Čerpadlo nabíjecí 25-60</t>
  </si>
  <si>
    <t>722181245RZ4</t>
  </si>
  <si>
    <t>Ocelová konzola 80 cm</t>
  </si>
  <si>
    <t>722181245RZ6</t>
  </si>
  <si>
    <t>Elektrikářský žebřík 54/450</t>
  </si>
  <si>
    <t>998722102R00</t>
  </si>
  <si>
    <t>Přesun hmot pro vnitřní vodovod, výšky do 12 m</t>
  </si>
  <si>
    <t>Zařizovací předměty</t>
  </si>
  <si>
    <t>725014171R00</t>
  </si>
  <si>
    <t>Klozet závěsný + sedátko, bílý</t>
  </si>
  <si>
    <t>725017182R00</t>
  </si>
  <si>
    <t>Umyvadlo na šrouby 60 x 47 cm, bílé</t>
  </si>
  <si>
    <t>725017187R00</t>
  </si>
  <si>
    <t>Kryt sifonu umyvadel , bílý</t>
  </si>
  <si>
    <t>725017371R00</t>
  </si>
  <si>
    <t>Umývátko na šrouby 45 x 36 cm, bílé</t>
  </si>
  <si>
    <t>725019101R00</t>
  </si>
  <si>
    <t>Výlevka stojící s plastovou mřížkou</t>
  </si>
  <si>
    <t>725111241R00</t>
  </si>
  <si>
    <t>Nádrž splachovací vysokopolož.6 l, bílá</t>
  </si>
  <si>
    <t>725111264R00</t>
  </si>
  <si>
    <t>Nádrž splachovací vestavěná ovlád.zepředu</t>
  </si>
  <si>
    <t>725314290R00</t>
  </si>
  <si>
    <t>Příslušenství k dřezu v kuchyňské sestavě</t>
  </si>
  <si>
    <t>725810402R00</t>
  </si>
  <si>
    <t>Ventil rohový bez přípoj. trubičky TE 66 G 1/2</t>
  </si>
  <si>
    <t>725823121RT2</t>
  </si>
  <si>
    <t>Baterie umyvadlová stoján. ruční, vč. otvír.odpadu</t>
  </si>
  <si>
    <t>725823134RT1</t>
  </si>
  <si>
    <t>Baterie dřezová stojánková ruční s výsuv. sprchou</t>
  </si>
  <si>
    <t>725825114RT2</t>
  </si>
  <si>
    <t>Baterie dřezová nástěnná ruční</t>
  </si>
  <si>
    <t>725845811RT1</t>
  </si>
  <si>
    <t>Baterie termost.sprchová nástěn.,bez příslušenství</t>
  </si>
  <si>
    <t>725860213R00</t>
  </si>
  <si>
    <t>Sifon umyvadlový, DN 30, 40</t>
  </si>
  <si>
    <t>725860254R00</t>
  </si>
  <si>
    <t>Sifon umyvadlový oválný chromovaný</t>
  </si>
  <si>
    <t>725980122R00</t>
  </si>
  <si>
    <t>Dvířka z plastu, 200 x 300 mm</t>
  </si>
  <si>
    <t>725012121R00</t>
  </si>
  <si>
    <t>Pračkový kohout kulový se zpětnou klapkou</t>
  </si>
  <si>
    <t>725012123R00</t>
  </si>
  <si>
    <t>Dřez nerezový s odkapovou plochou</t>
  </si>
  <si>
    <t>725012124RT1</t>
  </si>
  <si>
    <t>Sprch.vanička 90PU</t>
  </si>
  <si>
    <t>725012124RU1</t>
  </si>
  <si>
    <t>Sprchová zástěna 90</t>
  </si>
  <si>
    <t>725012125RT1</t>
  </si>
  <si>
    <t>Zednické výpomoci</t>
  </si>
  <si>
    <t>725121611R00</t>
  </si>
  <si>
    <t>Předstěnový systém do sádrokartonu pro splach.nádrže</t>
  </si>
  <si>
    <t>725122232R00</t>
  </si>
  <si>
    <t>Pisoár s teplotním splachovačem +zdroj</t>
  </si>
  <si>
    <t>725845811RT1.1</t>
  </si>
  <si>
    <t>Příslušenství ke sprše-držák se sprchou</t>
  </si>
  <si>
    <t>725980113R00</t>
  </si>
  <si>
    <t>Mřížka hliníková 300/300</t>
  </si>
  <si>
    <t>998725102R00</t>
  </si>
  <si>
    <t>Přesun hmot pro zařizovací předměty, výšky do 12 m</t>
  </si>
  <si>
    <t>D.4 - Ústřední vytápění</t>
  </si>
  <si>
    <t>HSV - HSV</t>
  </si>
  <si>
    <t xml:space="preserve">    A1 - UT - Kotelny</t>
  </si>
  <si>
    <t xml:space="preserve">    A2 - UT - Potrubí</t>
  </si>
  <si>
    <t xml:space="preserve">    A3 - UT - Armatury</t>
  </si>
  <si>
    <t xml:space="preserve">    A4 - UT - Otopná tělesa</t>
  </si>
  <si>
    <t xml:space="preserve">    B - Tepelná izolace</t>
  </si>
  <si>
    <t xml:space="preserve">    C - Nátěry</t>
  </si>
  <si>
    <t xml:space="preserve">    D - Zámečnické konstrukce</t>
  </si>
  <si>
    <t xml:space="preserve">    E - Montáže</t>
  </si>
  <si>
    <t xml:space="preserve">    F - Zkoušky, revize</t>
  </si>
  <si>
    <t>A1</t>
  </si>
  <si>
    <t>UT - Kotelny</t>
  </si>
  <si>
    <t>Pol1</t>
  </si>
  <si>
    <t>Kond.plynový kotel Q=41 kW, ZP -4,8m3/hod, 230V-92W vč. energeticky úsporného čerpadla a pojistného zařízení kotle.</t>
  </si>
  <si>
    <t>Pol2</t>
  </si>
  <si>
    <t>Kompletní příslušenství s kouřovodem - koaxiální odkouření svislé vyvedené nad střechu DN80/125mm</t>
  </si>
  <si>
    <t>kpl</t>
  </si>
  <si>
    <t>Pol3</t>
  </si>
  <si>
    <t>Termohydraulický rozdělovač - hydraulické oddělení pro topné systémy s velkým obsahem vody pro kotle s výkonem do 105kW - objednat s kotlem</t>
  </si>
  <si>
    <t>Pol4</t>
  </si>
  <si>
    <t>Expanzní zařízení s membránou- objem 25litrů, PN 6bar, plnící tlak 100kPa</t>
  </si>
  <si>
    <t>Pol5</t>
  </si>
  <si>
    <t>Zásobník TV nerez 800 l +  izolace z polyuretanové pěny lambda=0,039W/mK, hrdla 2x6/4", 1x5/4"</t>
  </si>
  <si>
    <t>Pol6</t>
  </si>
  <si>
    <t>Deskový výměník + izolace, sada ocelového šroubení vč. těsnění - výkon 40kW, primár 70/50C, průtok 1725kg/h, P14,5kPa, teplá voda 10/55°C, průtok 765l/h, P=3,03kPa</t>
  </si>
  <si>
    <t>Pol7</t>
  </si>
  <si>
    <t>Oběhové čerpadlo elektronicky řízené 230V - 74W</t>
  </si>
  <si>
    <t>A2</t>
  </si>
  <si>
    <t>UT - Potrubí</t>
  </si>
  <si>
    <t>Pol8</t>
  </si>
  <si>
    <t>Tvrdá měděná trubka 15 x 1,0</t>
  </si>
  <si>
    <t>Pol9</t>
  </si>
  <si>
    <t>Tvrdá měděná trubka 18 x 1,0</t>
  </si>
  <si>
    <t>Pol10</t>
  </si>
  <si>
    <t>Tvrdá měděná trubka 22 x 1,0</t>
  </si>
  <si>
    <t>Pol11</t>
  </si>
  <si>
    <t>Tvrdá měděná trubka 28 x 1,5</t>
  </si>
  <si>
    <t>Pol12</t>
  </si>
  <si>
    <t>Tvrdá měděná trubka 35 x 1,5</t>
  </si>
  <si>
    <t>Pol13</t>
  </si>
  <si>
    <t>Tvrdá měděná trubka 42x2</t>
  </si>
  <si>
    <t>Pol14</t>
  </si>
  <si>
    <t>Vícevrstvá trubka 16x2</t>
  </si>
  <si>
    <t>Pol15</t>
  </si>
  <si>
    <t>Vícevrstvá trubka 20x2</t>
  </si>
  <si>
    <t>Pol16</t>
  </si>
  <si>
    <t>Vícevrstvá trubka 26x3</t>
  </si>
  <si>
    <t>A3</t>
  </si>
  <si>
    <t>UT - Armatury</t>
  </si>
  <si>
    <t>Pol17</t>
  </si>
  <si>
    <t>Kulový kohout  DN25</t>
  </si>
  <si>
    <t>Pol18</t>
  </si>
  <si>
    <t>Kulový kohout  DN32</t>
  </si>
  <si>
    <t>Pol19</t>
  </si>
  <si>
    <t>Kulový kohout  DN40</t>
  </si>
  <si>
    <t>Pol20</t>
  </si>
  <si>
    <t>TR 0-120°C Teploměr L 160</t>
  </si>
  <si>
    <t>Pol21</t>
  </si>
  <si>
    <t>Zpětný ventil DN32</t>
  </si>
  <si>
    <t>Pol22</t>
  </si>
  <si>
    <t>Zpětný ventil DN40</t>
  </si>
  <si>
    <t>Pol23</t>
  </si>
  <si>
    <t>Filtr DN32</t>
  </si>
  <si>
    <t>Pol24</t>
  </si>
  <si>
    <t>Filtr DN40</t>
  </si>
  <si>
    <t>Pol25</t>
  </si>
  <si>
    <t>Vypouštěcí kohout DN10</t>
  </si>
  <si>
    <t>Pol26</t>
  </si>
  <si>
    <t>Odvzdušnovací nádoba</t>
  </si>
  <si>
    <t>Pol27</t>
  </si>
  <si>
    <t>Odvzdušnovací ventil DN10</t>
  </si>
  <si>
    <t>Pol28</t>
  </si>
  <si>
    <t>hlavice s vest. čidlem veř.b</t>
  </si>
  <si>
    <t>A4</t>
  </si>
  <si>
    <t>UT - Otopná tělesa</t>
  </si>
  <si>
    <t>735152472L</t>
  </si>
  <si>
    <t>Otopná tělesa panelová (VK) PN 1,0 MPa, T do 110 st.C dvoudesková s jednou přídavnou přestupní plochou výšky tělesa 600 mm 500 mm / 644 W stavební délky / výkonu</t>
  </si>
  <si>
    <t>1441635916</t>
  </si>
  <si>
    <t>735152473L</t>
  </si>
  <si>
    <t>Otopná tělesa panelová (VK) PN 1,0 MPa, T do 110 st.C dvoudesková s jednou přídavnou přestupní plochou výšky tělesa 600 mm 600 mm / 773 W stavební délky / výkonu</t>
  </si>
  <si>
    <t>499284877</t>
  </si>
  <si>
    <t>735152474</t>
  </si>
  <si>
    <t>Otopná tělesa panelová (VK) PN 1,0 MPa, T do 110 st.C dvoudesková s jednou přídavnou přestupní plochou výšky tělesa 600 mm 700 mm / 902 W stavební délky / výkonu</t>
  </si>
  <si>
    <t>771697435</t>
  </si>
  <si>
    <t>735152475</t>
  </si>
  <si>
    <t>Otopná tělesa panelová (VK) PN 1,0 MPa, T do 110 st.C dvoudesková s jednou přídavnou přestupní plochou výšky tělesa 600 mm 800 mm / 1030 W stavební délky / výkonu</t>
  </si>
  <si>
    <t>481159371</t>
  </si>
  <si>
    <t>735152476L</t>
  </si>
  <si>
    <t>Otopná tělesa panelová (VK) PN 1,0 MPa, T do 110 st.C dvoudesková s jednou přídavnou přestupní plochou výšky tělesa 600 mm 900 mm / 1159 W stavební délky / výkonu</t>
  </si>
  <si>
    <t>1431876264</t>
  </si>
  <si>
    <t>735152576</t>
  </si>
  <si>
    <t>Otopná tělesa panelová (VK) PN 1,0 MPa, T do 110 st.C dvoudesková se dvěma přídavnými přestupními plochami výšky tělesa 600 mm 900 mm / 1511 W stavební délky / výkonu</t>
  </si>
  <si>
    <t>652575512</t>
  </si>
  <si>
    <t>735152576L</t>
  </si>
  <si>
    <t>-478953993</t>
  </si>
  <si>
    <t>735152577</t>
  </si>
  <si>
    <t>Otopná tělesa panelová (VK) PN 1,0 MPa, T do 110 st.C dvoudesková se dvěma přídavnými přestupními plochami výšky tělesa 600 mm 1000 mm / 1679 W stavební délky / výkonu</t>
  </si>
  <si>
    <t>-885753251</t>
  </si>
  <si>
    <t>735152577L</t>
  </si>
  <si>
    <t>1636346630</t>
  </si>
  <si>
    <t>735152579</t>
  </si>
  <si>
    <t>Otopná tělesa panelová (VK) PN 1,0 MPa, T do 110 st.C dvoudesková se dvěma přídavnými přestupními plochami výšky tělesa 600 mm 1200 mm / 2015 W stavební délky / výkonu</t>
  </si>
  <si>
    <t>-1722710066</t>
  </si>
  <si>
    <t>735152579L</t>
  </si>
  <si>
    <t>-1030124724</t>
  </si>
  <si>
    <t>735152580</t>
  </si>
  <si>
    <t>Otopná tělesa panelová (VK) PN 1,0 MPa, T do 110 st.C dvoudesková se dvěma přídavnými přestupními plochami výšky tělesa 600 mm 1400 mm / 2351 W stavební délky / výkonu</t>
  </si>
  <si>
    <t>-1839349614</t>
  </si>
  <si>
    <t>735152580L</t>
  </si>
  <si>
    <t>1763390374</t>
  </si>
  <si>
    <t>Pol30</t>
  </si>
  <si>
    <t>Trubkové otopné těleso koupelnové 1830.450</t>
  </si>
  <si>
    <t>Pol31</t>
  </si>
  <si>
    <t>Armatura HM</t>
  </si>
  <si>
    <t>Pol32</t>
  </si>
  <si>
    <t>Připojovací šroubení pro dvoutrubkové soustavy</t>
  </si>
  <si>
    <t>B</t>
  </si>
  <si>
    <t>Tepelná izolace</t>
  </si>
  <si>
    <t>Pol33</t>
  </si>
  <si>
    <t>Polyuretan s.15 až 30 mm</t>
  </si>
  <si>
    <t>C</t>
  </si>
  <si>
    <t>Nátěry</t>
  </si>
  <si>
    <t>Pol34</t>
  </si>
  <si>
    <t>Nátěr zám.konstrukcí</t>
  </si>
  <si>
    <t>-1623817010</t>
  </si>
  <si>
    <t>Zámečnické konstrukce</t>
  </si>
  <si>
    <t>Pol35</t>
  </si>
  <si>
    <t>konstrukce - ocelové</t>
  </si>
  <si>
    <t>E</t>
  </si>
  <si>
    <t>Montáže</t>
  </si>
  <si>
    <t>Pol100</t>
  </si>
  <si>
    <t>Montážní práce</t>
  </si>
  <si>
    <t>-1207873486</t>
  </si>
  <si>
    <t>F</t>
  </si>
  <si>
    <t>Zkoušky, revize</t>
  </si>
  <si>
    <t>Pol36</t>
  </si>
  <si>
    <t>Revize, topná zkouška a zkoušky uvedení do provozu, dopojení kotle do komínového tělesa</t>
  </si>
  <si>
    <t>Pol37</t>
  </si>
  <si>
    <t>Proplach soustavy</t>
  </si>
  <si>
    <t>D.5 - Elektroinstalace vč. slaboproudu</t>
  </si>
  <si>
    <t>D1 - OSVĚTLENÍ</t>
  </si>
  <si>
    <t>D2 - ZÁSUVKY</t>
  </si>
  <si>
    <t>D3 - ROZVADĚČE A PŘÍPOJKY</t>
  </si>
  <si>
    <t>D4 - HROMOSVOD</t>
  </si>
  <si>
    <t>D5 - KABELOVÉ TRASY</t>
  </si>
  <si>
    <t>D6 - OSTATNÍ</t>
  </si>
  <si>
    <t>D7 - STRUKTUROVANÁ KABELÁŽ</t>
  </si>
  <si>
    <t>D8 - OSTATNÍ SLABOPROUD</t>
  </si>
  <si>
    <t>D1</t>
  </si>
  <si>
    <t>OSVĚTLENÍ</t>
  </si>
  <si>
    <t>Pol194</t>
  </si>
  <si>
    <t>CYKY 3Jx1,5</t>
  </si>
  <si>
    <t>Pol195</t>
  </si>
  <si>
    <t>CYKY 5Jx1,5</t>
  </si>
  <si>
    <t>Pol196</t>
  </si>
  <si>
    <t>Spínač řaz. 1 komplet vč. krytu a rámečku</t>
  </si>
  <si>
    <t>Pol197</t>
  </si>
  <si>
    <t>Spínač řaz. 5 komplet vč. krytu a rámečku</t>
  </si>
  <si>
    <t>Pol198</t>
  </si>
  <si>
    <t>Spínač řaz. 6 komplet vč. krytu a rámečku</t>
  </si>
  <si>
    <t>Pol199</t>
  </si>
  <si>
    <t>Spínač řaz. 6 vč. krytu bez rámečku</t>
  </si>
  <si>
    <t>Pol200</t>
  </si>
  <si>
    <t>Spínač řaz. 7 komplet vč. krytu a rámečku</t>
  </si>
  <si>
    <t>Pol201</t>
  </si>
  <si>
    <t>Spínač řaz. 7 vč. krytu bez rámečku</t>
  </si>
  <si>
    <t>Pol202</t>
  </si>
  <si>
    <t>Dvojnásobný rámeček</t>
  </si>
  <si>
    <t>Pol203</t>
  </si>
  <si>
    <t>čtyřnásobný rámeček</t>
  </si>
  <si>
    <t>Pol204</t>
  </si>
  <si>
    <t>Časové relé pod vypínač</t>
  </si>
  <si>
    <t>Pol205</t>
  </si>
  <si>
    <t>Elektroinstalační krabice pr.68mm</t>
  </si>
  <si>
    <t>Pol206</t>
  </si>
  <si>
    <t>Zářivkové svítidlo 2x18W, leštěná mřížka, přisazené, elektronický předřadník</t>
  </si>
  <si>
    <t>Pol207</t>
  </si>
  <si>
    <t>Zářivkové svítidlo 4x18W, leštěná mřížka, přisazené, elektronický předřadník</t>
  </si>
  <si>
    <t>Pol208</t>
  </si>
  <si>
    <t>Zářivkové svítidlo 2x36W, leštěná mřížka, přisazené, elektronický předřadník</t>
  </si>
  <si>
    <t>Pol209</t>
  </si>
  <si>
    <t>Zářivkové svítidlo 2x36W, polykarbonátový kryt, přisazené, elektronický předřadník</t>
  </si>
  <si>
    <t>Pol210</t>
  </si>
  <si>
    <t>Stropní/nástěnné žárovkové svítidlo E27 IP44</t>
  </si>
  <si>
    <t>Pol211</t>
  </si>
  <si>
    <t>Venkovní svítidlo E27 s pohybovým čidlem, IP44</t>
  </si>
  <si>
    <t>Pol212</t>
  </si>
  <si>
    <t>Zářivková trubice 18W/840</t>
  </si>
  <si>
    <t>Pol213</t>
  </si>
  <si>
    <t>Zářivková trubice 36W/840</t>
  </si>
  <si>
    <t>Pol214</t>
  </si>
  <si>
    <t>Žárovka 60W E27</t>
  </si>
  <si>
    <t>D2</t>
  </si>
  <si>
    <t>ZÁSUVKY</t>
  </si>
  <si>
    <t>Pol215</t>
  </si>
  <si>
    <t>CYKY 3Jx2,5</t>
  </si>
  <si>
    <t>Pol216</t>
  </si>
  <si>
    <t>Zásuvka dvojnásobná komplet</t>
  </si>
  <si>
    <t>D3</t>
  </si>
  <si>
    <t>ROZVADĚČE A PŘÍPOJKY</t>
  </si>
  <si>
    <t>Pol217</t>
  </si>
  <si>
    <t>CYKY 4J10</t>
  </si>
  <si>
    <t>Pol218</t>
  </si>
  <si>
    <t>CYKY 5J6</t>
  </si>
  <si>
    <t>Pol219</t>
  </si>
  <si>
    <t>vrapovaná chránička pr.40mm</t>
  </si>
  <si>
    <t>Pol220</t>
  </si>
  <si>
    <t>Pojistkový pilíř vč. základu, 2 sady pojistek</t>
  </si>
  <si>
    <t>Pol221</t>
  </si>
  <si>
    <t>Zrušení zděného pilíře</t>
  </si>
  <si>
    <t>Pol222</t>
  </si>
  <si>
    <t>demontáž pojistkové skříně</t>
  </si>
  <si>
    <t>Pol223</t>
  </si>
  <si>
    <t>Výkop 35/70 vč. zasypání a hutnění</t>
  </si>
  <si>
    <t>Pol224</t>
  </si>
  <si>
    <t>Práce v rozvaděči</t>
  </si>
  <si>
    <t>Pol225</t>
  </si>
  <si>
    <t>Skříň rozvaděče pod omítku 72 modulů vč. lišt</t>
  </si>
  <si>
    <t>Pol226</t>
  </si>
  <si>
    <t>Hlavní vypínač rozvaděče 3x40A</t>
  </si>
  <si>
    <t>Pol227</t>
  </si>
  <si>
    <t>Jistič 3x20A 10kA char.B</t>
  </si>
  <si>
    <t>Pol228</t>
  </si>
  <si>
    <t>Jistič 1x16A 6kA char.C</t>
  </si>
  <si>
    <t>Pol229</t>
  </si>
  <si>
    <t>Jistič 1x10A 6kA char.B</t>
  </si>
  <si>
    <t>Pol230</t>
  </si>
  <si>
    <t>Proudový chránič 40/4/0,03</t>
  </si>
  <si>
    <t>Pol231</t>
  </si>
  <si>
    <t>Pol232</t>
  </si>
  <si>
    <t>Drobný elektroinstalační materiál</t>
  </si>
  <si>
    <t>D4</t>
  </si>
  <si>
    <t>HROMOSVOD</t>
  </si>
  <si>
    <t>Pol233</t>
  </si>
  <si>
    <t>Zemnící pásek FeZn 30x4</t>
  </si>
  <si>
    <t>Pol234</t>
  </si>
  <si>
    <t>Zemnící drát FeZn pozink. pr. 8</t>
  </si>
  <si>
    <t>Pol235</t>
  </si>
  <si>
    <t>Podpěra svodu na fasádu</t>
  </si>
  <si>
    <t>Pol236</t>
  </si>
  <si>
    <t>Ochranný úhelník dl. 2m</t>
  </si>
  <si>
    <t>Pol237</t>
  </si>
  <si>
    <t>Držák OU</t>
  </si>
  <si>
    <t>Pol238</t>
  </si>
  <si>
    <t>Okapová svorka</t>
  </si>
  <si>
    <t>Pol239</t>
  </si>
  <si>
    <t>Svorka SR2b</t>
  </si>
  <si>
    <t>Pol240</t>
  </si>
  <si>
    <t>Svorka SR3b</t>
  </si>
  <si>
    <t>Pol241</t>
  </si>
  <si>
    <t>Svorka SS</t>
  </si>
  <si>
    <t>Pol242</t>
  </si>
  <si>
    <t>Svorka zkušební SZa</t>
  </si>
  <si>
    <t>Pol243</t>
  </si>
  <si>
    <t>Označovací štítek svodu</t>
  </si>
  <si>
    <t>Pol244</t>
  </si>
  <si>
    <t>Gumoasfalt</t>
  </si>
  <si>
    <t>Pol245</t>
  </si>
  <si>
    <t>Drobný materiál</t>
  </si>
  <si>
    <t>sada</t>
  </si>
  <si>
    <t>Pol246</t>
  </si>
  <si>
    <t>Revize</t>
  </si>
  <si>
    <t>D5</t>
  </si>
  <si>
    <t>KABELOVÉ TRASY</t>
  </si>
  <si>
    <t>Pol247</t>
  </si>
  <si>
    <t>Vysekání kabelové trasy vč. hrubého začištění</t>
  </si>
  <si>
    <t>Pol248</t>
  </si>
  <si>
    <t>Kabelový žlab s integrovanou spojkou 100x250x0,80 pozink</t>
  </si>
  <si>
    <t>Pol249</t>
  </si>
  <si>
    <t>Závěs dl. 290mm vč. závitových tyčí, kotev a matek</t>
  </si>
  <si>
    <t>Pol250</t>
  </si>
  <si>
    <t>Průvrty zdí</t>
  </si>
  <si>
    <t>D6</t>
  </si>
  <si>
    <t>OSTATNÍ</t>
  </si>
  <si>
    <t>Pol251</t>
  </si>
  <si>
    <t>Revize elektroinstalace</t>
  </si>
  <si>
    <t>Pol252</t>
  </si>
  <si>
    <t>Drobný elektroinstalační materiál (svorkovnice, sádra, kabelové příchytky…)</t>
  </si>
  <si>
    <t>D7</t>
  </si>
  <si>
    <t>STRUKTUROVANÁ KABELÁŽ</t>
  </si>
  <si>
    <t>Pol255</t>
  </si>
  <si>
    <t>UTP 4x2x0,5 cat.6</t>
  </si>
  <si>
    <t>2052880379</t>
  </si>
  <si>
    <t>Pol256</t>
  </si>
  <si>
    <t>Elektroinstalační trubka pr. 20mm</t>
  </si>
  <si>
    <t>-1201951236</t>
  </si>
  <si>
    <t>Pol257</t>
  </si>
  <si>
    <t>Datová zásuvka 2xRJ45 cat.6 komplet</t>
  </si>
  <si>
    <t>1640417084</t>
  </si>
  <si>
    <t>Pol258</t>
  </si>
  <si>
    <t>Elektroinstalační krabice pr. 68mm</t>
  </si>
  <si>
    <t>-1971702402</t>
  </si>
  <si>
    <t>Pol259</t>
  </si>
  <si>
    <t>Stojanový 19" rack rozvaděč 600x600 42U</t>
  </si>
  <si>
    <t>1080006155</t>
  </si>
  <si>
    <t>Pol260</t>
  </si>
  <si>
    <t>Napájecí panel 5x230V s přepěť. ochranou</t>
  </si>
  <si>
    <t>386767419</t>
  </si>
  <si>
    <t>Pol261</t>
  </si>
  <si>
    <t>Ventilační jednotka 19´´, 2x ventilátor s termostatem</t>
  </si>
  <si>
    <t>-532730716</t>
  </si>
  <si>
    <t>Pol262</t>
  </si>
  <si>
    <t>Patch panel 19´´ 48xRJ45, cat. 6, 2U, osazený</t>
  </si>
  <si>
    <t>292814698</t>
  </si>
  <si>
    <t>Pol263</t>
  </si>
  <si>
    <t>Vyvazovací panel 19´´ 1U</t>
  </si>
  <si>
    <t>463667308</t>
  </si>
  <si>
    <t>Pol264</t>
  </si>
  <si>
    <t>Ukončení UTP kabelů v rack rozvaděči</t>
  </si>
  <si>
    <t>-283061088</t>
  </si>
  <si>
    <t>D8</t>
  </si>
  <si>
    <t>OSTATNÍ SLABOPROUD</t>
  </si>
  <si>
    <t>Pol265</t>
  </si>
  <si>
    <t>Autonomní hlásič požáru</t>
  </si>
  <si>
    <t>-324547276</t>
  </si>
  <si>
    <t>Pol266</t>
  </si>
  <si>
    <t>Demontáže stávající sítě LAN</t>
  </si>
  <si>
    <t>275821493</t>
  </si>
  <si>
    <t>Pol267</t>
  </si>
  <si>
    <t>Měření Strukturované kabeláže</t>
  </si>
  <si>
    <t>vývod</t>
  </si>
  <si>
    <t>-432131480</t>
  </si>
  <si>
    <t>Pol268</t>
  </si>
  <si>
    <t>Dokumentace skutečného provedení stavby</t>
  </si>
  <si>
    <t>465447866</t>
  </si>
  <si>
    <t>Pol269</t>
  </si>
  <si>
    <t>Doprava</t>
  </si>
  <si>
    <t>2130809600</t>
  </si>
  <si>
    <t>Pol270</t>
  </si>
  <si>
    <t>-881934130</t>
  </si>
  <si>
    <t>D.6 - Nucené větrání</t>
  </si>
  <si>
    <t>Z1 - Zařízení 1 - umývárny a šatny muži, ženy</t>
  </si>
  <si>
    <t>Z2 - Zařízení 2 - sociální zázemí muži, ženy</t>
  </si>
  <si>
    <t>Z3 - Zařízení 3 - WC 1.NP</t>
  </si>
  <si>
    <t>Z4 - Ostatní</t>
  </si>
  <si>
    <t>Z1</t>
  </si>
  <si>
    <t>Zařízení 1 - umývárny a šatny muži, ženy</t>
  </si>
  <si>
    <t>Pol126</t>
  </si>
  <si>
    <t>Potrubní ventilátor pr. 160 s velmi úsporným chodem a nízkou hlučností vč. zpětné klapky a manžet.; V=260-440m3/h, pext =110Pa (Pel motorujm =39W, 230V, 50Hz, Ijm =0,25A)</t>
  </si>
  <si>
    <t>801459051</t>
  </si>
  <si>
    <t>Poznámka k položce:
Skříň je vyrobena z kvalitního houževnatého plastu. Obsahuje vektorový hlukový absorbér.  EC motor má tepelnou a elektronickou ochranu proti přetížení . Třída izolace B, krytí IP 44. Zpětná klapka motýlková, pružné manžety 2ks.</t>
  </si>
  <si>
    <t>24013-2110</t>
  </si>
  <si>
    <t>Montáž potrubního ventilátoru, klapky a manžet</t>
  </si>
  <si>
    <t>1518365294</t>
  </si>
  <si>
    <t>Poznámka k položce:
Umístění pod stropem  (půdorys 1.NP).</t>
  </si>
  <si>
    <t>Pol127</t>
  </si>
  <si>
    <t>Plastový talířový ventil odvodní pr. 100</t>
  </si>
  <si>
    <t>Poznámka k položce:
Plastový ventil s nastavitelným středovým elementem. Aerodynamický tvar snižuje hluk ventilu. Montážní rámečky z pozinkovaného plechu.</t>
  </si>
  <si>
    <t>24074-1612</t>
  </si>
  <si>
    <t>Montáž talířového ventilu</t>
  </si>
  <si>
    <t>1586424384</t>
  </si>
  <si>
    <t>Poznámka k položce:
Umístění v podhledu (půdorys 1.NP)</t>
  </si>
  <si>
    <t>Pol128</t>
  </si>
  <si>
    <t>Plastový talířový ventil odvodní pr. 125</t>
  </si>
  <si>
    <t>24074-1613</t>
  </si>
  <si>
    <t>543804524</t>
  </si>
  <si>
    <t>Pol129</t>
  </si>
  <si>
    <t>Plastový talířový ventil odvodní pr. 200 včetně přechodu pr. 200/160</t>
  </si>
  <si>
    <t>24074-1615</t>
  </si>
  <si>
    <t>-665190290</t>
  </si>
  <si>
    <t>Pol130</t>
  </si>
  <si>
    <t>Střešní hlavice kruhová pr. 160</t>
  </si>
  <si>
    <t>24076-1116</t>
  </si>
  <si>
    <t>Montáž střešní hlavice</t>
  </si>
  <si>
    <t>455521225</t>
  </si>
  <si>
    <t>Poznámka k položce:
Umístění na střeše objektu ( řezy)</t>
  </si>
  <si>
    <t>Pol131</t>
  </si>
  <si>
    <t>Stěnová mřížka 200x100/12,5</t>
  </si>
  <si>
    <t>24073-1213</t>
  </si>
  <si>
    <t>Montáž stěnové mřížky</t>
  </si>
  <si>
    <t>-1266217907</t>
  </si>
  <si>
    <t>Poznámka k položce:
Umístění v dolní části dveří (půdorys 1.NP)</t>
  </si>
  <si>
    <t>Pol132</t>
  </si>
  <si>
    <t>Stěnová mřížka 300x150/20</t>
  </si>
  <si>
    <t>24073-1214</t>
  </si>
  <si>
    <t>745972754</t>
  </si>
  <si>
    <t>Pol133</t>
  </si>
  <si>
    <t>Stěnová mřížka 400x200/20</t>
  </si>
  <si>
    <t>24073-1216</t>
  </si>
  <si>
    <t>-1813816453</t>
  </si>
  <si>
    <t>Pol134</t>
  </si>
  <si>
    <t>Akusticky a tepelně izololovaná ohebná hadice do pr. 100</t>
  </si>
  <si>
    <t>24087-1111</t>
  </si>
  <si>
    <t>Montáž hadice do pr. 100</t>
  </si>
  <si>
    <t>-511395818</t>
  </si>
  <si>
    <t>Poznámka k položce:
Umístění v instalačních jádrech (půdorys 1.NP)</t>
  </si>
  <si>
    <t>Pol135</t>
  </si>
  <si>
    <t>Akusticky a tepelně izololovaná ohebná hadice do pr. 125</t>
  </si>
  <si>
    <t>24087-1113</t>
  </si>
  <si>
    <t>Montáž hadice do pr. 125</t>
  </si>
  <si>
    <t>-872049113</t>
  </si>
  <si>
    <t>Pol136</t>
  </si>
  <si>
    <t>Akusticky a tepelně izololovaná ohebná hadice do pr. 160</t>
  </si>
  <si>
    <t>24087-1116</t>
  </si>
  <si>
    <t>Montáž hadice do pr. 160</t>
  </si>
  <si>
    <t>1178274262</t>
  </si>
  <si>
    <t>Pol137</t>
  </si>
  <si>
    <t>Potrubí se spirálově vinutými švy - do pr. 100</t>
  </si>
  <si>
    <t>24084-1111</t>
  </si>
  <si>
    <t>Montáž potrubí se spirálově vinutými švy do pr. 100</t>
  </si>
  <si>
    <t>-1351761705</t>
  </si>
  <si>
    <t>Pol138</t>
  </si>
  <si>
    <t>Potrubí se spirálově vinutými švy do pr. 125</t>
  </si>
  <si>
    <t>24084-1114</t>
  </si>
  <si>
    <t>Montáž potrubí se spirálově vinutými švy do pr. 125</t>
  </si>
  <si>
    <t>-181647878</t>
  </si>
  <si>
    <t>Pol139</t>
  </si>
  <si>
    <t>Potrubí se spirálově vinutými švy do pr. 160, 30% tvarovek</t>
  </si>
  <si>
    <t>24084-1116</t>
  </si>
  <si>
    <t>Montáž potrubí se spirálově vinutými švy do pr. 160</t>
  </si>
  <si>
    <t>-1617962316</t>
  </si>
  <si>
    <t>Poznámka k položce:
Umístění v instalačních jádrech (půdorys 1.NP, řezy)</t>
  </si>
  <si>
    <t>Pol140</t>
  </si>
  <si>
    <t>Zaslepení potrubí a příprava pro odvodnění</t>
  </si>
  <si>
    <t>Pol141</t>
  </si>
  <si>
    <t>Montáž Zaslepení potrubí a příprava pro odvodnění</t>
  </si>
  <si>
    <t>1789297751</t>
  </si>
  <si>
    <t>Pol142</t>
  </si>
  <si>
    <t>Čtyřhranné potrubí sk. I, pozink, do obvodu 1500</t>
  </si>
  <si>
    <t>24082-1116</t>
  </si>
  <si>
    <t>Montáž čtyřhranného potrubí do obvodu 1500</t>
  </si>
  <si>
    <t>1225320918</t>
  </si>
  <si>
    <t>Pol143</t>
  </si>
  <si>
    <t>Požární izolace EI30</t>
  </si>
  <si>
    <t>Poznámka k položce:
Požární izolace - minerální vlna  tl. 40 mm, hliníková folie, trny</t>
  </si>
  <si>
    <t>Pol144</t>
  </si>
  <si>
    <t>Montáž požární izolace</t>
  </si>
  <si>
    <t>-420718236</t>
  </si>
  <si>
    <t>Z2</t>
  </si>
  <si>
    <t>Zařízení 2 - sociální zázemí muži, ženy</t>
  </si>
  <si>
    <t>Pol145</t>
  </si>
  <si>
    <t>Potrubní ventilátor pr. 160 s velmi úsporným chodem a nízkou hlučností vč. zpětné klapky a manžet.; V=310m3/h, pext =130Pa (Pel motorujm =39W, 230V, 50Hz, Ijm =0,25A);</t>
  </si>
  <si>
    <t>Poznámka k položce:
 Skříň je vyrobena z kvalitního houževnatého plastu. Obsahuje vektorový hlukový absorbér.  EC motor má tepelnou a elektronickou ochranu proti přetížení . Třída izolace B, krytí IP 44. Zpětná klapka motýlková, pružné manžety 2ks.</t>
  </si>
  <si>
    <t>1085533937</t>
  </si>
  <si>
    <t>Poznámka k položce:
Umístění pod stropem  (půdorys 2.NP).</t>
  </si>
  <si>
    <t>156023616</t>
  </si>
  <si>
    <t>Poznámka k položce:
Umístění v podhledu (půdorys 2.NP)</t>
  </si>
  <si>
    <t>-1818281486</t>
  </si>
  <si>
    <t>1875139322</t>
  </si>
  <si>
    <t>-23235091</t>
  </si>
  <si>
    <t>Poznámka k položce:
Umístění v dolní části dveří (půdorys 2.NP)</t>
  </si>
  <si>
    <t>-735293718</t>
  </si>
  <si>
    <t>497141485</t>
  </si>
  <si>
    <t>Poznámka k položce:
Umístění v instalačních jádrech (půdorys 2.NP)</t>
  </si>
  <si>
    <t>484473988</t>
  </si>
  <si>
    <t>1289012801</t>
  </si>
  <si>
    <t>-827925627</t>
  </si>
  <si>
    <t>Poznámka k položce:
Umístění v instalačních jádrech (půdorys 2.NP, řezy)</t>
  </si>
  <si>
    <t>-1929188710</t>
  </si>
  <si>
    <t>2122557115</t>
  </si>
  <si>
    <t>Pol146</t>
  </si>
  <si>
    <t>Tepelná izolace vnitřní, minerální, tl. 30mm, Al folie</t>
  </si>
  <si>
    <t>Poznámka k položce:
Tepelná izolace - minerální vlna, hliníková folie</t>
  </si>
  <si>
    <t>Pol147</t>
  </si>
  <si>
    <t>Montáž tepelné izolace</t>
  </si>
  <si>
    <t>1349039402</t>
  </si>
  <si>
    <t>Z3</t>
  </si>
  <si>
    <t>Zařízení 3 - WC 1.NP</t>
  </si>
  <si>
    <t>Pol148</t>
  </si>
  <si>
    <t xml:space="preserve">Malý tichý axiální ventilátor pr. 200, plastový, vč. zpětné klapky.V=80m3/h, pext =35Pa (Pel motorujm =16W, 230V, 50Hz); </t>
  </si>
  <si>
    <t>Poznámka k položce:
Skříň je vyrobena z nárazuvzdorného plastu. Obsahuje zpětnou klapku. Oběžné kolo je axiální z nárazuvzdorného plastu. Asynchronní motor je vybaven ochranou proti přetížení, krytí IP 45.</t>
  </si>
  <si>
    <t>24011-7112</t>
  </si>
  <si>
    <t>-1379151348</t>
  </si>
  <si>
    <t>Poznámka k položce:
Umístění ve zdi (půdorys 1.NP)</t>
  </si>
  <si>
    <t>Pol149</t>
  </si>
  <si>
    <t>Krycí mřížka pr. 125</t>
  </si>
  <si>
    <t>24071-2112</t>
  </si>
  <si>
    <t>Montáž krycí mřížky</t>
  </si>
  <si>
    <t>1475981180</t>
  </si>
  <si>
    <t>Poznámka k položce:
Umístění ve fasádě (půdorys 1.NP)</t>
  </si>
  <si>
    <t>339980165</t>
  </si>
  <si>
    <t>1851825959</t>
  </si>
  <si>
    <t>Poznámka k položce:
Umístění v obvodové zdi (půdorys 1.NP)</t>
  </si>
  <si>
    <t>Pol150</t>
  </si>
  <si>
    <t>Čtyřhranné potrubí sk. I, pozink, do obvodu 650</t>
  </si>
  <si>
    <t>24082-1114</t>
  </si>
  <si>
    <t>Montáž čtyřhranného potrubí do obvodu 650</t>
  </si>
  <si>
    <t>796051522</t>
  </si>
  <si>
    <t>Z4</t>
  </si>
  <si>
    <t>Ostatní</t>
  </si>
  <si>
    <t>Pol151</t>
  </si>
  <si>
    <t>Montážní a spojovací materiál</t>
  </si>
  <si>
    <t>Poznámka k položce:
nedílnou součástí tohoto výkazu výměr jsou výkresy a technická zpráva</t>
  </si>
  <si>
    <t>Pol152</t>
  </si>
  <si>
    <t>Doprava, výškové práce;</t>
  </si>
  <si>
    <t>-534363940</t>
  </si>
  <si>
    <t>Pol153</t>
  </si>
  <si>
    <t>Komplexní zkouška, zaregulování</t>
  </si>
  <si>
    <t>-1607906210</t>
  </si>
  <si>
    <t>Pol155</t>
  </si>
  <si>
    <t>Předávací dokumentace, zaškolení obsluhy</t>
  </si>
  <si>
    <t>247849103</t>
  </si>
  <si>
    <t>D.7 - Vnitřní plynovod</t>
  </si>
  <si>
    <t>3 - Svislé a kompletní konstrukce</t>
  </si>
  <si>
    <t>783 - Dokončovací práce - nátěry</t>
  </si>
  <si>
    <t>23-M - Montáže potrubí</t>
  </si>
  <si>
    <t>327121111</t>
  </si>
  <si>
    <t>Osazení bet. pilíře vč.skříně - 1000*600*800</t>
  </si>
  <si>
    <t>dodávka</t>
  </si>
  <si>
    <t>bet.pilíř s dvířky 600*600 mm</t>
  </si>
  <si>
    <t>783225100</t>
  </si>
  <si>
    <t>Nátěr syntetický KDK 2+1E</t>
  </si>
  <si>
    <t>783424340</t>
  </si>
  <si>
    <t>Nátěr syntetický potrubí Z+ 2+1E</t>
  </si>
  <si>
    <t>23-M</t>
  </si>
  <si>
    <t>Montáže potrubí</t>
  </si>
  <si>
    <t>230011014</t>
  </si>
  <si>
    <t>MTZ potrubí ocel. DN 20</t>
  </si>
  <si>
    <t>dodávka.1</t>
  </si>
  <si>
    <t>Trubka ocel.černá DN20,</t>
  </si>
  <si>
    <t>230011020</t>
  </si>
  <si>
    <t>MTZ potrubí ocel. DN 25</t>
  </si>
  <si>
    <t>dodávka.2</t>
  </si>
  <si>
    <t>Trubka ocel.černá DN  25ČSN EN 10 208-1</t>
  </si>
  <si>
    <t>230011028</t>
  </si>
  <si>
    <t>MTZ potrubí ocel. DN 32</t>
  </si>
  <si>
    <t>dodávka.3</t>
  </si>
  <si>
    <t>Chránička ocel.černá DN32,</t>
  </si>
  <si>
    <t>230011032</t>
  </si>
  <si>
    <t>MTZ potrubí ocel. DN 40</t>
  </si>
  <si>
    <t>dodávka.4</t>
  </si>
  <si>
    <t>Chránička ocel.černá DN40,</t>
  </si>
  <si>
    <t>230021017</t>
  </si>
  <si>
    <t>MTZ trub.dílu přiv. DN 20</t>
  </si>
  <si>
    <t>dodávka.5</t>
  </si>
  <si>
    <t>Tr.oblouk A1,5D DN 20,90 st.</t>
  </si>
  <si>
    <t>230021020</t>
  </si>
  <si>
    <t>MTZ trub.dílu přiv.DN 25</t>
  </si>
  <si>
    <t>dodávka.6</t>
  </si>
  <si>
    <t>Redukce 25/20</t>
  </si>
  <si>
    <t>dodávka.7</t>
  </si>
  <si>
    <t>Tr.oblouk A1,5D DN 25,90 st.</t>
  </si>
  <si>
    <t>230021038</t>
  </si>
  <si>
    <t>MTZ trub,dílu přiv.DN 50</t>
  </si>
  <si>
    <t>dodávka.8</t>
  </si>
  <si>
    <t>R 50/25</t>
  </si>
  <si>
    <t>230040006</t>
  </si>
  <si>
    <t>MTZ tr.díl záv. 1"</t>
  </si>
  <si>
    <t>dodávka.9</t>
  </si>
  <si>
    <t>Elektromagnet. ventil 1025*2, DN 25 na plyn - ( bez proudu uzavřen, pod proudem otevřen) dvoupolohové ovládání průtoku plynových paliv.</t>
  </si>
  <si>
    <t>dodávka.10</t>
  </si>
  <si>
    <t>Filtr plynový FO 25F, DN 25 slouží k odlučování částic od plynné provozní tekutiny</t>
  </si>
  <si>
    <t>dodávka.11</t>
  </si>
  <si>
    <t xml:space="preserve">kohout kulový DN 25 </t>
  </si>
  <si>
    <t>230050031</t>
  </si>
  <si>
    <t>Doplňkové konstrukce MTZ</t>
  </si>
  <si>
    <t>dodávka.12</t>
  </si>
  <si>
    <t>Třmeny ,šroubové spoje,podpěry</t>
  </si>
  <si>
    <t>230170013</t>
  </si>
  <si>
    <t>Tlaková zkouška těsnosti potrubí</t>
  </si>
  <si>
    <t>230170013.1</t>
  </si>
  <si>
    <t>čistění potrubí</t>
  </si>
  <si>
    <t>Pol254</t>
  </si>
  <si>
    <t>D.8 - Měření a regulace</t>
  </si>
  <si>
    <t>D1 - PŘÍSTROJE MIMO ROZVÁDĚČ</t>
  </si>
  <si>
    <t>D2 - KABELY</t>
  </si>
  <si>
    <t>D3 - MONTÁŽ KABELŮ</t>
  </si>
  <si>
    <t>D4 - MONTÁŽ ZAŘÍZENÍ MaR</t>
  </si>
  <si>
    <t>PŘÍSTROJE MIMO ROZVÁDĚČ</t>
  </si>
  <si>
    <t>Pol46</t>
  </si>
  <si>
    <t>Reg. teploty prostorový 20-60°C</t>
  </si>
  <si>
    <t>Pol47</t>
  </si>
  <si>
    <t>Reg.tlaku 63-630 kPa</t>
  </si>
  <si>
    <t>Pol48</t>
  </si>
  <si>
    <t>Elektrody RV</t>
  </si>
  <si>
    <t>Pol49</t>
  </si>
  <si>
    <t>Detektror plynu - pro detekci oxidu uhelnatého ve vnitřních prostorech (detekce CO)</t>
  </si>
  <si>
    <t>Pol50</t>
  </si>
  <si>
    <t>Čidlo - detekce plynu</t>
  </si>
  <si>
    <t>Pol51</t>
  </si>
  <si>
    <t>Regulátor teploty příložný 20-90°C</t>
  </si>
  <si>
    <t>Pol52</t>
  </si>
  <si>
    <t>Reg.teploty - popis viz TZ</t>
  </si>
  <si>
    <t>11601100</t>
  </si>
  <si>
    <t>Trojcestný směšovací elektroventil VRG131 DN25, kvs=10, vnitřní závit, průtok 2,3m3/hod</t>
  </si>
  <si>
    <t>12101200</t>
  </si>
  <si>
    <t>Pohon ARA 651</t>
  </si>
  <si>
    <t>Pol53</t>
  </si>
  <si>
    <t>Skříň rozvaděče</t>
  </si>
  <si>
    <t>Pol54</t>
  </si>
  <si>
    <t>Montážní práce-rozvaděč MaR</t>
  </si>
  <si>
    <t>Pol55</t>
  </si>
  <si>
    <t>Podružný materiál</t>
  </si>
  <si>
    <t>Pol56</t>
  </si>
  <si>
    <t>Relé MY4 220/240 V</t>
  </si>
  <si>
    <t>Pol57</t>
  </si>
  <si>
    <t>ŽLAB PERFOROVANÝ 60*60</t>
  </si>
  <si>
    <t>Pol58</t>
  </si>
  <si>
    <t>Vyp.S32G/1101/D6</t>
  </si>
  <si>
    <t>Pol59</t>
  </si>
  <si>
    <t>Radova svorka</t>
  </si>
  <si>
    <t>Pol60</t>
  </si>
  <si>
    <t>Tesnici vyvodka P 13,5-P 16</t>
  </si>
  <si>
    <t>Pol61</t>
  </si>
  <si>
    <t>Zasuvka na DIN lištu TS35 ZS20</t>
  </si>
  <si>
    <t>Pol62</t>
  </si>
  <si>
    <t>Rozjistovaci bod</t>
  </si>
  <si>
    <t>Pol63</t>
  </si>
  <si>
    <t>Patice pro MY</t>
  </si>
  <si>
    <t>Pol64</t>
  </si>
  <si>
    <t>Poruch.signalizace ELSI8</t>
  </si>
  <si>
    <t>Pol65</t>
  </si>
  <si>
    <t>Indik.sv. LED IS-95 230V</t>
  </si>
  <si>
    <t>Pol66</t>
  </si>
  <si>
    <t>Lišta DIN TS35</t>
  </si>
  <si>
    <t>Pol67</t>
  </si>
  <si>
    <t>GSM telefonní hlásič+zdroj</t>
  </si>
  <si>
    <t>Pol68</t>
  </si>
  <si>
    <t>Jistič L7-2/1/C</t>
  </si>
  <si>
    <t>Pol69</t>
  </si>
  <si>
    <t>Jistič L7-6/1/B</t>
  </si>
  <si>
    <t>Pol70</t>
  </si>
  <si>
    <t>Jistič L7-10/1/B</t>
  </si>
  <si>
    <t>Pol71</t>
  </si>
  <si>
    <t>Proud.chránič-6/1N/003/B</t>
  </si>
  <si>
    <t>Pol72</t>
  </si>
  <si>
    <t>Inst.relé Z7-R20/SS</t>
  </si>
  <si>
    <t>Pol73</t>
  </si>
  <si>
    <t>Jistič L7-4/1/C</t>
  </si>
  <si>
    <t>Pol74</t>
  </si>
  <si>
    <t>Indik.sv.LED-IS-95 220V AC</t>
  </si>
  <si>
    <t>Pol75</t>
  </si>
  <si>
    <t>Napájecí zdroj NZ23DIN (detekce)</t>
  </si>
  <si>
    <t>Pol76</t>
  </si>
  <si>
    <t>hlavice T6"B"</t>
  </si>
  <si>
    <t>Pol77</t>
  </si>
  <si>
    <t>Spinaci jednotka T6 vc.spoj.dilu</t>
  </si>
  <si>
    <t>KABELY</t>
  </si>
  <si>
    <t>Pol78</t>
  </si>
  <si>
    <t>Stitek popisny</t>
  </si>
  <si>
    <t>Pol79</t>
  </si>
  <si>
    <t>Celoplast.kab.JYTY 4*1</t>
  </si>
  <si>
    <t>Pol80</t>
  </si>
  <si>
    <t>Kabel JYTY 2*1</t>
  </si>
  <si>
    <t>Pol81</t>
  </si>
  <si>
    <t>Kabel.zlab PVC 40*60</t>
  </si>
  <si>
    <t>Pol82</t>
  </si>
  <si>
    <t>Kabelovy zlab 120 * 100</t>
  </si>
  <si>
    <t>Pol83</t>
  </si>
  <si>
    <t>Kabel CYKY5Cx1,5</t>
  </si>
  <si>
    <t>Pol84</t>
  </si>
  <si>
    <t>Propj.vodič CY 10</t>
  </si>
  <si>
    <t>Pol85</t>
  </si>
  <si>
    <t>Vodič CY 4 zlutozelene</t>
  </si>
  <si>
    <t>Pol86</t>
  </si>
  <si>
    <t>kabel CYKY 3C*2.5</t>
  </si>
  <si>
    <t>Pol87</t>
  </si>
  <si>
    <t>Lista el.instal L 40</t>
  </si>
  <si>
    <t>Pol88</t>
  </si>
  <si>
    <t>Rozvodna krabice typ 8110</t>
  </si>
  <si>
    <t>Pol89</t>
  </si>
  <si>
    <t>Kabel CYKY2Dx1,5</t>
  </si>
  <si>
    <t>Pol90</t>
  </si>
  <si>
    <t>Kabel CYKY3Cx1,5</t>
  </si>
  <si>
    <t>Pol91</t>
  </si>
  <si>
    <t>hlavice T6"H" s hribovym knoflikem</t>
  </si>
  <si>
    <t>Pol92</t>
  </si>
  <si>
    <t>plast. skrin s 1 otvorem pro T6..</t>
  </si>
  <si>
    <t>Pol93</t>
  </si>
  <si>
    <t>Pol94</t>
  </si>
  <si>
    <t>Indik. Sv.-IS-95-G 230V AC</t>
  </si>
  <si>
    <t>MONTÁŽ KABELŮ</t>
  </si>
  <si>
    <t>Pol95</t>
  </si>
  <si>
    <t>Lista el.instal.L 40 pevne uloz.</t>
  </si>
  <si>
    <t>Pol96</t>
  </si>
  <si>
    <t>montaz CYKY 3*1.5 - pevne</t>
  </si>
  <si>
    <t>Pol97</t>
  </si>
  <si>
    <t>Kab.zlab 50/30 vc.vika a p.</t>
  </si>
  <si>
    <t>Pol98</t>
  </si>
  <si>
    <t>Kab.zlab 125/100 vc.vika a p.</t>
  </si>
  <si>
    <t>Pol99</t>
  </si>
  <si>
    <t>Ukonc.a zapoj.vod.v rozv.do 2,5mm2</t>
  </si>
  <si>
    <t>Pol101</t>
  </si>
  <si>
    <t>Ukonc.stineni kab.v plasti vc.zap.</t>
  </si>
  <si>
    <t>Pol102</t>
  </si>
  <si>
    <t>Kabel JYTY 4*1 pevne ulozeny</t>
  </si>
  <si>
    <t>Pol103</t>
  </si>
  <si>
    <t>Kabel JYTY 2*1 pevně</t>
  </si>
  <si>
    <t>Pol104</t>
  </si>
  <si>
    <t>Oznac.stitek pro pr.v rozadec</t>
  </si>
  <si>
    <t>Pol105</t>
  </si>
  <si>
    <t>Vodic CY 10</t>
  </si>
  <si>
    <t>Pol106</t>
  </si>
  <si>
    <t>Vodic CY 4</t>
  </si>
  <si>
    <t>Pol107</t>
  </si>
  <si>
    <t>Kabel CYKY5Cx1,5 pevně ulozeny</t>
  </si>
  <si>
    <t>Pol108</t>
  </si>
  <si>
    <t>Kabel CYKY2*1,5 pevne ulozeny</t>
  </si>
  <si>
    <t>Pol109</t>
  </si>
  <si>
    <t>Podruž. materiál</t>
  </si>
  <si>
    <t>Pol110</t>
  </si>
  <si>
    <t>Svorka na potrubi vc.pasku,montaz</t>
  </si>
  <si>
    <t>Pol111</t>
  </si>
  <si>
    <t>Kabel CYKY3Cx2,5</t>
  </si>
  <si>
    <t>MONTÁŽ ZAŘÍZENÍ MaR</t>
  </si>
  <si>
    <t>Pol112</t>
  </si>
  <si>
    <t>Konzola pro mano, termostat-montáž</t>
  </si>
  <si>
    <t>Pol113</t>
  </si>
  <si>
    <t>Vyvrtani otvoru do zdiva</t>
  </si>
  <si>
    <t>Pol114</t>
  </si>
  <si>
    <t>Upevnovaci bod hmozdinkou</t>
  </si>
  <si>
    <t>Pol115</t>
  </si>
  <si>
    <t>Montáž nasten.rozvadece</t>
  </si>
  <si>
    <t>Pol116</t>
  </si>
  <si>
    <t>Regulator teploty a tlaku s mikrosp.</t>
  </si>
  <si>
    <t>Pol117</t>
  </si>
  <si>
    <t>Montaz cidla TV,TVZ,TVA</t>
  </si>
  <si>
    <t>Pol118</t>
  </si>
  <si>
    <t>SERIZENI GSM</t>
  </si>
  <si>
    <t>Pol119</t>
  </si>
  <si>
    <t>Detekce plynu</t>
  </si>
  <si>
    <t>Pol120</t>
  </si>
  <si>
    <t>Úřední ověření detekce plynu</t>
  </si>
  <si>
    <t>Pol121</t>
  </si>
  <si>
    <t>Montáž elektrod. zař.</t>
  </si>
  <si>
    <t>Pol122</t>
  </si>
  <si>
    <t>Montáž el. pohonu</t>
  </si>
  <si>
    <t>Pol123</t>
  </si>
  <si>
    <t>Pruraz zdivem-cihla,tl.60 cm</t>
  </si>
  <si>
    <t>Pol124</t>
  </si>
  <si>
    <t>Pruraz zdivem-cihla,tl.30 cm</t>
  </si>
  <si>
    <t>Pol125</t>
  </si>
  <si>
    <t>Pruraz zdivem-beton.tl.30cm</t>
  </si>
  <si>
    <t>D.9 - Kamerový systém a EZS</t>
  </si>
  <si>
    <t>E1 - EZS</t>
  </si>
  <si>
    <t xml:space="preserve">    D1 - Budova AD</t>
  </si>
  <si>
    <t xml:space="preserve">    D2 - Instalační mat.</t>
  </si>
  <si>
    <t xml:space="preserve">    D3 - Ostatní práce</t>
  </si>
  <si>
    <t>E10 - Kamerový systém</t>
  </si>
  <si>
    <t>E1</t>
  </si>
  <si>
    <t>EZS</t>
  </si>
  <si>
    <t>Budova AD</t>
  </si>
  <si>
    <t>Pol156</t>
  </si>
  <si>
    <t>Ústředna EZS max 48 smyček, 8 smyček na základní desce, alespoň 8 podsystémů, krabice, zdroj, tamper - stávající</t>
  </si>
  <si>
    <t>-710299779</t>
  </si>
  <si>
    <t>Pol157</t>
  </si>
  <si>
    <t>Klávesnice s LCD displejem, česká - stávající</t>
  </si>
  <si>
    <t>-677056866</t>
  </si>
  <si>
    <t>Pol158</t>
  </si>
  <si>
    <t>Klávesnice s LCD displejem, česká</t>
  </si>
  <si>
    <t>2094881688</t>
  </si>
  <si>
    <t>Pol159</t>
  </si>
  <si>
    <t>Expander 16 smyček + kryt</t>
  </si>
  <si>
    <t>2021310953</t>
  </si>
  <si>
    <t>Pol160</t>
  </si>
  <si>
    <t>Akumulátor 12V/18Ah</t>
  </si>
  <si>
    <t>377785689</t>
  </si>
  <si>
    <t>Pol161</t>
  </si>
  <si>
    <t>Kryt EZS s tamperem</t>
  </si>
  <si>
    <t>-1374940039</t>
  </si>
  <si>
    <t>Pol162</t>
  </si>
  <si>
    <t>GPRS komunikátor - stávající</t>
  </si>
  <si>
    <t>-1185076202</t>
  </si>
  <si>
    <t>Pol163</t>
  </si>
  <si>
    <t>Detektor pohybu - dosah 12m- další specifikace viz TZ</t>
  </si>
  <si>
    <t>-1507813386</t>
  </si>
  <si>
    <t>Pol164</t>
  </si>
  <si>
    <t>Mg. Kontakt povrchový</t>
  </si>
  <si>
    <t>-790361390</t>
  </si>
  <si>
    <t>Instalační mat.</t>
  </si>
  <si>
    <t>Pol165</t>
  </si>
  <si>
    <t>Trubka pr.16 kop.</t>
  </si>
  <si>
    <t>1673679314</t>
  </si>
  <si>
    <t>Pol166</t>
  </si>
  <si>
    <t>Krabice EZS s tamperem</t>
  </si>
  <si>
    <t>-1893523076</t>
  </si>
  <si>
    <t>Pol167</t>
  </si>
  <si>
    <t>Kabel UTP5e</t>
  </si>
  <si>
    <t>-1484213780</t>
  </si>
  <si>
    <t>Pol168</t>
  </si>
  <si>
    <t>Kabel SYKFY 3x2x0,5</t>
  </si>
  <si>
    <t>-1920266497</t>
  </si>
  <si>
    <t>Pol169</t>
  </si>
  <si>
    <t>Kabel komunikační (vrátnice)</t>
  </si>
  <si>
    <t>2059991334</t>
  </si>
  <si>
    <t>Pol170</t>
  </si>
  <si>
    <t>Kabel CYH</t>
  </si>
  <si>
    <t>582881012</t>
  </si>
  <si>
    <t>Pol171</t>
  </si>
  <si>
    <t>Lišta samolepící</t>
  </si>
  <si>
    <t>1387935727</t>
  </si>
  <si>
    <t>Pol172</t>
  </si>
  <si>
    <t>Jistič 6A</t>
  </si>
  <si>
    <t>474080324</t>
  </si>
  <si>
    <t>Pol173</t>
  </si>
  <si>
    <t>Krabice zasekávací KO</t>
  </si>
  <si>
    <t>609539000</t>
  </si>
  <si>
    <t>Pol174</t>
  </si>
  <si>
    <t>Drobný instalační materiál, spojovací a ostatní materiál</t>
  </si>
  <si>
    <t>-2047593596</t>
  </si>
  <si>
    <t>Ostatní práce</t>
  </si>
  <si>
    <t>Pol175</t>
  </si>
  <si>
    <t>Zasekání trubek pod omítku</t>
  </si>
  <si>
    <t>1371041948</t>
  </si>
  <si>
    <t>Pol176</t>
  </si>
  <si>
    <t>Průraz zdí pr. 40</t>
  </si>
  <si>
    <t>561743507</t>
  </si>
  <si>
    <t>Pol177</t>
  </si>
  <si>
    <t>Průraz zdí pr. 8</t>
  </si>
  <si>
    <t>-678173600</t>
  </si>
  <si>
    <t>Pol178</t>
  </si>
  <si>
    <t>Montáž komponentů EZS + propojení se stávajícím systémem</t>
  </si>
  <si>
    <t>1731905774</t>
  </si>
  <si>
    <t>Pol179</t>
  </si>
  <si>
    <t>Montáž drobného elektroinstalačního materiálu</t>
  </si>
  <si>
    <t>-912818573</t>
  </si>
  <si>
    <t>Pol180</t>
  </si>
  <si>
    <t>Nastavení a programování systému</t>
  </si>
  <si>
    <t>1730454858</t>
  </si>
  <si>
    <t>Pol181</t>
  </si>
  <si>
    <t>Zkušební provoz</t>
  </si>
  <si>
    <t>1631896303</t>
  </si>
  <si>
    <t>Pol182</t>
  </si>
  <si>
    <t>Připojení na PCO</t>
  </si>
  <si>
    <t>-121384785</t>
  </si>
  <si>
    <t>Pol183</t>
  </si>
  <si>
    <t>-844824913</t>
  </si>
  <si>
    <t>Pol184</t>
  </si>
  <si>
    <t>Zaškolení obsluhy</t>
  </si>
  <si>
    <t>1189280268</t>
  </si>
  <si>
    <t>Pol185</t>
  </si>
  <si>
    <t>Dočasné přemístění EZS po dobu přestavby</t>
  </si>
  <si>
    <t>2133305993</t>
  </si>
  <si>
    <t>Pol186</t>
  </si>
  <si>
    <t>Odborná demontáž stávající EZS, odpojení od PCO, předání nepotřebných komponentů investorovi</t>
  </si>
  <si>
    <t>173757157</t>
  </si>
  <si>
    <t>E10</t>
  </si>
  <si>
    <t>Kamerový systém</t>
  </si>
  <si>
    <t>Pol187</t>
  </si>
  <si>
    <t>Trubka pr.40 kop.</t>
  </si>
  <si>
    <t>Pol188</t>
  </si>
  <si>
    <t>Krabice pod omítku zasekávací + protahovací</t>
  </si>
  <si>
    <t>Pol189</t>
  </si>
  <si>
    <t>Pol190</t>
  </si>
  <si>
    <t>Pol191</t>
  </si>
  <si>
    <t>Pol192</t>
  </si>
  <si>
    <t>Propojení s venkovními prostupy</t>
  </si>
  <si>
    <t>Pol193</t>
  </si>
  <si>
    <t>D.10 - VRN</t>
  </si>
  <si>
    <t>VRN - Vedlejší rozpočtové náklady</t>
  </si>
  <si>
    <t xml:space="preserve">    VRN1 - Průzkumné, geodetické a projektové práce</t>
  </si>
  <si>
    <t xml:space="preserve">    VRN3 - Zařízení staveniště</t>
  </si>
  <si>
    <t>Vedlejší rozpočtové náklady</t>
  </si>
  <si>
    <t>VRN1</t>
  </si>
  <si>
    <t>Průzkumné, geodetické a projektové práce</t>
  </si>
  <si>
    <t>010001000</t>
  </si>
  <si>
    <t>Základní rozdělení průvodních činností a nákladů průzkumné, geodetické a projektové práce- geometrický plán pro zápis do KN</t>
  </si>
  <si>
    <t>1024</t>
  </si>
  <si>
    <t>176936460</t>
  </si>
  <si>
    <t>013254000</t>
  </si>
  <si>
    <t>Průzkumné, geodetické a projektové práce projektové práce dokumentace stavby (výkresová a textová) skutečného provedení stavby</t>
  </si>
  <si>
    <t>-1815757356</t>
  </si>
  <si>
    <t>VRN3</t>
  </si>
  <si>
    <t>Zařízení staveniště</t>
  </si>
  <si>
    <t>030001000</t>
  </si>
  <si>
    <t>Základní rozdělení průvodních činností a nákladů zařízení staveniště</t>
  </si>
  <si>
    <t>718241136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</si>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</sst>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48">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80008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color rgb="FF800080"/>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6" fillId="0" borderId="0" applyNumberFormat="0" applyFill="0" applyBorder="0" applyAlignment="0" applyProtection="0"/>
  </cellStyleXfs>
  <cellXfs count="387">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11" fillId="3" borderId="0" xfId="0" applyFont="1" applyFill="1" applyAlignment="1" applyProtection="1">
      <alignment horizontal="left" vertical="center"/>
    </xf>
    <xf numFmtId="0" fontId="12" fillId="3" borderId="0" xfId="0" applyFont="1" applyFill="1" applyAlignment="1" applyProtection="1">
      <alignment vertical="center"/>
    </xf>
    <xf numFmtId="0" fontId="13" fillId="3" borderId="0" xfId="0" applyFont="1" applyFill="1" applyAlignment="1" applyProtection="1">
      <alignment horizontal="left" vertical="center"/>
    </xf>
    <xf numFmtId="0" fontId="14" fillId="3" borderId="0" xfId="1" applyFont="1" applyFill="1" applyAlignment="1" applyProtection="1">
      <alignment vertical="center"/>
    </xf>
    <xf numFmtId="0" fontId="46" fillId="3" borderId="0" xfId="1" applyFill="1"/>
    <xf numFmtId="0" fontId="0" fillId="3" borderId="0" xfId="0" applyFill="1"/>
    <xf numFmtId="0" fontId="11" fillId="3"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5" fillId="0" borderId="0" xfId="0" applyFont="1" applyBorder="1" applyAlignment="1" applyProtection="1">
      <alignment horizontal="left" vertical="center"/>
    </xf>
    <xf numFmtId="0" fontId="0" fillId="0" borderId="6" xfId="0" applyBorder="1" applyProtection="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8"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0" fontId="2" fillId="0" borderId="0" xfId="0" applyFont="1" applyBorder="1" applyAlignment="1" applyProtection="1">
      <alignment horizontal="left" vertical="top"/>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0"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5"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8"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1"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8" fillId="0" borderId="20"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4" fontId="22" fillId="0" borderId="18"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9" xfId="0" applyNumberFormat="1" applyFont="1" applyBorder="1" applyAlignment="1" applyProtection="1">
      <alignment vertical="center"/>
    </xf>
    <xf numFmtId="0" fontId="3"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horizontal="center" vertical="center"/>
    </xf>
    <xf numFmtId="0" fontId="4" fillId="0" borderId="5" xfId="0" applyFont="1" applyBorder="1" applyAlignment="1">
      <alignment vertical="center"/>
    </xf>
    <xf numFmtId="4" fontId="29" fillId="0" borderId="18"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9" xfId="0" applyNumberFormat="1" applyFont="1" applyBorder="1" applyAlignment="1" applyProtection="1">
      <alignment vertical="center"/>
    </xf>
    <xf numFmtId="0" fontId="4" fillId="0" borderId="0" xfId="0" applyFont="1" applyAlignment="1">
      <alignment horizontal="left" vertical="center"/>
    </xf>
    <xf numFmtId="4" fontId="29" fillId="0" borderId="23" xfId="0" applyNumberFormat="1" applyFont="1" applyBorder="1" applyAlignment="1" applyProtection="1">
      <alignment vertical="center"/>
    </xf>
    <xf numFmtId="4" fontId="29" fillId="0" borderId="24" xfId="0" applyNumberFormat="1" applyFont="1" applyBorder="1" applyAlignment="1" applyProtection="1">
      <alignment vertical="center"/>
    </xf>
    <xf numFmtId="166" fontId="29" fillId="0" borderId="24" xfId="0" applyNumberFormat="1" applyFont="1" applyBorder="1" applyAlignment="1" applyProtection="1">
      <alignment vertical="center"/>
    </xf>
    <xf numFmtId="4" fontId="29" fillId="0" borderId="25" xfId="0" applyNumberFormat="1" applyFont="1" applyBorder="1" applyAlignment="1" applyProtection="1">
      <alignment vertical="center"/>
    </xf>
    <xf numFmtId="0" fontId="0" fillId="0" borderId="0" xfId="0" applyProtection="1">
      <protection locked="0"/>
    </xf>
    <xf numFmtId="0" fontId="12" fillId="3" borderId="0" xfId="0" applyFont="1" applyFill="1" applyAlignment="1">
      <alignment vertical="center"/>
    </xf>
    <xf numFmtId="0" fontId="13" fillId="3" borderId="0" xfId="0" applyFont="1" applyFill="1" applyAlignment="1">
      <alignment horizontal="left" vertical="center"/>
    </xf>
    <xf numFmtId="0" fontId="30" fillId="3" borderId="0" xfId="1" applyFont="1" applyFill="1" applyAlignment="1">
      <alignment vertical="center"/>
    </xf>
    <xf numFmtId="0" fontId="12"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18" fillId="0" borderId="0" xfId="0" applyFont="1" applyBorder="1" applyAlignment="1" applyProtection="1">
      <alignment horizontal="left" vertical="top"/>
      <protection locked="0"/>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0" fillId="0" borderId="0" xfId="0" applyFont="1" applyBorder="1" applyAlignment="1" applyProtection="1">
      <alignment horizontal="left" vertical="center"/>
    </xf>
    <xf numFmtId="4" fontId="23"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1"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8"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2"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3" fillId="0" borderId="0" xfId="0" applyNumberFormat="1" applyFont="1" applyAlignment="1" applyProtection="1"/>
    <xf numFmtId="166" fontId="33" fillId="0" borderId="16" xfId="0" applyNumberFormat="1" applyFont="1" applyBorder="1" applyAlignment="1" applyProtection="1"/>
    <xf numFmtId="166" fontId="33" fillId="0" borderId="17" xfId="0" applyNumberFormat="1" applyFont="1" applyBorder="1" applyAlignment="1" applyProtection="1"/>
    <xf numFmtId="4" fontId="34"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18" xfId="0" applyFont="1" applyBorder="1" applyAlignment="1" applyProtection="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35"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37" fillId="0" borderId="28" xfId="0" applyFont="1" applyBorder="1" applyAlignment="1" applyProtection="1">
      <alignment horizontal="center" vertical="center"/>
    </xf>
    <xf numFmtId="49" fontId="37" fillId="0" borderId="28" xfId="0" applyNumberFormat="1" applyFont="1" applyBorder="1" applyAlignment="1" applyProtection="1">
      <alignment horizontal="left" vertical="center" wrapText="1"/>
    </xf>
    <xf numFmtId="0" fontId="37" fillId="0" borderId="28" xfId="0" applyFont="1" applyBorder="1" applyAlignment="1" applyProtection="1">
      <alignment horizontal="left" vertical="center" wrapText="1"/>
    </xf>
    <xf numFmtId="0" fontId="37" fillId="0" borderId="28" xfId="0" applyFont="1" applyBorder="1" applyAlignment="1" applyProtection="1">
      <alignment horizontal="center" vertical="center" wrapText="1"/>
    </xf>
    <xf numFmtId="167" fontId="37" fillId="0" borderId="28" xfId="0" applyNumberFormat="1" applyFont="1" applyBorder="1" applyAlignment="1" applyProtection="1">
      <alignment vertical="center"/>
    </xf>
    <xf numFmtId="4" fontId="37" fillId="4" borderId="28" xfId="0" applyNumberFormat="1" applyFont="1" applyFill="1" applyBorder="1" applyAlignment="1" applyProtection="1">
      <alignment vertical="center"/>
      <protection locked="0"/>
    </xf>
    <xf numFmtId="4" fontId="37" fillId="0" borderId="28" xfId="0" applyNumberFormat="1" applyFont="1" applyBorder="1" applyAlignment="1" applyProtection="1">
      <alignment vertical="center"/>
    </xf>
    <xf numFmtId="0" fontId="37" fillId="0" borderId="5" xfId="0" applyFont="1" applyBorder="1" applyAlignment="1">
      <alignment vertical="center"/>
    </xf>
    <xf numFmtId="0" fontId="37" fillId="4" borderId="28"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36" fillId="0" borderId="0" xfId="0" applyFont="1" applyBorder="1" applyAlignment="1" applyProtection="1">
      <alignment vertical="center" wrapText="1"/>
    </xf>
    <xf numFmtId="0" fontId="8" fillId="0" borderId="23" xfId="0" applyFont="1" applyBorder="1" applyAlignment="1" applyProtection="1">
      <alignment vertical="center"/>
    </xf>
    <xf numFmtId="0" fontId="8" fillId="0" borderId="24" xfId="0" applyFont="1" applyBorder="1" applyAlignment="1" applyProtection="1">
      <alignment vertical="center"/>
    </xf>
    <xf numFmtId="0" fontId="8" fillId="0" borderId="25" xfId="0" applyFont="1" applyBorder="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38"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167" fontId="0" fillId="4" borderId="28" xfId="0" applyNumberFormat="1" applyFont="1" applyFill="1" applyBorder="1" applyAlignment="1" applyProtection="1">
      <alignment vertical="center"/>
      <protection locked="0"/>
    </xf>
    <xf numFmtId="0" fontId="5" fillId="0" borderId="0" xfId="0" applyFont="1" applyBorder="1" applyAlignment="1" applyProtection="1">
      <alignment horizontal="left"/>
    </xf>
    <xf numFmtId="4" fontId="5" fillId="0" borderId="0" xfId="0" applyNumberFormat="1" applyFont="1" applyBorder="1" applyAlignment="1" applyProtection="1"/>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0" xfId="0" applyAlignment="1" applyProtection="1">
      <alignment vertical="top"/>
      <protection locked="0"/>
    </xf>
    <xf numFmtId="0" fontId="39" fillId="0" borderId="29" xfId="0" applyFont="1" applyBorder="1" applyAlignment="1" applyProtection="1">
      <alignment vertical="center" wrapText="1"/>
      <protection locked="0"/>
    </xf>
    <xf numFmtId="0" fontId="39" fillId="0" borderId="30" xfId="0" applyFont="1" applyBorder="1" applyAlignment="1" applyProtection="1">
      <alignment vertical="center" wrapText="1"/>
      <protection locked="0"/>
    </xf>
    <xf numFmtId="0" fontId="39" fillId="0" borderId="31" xfId="0" applyFont="1" applyBorder="1" applyAlignment="1" applyProtection="1">
      <alignment vertical="center" wrapText="1"/>
      <protection locked="0"/>
    </xf>
    <xf numFmtId="0" fontId="39" fillId="0" borderId="32" xfId="0" applyFont="1" applyBorder="1" applyAlignment="1" applyProtection="1">
      <alignment horizontal="center" vertical="center" wrapText="1"/>
      <protection locked="0"/>
    </xf>
    <xf numFmtId="0" fontId="39" fillId="0" borderId="33" xfId="0" applyFont="1" applyBorder="1" applyAlignment="1" applyProtection="1">
      <alignment horizontal="center" vertical="center" wrapText="1"/>
      <protection locked="0"/>
    </xf>
    <xf numFmtId="0" fontId="39" fillId="0" borderId="32" xfId="0" applyFont="1" applyBorder="1" applyAlignment="1" applyProtection="1">
      <alignment vertical="center" wrapText="1"/>
      <protection locked="0"/>
    </xf>
    <xf numFmtId="0" fontId="39" fillId="0" borderId="33" xfId="0" applyFont="1" applyBorder="1" applyAlignment="1" applyProtection="1">
      <alignment vertical="center" wrapText="1"/>
      <protection locked="0"/>
    </xf>
    <xf numFmtId="0" fontId="41" fillId="0" borderId="1"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2" fillId="0" borderId="32" xfId="0" applyFont="1" applyBorder="1" applyAlignment="1" applyProtection="1">
      <alignment vertical="center" wrapText="1"/>
      <protection locked="0"/>
    </xf>
    <xf numFmtId="0" fontId="42" fillId="0" borderId="1" xfId="0" applyFont="1" applyBorder="1" applyAlignment="1" applyProtection="1">
      <alignment vertical="center" wrapText="1"/>
      <protection locked="0"/>
    </xf>
    <xf numFmtId="0" fontId="42" fillId="0" borderId="1" xfId="0" applyFont="1" applyBorder="1" applyAlignment="1" applyProtection="1">
      <alignment vertical="center"/>
      <protection locked="0"/>
    </xf>
    <xf numFmtId="0" fontId="42" fillId="0" borderId="1" xfId="0" applyFont="1" applyBorder="1" applyAlignment="1" applyProtection="1">
      <alignment horizontal="left" vertical="center"/>
      <protection locked="0"/>
    </xf>
    <xf numFmtId="49" fontId="42" fillId="0" borderId="1" xfId="0" applyNumberFormat="1" applyFont="1" applyBorder="1" applyAlignment="1" applyProtection="1">
      <alignment vertical="center" wrapText="1"/>
      <protection locked="0"/>
    </xf>
    <xf numFmtId="0" fontId="39" fillId="0" borderId="35" xfId="0" applyFont="1" applyBorder="1" applyAlignment="1" applyProtection="1">
      <alignment vertical="center" wrapText="1"/>
      <protection locked="0"/>
    </xf>
    <xf numFmtId="0" fontId="43" fillId="0" borderId="34" xfId="0" applyFont="1" applyBorder="1" applyAlignment="1" applyProtection="1">
      <alignment vertical="center" wrapText="1"/>
      <protection locked="0"/>
    </xf>
    <xf numFmtId="0" fontId="39" fillId="0" borderId="36" xfId="0" applyFont="1" applyBorder="1" applyAlignment="1" applyProtection="1">
      <alignment vertical="center" wrapText="1"/>
      <protection locked="0"/>
    </xf>
    <xf numFmtId="0" fontId="39" fillId="0" borderId="1" xfId="0" applyFont="1" applyBorder="1" applyAlignment="1" applyProtection="1">
      <alignment vertical="top"/>
      <protection locked="0"/>
    </xf>
    <xf numFmtId="0" fontId="39" fillId="0" borderId="0" xfId="0" applyFont="1" applyAlignment="1" applyProtection="1">
      <alignment vertical="top"/>
      <protection locked="0"/>
    </xf>
    <xf numFmtId="0" fontId="39" fillId="0" borderId="29" xfId="0" applyFont="1" applyBorder="1" applyAlignment="1" applyProtection="1">
      <alignment horizontal="left" vertical="center"/>
      <protection locked="0"/>
    </xf>
    <xf numFmtId="0" fontId="39" fillId="0" borderId="30" xfId="0"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0" borderId="32" xfId="0" applyFont="1" applyBorder="1" applyAlignment="1" applyProtection="1">
      <alignment horizontal="left" vertical="center"/>
      <protection locked="0"/>
    </xf>
    <xf numFmtId="0" fontId="39" fillId="0" borderId="33"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41" fillId="0" borderId="34" xfId="0" applyFont="1" applyBorder="1" applyAlignment="1" applyProtection="1">
      <alignment horizontal="center" vertical="center"/>
      <protection locked="0"/>
    </xf>
    <xf numFmtId="0" fontId="44" fillId="0" borderId="34"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1" xfId="0" applyFont="1" applyBorder="1" applyAlignment="1" applyProtection="1">
      <alignment horizontal="center" vertical="center"/>
      <protection locked="0"/>
    </xf>
    <xf numFmtId="0" fontId="42" fillId="0" borderId="32" xfId="0" applyFont="1" applyBorder="1" applyAlignment="1" applyProtection="1">
      <alignment horizontal="left" vertical="center"/>
      <protection locked="0"/>
    </xf>
    <xf numFmtId="0" fontId="42" fillId="2" borderId="1" xfId="0" applyFont="1" applyFill="1" applyBorder="1" applyAlignment="1" applyProtection="1">
      <alignment horizontal="left" vertical="center"/>
      <protection locked="0"/>
    </xf>
    <xf numFmtId="0" fontId="42" fillId="2" borderId="1" xfId="0" applyFont="1" applyFill="1" applyBorder="1" applyAlignment="1" applyProtection="1">
      <alignment horizontal="center" vertical="center"/>
      <protection locked="0"/>
    </xf>
    <xf numFmtId="0" fontId="39" fillId="0" borderId="35" xfId="0" applyFont="1" applyBorder="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39" fillId="0" borderId="1" xfId="0" applyFont="1" applyBorder="1" applyAlignment="1" applyProtection="1">
      <alignment horizontal="left" vertical="center" wrapText="1"/>
      <protection locked="0"/>
    </xf>
    <xf numFmtId="0" fontId="42" fillId="0" borderId="1" xfId="0" applyFont="1" applyBorder="1" applyAlignment="1" applyProtection="1">
      <alignment horizontal="center" vertical="center" wrapText="1"/>
      <protection locked="0"/>
    </xf>
    <xf numFmtId="0" fontId="39" fillId="0" borderId="29"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39" fillId="0" borderId="31"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protection locked="0"/>
    </xf>
    <xf numFmtId="0" fontId="42" fillId="0" borderId="35" xfId="0" applyFont="1" applyBorder="1" applyAlignment="1" applyProtection="1">
      <alignment horizontal="left" vertical="center" wrapText="1"/>
      <protection locked="0"/>
    </xf>
    <xf numFmtId="0" fontId="42" fillId="0" borderId="34" xfId="0" applyFont="1" applyBorder="1" applyAlignment="1" applyProtection="1">
      <alignment horizontal="left" vertical="center" wrapText="1"/>
      <protection locked="0"/>
    </xf>
    <xf numFmtId="0" fontId="42" fillId="0" borderId="36" xfId="0" applyFont="1" applyBorder="1" applyAlignment="1" applyProtection="1">
      <alignment horizontal="left" vertical="center" wrapText="1"/>
      <protection locked="0"/>
    </xf>
    <xf numFmtId="0" fontId="42" fillId="0" borderId="1" xfId="0" applyFont="1" applyBorder="1" applyAlignment="1" applyProtection="1">
      <alignment horizontal="left" vertical="top"/>
      <protection locked="0"/>
    </xf>
    <xf numFmtId="0" fontId="42" fillId="0" borderId="1" xfId="0" applyFont="1" applyBorder="1" applyAlignment="1" applyProtection="1">
      <alignment horizontal="center" vertical="top"/>
      <protection locked="0"/>
    </xf>
    <xf numFmtId="0" fontId="42" fillId="0" borderId="35"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4" fillId="0" borderId="0" xfId="0" applyFont="1" applyAlignment="1" applyProtection="1">
      <alignment vertical="center"/>
      <protection locked="0"/>
    </xf>
    <xf numFmtId="0" fontId="41" fillId="0" borderId="1" xfId="0" applyFont="1" applyBorder="1" applyAlignment="1" applyProtection="1">
      <alignment vertical="center"/>
      <protection locked="0"/>
    </xf>
    <xf numFmtId="0" fontId="44" fillId="0" borderId="34"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2"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1" fillId="0" borderId="34" xfId="0" applyFont="1" applyBorder="1" applyAlignment="1" applyProtection="1">
      <alignment horizontal="left"/>
      <protection locked="0"/>
    </xf>
    <xf numFmtId="0" fontId="44" fillId="0" borderId="34" xfId="0" applyFont="1" applyBorder="1" applyAlignment="1" applyProtection="1">
      <protection locked="0"/>
    </xf>
    <xf numFmtId="0" fontId="39" fillId="0" borderId="32" xfId="0" applyFont="1" applyBorder="1" applyAlignment="1" applyProtection="1">
      <alignment vertical="top"/>
      <protection locked="0"/>
    </xf>
    <xf numFmtId="0" fontId="39" fillId="0" borderId="33" xfId="0" applyFont="1" applyBorder="1" applyAlignment="1" applyProtection="1">
      <alignment vertical="top"/>
      <protection locked="0"/>
    </xf>
    <xf numFmtId="0" fontId="39" fillId="0" borderId="1" xfId="0" applyFont="1" applyBorder="1" applyAlignment="1" applyProtection="1">
      <alignment horizontal="center" vertical="center"/>
      <protection locked="0"/>
    </xf>
    <xf numFmtId="0" fontId="39" fillId="0" borderId="1" xfId="0" applyFont="1" applyBorder="1" applyAlignment="1" applyProtection="1">
      <alignment horizontal="left" vertical="top"/>
      <protection locked="0"/>
    </xf>
    <xf numFmtId="0" fontId="39" fillId="0" borderId="35" xfId="0" applyFont="1" applyBorder="1" applyAlignment="1" applyProtection="1">
      <alignment vertical="top"/>
      <protection locked="0"/>
    </xf>
    <xf numFmtId="0" fontId="39" fillId="0" borderId="34" xfId="0" applyFont="1" applyBorder="1" applyAlignment="1" applyProtection="1">
      <alignment vertical="top"/>
      <protection locked="0"/>
    </xf>
    <xf numFmtId="0" fontId="39" fillId="0" borderId="36" xfId="0" applyFont="1" applyBorder="1" applyAlignment="1" applyProtection="1">
      <alignment vertical="top"/>
      <protection locked="0"/>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0" fillId="0" borderId="0" xfId="0"/>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19"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19" fillId="0" borderId="0" xfId="0" applyFont="1" applyAlignment="1">
      <alignment horizontal="left" vertical="top" wrapText="1"/>
    </xf>
    <xf numFmtId="0" fontId="19"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0"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0" fillId="0" borderId="0" xfId="0" applyFont="1" applyAlignment="1" applyProtection="1">
      <alignment vertical="center"/>
    </xf>
    <xf numFmtId="0" fontId="30" fillId="3" borderId="0" xfId="1" applyFont="1" applyFill="1" applyAlignment="1">
      <alignment vertical="center"/>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42" fillId="0" borderId="1"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0" fontId="41" fillId="0" borderId="34" xfId="0" applyFont="1" applyBorder="1" applyAlignment="1" applyProtection="1">
      <alignment horizontal="left" wrapText="1"/>
      <protection locked="0"/>
    </xf>
    <xf numFmtId="0" fontId="42" fillId="0" borderId="1" xfId="0" applyFont="1" applyBorder="1" applyAlignment="1" applyProtection="1">
      <alignment horizontal="left" vertical="center"/>
      <protection locked="0"/>
    </xf>
    <xf numFmtId="49" fontId="42" fillId="0" borderId="1" xfId="0" applyNumberFormat="1" applyFont="1" applyBorder="1" applyAlignment="1" applyProtection="1">
      <alignment horizontal="left" vertical="center" wrapText="1"/>
      <protection locked="0"/>
    </xf>
    <xf numFmtId="0" fontId="40" fillId="0" borderId="1" xfId="0" applyFont="1" applyBorder="1" applyAlignment="1" applyProtection="1">
      <alignment horizontal="center" vertical="center"/>
      <protection locked="0"/>
    </xf>
    <xf numFmtId="0" fontId="41" fillId="0" borderId="34" xfId="0" applyFont="1" applyBorder="1" applyAlignment="1" applyProtection="1">
      <alignment horizontal="left"/>
      <protection locked="0"/>
    </xf>
    <xf numFmtId="0" fontId="42" fillId="0" borderId="1" xfId="0" applyFont="1" applyBorder="1" applyAlignment="1" applyProtection="1">
      <alignment horizontal="left" vertical="top"/>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3"/>
  <sheetViews>
    <sheetView showGridLines="0" tabSelected="1"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20" t="s">
        <v>4</v>
      </c>
      <c r="BB1" s="20" t="s">
        <v>5</v>
      </c>
      <c r="BC1" s="19"/>
      <c r="BD1" s="19"/>
      <c r="BE1" s="19"/>
      <c r="BF1" s="19"/>
      <c r="BG1" s="19"/>
      <c r="BH1" s="19"/>
      <c r="BI1" s="19"/>
      <c r="BJ1" s="19"/>
      <c r="BK1" s="19"/>
      <c r="BL1" s="19"/>
      <c r="BM1" s="19"/>
      <c r="BN1" s="19"/>
      <c r="BO1" s="19"/>
      <c r="BP1" s="19"/>
      <c r="BQ1" s="19"/>
      <c r="BR1" s="19"/>
      <c r="BT1" s="21" t="s">
        <v>6</v>
      </c>
      <c r="BU1" s="21" t="s">
        <v>6</v>
      </c>
      <c r="BV1" s="21" t="s">
        <v>7</v>
      </c>
    </row>
    <row r="2" spans="1:74" ht="36.950000000000003" customHeight="1">
      <c r="AR2" s="335"/>
      <c r="AS2" s="335"/>
      <c r="AT2" s="335"/>
      <c r="AU2" s="335"/>
      <c r="AV2" s="335"/>
      <c r="AW2" s="335"/>
      <c r="AX2" s="335"/>
      <c r="AY2" s="335"/>
      <c r="AZ2" s="335"/>
      <c r="BA2" s="335"/>
      <c r="BB2" s="335"/>
      <c r="BC2" s="335"/>
      <c r="BD2" s="335"/>
      <c r="BE2" s="335"/>
      <c r="BS2" s="22" t="s">
        <v>8</v>
      </c>
      <c r="BT2" s="22" t="s">
        <v>9</v>
      </c>
    </row>
    <row r="3" spans="1:74" ht="6.95" customHeight="1">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5"/>
      <c r="BS3" s="22" t="s">
        <v>8</v>
      </c>
      <c r="BT3" s="22" t="s">
        <v>10</v>
      </c>
    </row>
    <row r="4" spans="1:74" ht="36.950000000000003" customHeight="1">
      <c r="B4" s="26"/>
      <c r="C4" s="27"/>
      <c r="D4" s="28" t="s">
        <v>11</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9"/>
      <c r="AS4" s="30" t="s">
        <v>12</v>
      </c>
      <c r="BE4" s="31" t="s">
        <v>13</v>
      </c>
      <c r="BS4" s="22" t="s">
        <v>14</v>
      </c>
    </row>
    <row r="5" spans="1:74" ht="14.45" customHeight="1">
      <c r="B5" s="26"/>
      <c r="C5" s="27"/>
      <c r="D5" s="32" t="s">
        <v>15</v>
      </c>
      <c r="E5" s="27"/>
      <c r="F5" s="27"/>
      <c r="G5" s="27"/>
      <c r="H5" s="27"/>
      <c r="I5" s="27"/>
      <c r="J5" s="27"/>
      <c r="K5" s="362" t="s">
        <v>16</v>
      </c>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27"/>
      <c r="AQ5" s="29"/>
      <c r="BE5" s="360" t="s">
        <v>17</v>
      </c>
      <c r="BS5" s="22" t="s">
        <v>8</v>
      </c>
    </row>
    <row r="6" spans="1:74" ht="36.950000000000003" customHeight="1">
      <c r="B6" s="26"/>
      <c r="C6" s="27"/>
      <c r="D6" s="34" t="s">
        <v>18</v>
      </c>
      <c r="E6" s="27"/>
      <c r="F6" s="27"/>
      <c r="G6" s="27"/>
      <c r="H6" s="27"/>
      <c r="I6" s="27"/>
      <c r="J6" s="27"/>
      <c r="K6" s="364" t="s">
        <v>19</v>
      </c>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27"/>
      <c r="AQ6" s="29"/>
      <c r="BE6" s="361"/>
      <c r="BS6" s="22" t="s">
        <v>8</v>
      </c>
    </row>
    <row r="7" spans="1:74" ht="14.45" customHeight="1">
      <c r="B7" s="26"/>
      <c r="C7" s="27"/>
      <c r="D7" s="35" t="s">
        <v>20</v>
      </c>
      <c r="E7" s="27"/>
      <c r="F7" s="27"/>
      <c r="G7" s="27"/>
      <c r="H7" s="27"/>
      <c r="I7" s="27"/>
      <c r="J7" s="27"/>
      <c r="K7" s="33" t="s">
        <v>21</v>
      </c>
      <c r="L7" s="27"/>
      <c r="M7" s="27"/>
      <c r="N7" s="27"/>
      <c r="O7" s="27"/>
      <c r="P7" s="27"/>
      <c r="Q7" s="27"/>
      <c r="R7" s="27"/>
      <c r="S7" s="27"/>
      <c r="T7" s="27"/>
      <c r="U7" s="27"/>
      <c r="V7" s="27"/>
      <c r="W7" s="27"/>
      <c r="X7" s="27"/>
      <c r="Y7" s="27"/>
      <c r="Z7" s="27"/>
      <c r="AA7" s="27"/>
      <c r="AB7" s="27"/>
      <c r="AC7" s="27"/>
      <c r="AD7" s="27"/>
      <c r="AE7" s="27"/>
      <c r="AF7" s="27"/>
      <c r="AG7" s="27"/>
      <c r="AH7" s="27"/>
      <c r="AI7" s="27"/>
      <c r="AJ7" s="27"/>
      <c r="AK7" s="35" t="s">
        <v>22</v>
      </c>
      <c r="AL7" s="27"/>
      <c r="AM7" s="27"/>
      <c r="AN7" s="33" t="s">
        <v>23</v>
      </c>
      <c r="AO7" s="27"/>
      <c r="AP7" s="27"/>
      <c r="AQ7" s="29"/>
      <c r="BE7" s="361"/>
      <c r="BS7" s="22" t="s">
        <v>8</v>
      </c>
    </row>
    <row r="8" spans="1:74" ht="14.45" customHeight="1">
      <c r="B8" s="26"/>
      <c r="C8" s="27"/>
      <c r="D8" s="35" t="s">
        <v>24</v>
      </c>
      <c r="E8" s="27"/>
      <c r="F8" s="27"/>
      <c r="G8" s="27"/>
      <c r="H8" s="27"/>
      <c r="I8" s="27"/>
      <c r="J8" s="27"/>
      <c r="K8" s="33" t="s">
        <v>25</v>
      </c>
      <c r="L8" s="27"/>
      <c r="M8" s="27"/>
      <c r="N8" s="27"/>
      <c r="O8" s="27"/>
      <c r="P8" s="27"/>
      <c r="Q8" s="27"/>
      <c r="R8" s="27"/>
      <c r="S8" s="27"/>
      <c r="T8" s="27"/>
      <c r="U8" s="27"/>
      <c r="V8" s="27"/>
      <c r="W8" s="27"/>
      <c r="X8" s="27"/>
      <c r="Y8" s="27"/>
      <c r="Z8" s="27"/>
      <c r="AA8" s="27"/>
      <c r="AB8" s="27"/>
      <c r="AC8" s="27"/>
      <c r="AD8" s="27"/>
      <c r="AE8" s="27"/>
      <c r="AF8" s="27"/>
      <c r="AG8" s="27"/>
      <c r="AH8" s="27"/>
      <c r="AI8" s="27"/>
      <c r="AJ8" s="27"/>
      <c r="AK8" s="35" t="s">
        <v>26</v>
      </c>
      <c r="AL8" s="27"/>
      <c r="AM8" s="27"/>
      <c r="AN8" s="36" t="s">
        <v>27</v>
      </c>
      <c r="AO8" s="27"/>
      <c r="AP8" s="27"/>
      <c r="AQ8" s="29"/>
      <c r="BE8" s="361"/>
      <c r="BS8" s="22" t="s">
        <v>8</v>
      </c>
    </row>
    <row r="9" spans="1:74" ht="29.25" customHeight="1">
      <c r="B9" s="26"/>
      <c r="C9" s="27"/>
      <c r="D9" s="32" t="s">
        <v>28</v>
      </c>
      <c r="E9" s="27"/>
      <c r="F9" s="27"/>
      <c r="G9" s="27"/>
      <c r="H9" s="27"/>
      <c r="I9" s="27"/>
      <c r="J9" s="27"/>
      <c r="K9" s="37" t="s">
        <v>29</v>
      </c>
      <c r="L9" s="27"/>
      <c r="M9" s="27"/>
      <c r="N9" s="27"/>
      <c r="O9" s="27"/>
      <c r="P9" s="27"/>
      <c r="Q9" s="27"/>
      <c r="R9" s="27"/>
      <c r="S9" s="27"/>
      <c r="T9" s="27"/>
      <c r="U9" s="27"/>
      <c r="V9" s="27"/>
      <c r="W9" s="27"/>
      <c r="X9" s="27"/>
      <c r="Y9" s="27"/>
      <c r="Z9" s="27"/>
      <c r="AA9" s="27"/>
      <c r="AB9" s="27"/>
      <c r="AC9" s="27"/>
      <c r="AD9" s="27"/>
      <c r="AE9" s="27"/>
      <c r="AF9" s="27"/>
      <c r="AG9" s="27"/>
      <c r="AH9" s="27"/>
      <c r="AI9" s="27"/>
      <c r="AJ9" s="27"/>
      <c r="AK9" s="32" t="s">
        <v>30</v>
      </c>
      <c r="AL9" s="27"/>
      <c r="AM9" s="27"/>
      <c r="AN9" s="37" t="s">
        <v>31</v>
      </c>
      <c r="AO9" s="27"/>
      <c r="AP9" s="27"/>
      <c r="AQ9" s="29"/>
      <c r="BE9" s="361"/>
      <c r="BS9" s="22" t="s">
        <v>8</v>
      </c>
    </row>
    <row r="10" spans="1:74" ht="14.45" customHeight="1">
      <c r="B10" s="26"/>
      <c r="C10" s="27"/>
      <c r="D10" s="35" t="s">
        <v>32</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35" t="s">
        <v>33</v>
      </c>
      <c r="AL10" s="27"/>
      <c r="AM10" s="27"/>
      <c r="AN10" s="33" t="s">
        <v>34</v>
      </c>
      <c r="AO10" s="27"/>
      <c r="AP10" s="27"/>
      <c r="AQ10" s="29"/>
      <c r="BE10" s="361"/>
      <c r="BS10" s="22" t="s">
        <v>8</v>
      </c>
    </row>
    <row r="11" spans="1:74" ht="18.399999999999999" customHeight="1">
      <c r="B11" s="26"/>
      <c r="C11" s="27"/>
      <c r="D11" s="27"/>
      <c r="E11" s="33" t="s">
        <v>35</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35" t="s">
        <v>36</v>
      </c>
      <c r="AL11" s="27"/>
      <c r="AM11" s="27"/>
      <c r="AN11" s="33" t="s">
        <v>37</v>
      </c>
      <c r="AO11" s="27"/>
      <c r="AP11" s="27"/>
      <c r="AQ11" s="29"/>
      <c r="BE11" s="361"/>
      <c r="BS11" s="22" t="s">
        <v>8</v>
      </c>
    </row>
    <row r="12" spans="1:74" ht="6.95" customHeight="1">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9"/>
      <c r="BE12" s="361"/>
      <c r="BS12" s="22" t="s">
        <v>8</v>
      </c>
    </row>
    <row r="13" spans="1:74" ht="14.45" customHeight="1">
      <c r="B13" s="26"/>
      <c r="C13" s="27"/>
      <c r="D13" s="35" t="s">
        <v>38</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35" t="s">
        <v>33</v>
      </c>
      <c r="AL13" s="27"/>
      <c r="AM13" s="27"/>
      <c r="AN13" s="38" t="s">
        <v>39</v>
      </c>
      <c r="AO13" s="27"/>
      <c r="AP13" s="27"/>
      <c r="AQ13" s="29"/>
      <c r="BE13" s="361"/>
      <c r="BS13" s="22" t="s">
        <v>8</v>
      </c>
    </row>
    <row r="14" spans="1:74" ht="15">
      <c r="B14" s="26"/>
      <c r="C14" s="27"/>
      <c r="D14" s="27"/>
      <c r="E14" s="365" t="s">
        <v>39</v>
      </c>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5" t="s">
        <v>36</v>
      </c>
      <c r="AL14" s="27"/>
      <c r="AM14" s="27"/>
      <c r="AN14" s="38" t="s">
        <v>39</v>
      </c>
      <c r="AO14" s="27"/>
      <c r="AP14" s="27"/>
      <c r="AQ14" s="29"/>
      <c r="BE14" s="361"/>
      <c r="BS14" s="22" t="s">
        <v>8</v>
      </c>
    </row>
    <row r="15" spans="1:74" ht="6.95" customHeight="1">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9"/>
      <c r="BE15" s="361"/>
      <c r="BS15" s="22" t="s">
        <v>6</v>
      </c>
    </row>
    <row r="16" spans="1:74" ht="14.45" customHeight="1">
      <c r="B16" s="26"/>
      <c r="C16" s="27"/>
      <c r="D16" s="35" t="s">
        <v>40</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35" t="s">
        <v>33</v>
      </c>
      <c r="AL16" s="27"/>
      <c r="AM16" s="27"/>
      <c r="AN16" s="33" t="s">
        <v>41</v>
      </c>
      <c r="AO16" s="27"/>
      <c r="AP16" s="27"/>
      <c r="AQ16" s="29"/>
      <c r="BE16" s="361"/>
      <c r="BS16" s="22" t="s">
        <v>6</v>
      </c>
    </row>
    <row r="17" spans="2:71" ht="18.399999999999999" customHeight="1">
      <c r="B17" s="26"/>
      <c r="C17" s="27"/>
      <c r="D17" s="27"/>
      <c r="E17" s="33" t="s">
        <v>42</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35" t="s">
        <v>36</v>
      </c>
      <c r="AL17" s="27"/>
      <c r="AM17" s="27"/>
      <c r="AN17" s="33" t="s">
        <v>43</v>
      </c>
      <c r="AO17" s="27"/>
      <c r="AP17" s="27"/>
      <c r="AQ17" s="29"/>
      <c r="BE17" s="361"/>
      <c r="BS17" s="22" t="s">
        <v>44</v>
      </c>
    </row>
    <row r="18" spans="2:71" ht="6.95" customHeight="1">
      <c r="B18" s="26"/>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9"/>
      <c r="BE18" s="361"/>
      <c r="BS18" s="22" t="s">
        <v>8</v>
      </c>
    </row>
    <row r="19" spans="2:71" ht="14.45" customHeight="1">
      <c r="B19" s="26"/>
      <c r="C19" s="27"/>
      <c r="D19" s="35" t="s">
        <v>45</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9"/>
      <c r="BE19" s="361"/>
      <c r="BS19" s="22" t="s">
        <v>8</v>
      </c>
    </row>
    <row r="20" spans="2:71" ht="48.75" customHeight="1">
      <c r="B20" s="26"/>
      <c r="C20" s="27"/>
      <c r="D20" s="27"/>
      <c r="E20" s="367" t="s">
        <v>46</v>
      </c>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27"/>
      <c r="AP20" s="27"/>
      <c r="AQ20" s="29"/>
      <c r="BE20" s="361"/>
      <c r="BS20" s="22" t="s">
        <v>6</v>
      </c>
    </row>
    <row r="21" spans="2:71" ht="6.95" customHeight="1">
      <c r="B21" s="26"/>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9"/>
      <c r="BE21" s="361"/>
    </row>
    <row r="22" spans="2:71" ht="6.95" customHeight="1">
      <c r="B22" s="26"/>
      <c r="C22" s="27"/>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7"/>
      <c r="AQ22" s="29"/>
      <c r="BE22" s="361"/>
    </row>
    <row r="23" spans="2:71" s="1" customFormat="1" ht="25.9" customHeight="1">
      <c r="B23" s="40"/>
      <c r="C23" s="41"/>
      <c r="D23" s="42" t="s">
        <v>47</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68">
        <f>ROUND(AG51,2)</f>
        <v>0</v>
      </c>
      <c r="AL23" s="369"/>
      <c r="AM23" s="369"/>
      <c r="AN23" s="369"/>
      <c r="AO23" s="369"/>
      <c r="AP23" s="41"/>
      <c r="AQ23" s="44"/>
      <c r="BE23" s="361"/>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61"/>
    </row>
    <row r="25" spans="2:71" s="1" customFormat="1">
      <c r="B25" s="40"/>
      <c r="C25" s="41"/>
      <c r="D25" s="41"/>
      <c r="E25" s="41"/>
      <c r="F25" s="41"/>
      <c r="G25" s="41"/>
      <c r="H25" s="41"/>
      <c r="I25" s="41"/>
      <c r="J25" s="41"/>
      <c r="K25" s="41"/>
      <c r="L25" s="370" t="s">
        <v>48</v>
      </c>
      <c r="M25" s="370"/>
      <c r="N25" s="370"/>
      <c r="O25" s="370"/>
      <c r="P25" s="41"/>
      <c r="Q25" s="41"/>
      <c r="R25" s="41"/>
      <c r="S25" s="41"/>
      <c r="T25" s="41"/>
      <c r="U25" s="41"/>
      <c r="V25" s="41"/>
      <c r="W25" s="370" t="s">
        <v>49</v>
      </c>
      <c r="X25" s="370"/>
      <c r="Y25" s="370"/>
      <c r="Z25" s="370"/>
      <c r="AA25" s="370"/>
      <c r="AB25" s="370"/>
      <c r="AC25" s="370"/>
      <c r="AD25" s="370"/>
      <c r="AE25" s="370"/>
      <c r="AF25" s="41"/>
      <c r="AG25" s="41"/>
      <c r="AH25" s="41"/>
      <c r="AI25" s="41"/>
      <c r="AJ25" s="41"/>
      <c r="AK25" s="370" t="s">
        <v>50</v>
      </c>
      <c r="AL25" s="370"/>
      <c r="AM25" s="370"/>
      <c r="AN25" s="370"/>
      <c r="AO25" s="370"/>
      <c r="AP25" s="41"/>
      <c r="AQ25" s="44"/>
      <c r="BE25" s="361"/>
    </row>
    <row r="26" spans="2:71" s="2" customFormat="1" ht="14.45" customHeight="1">
      <c r="B26" s="46"/>
      <c r="C26" s="47"/>
      <c r="D26" s="48" t="s">
        <v>51</v>
      </c>
      <c r="E26" s="47"/>
      <c r="F26" s="48" t="s">
        <v>52</v>
      </c>
      <c r="G26" s="47"/>
      <c r="H26" s="47"/>
      <c r="I26" s="47"/>
      <c r="J26" s="47"/>
      <c r="K26" s="47"/>
      <c r="L26" s="353">
        <v>0.21</v>
      </c>
      <c r="M26" s="354"/>
      <c r="N26" s="354"/>
      <c r="O26" s="354"/>
      <c r="P26" s="47"/>
      <c r="Q26" s="47"/>
      <c r="R26" s="47"/>
      <c r="S26" s="47"/>
      <c r="T26" s="47"/>
      <c r="U26" s="47"/>
      <c r="V26" s="47"/>
      <c r="W26" s="355">
        <f>ROUND(AZ51,2)</f>
        <v>0</v>
      </c>
      <c r="X26" s="354"/>
      <c r="Y26" s="354"/>
      <c r="Z26" s="354"/>
      <c r="AA26" s="354"/>
      <c r="AB26" s="354"/>
      <c r="AC26" s="354"/>
      <c r="AD26" s="354"/>
      <c r="AE26" s="354"/>
      <c r="AF26" s="47"/>
      <c r="AG26" s="47"/>
      <c r="AH26" s="47"/>
      <c r="AI26" s="47"/>
      <c r="AJ26" s="47"/>
      <c r="AK26" s="355">
        <f>ROUND(AV51,2)</f>
        <v>0</v>
      </c>
      <c r="AL26" s="354"/>
      <c r="AM26" s="354"/>
      <c r="AN26" s="354"/>
      <c r="AO26" s="354"/>
      <c r="AP26" s="47"/>
      <c r="AQ26" s="49"/>
      <c r="BE26" s="361"/>
    </row>
    <row r="27" spans="2:71" s="2" customFormat="1" ht="14.45" customHeight="1">
      <c r="B27" s="46"/>
      <c r="C27" s="47"/>
      <c r="D27" s="47"/>
      <c r="E27" s="47"/>
      <c r="F27" s="48" t="s">
        <v>53</v>
      </c>
      <c r="G27" s="47"/>
      <c r="H27" s="47"/>
      <c r="I27" s="47"/>
      <c r="J27" s="47"/>
      <c r="K27" s="47"/>
      <c r="L27" s="353">
        <v>0.15</v>
      </c>
      <c r="M27" s="354"/>
      <c r="N27" s="354"/>
      <c r="O27" s="354"/>
      <c r="P27" s="47"/>
      <c r="Q27" s="47"/>
      <c r="R27" s="47"/>
      <c r="S27" s="47"/>
      <c r="T27" s="47"/>
      <c r="U27" s="47"/>
      <c r="V27" s="47"/>
      <c r="W27" s="355">
        <f>ROUND(BA51,2)</f>
        <v>0</v>
      </c>
      <c r="X27" s="354"/>
      <c r="Y27" s="354"/>
      <c r="Z27" s="354"/>
      <c r="AA27" s="354"/>
      <c r="AB27" s="354"/>
      <c r="AC27" s="354"/>
      <c r="AD27" s="354"/>
      <c r="AE27" s="354"/>
      <c r="AF27" s="47"/>
      <c r="AG27" s="47"/>
      <c r="AH27" s="47"/>
      <c r="AI27" s="47"/>
      <c r="AJ27" s="47"/>
      <c r="AK27" s="355">
        <f>ROUND(AW51,2)</f>
        <v>0</v>
      </c>
      <c r="AL27" s="354"/>
      <c r="AM27" s="354"/>
      <c r="AN27" s="354"/>
      <c r="AO27" s="354"/>
      <c r="AP27" s="47"/>
      <c r="AQ27" s="49"/>
      <c r="BE27" s="361"/>
    </row>
    <row r="28" spans="2:71" s="2" customFormat="1" ht="14.45" hidden="1" customHeight="1">
      <c r="B28" s="46"/>
      <c r="C28" s="47"/>
      <c r="D28" s="47"/>
      <c r="E28" s="47"/>
      <c r="F28" s="48" t="s">
        <v>54</v>
      </c>
      <c r="G28" s="47"/>
      <c r="H28" s="47"/>
      <c r="I28" s="47"/>
      <c r="J28" s="47"/>
      <c r="K28" s="47"/>
      <c r="L28" s="353">
        <v>0.21</v>
      </c>
      <c r="M28" s="354"/>
      <c r="N28" s="354"/>
      <c r="O28" s="354"/>
      <c r="P28" s="47"/>
      <c r="Q28" s="47"/>
      <c r="R28" s="47"/>
      <c r="S28" s="47"/>
      <c r="T28" s="47"/>
      <c r="U28" s="47"/>
      <c r="V28" s="47"/>
      <c r="W28" s="355">
        <f>ROUND(BB51,2)</f>
        <v>0</v>
      </c>
      <c r="X28" s="354"/>
      <c r="Y28" s="354"/>
      <c r="Z28" s="354"/>
      <c r="AA28" s="354"/>
      <c r="AB28" s="354"/>
      <c r="AC28" s="354"/>
      <c r="AD28" s="354"/>
      <c r="AE28" s="354"/>
      <c r="AF28" s="47"/>
      <c r="AG28" s="47"/>
      <c r="AH28" s="47"/>
      <c r="AI28" s="47"/>
      <c r="AJ28" s="47"/>
      <c r="AK28" s="355">
        <v>0</v>
      </c>
      <c r="AL28" s="354"/>
      <c r="AM28" s="354"/>
      <c r="AN28" s="354"/>
      <c r="AO28" s="354"/>
      <c r="AP28" s="47"/>
      <c r="AQ28" s="49"/>
      <c r="BE28" s="361"/>
    </row>
    <row r="29" spans="2:71" s="2" customFormat="1" ht="14.45" hidden="1" customHeight="1">
      <c r="B29" s="46"/>
      <c r="C29" s="47"/>
      <c r="D29" s="47"/>
      <c r="E29" s="47"/>
      <c r="F29" s="48" t="s">
        <v>55</v>
      </c>
      <c r="G29" s="47"/>
      <c r="H29" s="47"/>
      <c r="I29" s="47"/>
      <c r="J29" s="47"/>
      <c r="K29" s="47"/>
      <c r="L29" s="353">
        <v>0.15</v>
      </c>
      <c r="M29" s="354"/>
      <c r="N29" s="354"/>
      <c r="O29" s="354"/>
      <c r="P29" s="47"/>
      <c r="Q29" s="47"/>
      <c r="R29" s="47"/>
      <c r="S29" s="47"/>
      <c r="T29" s="47"/>
      <c r="U29" s="47"/>
      <c r="V29" s="47"/>
      <c r="W29" s="355">
        <f>ROUND(BC51,2)</f>
        <v>0</v>
      </c>
      <c r="X29" s="354"/>
      <c r="Y29" s="354"/>
      <c r="Z29" s="354"/>
      <c r="AA29" s="354"/>
      <c r="AB29" s="354"/>
      <c r="AC29" s="354"/>
      <c r="AD29" s="354"/>
      <c r="AE29" s="354"/>
      <c r="AF29" s="47"/>
      <c r="AG29" s="47"/>
      <c r="AH29" s="47"/>
      <c r="AI29" s="47"/>
      <c r="AJ29" s="47"/>
      <c r="AK29" s="355">
        <v>0</v>
      </c>
      <c r="AL29" s="354"/>
      <c r="AM29" s="354"/>
      <c r="AN29" s="354"/>
      <c r="AO29" s="354"/>
      <c r="AP29" s="47"/>
      <c r="AQ29" s="49"/>
      <c r="BE29" s="361"/>
    </row>
    <row r="30" spans="2:71" s="2" customFormat="1" ht="14.45" hidden="1" customHeight="1">
      <c r="B30" s="46"/>
      <c r="C30" s="47"/>
      <c r="D30" s="47"/>
      <c r="E30" s="47"/>
      <c r="F30" s="48" t="s">
        <v>56</v>
      </c>
      <c r="G30" s="47"/>
      <c r="H30" s="47"/>
      <c r="I30" s="47"/>
      <c r="J30" s="47"/>
      <c r="K30" s="47"/>
      <c r="L30" s="353">
        <v>0</v>
      </c>
      <c r="M30" s="354"/>
      <c r="N30" s="354"/>
      <c r="O30" s="354"/>
      <c r="P30" s="47"/>
      <c r="Q30" s="47"/>
      <c r="R30" s="47"/>
      <c r="S30" s="47"/>
      <c r="T30" s="47"/>
      <c r="U30" s="47"/>
      <c r="V30" s="47"/>
      <c r="W30" s="355">
        <f>ROUND(BD51,2)</f>
        <v>0</v>
      </c>
      <c r="X30" s="354"/>
      <c r="Y30" s="354"/>
      <c r="Z30" s="354"/>
      <c r="AA30" s="354"/>
      <c r="AB30" s="354"/>
      <c r="AC30" s="354"/>
      <c r="AD30" s="354"/>
      <c r="AE30" s="354"/>
      <c r="AF30" s="47"/>
      <c r="AG30" s="47"/>
      <c r="AH30" s="47"/>
      <c r="AI30" s="47"/>
      <c r="AJ30" s="47"/>
      <c r="AK30" s="355">
        <v>0</v>
      </c>
      <c r="AL30" s="354"/>
      <c r="AM30" s="354"/>
      <c r="AN30" s="354"/>
      <c r="AO30" s="354"/>
      <c r="AP30" s="47"/>
      <c r="AQ30" s="49"/>
      <c r="BE30" s="361"/>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61"/>
    </row>
    <row r="32" spans="2:71" s="1" customFormat="1" ht="25.9" customHeight="1">
      <c r="B32" s="40"/>
      <c r="C32" s="50"/>
      <c r="D32" s="51" t="s">
        <v>57</v>
      </c>
      <c r="E32" s="52"/>
      <c r="F32" s="52"/>
      <c r="G32" s="52"/>
      <c r="H32" s="52"/>
      <c r="I32" s="52"/>
      <c r="J32" s="52"/>
      <c r="K32" s="52"/>
      <c r="L32" s="52"/>
      <c r="M32" s="52"/>
      <c r="N32" s="52"/>
      <c r="O32" s="52"/>
      <c r="P32" s="52"/>
      <c r="Q32" s="52"/>
      <c r="R32" s="52"/>
      <c r="S32" s="52"/>
      <c r="T32" s="53" t="s">
        <v>58</v>
      </c>
      <c r="U32" s="52"/>
      <c r="V32" s="52"/>
      <c r="W32" s="52"/>
      <c r="X32" s="356" t="s">
        <v>59</v>
      </c>
      <c r="Y32" s="357"/>
      <c r="Z32" s="357"/>
      <c r="AA32" s="357"/>
      <c r="AB32" s="357"/>
      <c r="AC32" s="52"/>
      <c r="AD32" s="52"/>
      <c r="AE32" s="52"/>
      <c r="AF32" s="52"/>
      <c r="AG32" s="52"/>
      <c r="AH32" s="52"/>
      <c r="AI32" s="52"/>
      <c r="AJ32" s="52"/>
      <c r="AK32" s="358">
        <f>SUM(AK23:AK30)</f>
        <v>0</v>
      </c>
      <c r="AL32" s="357"/>
      <c r="AM32" s="357"/>
      <c r="AN32" s="357"/>
      <c r="AO32" s="359"/>
      <c r="AP32" s="50"/>
      <c r="AQ32" s="54"/>
      <c r="BE32" s="361"/>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60</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17-0041</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39" t="str">
        <f>K6</f>
        <v>COH KLATOVY - úpravy objektu č.p. 782/III</v>
      </c>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ht="15">
      <c r="B44" s="40"/>
      <c r="C44" s="64" t="s">
        <v>24</v>
      </c>
      <c r="D44" s="62"/>
      <c r="E44" s="62"/>
      <c r="F44" s="62"/>
      <c r="G44" s="62"/>
      <c r="H44" s="62"/>
      <c r="I44" s="62"/>
      <c r="J44" s="62"/>
      <c r="K44" s="62"/>
      <c r="L44" s="71" t="str">
        <f>IF(K8="","",K8)</f>
        <v>Klatovy</v>
      </c>
      <c r="M44" s="62"/>
      <c r="N44" s="62"/>
      <c r="O44" s="62"/>
      <c r="P44" s="62"/>
      <c r="Q44" s="62"/>
      <c r="R44" s="62"/>
      <c r="S44" s="62"/>
      <c r="T44" s="62"/>
      <c r="U44" s="62"/>
      <c r="V44" s="62"/>
      <c r="W44" s="62"/>
      <c r="X44" s="62"/>
      <c r="Y44" s="62"/>
      <c r="Z44" s="62"/>
      <c r="AA44" s="62"/>
      <c r="AB44" s="62"/>
      <c r="AC44" s="62"/>
      <c r="AD44" s="62"/>
      <c r="AE44" s="62"/>
      <c r="AF44" s="62"/>
      <c r="AG44" s="62"/>
      <c r="AH44" s="62"/>
      <c r="AI44" s="64" t="s">
        <v>26</v>
      </c>
      <c r="AJ44" s="62"/>
      <c r="AK44" s="62"/>
      <c r="AL44" s="62"/>
      <c r="AM44" s="341" t="str">
        <f>IF(AN8= "","",AN8)</f>
        <v>21.04.2017</v>
      </c>
      <c r="AN44" s="341"/>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ht="15">
      <c r="B46" s="40"/>
      <c r="C46" s="64" t="s">
        <v>32</v>
      </c>
      <c r="D46" s="62"/>
      <c r="E46" s="62"/>
      <c r="F46" s="62"/>
      <c r="G46" s="62"/>
      <c r="H46" s="62"/>
      <c r="I46" s="62"/>
      <c r="J46" s="62"/>
      <c r="K46" s="62"/>
      <c r="L46" s="65" t="str">
        <f>IF(E11= "","",E11)</f>
        <v>Město Klatovy, nám. Míru č.p.62/1, 339 01 Klatovy</v>
      </c>
      <c r="M46" s="62"/>
      <c r="N46" s="62"/>
      <c r="O46" s="62"/>
      <c r="P46" s="62"/>
      <c r="Q46" s="62"/>
      <c r="R46" s="62"/>
      <c r="S46" s="62"/>
      <c r="T46" s="62"/>
      <c r="U46" s="62"/>
      <c r="V46" s="62"/>
      <c r="W46" s="62"/>
      <c r="X46" s="62"/>
      <c r="Y46" s="62"/>
      <c r="Z46" s="62"/>
      <c r="AA46" s="62"/>
      <c r="AB46" s="62"/>
      <c r="AC46" s="62"/>
      <c r="AD46" s="62"/>
      <c r="AE46" s="62"/>
      <c r="AF46" s="62"/>
      <c r="AG46" s="62"/>
      <c r="AH46" s="62"/>
      <c r="AI46" s="64" t="s">
        <v>40</v>
      </c>
      <c r="AJ46" s="62"/>
      <c r="AK46" s="62"/>
      <c r="AL46" s="62"/>
      <c r="AM46" s="342" t="str">
        <f>IF(E17="","",E17)</f>
        <v>AREA group s.r.o.</v>
      </c>
      <c r="AN46" s="342"/>
      <c r="AO46" s="342"/>
      <c r="AP46" s="342"/>
      <c r="AQ46" s="62"/>
      <c r="AR46" s="60"/>
      <c r="AS46" s="343" t="s">
        <v>61</v>
      </c>
      <c r="AT46" s="344"/>
      <c r="AU46" s="73"/>
      <c r="AV46" s="73"/>
      <c r="AW46" s="73"/>
      <c r="AX46" s="73"/>
      <c r="AY46" s="73"/>
      <c r="AZ46" s="73"/>
      <c r="BA46" s="73"/>
      <c r="BB46" s="73"/>
      <c r="BC46" s="73"/>
      <c r="BD46" s="74"/>
    </row>
    <row r="47" spans="2:56" s="1" customFormat="1" ht="15">
      <c r="B47" s="40"/>
      <c r="C47" s="64" t="s">
        <v>38</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45"/>
      <c r="AT47" s="346"/>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47"/>
      <c r="AT48" s="348"/>
      <c r="AU48" s="41"/>
      <c r="AV48" s="41"/>
      <c r="AW48" s="41"/>
      <c r="AX48" s="41"/>
      <c r="AY48" s="41"/>
      <c r="AZ48" s="41"/>
      <c r="BA48" s="41"/>
      <c r="BB48" s="41"/>
      <c r="BC48" s="41"/>
      <c r="BD48" s="77"/>
    </row>
    <row r="49" spans="1:91" s="1" customFormat="1" ht="29.25" customHeight="1">
      <c r="B49" s="40"/>
      <c r="C49" s="349" t="s">
        <v>62</v>
      </c>
      <c r="D49" s="350"/>
      <c r="E49" s="350"/>
      <c r="F49" s="350"/>
      <c r="G49" s="350"/>
      <c r="H49" s="78"/>
      <c r="I49" s="351" t="s">
        <v>63</v>
      </c>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2" t="s">
        <v>64</v>
      </c>
      <c r="AH49" s="350"/>
      <c r="AI49" s="350"/>
      <c r="AJ49" s="350"/>
      <c r="AK49" s="350"/>
      <c r="AL49" s="350"/>
      <c r="AM49" s="350"/>
      <c r="AN49" s="351" t="s">
        <v>65</v>
      </c>
      <c r="AO49" s="350"/>
      <c r="AP49" s="350"/>
      <c r="AQ49" s="79" t="s">
        <v>66</v>
      </c>
      <c r="AR49" s="60"/>
      <c r="AS49" s="80" t="s">
        <v>67</v>
      </c>
      <c r="AT49" s="81" t="s">
        <v>68</v>
      </c>
      <c r="AU49" s="81" t="s">
        <v>69</v>
      </c>
      <c r="AV49" s="81" t="s">
        <v>70</v>
      </c>
      <c r="AW49" s="81" t="s">
        <v>71</v>
      </c>
      <c r="AX49" s="81" t="s">
        <v>72</v>
      </c>
      <c r="AY49" s="81" t="s">
        <v>73</v>
      </c>
      <c r="AZ49" s="81" t="s">
        <v>74</v>
      </c>
      <c r="BA49" s="81" t="s">
        <v>75</v>
      </c>
      <c r="BB49" s="81" t="s">
        <v>76</v>
      </c>
      <c r="BC49" s="81" t="s">
        <v>77</v>
      </c>
      <c r="BD49" s="82" t="s">
        <v>78</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79</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33">
        <f>ROUND(SUM(AG52:AG61),2)</f>
        <v>0</v>
      </c>
      <c r="AH51" s="333"/>
      <c r="AI51" s="333"/>
      <c r="AJ51" s="333"/>
      <c r="AK51" s="333"/>
      <c r="AL51" s="333"/>
      <c r="AM51" s="333"/>
      <c r="AN51" s="334">
        <f t="shared" ref="AN51:AN61" si="0">SUM(AG51,AT51)</f>
        <v>0</v>
      </c>
      <c r="AO51" s="334"/>
      <c r="AP51" s="334"/>
      <c r="AQ51" s="88" t="s">
        <v>37</v>
      </c>
      <c r="AR51" s="70"/>
      <c r="AS51" s="89">
        <f>ROUND(SUM(AS52:AS61),2)</f>
        <v>0</v>
      </c>
      <c r="AT51" s="90">
        <f t="shared" ref="AT51:AT61" si="1">ROUND(SUM(AV51:AW51),2)</f>
        <v>0</v>
      </c>
      <c r="AU51" s="91">
        <f>ROUND(SUM(AU52:AU61),5)</f>
        <v>0</v>
      </c>
      <c r="AV51" s="90">
        <f>ROUND(AZ51*L26,2)</f>
        <v>0</v>
      </c>
      <c r="AW51" s="90">
        <f>ROUND(BA51*L27,2)</f>
        <v>0</v>
      </c>
      <c r="AX51" s="90">
        <f>ROUND(BB51*L26,2)</f>
        <v>0</v>
      </c>
      <c r="AY51" s="90">
        <f>ROUND(BC51*L27,2)</f>
        <v>0</v>
      </c>
      <c r="AZ51" s="90">
        <f>ROUND(SUM(AZ52:AZ61),2)</f>
        <v>0</v>
      </c>
      <c r="BA51" s="90">
        <f>ROUND(SUM(BA52:BA61),2)</f>
        <v>0</v>
      </c>
      <c r="BB51" s="90">
        <f>ROUND(SUM(BB52:BB61),2)</f>
        <v>0</v>
      </c>
      <c r="BC51" s="90">
        <f>ROUND(SUM(BC52:BC61),2)</f>
        <v>0</v>
      </c>
      <c r="BD51" s="92">
        <f>ROUND(SUM(BD52:BD61),2)</f>
        <v>0</v>
      </c>
      <c r="BS51" s="93" t="s">
        <v>80</v>
      </c>
      <c r="BT51" s="93" t="s">
        <v>81</v>
      </c>
      <c r="BU51" s="94" t="s">
        <v>82</v>
      </c>
      <c r="BV51" s="93" t="s">
        <v>83</v>
      </c>
      <c r="BW51" s="93" t="s">
        <v>7</v>
      </c>
      <c r="BX51" s="93" t="s">
        <v>84</v>
      </c>
      <c r="CL51" s="93" t="s">
        <v>21</v>
      </c>
    </row>
    <row r="52" spans="1:91" s="5" customFormat="1" ht="22.5" customHeight="1">
      <c r="A52" s="95" t="s">
        <v>85</v>
      </c>
      <c r="B52" s="96"/>
      <c r="C52" s="97"/>
      <c r="D52" s="338" t="s">
        <v>86</v>
      </c>
      <c r="E52" s="338"/>
      <c r="F52" s="338"/>
      <c r="G52" s="338"/>
      <c r="H52" s="338"/>
      <c r="I52" s="98"/>
      <c r="J52" s="338" t="s">
        <v>87</v>
      </c>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6">
        <f>'D.0 - Bourací práce'!J27</f>
        <v>0</v>
      </c>
      <c r="AH52" s="337"/>
      <c r="AI52" s="337"/>
      <c r="AJ52" s="337"/>
      <c r="AK52" s="337"/>
      <c r="AL52" s="337"/>
      <c r="AM52" s="337"/>
      <c r="AN52" s="336">
        <f t="shared" si="0"/>
        <v>0</v>
      </c>
      <c r="AO52" s="337"/>
      <c r="AP52" s="337"/>
      <c r="AQ52" s="99" t="s">
        <v>88</v>
      </c>
      <c r="AR52" s="100"/>
      <c r="AS52" s="101">
        <v>0</v>
      </c>
      <c r="AT52" s="102">
        <f t="shared" si="1"/>
        <v>0</v>
      </c>
      <c r="AU52" s="103">
        <f>'D.0 - Bourací práce'!P102</f>
        <v>0</v>
      </c>
      <c r="AV52" s="102">
        <f>'D.0 - Bourací práce'!J30</f>
        <v>0</v>
      </c>
      <c r="AW52" s="102">
        <f>'D.0 - Bourací práce'!J31</f>
        <v>0</v>
      </c>
      <c r="AX52" s="102">
        <f>'D.0 - Bourací práce'!J32</f>
        <v>0</v>
      </c>
      <c r="AY52" s="102">
        <f>'D.0 - Bourací práce'!J33</f>
        <v>0</v>
      </c>
      <c r="AZ52" s="102">
        <f>'D.0 - Bourací práce'!F30</f>
        <v>0</v>
      </c>
      <c r="BA52" s="102">
        <f>'D.0 - Bourací práce'!F31</f>
        <v>0</v>
      </c>
      <c r="BB52" s="102">
        <f>'D.0 - Bourací práce'!F32</f>
        <v>0</v>
      </c>
      <c r="BC52" s="102">
        <f>'D.0 - Bourací práce'!F33</f>
        <v>0</v>
      </c>
      <c r="BD52" s="104">
        <f>'D.0 - Bourací práce'!F34</f>
        <v>0</v>
      </c>
      <c r="BT52" s="105" t="s">
        <v>89</v>
      </c>
      <c r="BV52" s="105" t="s">
        <v>83</v>
      </c>
      <c r="BW52" s="105" t="s">
        <v>90</v>
      </c>
      <c r="BX52" s="105" t="s">
        <v>7</v>
      </c>
      <c r="CL52" s="105" t="s">
        <v>21</v>
      </c>
      <c r="CM52" s="105" t="s">
        <v>91</v>
      </c>
    </row>
    <row r="53" spans="1:91" s="5" customFormat="1" ht="22.5" customHeight="1">
      <c r="A53" s="95" t="s">
        <v>85</v>
      </c>
      <c r="B53" s="96"/>
      <c r="C53" s="97"/>
      <c r="D53" s="338" t="s">
        <v>92</v>
      </c>
      <c r="E53" s="338"/>
      <c r="F53" s="338"/>
      <c r="G53" s="338"/>
      <c r="H53" s="338"/>
      <c r="I53" s="98"/>
      <c r="J53" s="338" t="s">
        <v>93</v>
      </c>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6">
        <f>'D.1 - Architektonicko sta...'!J27</f>
        <v>0</v>
      </c>
      <c r="AH53" s="337"/>
      <c r="AI53" s="337"/>
      <c r="AJ53" s="337"/>
      <c r="AK53" s="337"/>
      <c r="AL53" s="337"/>
      <c r="AM53" s="337"/>
      <c r="AN53" s="336">
        <f t="shared" si="0"/>
        <v>0</v>
      </c>
      <c r="AO53" s="337"/>
      <c r="AP53" s="337"/>
      <c r="AQ53" s="99" t="s">
        <v>88</v>
      </c>
      <c r="AR53" s="100"/>
      <c r="AS53" s="101">
        <v>0</v>
      </c>
      <c r="AT53" s="102">
        <f t="shared" si="1"/>
        <v>0</v>
      </c>
      <c r="AU53" s="103">
        <f>'D.1 - Architektonicko sta...'!P103</f>
        <v>0</v>
      </c>
      <c r="AV53" s="102">
        <f>'D.1 - Architektonicko sta...'!J30</f>
        <v>0</v>
      </c>
      <c r="AW53" s="102">
        <f>'D.1 - Architektonicko sta...'!J31</f>
        <v>0</v>
      </c>
      <c r="AX53" s="102">
        <f>'D.1 - Architektonicko sta...'!J32</f>
        <v>0</v>
      </c>
      <c r="AY53" s="102">
        <f>'D.1 - Architektonicko sta...'!J33</f>
        <v>0</v>
      </c>
      <c r="AZ53" s="102">
        <f>'D.1 - Architektonicko sta...'!F30</f>
        <v>0</v>
      </c>
      <c r="BA53" s="102">
        <f>'D.1 - Architektonicko sta...'!F31</f>
        <v>0</v>
      </c>
      <c r="BB53" s="102">
        <f>'D.1 - Architektonicko sta...'!F32</f>
        <v>0</v>
      </c>
      <c r="BC53" s="102">
        <f>'D.1 - Architektonicko sta...'!F33</f>
        <v>0</v>
      </c>
      <c r="BD53" s="104">
        <f>'D.1 - Architektonicko sta...'!F34</f>
        <v>0</v>
      </c>
      <c r="BT53" s="105" t="s">
        <v>89</v>
      </c>
      <c r="BV53" s="105" t="s">
        <v>83</v>
      </c>
      <c r="BW53" s="105" t="s">
        <v>94</v>
      </c>
      <c r="BX53" s="105" t="s">
        <v>7</v>
      </c>
      <c r="CL53" s="105" t="s">
        <v>21</v>
      </c>
      <c r="CM53" s="105" t="s">
        <v>91</v>
      </c>
    </row>
    <row r="54" spans="1:91" s="5" customFormat="1" ht="22.5" customHeight="1">
      <c r="A54" s="95" t="s">
        <v>85</v>
      </c>
      <c r="B54" s="96"/>
      <c r="C54" s="97"/>
      <c r="D54" s="338" t="s">
        <v>95</v>
      </c>
      <c r="E54" s="338"/>
      <c r="F54" s="338"/>
      <c r="G54" s="338"/>
      <c r="H54" s="338"/>
      <c r="I54" s="98"/>
      <c r="J54" s="338" t="s">
        <v>96</v>
      </c>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6">
        <f>'D.3 - Zdravotně technické...'!J27</f>
        <v>0</v>
      </c>
      <c r="AH54" s="337"/>
      <c r="AI54" s="337"/>
      <c r="AJ54" s="337"/>
      <c r="AK54" s="337"/>
      <c r="AL54" s="337"/>
      <c r="AM54" s="337"/>
      <c r="AN54" s="336">
        <f t="shared" si="0"/>
        <v>0</v>
      </c>
      <c r="AO54" s="337"/>
      <c r="AP54" s="337"/>
      <c r="AQ54" s="99" t="s">
        <v>88</v>
      </c>
      <c r="AR54" s="100"/>
      <c r="AS54" s="101">
        <v>0</v>
      </c>
      <c r="AT54" s="102">
        <f t="shared" si="1"/>
        <v>0</v>
      </c>
      <c r="AU54" s="103">
        <f>'D.3 - Zdravotně technické...'!P80</f>
        <v>0</v>
      </c>
      <c r="AV54" s="102">
        <f>'D.3 - Zdravotně technické...'!J30</f>
        <v>0</v>
      </c>
      <c r="AW54" s="102">
        <f>'D.3 - Zdravotně technické...'!J31</f>
        <v>0</v>
      </c>
      <c r="AX54" s="102">
        <f>'D.3 - Zdravotně technické...'!J32</f>
        <v>0</v>
      </c>
      <c r="AY54" s="102">
        <f>'D.3 - Zdravotně technické...'!J33</f>
        <v>0</v>
      </c>
      <c r="AZ54" s="102">
        <f>'D.3 - Zdravotně technické...'!F30</f>
        <v>0</v>
      </c>
      <c r="BA54" s="102">
        <f>'D.3 - Zdravotně technické...'!F31</f>
        <v>0</v>
      </c>
      <c r="BB54" s="102">
        <f>'D.3 - Zdravotně technické...'!F32</f>
        <v>0</v>
      </c>
      <c r="BC54" s="102">
        <f>'D.3 - Zdravotně technické...'!F33</f>
        <v>0</v>
      </c>
      <c r="BD54" s="104">
        <f>'D.3 - Zdravotně technické...'!F34</f>
        <v>0</v>
      </c>
      <c r="BT54" s="105" t="s">
        <v>89</v>
      </c>
      <c r="BV54" s="105" t="s">
        <v>83</v>
      </c>
      <c r="BW54" s="105" t="s">
        <v>97</v>
      </c>
      <c r="BX54" s="105" t="s">
        <v>7</v>
      </c>
      <c r="CL54" s="105" t="s">
        <v>21</v>
      </c>
      <c r="CM54" s="105" t="s">
        <v>91</v>
      </c>
    </row>
    <row r="55" spans="1:91" s="5" customFormat="1" ht="22.5" customHeight="1">
      <c r="A55" s="95" t="s">
        <v>85</v>
      </c>
      <c r="B55" s="96"/>
      <c r="C55" s="97"/>
      <c r="D55" s="338" t="s">
        <v>98</v>
      </c>
      <c r="E55" s="338"/>
      <c r="F55" s="338"/>
      <c r="G55" s="338"/>
      <c r="H55" s="338"/>
      <c r="I55" s="98"/>
      <c r="J55" s="338" t="s">
        <v>99</v>
      </c>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6">
        <f>'D.4 - Ústřední vytápění'!J27</f>
        <v>0</v>
      </c>
      <c r="AH55" s="337"/>
      <c r="AI55" s="337"/>
      <c r="AJ55" s="337"/>
      <c r="AK55" s="337"/>
      <c r="AL55" s="337"/>
      <c r="AM55" s="337"/>
      <c r="AN55" s="336">
        <f t="shared" si="0"/>
        <v>0</v>
      </c>
      <c r="AO55" s="337"/>
      <c r="AP55" s="337"/>
      <c r="AQ55" s="99" t="s">
        <v>88</v>
      </c>
      <c r="AR55" s="100"/>
      <c r="AS55" s="101">
        <v>0</v>
      </c>
      <c r="AT55" s="102">
        <f t="shared" si="1"/>
        <v>0</v>
      </c>
      <c r="AU55" s="103">
        <f>'D.4 - Ústřední vytápění'!P86</f>
        <v>0</v>
      </c>
      <c r="AV55" s="102">
        <f>'D.4 - Ústřední vytápění'!J30</f>
        <v>0</v>
      </c>
      <c r="AW55" s="102">
        <f>'D.4 - Ústřední vytápění'!J31</f>
        <v>0</v>
      </c>
      <c r="AX55" s="102">
        <f>'D.4 - Ústřední vytápění'!J32</f>
        <v>0</v>
      </c>
      <c r="AY55" s="102">
        <f>'D.4 - Ústřední vytápění'!J33</f>
        <v>0</v>
      </c>
      <c r="AZ55" s="102">
        <f>'D.4 - Ústřední vytápění'!F30</f>
        <v>0</v>
      </c>
      <c r="BA55" s="102">
        <f>'D.4 - Ústřední vytápění'!F31</f>
        <v>0</v>
      </c>
      <c r="BB55" s="102">
        <f>'D.4 - Ústřední vytápění'!F32</f>
        <v>0</v>
      </c>
      <c r="BC55" s="102">
        <f>'D.4 - Ústřední vytápění'!F33</f>
        <v>0</v>
      </c>
      <c r="BD55" s="104">
        <f>'D.4 - Ústřední vytápění'!F34</f>
        <v>0</v>
      </c>
      <c r="BT55" s="105" t="s">
        <v>89</v>
      </c>
      <c r="BV55" s="105" t="s">
        <v>83</v>
      </c>
      <c r="BW55" s="105" t="s">
        <v>100</v>
      </c>
      <c r="BX55" s="105" t="s">
        <v>7</v>
      </c>
      <c r="CL55" s="105" t="s">
        <v>101</v>
      </c>
      <c r="CM55" s="105" t="s">
        <v>91</v>
      </c>
    </row>
    <row r="56" spans="1:91" s="5" customFormat="1" ht="22.5" customHeight="1">
      <c r="A56" s="95" t="s">
        <v>85</v>
      </c>
      <c r="B56" s="96"/>
      <c r="C56" s="97"/>
      <c r="D56" s="338" t="s">
        <v>102</v>
      </c>
      <c r="E56" s="338"/>
      <c r="F56" s="338"/>
      <c r="G56" s="338"/>
      <c r="H56" s="338"/>
      <c r="I56" s="98"/>
      <c r="J56" s="338" t="s">
        <v>103</v>
      </c>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6">
        <f>'D.5 - Elektroinstalace vč...'!J27</f>
        <v>0</v>
      </c>
      <c r="AH56" s="337"/>
      <c r="AI56" s="337"/>
      <c r="AJ56" s="337"/>
      <c r="AK56" s="337"/>
      <c r="AL56" s="337"/>
      <c r="AM56" s="337"/>
      <c r="AN56" s="336">
        <f t="shared" si="0"/>
        <v>0</v>
      </c>
      <c r="AO56" s="337"/>
      <c r="AP56" s="337"/>
      <c r="AQ56" s="99" t="s">
        <v>88</v>
      </c>
      <c r="AR56" s="100"/>
      <c r="AS56" s="101">
        <v>0</v>
      </c>
      <c r="AT56" s="102">
        <f t="shared" si="1"/>
        <v>0</v>
      </c>
      <c r="AU56" s="103">
        <f>'D.5 - Elektroinstalace vč...'!P84</f>
        <v>0</v>
      </c>
      <c r="AV56" s="102">
        <f>'D.5 - Elektroinstalace vč...'!J30</f>
        <v>0</v>
      </c>
      <c r="AW56" s="102">
        <f>'D.5 - Elektroinstalace vč...'!J31</f>
        <v>0</v>
      </c>
      <c r="AX56" s="102">
        <f>'D.5 - Elektroinstalace vč...'!J32</f>
        <v>0</v>
      </c>
      <c r="AY56" s="102">
        <f>'D.5 - Elektroinstalace vč...'!J33</f>
        <v>0</v>
      </c>
      <c r="AZ56" s="102">
        <f>'D.5 - Elektroinstalace vč...'!F30</f>
        <v>0</v>
      </c>
      <c r="BA56" s="102">
        <f>'D.5 - Elektroinstalace vč...'!F31</f>
        <v>0</v>
      </c>
      <c r="BB56" s="102">
        <f>'D.5 - Elektroinstalace vč...'!F32</f>
        <v>0</v>
      </c>
      <c r="BC56" s="102">
        <f>'D.5 - Elektroinstalace vč...'!F33</f>
        <v>0</v>
      </c>
      <c r="BD56" s="104">
        <f>'D.5 - Elektroinstalace vč...'!F34</f>
        <v>0</v>
      </c>
      <c r="BT56" s="105" t="s">
        <v>89</v>
      </c>
      <c r="BV56" s="105" t="s">
        <v>83</v>
      </c>
      <c r="BW56" s="105" t="s">
        <v>104</v>
      </c>
      <c r="BX56" s="105" t="s">
        <v>7</v>
      </c>
      <c r="CL56" s="105" t="s">
        <v>37</v>
      </c>
      <c r="CM56" s="105" t="s">
        <v>91</v>
      </c>
    </row>
    <row r="57" spans="1:91" s="5" customFormat="1" ht="22.5" customHeight="1">
      <c r="A57" s="95" t="s">
        <v>85</v>
      </c>
      <c r="B57" s="96"/>
      <c r="C57" s="97"/>
      <c r="D57" s="338" t="s">
        <v>105</v>
      </c>
      <c r="E57" s="338"/>
      <c r="F57" s="338"/>
      <c r="G57" s="338"/>
      <c r="H57" s="338"/>
      <c r="I57" s="98"/>
      <c r="J57" s="338" t="s">
        <v>106</v>
      </c>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6">
        <f>'D.6 - Nucené větrání'!J27</f>
        <v>0</v>
      </c>
      <c r="AH57" s="337"/>
      <c r="AI57" s="337"/>
      <c r="AJ57" s="337"/>
      <c r="AK57" s="337"/>
      <c r="AL57" s="337"/>
      <c r="AM57" s="337"/>
      <c r="AN57" s="336">
        <f t="shared" si="0"/>
        <v>0</v>
      </c>
      <c r="AO57" s="337"/>
      <c r="AP57" s="337"/>
      <c r="AQ57" s="99" t="s">
        <v>88</v>
      </c>
      <c r="AR57" s="100"/>
      <c r="AS57" s="101">
        <v>0</v>
      </c>
      <c r="AT57" s="102">
        <f t="shared" si="1"/>
        <v>0</v>
      </c>
      <c r="AU57" s="103">
        <f>'D.6 - Nucené větrání'!P80</f>
        <v>0</v>
      </c>
      <c r="AV57" s="102">
        <f>'D.6 - Nucené větrání'!J30</f>
        <v>0</v>
      </c>
      <c r="AW57" s="102">
        <f>'D.6 - Nucené větrání'!J31</f>
        <v>0</v>
      </c>
      <c r="AX57" s="102">
        <f>'D.6 - Nucené větrání'!J32</f>
        <v>0</v>
      </c>
      <c r="AY57" s="102">
        <f>'D.6 - Nucené větrání'!J33</f>
        <v>0</v>
      </c>
      <c r="AZ57" s="102">
        <f>'D.6 - Nucené větrání'!F30</f>
        <v>0</v>
      </c>
      <c r="BA57" s="102">
        <f>'D.6 - Nucené větrání'!F31</f>
        <v>0</v>
      </c>
      <c r="BB57" s="102">
        <f>'D.6 - Nucené větrání'!F32</f>
        <v>0</v>
      </c>
      <c r="BC57" s="102">
        <f>'D.6 - Nucené větrání'!F33</f>
        <v>0</v>
      </c>
      <c r="BD57" s="104">
        <f>'D.6 - Nucené větrání'!F34</f>
        <v>0</v>
      </c>
      <c r="BT57" s="105" t="s">
        <v>89</v>
      </c>
      <c r="BV57" s="105" t="s">
        <v>83</v>
      </c>
      <c r="BW57" s="105" t="s">
        <v>107</v>
      </c>
      <c r="BX57" s="105" t="s">
        <v>7</v>
      </c>
      <c r="CL57" s="105" t="s">
        <v>21</v>
      </c>
      <c r="CM57" s="105" t="s">
        <v>91</v>
      </c>
    </row>
    <row r="58" spans="1:91" s="5" customFormat="1" ht="22.5" customHeight="1">
      <c r="A58" s="95" t="s">
        <v>85</v>
      </c>
      <c r="B58" s="96"/>
      <c r="C58" s="97"/>
      <c r="D58" s="338" t="s">
        <v>108</v>
      </c>
      <c r="E58" s="338"/>
      <c r="F58" s="338"/>
      <c r="G58" s="338"/>
      <c r="H58" s="338"/>
      <c r="I58" s="98"/>
      <c r="J58" s="338" t="s">
        <v>109</v>
      </c>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6">
        <f>'D.7 - Vnitřní plynovod'!J27</f>
        <v>0</v>
      </c>
      <c r="AH58" s="337"/>
      <c r="AI58" s="337"/>
      <c r="AJ58" s="337"/>
      <c r="AK58" s="337"/>
      <c r="AL58" s="337"/>
      <c r="AM58" s="337"/>
      <c r="AN58" s="336">
        <f t="shared" si="0"/>
        <v>0</v>
      </c>
      <c r="AO58" s="337"/>
      <c r="AP58" s="337"/>
      <c r="AQ58" s="99" t="s">
        <v>88</v>
      </c>
      <c r="AR58" s="100"/>
      <c r="AS58" s="101">
        <v>0</v>
      </c>
      <c r="AT58" s="102">
        <f t="shared" si="1"/>
        <v>0</v>
      </c>
      <c r="AU58" s="103">
        <f>'D.7 - Vnitřní plynovod'!P79</f>
        <v>0</v>
      </c>
      <c r="AV58" s="102">
        <f>'D.7 - Vnitřní plynovod'!J30</f>
        <v>0</v>
      </c>
      <c r="AW58" s="102">
        <f>'D.7 - Vnitřní plynovod'!J31</f>
        <v>0</v>
      </c>
      <c r="AX58" s="102">
        <f>'D.7 - Vnitřní plynovod'!J32</f>
        <v>0</v>
      </c>
      <c r="AY58" s="102">
        <f>'D.7 - Vnitřní plynovod'!J33</f>
        <v>0</v>
      </c>
      <c r="AZ58" s="102">
        <f>'D.7 - Vnitřní plynovod'!F30</f>
        <v>0</v>
      </c>
      <c r="BA58" s="102">
        <f>'D.7 - Vnitřní plynovod'!F31</f>
        <v>0</v>
      </c>
      <c r="BB58" s="102">
        <f>'D.7 - Vnitřní plynovod'!F32</f>
        <v>0</v>
      </c>
      <c r="BC58" s="102">
        <f>'D.7 - Vnitřní plynovod'!F33</f>
        <v>0</v>
      </c>
      <c r="BD58" s="104">
        <f>'D.7 - Vnitřní plynovod'!F34</f>
        <v>0</v>
      </c>
      <c r="BT58" s="105" t="s">
        <v>89</v>
      </c>
      <c r="BV58" s="105" t="s">
        <v>83</v>
      </c>
      <c r="BW58" s="105" t="s">
        <v>110</v>
      </c>
      <c r="BX58" s="105" t="s">
        <v>7</v>
      </c>
      <c r="CL58" s="105" t="s">
        <v>37</v>
      </c>
      <c r="CM58" s="105" t="s">
        <v>91</v>
      </c>
    </row>
    <row r="59" spans="1:91" s="5" customFormat="1" ht="22.5" customHeight="1">
      <c r="A59" s="95" t="s">
        <v>85</v>
      </c>
      <c r="B59" s="96"/>
      <c r="C59" s="97"/>
      <c r="D59" s="338" t="s">
        <v>111</v>
      </c>
      <c r="E59" s="338"/>
      <c r="F59" s="338"/>
      <c r="G59" s="338"/>
      <c r="H59" s="338"/>
      <c r="I59" s="98"/>
      <c r="J59" s="338" t="s">
        <v>112</v>
      </c>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6">
        <f>'D.8 - Měření a regulace'!J27</f>
        <v>0</v>
      </c>
      <c r="AH59" s="337"/>
      <c r="AI59" s="337"/>
      <c r="AJ59" s="337"/>
      <c r="AK59" s="337"/>
      <c r="AL59" s="337"/>
      <c r="AM59" s="337"/>
      <c r="AN59" s="336">
        <f t="shared" si="0"/>
        <v>0</v>
      </c>
      <c r="AO59" s="337"/>
      <c r="AP59" s="337"/>
      <c r="AQ59" s="99" t="s">
        <v>88</v>
      </c>
      <c r="AR59" s="100"/>
      <c r="AS59" s="101">
        <v>0</v>
      </c>
      <c r="AT59" s="102">
        <f t="shared" si="1"/>
        <v>0</v>
      </c>
      <c r="AU59" s="103">
        <f>'D.8 - Měření a regulace'!P80</f>
        <v>0</v>
      </c>
      <c r="AV59" s="102">
        <f>'D.8 - Měření a regulace'!J30</f>
        <v>0</v>
      </c>
      <c r="AW59" s="102">
        <f>'D.8 - Měření a regulace'!J31</f>
        <v>0</v>
      </c>
      <c r="AX59" s="102">
        <f>'D.8 - Měření a regulace'!J32</f>
        <v>0</v>
      </c>
      <c r="AY59" s="102">
        <f>'D.8 - Měření a regulace'!J33</f>
        <v>0</v>
      </c>
      <c r="AZ59" s="102">
        <f>'D.8 - Měření a regulace'!F30</f>
        <v>0</v>
      </c>
      <c r="BA59" s="102">
        <f>'D.8 - Měření a regulace'!F31</f>
        <v>0</v>
      </c>
      <c r="BB59" s="102">
        <f>'D.8 - Měření a regulace'!F32</f>
        <v>0</v>
      </c>
      <c r="BC59" s="102">
        <f>'D.8 - Měření a regulace'!F33</f>
        <v>0</v>
      </c>
      <c r="BD59" s="104">
        <f>'D.8 - Měření a regulace'!F34</f>
        <v>0</v>
      </c>
      <c r="BT59" s="105" t="s">
        <v>89</v>
      </c>
      <c r="BV59" s="105" t="s">
        <v>83</v>
      </c>
      <c r="BW59" s="105" t="s">
        <v>113</v>
      </c>
      <c r="BX59" s="105" t="s">
        <v>7</v>
      </c>
      <c r="CL59" s="105" t="s">
        <v>101</v>
      </c>
      <c r="CM59" s="105" t="s">
        <v>91</v>
      </c>
    </row>
    <row r="60" spans="1:91" s="5" customFormat="1" ht="22.5" customHeight="1">
      <c r="A60" s="95" t="s">
        <v>85</v>
      </c>
      <c r="B60" s="96"/>
      <c r="C60" s="97"/>
      <c r="D60" s="338" t="s">
        <v>114</v>
      </c>
      <c r="E60" s="338"/>
      <c r="F60" s="338"/>
      <c r="G60" s="338"/>
      <c r="H60" s="338"/>
      <c r="I60" s="98"/>
      <c r="J60" s="338" t="s">
        <v>115</v>
      </c>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6">
        <f>'D.9 - Kamerový systém a EZS'!J27</f>
        <v>0</v>
      </c>
      <c r="AH60" s="337"/>
      <c r="AI60" s="337"/>
      <c r="AJ60" s="337"/>
      <c r="AK60" s="337"/>
      <c r="AL60" s="337"/>
      <c r="AM60" s="337"/>
      <c r="AN60" s="336">
        <f t="shared" si="0"/>
        <v>0</v>
      </c>
      <c r="AO60" s="337"/>
      <c r="AP60" s="337"/>
      <c r="AQ60" s="99" t="s">
        <v>88</v>
      </c>
      <c r="AR60" s="100"/>
      <c r="AS60" s="101">
        <v>0</v>
      </c>
      <c r="AT60" s="102">
        <f t="shared" si="1"/>
        <v>0</v>
      </c>
      <c r="AU60" s="103">
        <f>'D.9 - Kamerový systém a EZS'!P81</f>
        <v>0</v>
      </c>
      <c r="AV60" s="102">
        <f>'D.9 - Kamerový systém a EZS'!J30</f>
        <v>0</v>
      </c>
      <c r="AW60" s="102">
        <f>'D.9 - Kamerový systém a EZS'!J31</f>
        <v>0</v>
      </c>
      <c r="AX60" s="102">
        <f>'D.9 - Kamerový systém a EZS'!J32</f>
        <v>0</v>
      </c>
      <c r="AY60" s="102">
        <f>'D.9 - Kamerový systém a EZS'!J33</f>
        <v>0</v>
      </c>
      <c r="AZ60" s="102">
        <f>'D.9 - Kamerový systém a EZS'!F30</f>
        <v>0</v>
      </c>
      <c r="BA60" s="102">
        <f>'D.9 - Kamerový systém a EZS'!F31</f>
        <v>0</v>
      </c>
      <c r="BB60" s="102">
        <f>'D.9 - Kamerový systém a EZS'!F32</f>
        <v>0</v>
      </c>
      <c r="BC60" s="102">
        <f>'D.9 - Kamerový systém a EZS'!F33</f>
        <v>0</v>
      </c>
      <c r="BD60" s="104">
        <f>'D.9 - Kamerový systém a EZS'!F34</f>
        <v>0</v>
      </c>
      <c r="BT60" s="105" t="s">
        <v>89</v>
      </c>
      <c r="BV60" s="105" t="s">
        <v>83</v>
      </c>
      <c r="BW60" s="105" t="s">
        <v>116</v>
      </c>
      <c r="BX60" s="105" t="s">
        <v>7</v>
      </c>
      <c r="CL60" s="105" t="s">
        <v>101</v>
      </c>
      <c r="CM60" s="105" t="s">
        <v>91</v>
      </c>
    </row>
    <row r="61" spans="1:91" s="5" customFormat="1" ht="22.5" customHeight="1">
      <c r="A61" s="95" t="s">
        <v>85</v>
      </c>
      <c r="B61" s="96"/>
      <c r="C61" s="97"/>
      <c r="D61" s="338" t="s">
        <v>117</v>
      </c>
      <c r="E61" s="338"/>
      <c r="F61" s="338"/>
      <c r="G61" s="338"/>
      <c r="H61" s="338"/>
      <c r="I61" s="98"/>
      <c r="J61" s="338" t="s">
        <v>118</v>
      </c>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6">
        <f>'D.10 - VRN'!J27</f>
        <v>0</v>
      </c>
      <c r="AH61" s="337"/>
      <c r="AI61" s="337"/>
      <c r="AJ61" s="337"/>
      <c r="AK61" s="337"/>
      <c r="AL61" s="337"/>
      <c r="AM61" s="337"/>
      <c r="AN61" s="336">
        <f t="shared" si="0"/>
        <v>0</v>
      </c>
      <c r="AO61" s="337"/>
      <c r="AP61" s="337"/>
      <c r="AQ61" s="99" t="s">
        <v>88</v>
      </c>
      <c r="AR61" s="100"/>
      <c r="AS61" s="106">
        <v>0</v>
      </c>
      <c r="AT61" s="107">
        <f t="shared" si="1"/>
        <v>0</v>
      </c>
      <c r="AU61" s="108">
        <f>'D.10 - VRN'!P79</f>
        <v>0</v>
      </c>
      <c r="AV61" s="107">
        <f>'D.10 - VRN'!J30</f>
        <v>0</v>
      </c>
      <c r="AW61" s="107">
        <f>'D.10 - VRN'!J31</f>
        <v>0</v>
      </c>
      <c r="AX61" s="107">
        <f>'D.10 - VRN'!J32</f>
        <v>0</v>
      </c>
      <c r="AY61" s="107">
        <f>'D.10 - VRN'!J33</f>
        <v>0</v>
      </c>
      <c r="AZ61" s="107">
        <f>'D.10 - VRN'!F30</f>
        <v>0</v>
      </c>
      <c r="BA61" s="107">
        <f>'D.10 - VRN'!F31</f>
        <v>0</v>
      </c>
      <c r="BB61" s="107">
        <f>'D.10 - VRN'!F32</f>
        <v>0</v>
      </c>
      <c r="BC61" s="107">
        <f>'D.10 - VRN'!F33</f>
        <v>0</v>
      </c>
      <c r="BD61" s="109">
        <f>'D.10 - VRN'!F34</f>
        <v>0</v>
      </c>
      <c r="BT61" s="105" t="s">
        <v>89</v>
      </c>
      <c r="BV61" s="105" t="s">
        <v>83</v>
      </c>
      <c r="BW61" s="105" t="s">
        <v>119</v>
      </c>
      <c r="BX61" s="105" t="s">
        <v>7</v>
      </c>
      <c r="CL61" s="105" t="s">
        <v>21</v>
      </c>
      <c r="CM61" s="105" t="s">
        <v>91</v>
      </c>
    </row>
    <row r="62" spans="1:91" s="1" customFormat="1" ht="30" customHeight="1">
      <c r="B62" s="40"/>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0"/>
    </row>
    <row r="63" spans="1:91" s="1" customFormat="1" ht="6.95" customHeight="1">
      <c r="B63" s="55"/>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60"/>
    </row>
  </sheetData>
  <sheetProtection algorithmName="SHA-512" hashValue="QH8lBGCwsLzq0qUNcpYoSfLnxGTBDbu3bPODvZ6JxNaHqK7KiTg4mbPaCFxU1gq4vc4KcFOW/qnf0Io3CduHCQ==" saltValue="7Qpf1U2OJXc9ZaoaDB1zMA==" spinCount="100000" sheet="1" objects="1" scenarios="1" formatCells="0" formatColumns="0" formatRows="0" sort="0" autoFilter="0"/>
  <mergeCells count="77">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 ref="W28:AE28"/>
    <mergeCell ref="AK28:AO28"/>
    <mergeCell ref="L29:O29"/>
    <mergeCell ref="W29:AE29"/>
    <mergeCell ref="AK29:AO29"/>
    <mergeCell ref="L30:O30"/>
    <mergeCell ref="W30:AE30"/>
    <mergeCell ref="AK30:AO30"/>
    <mergeCell ref="X32:AB32"/>
    <mergeCell ref="AK32:AO32"/>
    <mergeCell ref="AS46:AT48"/>
    <mergeCell ref="C49:G49"/>
    <mergeCell ref="I49:AF49"/>
    <mergeCell ref="AG49:AM49"/>
    <mergeCell ref="AN49:AP49"/>
    <mergeCell ref="D52:H52"/>
    <mergeCell ref="J52:AF52"/>
    <mergeCell ref="AN53:AP53"/>
    <mergeCell ref="AG53:AM53"/>
    <mergeCell ref="D53:H53"/>
    <mergeCell ref="J53:AF53"/>
    <mergeCell ref="D54:H54"/>
    <mergeCell ref="J54:AF54"/>
    <mergeCell ref="AN55:AP55"/>
    <mergeCell ref="AG55:AM55"/>
    <mergeCell ref="D55:H55"/>
    <mergeCell ref="J55:AF55"/>
    <mergeCell ref="D56:H56"/>
    <mergeCell ref="J56:AF56"/>
    <mergeCell ref="AN57:AP57"/>
    <mergeCell ref="AG57:AM57"/>
    <mergeCell ref="D57:H57"/>
    <mergeCell ref="J57:AF57"/>
    <mergeCell ref="D58:H58"/>
    <mergeCell ref="J58:AF58"/>
    <mergeCell ref="AN59:AP59"/>
    <mergeCell ref="AG59:AM59"/>
    <mergeCell ref="D59:H59"/>
    <mergeCell ref="J59:AF59"/>
    <mergeCell ref="D60:H60"/>
    <mergeCell ref="J60:AF60"/>
    <mergeCell ref="AN61:AP61"/>
    <mergeCell ref="AG61:AM61"/>
    <mergeCell ref="D61:H61"/>
    <mergeCell ref="J61:AF61"/>
    <mergeCell ref="AG51:AM51"/>
    <mergeCell ref="AN51:AP51"/>
    <mergeCell ref="AR2:BE2"/>
    <mergeCell ref="AN60:AP60"/>
    <mergeCell ref="AG60:AM60"/>
    <mergeCell ref="AN58:AP58"/>
    <mergeCell ref="AG58:AM58"/>
    <mergeCell ref="AN56:AP56"/>
    <mergeCell ref="AG56:AM56"/>
    <mergeCell ref="AN54:AP54"/>
    <mergeCell ref="AG54:AM54"/>
    <mergeCell ref="AN52:AP52"/>
    <mergeCell ref="AG52:AM52"/>
    <mergeCell ref="L42:AO42"/>
    <mergeCell ref="AM44:AN44"/>
    <mergeCell ref="AM46:AP46"/>
  </mergeCells>
  <hyperlinks>
    <hyperlink ref="K1:S1" location="C2" display="1) Rekapitulace stavby"/>
    <hyperlink ref="W1:AI1" location="C51" display="2) Rekapitulace objektů stavby a soupisů prací"/>
    <hyperlink ref="A52" location="'D.0 - Bourací práce'!C2" display="/"/>
    <hyperlink ref="A53" location="'D.1 - Architektonicko sta...'!C2" display="/"/>
    <hyperlink ref="A54" location="'D.3 - Zdravotně technické...'!C2" display="/"/>
    <hyperlink ref="A55" location="'D.4 - Ústřední vytápění'!C2" display="/"/>
    <hyperlink ref="A56" location="'D.5 - Elektroinstalace vč...'!C2" display="/"/>
    <hyperlink ref="A57" location="'D.6 - Nucené větrání'!C2" display="/"/>
    <hyperlink ref="A58" location="'D.7 - Vnitřní plynovod'!C2" display="/"/>
    <hyperlink ref="A59" location="'D.8 - Měření a regulace'!C2" display="/"/>
    <hyperlink ref="A60" location="'D.9 - Kamerový systém a EZS'!C2" display="/"/>
    <hyperlink ref="A61" location="'D.10 - VRN'!C2" display="/"/>
  </hyperlinks>
  <pageMargins left="0.58333330000000005" right="0.58333330000000005" top="0.58333330000000005" bottom="0.58333330000000005" header="0" footer="0"/>
  <pageSetup paperSize="9" scale="69" fitToHeight="100" orientation="portrait"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25"/>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116</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3239</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101</v>
      </c>
      <c r="G11" s="41"/>
      <c r="H11" s="41"/>
      <c r="I11" s="118" t="s">
        <v>22</v>
      </c>
      <c r="J11" s="33" t="s">
        <v>23</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21.75" customHeight="1">
      <c r="B13" s="40"/>
      <c r="C13" s="41"/>
      <c r="D13" s="32" t="s">
        <v>28</v>
      </c>
      <c r="E13" s="41"/>
      <c r="F13" s="37" t="s">
        <v>29</v>
      </c>
      <c r="G13" s="41"/>
      <c r="H13" s="41"/>
      <c r="I13" s="120" t="s">
        <v>30</v>
      </c>
      <c r="J13" s="37" t="s">
        <v>31</v>
      </c>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ROUND(J81,2)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ROUND(SUM(BE81:BE124), 2)</f>
        <v>0</v>
      </c>
      <c r="G30" s="41"/>
      <c r="H30" s="41"/>
      <c r="I30" s="131">
        <v>0.21</v>
      </c>
      <c r="J30" s="130">
        <f>ROUND(ROUND((SUM(BE81:BE124)), 2)*I30, 2)</f>
        <v>0</v>
      </c>
      <c r="K30" s="44"/>
    </row>
    <row r="31" spans="2:11" s="1" customFormat="1" ht="14.45" customHeight="1">
      <c r="B31" s="40"/>
      <c r="C31" s="41"/>
      <c r="D31" s="41"/>
      <c r="E31" s="48" t="s">
        <v>53</v>
      </c>
      <c r="F31" s="130">
        <f>ROUND(SUM(BF81:BF124), 2)</f>
        <v>0</v>
      </c>
      <c r="G31" s="41"/>
      <c r="H31" s="41"/>
      <c r="I31" s="131">
        <v>0.15</v>
      </c>
      <c r="J31" s="130">
        <f>ROUND(ROUND((SUM(BF81:BF124)), 2)*I31, 2)</f>
        <v>0</v>
      </c>
      <c r="K31" s="44"/>
    </row>
    <row r="32" spans="2:11" s="1" customFormat="1" ht="14.45" hidden="1" customHeight="1">
      <c r="B32" s="40"/>
      <c r="C32" s="41"/>
      <c r="D32" s="41"/>
      <c r="E32" s="48" t="s">
        <v>54</v>
      </c>
      <c r="F32" s="130">
        <f>ROUND(SUM(BG81:BG124), 2)</f>
        <v>0</v>
      </c>
      <c r="G32" s="41"/>
      <c r="H32" s="41"/>
      <c r="I32" s="131">
        <v>0.21</v>
      </c>
      <c r="J32" s="130">
        <v>0</v>
      </c>
      <c r="K32" s="44"/>
    </row>
    <row r="33" spans="2:11" s="1" customFormat="1" ht="14.45" hidden="1" customHeight="1">
      <c r="B33" s="40"/>
      <c r="C33" s="41"/>
      <c r="D33" s="41"/>
      <c r="E33" s="48" t="s">
        <v>55</v>
      </c>
      <c r="F33" s="130">
        <f>ROUND(SUM(BH81:BH124), 2)</f>
        <v>0</v>
      </c>
      <c r="G33" s="41"/>
      <c r="H33" s="41"/>
      <c r="I33" s="131">
        <v>0.15</v>
      </c>
      <c r="J33" s="130">
        <v>0</v>
      </c>
      <c r="K33" s="44"/>
    </row>
    <row r="34" spans="2:11" s="1" customFormat="1" ht="14.45" hidden="1" customHeight="1">
      <c r="B34" s="40"/>
      <c r="C34" s="41"/>
      <c r="D34" s="41"/>
      <c r="E34" s="48" t="s">
        <v>56</v>
      </c>
      <c r="F34" s="130">
        <f>ROUND(SUM(BI81:BI124),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D.9 - Kamerový systém a EZS</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J81</f>
        <v>0</v>
      </c>
      <c r="K56" s="44"/>
      <c r="AU56" s="22" t="s">
        <v>133</v>
      </c>
    </row>
    <row r="57" spans="2:47" s="7" customFormat="1" ht="24.95" customHeight="1">
      <c r="B57" s="149"/>
      <c r="C57" s="150"/>
      <c r="D57" s="151" t="s">
        <v>3240</v>
      </c>
      <c r="E57" s="152"/>
      <c r="F57" s="152"/>
      <c r="G57" s="152"/>
      <c r="H57" s="152"/>
      <c r="I57" s="153"/>
      <c r="J57" s="154">
        <f>J82</f>
        <v>0</v>
      </c>
      <c r="K57" s="155"/>
    </row>
    <row r="58" spans="2:47" s="8" customFormat="1" ht="19.899999999999999" customHeight="1">
      <c r="B58" s="156"/>
      <c r="C58" s="157"/>
      <c r="D58" s="158" t="s">
        <v>3241</v>
      </c>
      <c r="E58" s="159"/>
      <c r="F58" s="159"/>
      <c r="G58" s="159"/>
      <c r="H58" s="159"/>
      <c r="I58" s="160"/>
      <c r="J58" s="161">
        <f>J83</f>
        <v>0</v>
      </c>
      <c r="K58" s="162"/>
    </row>
    <row r="59" spans="2:47" s="8" customFormat="1" ht="19.899999999999999" customHeight="1">
      <c r="B59" s="156"/>
      <c r="C59" s="157"/>
      <c r="D59" s="158" t="s">
        <v>3242</v>
      </c>
      <c r="E59" s="159"/>
      <c r="F59" s="159"/>
      <c r="G59" s="159"/>
      <c r="H59" s="159"/>
      <c r="I59" s="160"/>
      <c r="J59" s="161">
        <f>J93</f>
        <v>0</v>
      </c>
      <c r="K59" s="162"/>
    </row>
    <row r="60" spans="2:47" s="8" customFormat="1" ht="19.899999999999999" customHeight="1">
      <c r="B60" s="156"/>
      <c r="C60" s="157"/>
      <c r="D60" s="158" t="s">
        <v>3243</v>
      </c>
      <c r="E60" s="159"/>
      <c r="F60" s="159"/>
      <c r="G60" s="159"/>
      <c r="H60" s="159"/>
      <c r="I60" s="160"/>
      <c r="J60" s="161">
        <f>J104</f>
        <v>0</v>
      </c>
      <c r="K60" s="162"/>
    </row>
    <row r="61" spans="2:47" s="7" customFormat="1" ht="24.95" customHeight="1">
      <c r="B61" s="149"/>
      <c r="C61" s="150"/>
      <c r="D61" s="151" t="s">
        <v>3244</v>
      </c>
      <c r="E61" s="152"/>
      <c r="F61" s="152"/>
      <c r="G61" s="152"/>
      <c r="H61" s="152"/>
      <c r="I61" s="153"/>
      <c r="J61" s="154">
        <f>J117</f>
        <v>0</v>
      </c>
      <c r="K61" s="155"/>
    </row>
    <row r="62" spans="2:47" s="1" customFormat="1" ht="21.75" customHeight="1">
      <c r="B62" s="40"/>
      <c r="C62" s="41"/>
      <c r="D62" s="41"/>
      <c r="E62" s="41"/>
      <c r="F62" s="41"/>
      <c r="G62" s="41"/>
      <c r="H62" s="41"/>
      <c r="I62" s="117"/>
      <c r="J62" s="41"/>
      <c r="K62" s="44"/>
    </row>
    <row r="63" spans="2:47" s="1" customFormat="1" ht="6.95" customHeight="1">
      <c r="B63" s="55"/>
      <c r="C63" s="56"/>
      <c r="D63" s="56"/>
      <c r="E63" s="56"/>
      <c r="F63" s="56"/>
      <c r="G63" s="56"/>
      <c r="H63" s="56"/>
      <c r="I63" s="139"/>
      <c r="J63" s="56"/>
      <c r="K63" s="57"/>
    </row>
    <row r="67" spans="2:20" s="1" customFormat="1" ht="6.95" customHeight="1">
      <c r="B67" s="58"/>
      <c r="C67" s="59"/>
      <c r="D67" s="59"/>
      <c r="E67" s="59"/>
      <c r="F67" s="59"/>
      <c r="G67" s="59"/>
      <c r="H67" s="59"/>
      <c r="I67" s="142"/>
      <c r="J67" s="59"/>
      <c r="K67" s="59"/>
      <c r="L67" s="60"/>
    </row>
    <row r="68" spans="2:20" s="1" customFormat="1" ht="36.950000000000003" customHeight="1">
      <c r="B68" s="40"/>
      <c r="C68" s="61" t="s">
        <v>160</v>
      </c>
      <c r="D68" s="62"/>
      <c r="E68" s="62"/>
      <c r="F68" s="62"/>
      <c r="G68" s="62"/>
      <c r="H68" s="62"/>
      <c r="I68" s="163"/>
      <c r="J68" s="62"/>
      <c r="K68" s="62"/>
      <c r="L68" s="60"/>
    </row>
    <row r="69" spans="2:20" s="1" customFormat="1" ht="6.95" customHeight="1">
      <c r="B69" s="40"/>
      <c r="C69" s="62"/>
      <c r="D69" s="62"/>
      <c r="E69" s="62"/>
      <c r="F69" s="62"/>
      <c r="G69" s="62"/>
      <c r="H69" s="62"/>
      <c r="I69" s="163"/>
      <c r="J69" s="62"/>
      <c r="K69" s="62"/>
      <c r="L69" s="60"/>
    </row>
    <row r="70" spans="2:20" s="1" customFormat="1" ht="14.45" customHeight="1">
      <c r="B70" s="40"/>
      <c r="C70" s="64" t="s">
        <v>18</v>
      </c>
      <c r="D70" s="62"/>
      <c r="E70" s="62"/>
      <c r="F70" s="62"/>
      <c r="G70" s="62"/>
      <c r="H70" s="62"/>
      <c r="I70" s="163"/>
      <c r="J70" s="62"/>
      <c r="K70" s="62"/>
      <c r="L70" s="60"/>
    </row>
    <row r="71" spans="2:20" s="1" customFormat="1" ht="22.5" customHeight="1">
      <c r="B71" s="40"/>
      <c r="C71" s="62"/>
      <c r="D71" s="62"/>
      <c r="E71" s="371" t="str">
        <f>E7</f>
        <v>COH KLATOVY - úpravy objektu č.p. 782/III</v>
      </c>
      <c r="F71" s="372"/>
      <c r="G71" s="372"/>
      <c r="H71" s="372"/>
      <c r="I71" s="163"/>
      <c r="J71" s="62"/>
      <c r="K71" s="62"/>
      <c r="L71" s="60"/>
    </row>
    <row r="72" spans="2:20" s="1" customFormat="1" ht="14.45" customHeight="1">
      <c r="B72" s="40"/>
      <c r="C72" s="64" t="s">
        <v>126</v>
      </c>
      <c r="D72" s="62"/>
      <c r="E72" s="62"/>
      <c r="F72" s="62"/>
      <c r="G72" s="62"/>
      <c r="H72" s="62"/>
      <c r="I72" s="163"/>
      <c r="J72" s="62"/>
      <c r="K72" s="62"/>
      <c r="L72" s="60"/>
    </row>
    <row r="73" spans="2:20" s="1" customFormat="1" ht="23.25" customHeight="1">
      <c r="B73" s="40"/>
      <c r="C73" s="62"/>
      <c r="D73" s="62"/>
      <c r="E73" s="339" t="str">
        <f>E9</f>
        <v>D.9 - Kamerový systém a EZS</v>
      </c>
      <c r="F73" s="373"/>
      <c r="G73" s="373"/>
      <c r="H73" s="373"/>
      <c r="I73" s="163"/>
      <c r="J73" s="62"/>
      <c r="K73" s="62"/>
      <c r="L73" s="60"/>
    </row>
    <row r="74" spans="2:20" s="1" customFormat="1" ht="6.95" customHeight="1">
      <c r="B74" s="40"/>
      <c r="C74" s="62"/>
      <c r="D74" s="62"/>
      <c r="E74" s="62"/>
      <c r="F74" s="62"/>
      <c r="G74" s="62"/>
      <c r="H74" s="62"/>
      <c r="I74" s="163"/>
      <c r="J74" s="62"/>
      <c r="K74" s="62"/>
      <c r="L74" s="60"/>
    </row>
    <row r="75" spans="2:20" s="1" customFormat="1" ht="18" customHeight="1">
      <c r="B75" s="40"/>
      <c r="C75" s="64" t="s">
        <v>24</v>
      </c>
      <c r="D75" s="62"/>
      <c r="E75" s="62"/>
      <c r="F75" s="164" t="str">
        <f>F12</f>
        <v>Klatovy</v>
      </c>
      <c r="G75" s="62"/>
      <c r="H75" s="62"/>
      <c r="I75" s="165" t="s">
        <v>26</v>
      </c>
      <c r="J75" s="72" t="str">
        <f>IF(J12="","",J12)</f>
        <v>21.04.2017</v>
      </c>
      <c r="K75" s="62"/>
      <c r="L75" s="60"/>
    </row>
    <row r="76" spans="2:20" s="1" customFormat="1" ht="6.95" customHeight="1">
      <c r="B76" s="40"/>
      <c r="C76" s="62"/>
      <c r="D76" s="62"/>
      <c r="E76" s="62"/>
      <c r="F76" s="62"/>
      <c r="G76" s="62"/>
      <c r="H76" s="62"/>
      <c r="I76" s="163"/>
      <c r="J76" s="62"/>
      <c r="K76" s="62"/>
      <c r="L76" s="60"/>
    </row>
    <row r="77" spans="2:20" s="1" customFormat="1" ht="15">
      <c r="B77" s="40"/>
      <c r="C77" s="64" t="s">
        <v>32</v>
      </c>
      <c r="D77" s="62"/>
      <c r="E77" s="62"/>
      <c r="F77" s="164" t="str">
        <f>E15</f>
        <v>Město Klatovy, nám. Míru č.p.62/1, 339 01 Klatovy</v>
      </c>
      <c r="G77" s="62"/>
      <c r="H77" s="62"/>
      <c r="I77" s="165" t="s">
        <v>40</v>
      </c>
      <c r="J77" s="164" t="str">
        <f>E21</f>
        <v>AREA group s.r.o.</v>
      </c>
      <c r="K77" s="62"/>
      <c r="L77" s="60"/>
    </row>
    <row r="78" spans="2:20" s="1" customFormat="1" ht="14.45" customHeight="1">
      <c r="B78" s="40"/>
      <c r="C78" s="64" t="s">
        <v>38</v>
      </c>
      <c r="D78" s="62"/>
      <c r="E78" s="62"/>
      <c r="F78" s="164" t="str">
        <f>IF(E18="","",E18)</f>
        <v/>
      </c>
      <c r="G78" s="62"/>
      <c r="H78" s="62"/>
      <c r="I78" s="163"/>
      <c r="J78" s="62"/>
      <c r="K78" s="62"/>
      <c r="L78" s="60"/>
    </row>
    <row r="79" spans="2:20" s="1" customFormat="1" ht="10.35" customHeight="1">
      <c r="B79" s="40"/>
      <c r="C79" s="62"/>
      <c r="D79" s="62"/>
      <c r="E79" s="62"/>
      <c r="F79" s="62"/>
      <c r="G79" s="62"/>
      <c r="H79" s="62"/>
      <c r="I79" s="163"/>
      <c r="J79" s="62"/>
      <c r="K79" s="62"/>
      <c r="L79" s="60"/>
    </row>
    <row r="80" spans="2:20" s="9" customFormat="1" ht="29.25" customHeight="1">
      <c r="B80" s="166"/>
      <c r="C80" s="167" t="s">
        <v>161</v>
      </c>
      <c r="D80" s="168" t="s">
        <v>66</v>
      </c>
      <c r="E80" s="168" t="s">
        <v>62</v>
      </c>
      <c r="F80" s="168" t="s">
        <v>162</v>
      </c>
      <c r="G80" s="168" t="s">
        <v>163</v>
      </c>
      <c r="H80" s="168" t="s">
        <v>164</v>
      </c>
      <c r="I80" s="169" t="s">
        <v>165</v>
      </c>
      <c r="J80" s="168" t="s">
        <v>131</v>
      </c>
      <c r="K80" s="170" t="s">
        <v>166</v>
      </c>
      <c r="L80" s="171"/>
      <c r="M80" s="80" t="s">
        <v>167</v>
      </c>
      <c r="N80" s="81" t="s">
        <v>51</v>
      </c>
      <c r="O80" s="81" t="s">
        <v>168</v>
      </c>
      <c r="P80" s="81" t="s">
        <v>169</v>
      </c>
      <c r="Q80" s="81" t="s">
        <v>170</v>
      </c>
      <c r="R80" s="81" t="s">
        <v>171</v>
      </c>
      <c r="S80" s="81" t="s">
        <v>172</v>
      </c>
      <c r="T80" s="82" t="s">
        <v>173</v>
      </c>
    </row>
    <row r="81" spans="2:65" s="1" customFormat="1" ht="29.25" customHeight="1">
      <c r="B81" s="40"/>
      <c r="C81" s="86" t="s">
        <v>132</v>
      </c>
      <c r="D81" s="62"/>
      <c r="E81" s="62"/>
      <c r="F81" s="62"/>
      <c r="G81" s="62"/>
      <c r="H81" s="62"/>
      <c r="I81" s="163"/>
      <c r="J81" s="172">
        <f>BK81</f>
        <v>0</v>
      </c>
      <c r="K81" s="62"/>
      <c r="L81" s="60"/>
      <c r="M81" s="83"/>
      <c r="N81" s="84"/>
      <c r="O81" s="84"/>
      <c r="P81" s="173">
        <f>P82+P117</f>
        <v>0</v>
      </c>
      <c r="Q81" s="84"/>
      <c r="R81" s="173">
        <f>R82+R117</f>
        <v>0</v>
      </c>
      <c r="S81" s="84"/>
      <c r="T81" s="174">
        <f>T82+T117</f>
        <v>0</v>
      </c>
      <c r="AT81" s="22" t="s">
        <v>80</v>
      </c>
      <c r="AU81" s="22" t="s">
        <v>133</v>
      </c>
      <c r="BK81" s="175">
        <f>BK82+BK117</f>
        <v>0</v>
      </c>
    </row>
    <row r="82" spans="2:65" s="10" customFormat="1" ht="37.35" customHeight="1">
      <c r="B82" s="176"/>
      <c r="C82" s="177"/>
      <c r="D82" s="178" t="s">
        <v>80</v>
      </c>
      <c r="E82" s="179" t="s">
        <v>3245</v>
      </c>
      <c r="F82" s="179" t="s">
        <v>3246</v>
      </c>
      <c r="G82" s="177"/>
      <c r="H82" s="177"/>
      <c r="I82" s="180"/>
      <c r="J82" s="181">
        <f>BK82</f>
        <v>0</v>
      </c>
      <c r="K82" s="177"/>
      <c r="L82" s="182"/>
      <c r="M82" s="183"/>
      <c r="N82" s="184"/>
      <c r="O82" s="184"/>
      <c r="P82" s="185">
        <f>P83+P93+P104</f>
        <v>0</v>
      </c>
      <c r="Q82" s="184"/>
      <c r="R82" s="185">
        <f>R83+R93+R104</f>
        <v>0</v>
      </c>
      <c r="S82" s="184"/>
      <c r="T82" s="186">
        <f>T83+T93+T104</f>
        <v>0</v>
      </c>
      <c r="AR82" s="187" t="s">
        <v>89</v>
      </c>
      <c r="AT82" s="188" t="s">
        <v>80</v>
      </c>
      <c r="AU82" s="188" t="s">
        <v>81</v>
      </c>
      <c r="AY82" s="187" t="s">
        <v>176</v>
      </c>
      <c r="BK82" s="189">
        <f>BK83+BK93+BK104</f>
        <v>0</v>
      </c>
    </row>
    <row r="83" spans="2:65" s="10" customFormat="1" ht="19.899999999999999" customHeight="1">
      <c r="B83" s="176"/>
      <c r="C83" s="177"/>
      <c r="D83" s="190" t="s">
        <v>80</v>
      </c>
      <c r="E83" s="191" t="s">
        <v>2664</v>
      </c>
      <c r="F83" s="191" t="s">
        <v>3247</v>
      </c>
      <c r="G83" s="177"/>
      <c r="H83" s="177"/>
      <c r="I83" s="180"/>
      <c r="J83" s="192">
        <f>BK83</f>
        <v>0</v>
      </c>
      <c r="K83" s="177"/>
      <c r="L83" s="182"/>
      <c r="M83" s="183"/>
      <c r="N83" s="184"/>
      <c r="O83" s="184"/>
      <c r="P83" s="185">
        <f>SUM(P84:P92)</f>
        <v>0</v>
      </c>
      <c r="Q83" s="184"/>
      <c r="R83" s="185">
        <f>SUM(R84:R92)</f>
        <v>0</v>
      </c>
      <c r="S83" s="184"/>
      <c r="T83" s="186">
        <f>SUM(T84:T92)</f>
        <v>0</v>
      </c>
      <c r="AR83" s="187" t="s">
        <v>89</v>
      </c>
      <c r="AT83" s="188" t="s">
        <v>80</v>
      </c>
      <c r="AU83" s="188" t="s">
        <v>89</v>
      </c>
      <c r="AY83" s="187" t="s">
        <v>176</v>
      </c>
      <c r="BK83" s="189">
        <f>SUM(BK84:BK92)</f>
        <v>0</v>
      </c>
    </row>
    <row r="84" spans="2:65" s="1" customFormat="1" ht="31.5" customHeight="1">
      <c r="B84" s="40"/>
      <c r="C84" s="193" t="s">
        <v>89</v>
      </c>
      <c r="D84" s="193" t="s">
        <v>178</v>
      </c>
      <c r="E84" s="194" t="s">
        <v>3248</v>
      </c>
      <c r="F84" s="195" t="s">
        <v>3249</v>
      </c>
      <c r="G84" s="196" t="s">
        <v>376</v>
      </c>
      <c r="H84" s="197">
        <v>1</v>
      </c>
      <c r="I84" s="198"/>
      <c r="J84" s="199">
        <f t="shared" ref="J84:J92" si="0">ROUND(I84*H84,2)</f>
        <v>0</v>
      </c>
      <c r="K84" s="195" t="s">
        <v>37</v>
      </c>
      <c r="L84" s="60"/>
      <c r="M84" s="200" t="s">
        <v>37</v>
      </c>
      <c r="N84" s="201" t="s">
        <v>52</v>
      </c>
      <c r="O84" s="41"/>
      <c r="P84" s="202">
        <f t="shared" ref="P84:P92" si="1">O84*H84</f>
        <v>0</v>
      </c>
      <c r="Q84" s="202">
        <v>0</v>
      </c>
      <c r="R84" s="202">
        <f t="shared" ref="R84:R92" si="2">Q84*H84</f>
        <v>0</v>
      </c>
      <c r="S84" s="202">
        <v>0</v>
      </c>
      <c r="T84" s="203">
        <f t="shared" ref="T84:T92" si="3">S84*H84</f>
        <v>0</v>
      </c>
      <c r="AR84" s="22" t="s">
        <v>183</v>
      </c>
      <c r="AT84" s="22" t="s">
        <v>178</v>
      </c>
      <c r="AU84" s="22" t="s">
        <v>91</v>
      </c>
      <c r="AY84" s="22" t="s">
        <v>176</v>
      </c>
      <c r="BE84" s="204">
        <f t="shared" ref="BE84:BE92" si="4">IF(N84="základní",J84,0)</f>
        <v>0</v>
      </c>
      <c r="BF84" s="204">
        <f t="shared" ref="BF84:BF92" si="5">IF(N84="snížená",J84,0)</f>
        <v>0</v>
      </c>
      <c r="BG84" s="204">
        <f t="shared" ref="BG84:BG92" si="6">IF(N84="zákl. přenesená",J84,0)</f>
        <v>0</v>
      </c>
      <c r="BH84" s="204">
        <f t="shared" ref="BH84:BH92" si="7">IF(N84="sníž. přenesená",J84,0)</f>
        <v>0</v>
      </c>
      <c r="BI84" s="204">
        <f t="shared" ref="BI84:BI92" si="8">IF(N84="nulová",J84,0)</f>
        <v>0</v>
      </c>
      <c r="BJ84" s="22" t="s">
        <v>89</v>
      </c>
      <c r="BK84" s="204">
        <f t="shared" ref="BK84:BK92" si="9">ROUND(I84*H84,2)</f>
        <v>0</v>
      </c>
      <c r="BL84" s="22" t="s">
        <v>183</v>
      </c>
      <c r="BM84" s="22" t="s">
        <v>3250</v>
      </c>
    </row>
    <row r="85" spans="2:65" s="1" customFormat="1" ht="22.5" customHeight="1">
      <c r="B85" s="40"/>
      <c r="C85" s="193" t="s">
        <v>91</v>
      </c>
      <c r="D85" s="193" t="s">
        <v>178</v>
      </c>
      <c r="E85" s="194" t="s">
        <v>3251</v>
      </c>
      <c r="F85" s="195" t="s">
        <v>3252</v>
      </c>
      <c r="G85" s="196" t="s">
        <v>376</v>
      </c>
      <c r="H85" s="197">
        <v>1</v>
      </c>
      <c r="I85" s="198"/>
      <c r="J85" s="199">
        <f t="shared" si="0"/>
        <v>0</v>
      </c>
      <c r="K85" s="195" t="s">
        <v>37</v>
      </c>
      <c r="L85" s="60"/>
      <c r="M85" s="200" t="s">
        <v>37</v>
      </c>
      <c r="N85" s="201" t="s">
        <v>52</v>
      </c>
      <c r="O85" s="41"/>
      <c r="P85" s="202">
        <f t="shared" si="1"/>
        <v>0</v>
      </c>
      <c r="Q85" s="202">
        <v>0</v>
      </c>
      <c r="R85" s="202">
        <f t="shared" si="2"/>
        <v>0</v>
      </c>
      <c r="S85" s="202">
        <v>0</v>
      </c>
      <c r="T85" s="203">
        <f t="shared" si="3"/>
        <v>0</v>
      </c>
      <c r="AR85" s="22" t="s">
        <v>183</v>
      </c>
      <c r="AT85" s="22" t="s">
        <v>178</v>
      </c>
      <c r="AU85" s="22" t="s">
        <v>91</v>
      </c>
      <c r="AY85" s="22" t="s">
        <v>176</v>
      </c>
      <c r="BE85" s="204">
        <f t="shared" si="4"/>
        <v>0</v>
      </c>
      <c r="BF85" s="204">
        <f t="shared" si="5"/>
        <v>0</v>
      </c>
      <c r="BG85" s="204">
        <f t="shared" si="6"/>
        <v>0</v>
      </c>
      <c r="BH85" s="204">
        <f t="shared" si="7"/>
        <v>0</v>
      </c>
      <c r="BI85" s="204">
        <f t="shared" si="8"/>
        <v>0</v>
      </c>
      <c r="BJ85" s="22" t="s">
        <v>89</v>
      </c>
      <c r="BK85" s="204">
        <f t="shared" si="9"/>
        <v>0</v>
      </c>
      <c r="BL85" s="22" t="s">
        <v>183</v>
      </c>
      <c r="BM85" s="22" t="s">
        <v>3253</v>
      </c>
    </row>
    <row r="86" spans="2:65" s="1" customFormat="1" ht="22.5" customHeight="1">
      <c r="B86" s="40"/>
      <c r="C86" s="193" t="s">
        <v>194</v>
      </c>
      <c r="D86" s="193" t="s">
        <v>178</v>
      </c>
      <c r="E86" s="194" t="s">
        <v>3254</v>
      </c>
      <c r="F86" s="195" t="s">
        <v>3255</v>
      </c>
      <c r="G86" s="196" t="s">
        <v>376</v>
      </c>
      <c r="H86" s="197">
        <v>1</v>
      </c>
      <c r="I86" s="198"/>
      <c r="J86" s="199">
        <f t="shared" si="0"/>
        <v>0</v>
      </c>
      <c r="K86" s="195" t="s">
        <v>37</v>
      </c>
      <c r="L86" s="60"/>
      <c r="M86" s="200" t="s">
        <v>37</v>
      </c>
      <c r="N86" s="201" t="s">
        <v>52</v>
      </c>
      <c r="O86" s="41"/>
      <c r="P86" s="202">
        <f t="shared" si="1"/>
        <v>0</v>
      </c>
      <c r="Q86" s="202">
        <v>0</v>
      </c>
      <c r="R86" s="202">
        <f t="shared" si="2"/>
        <v>0</v>
      </c>
      <c r="S86" s="202">
        <v>0</v>
      </c>
      <c r="T86" s="203">
        <f t="shared" si="3"/>
        <v>0</v>
      </c>
      <c r="AR86" s="22" t="s">
        <v>183</v>
      </c>
      <c r="AT86" s="22" t="s">
        <v>178</v>
      </c>
      <c r="AU86" s="22" t="s">
        <v>91</v>
      </c>
      <c r="AY86" s="22" t="s">
        <v>176</v>
      </c>
      <c r="BE86" s="204">
        <f t="shared" si="4"/>
        <v>0</v>
      </c>
      <c r="BF86" s="204">
        <f t="shared" si="5"/>
        <v>0</v>
      </c>
      <c r="BG86" s="204">
        <f t="shared" si="6"/>
        <v>0</v>
      </c>
      <c r="BH86" s="204">
        <f t="shared" si="7"/>
        <v>0</v>
      </c>
      <c r="BI86" s="204">
        <f t="shared" si="8"/>
        <v>0</v>
      </c>
      <c r="BJ86" s="22" t="s">
        <v>89</v>
      </c>
      <c r="BK86" s="204">
        <f t="shared" si="9"/>
        <v>0</v>
      </c>
      <c r="BL86" s="22" t="s">
        <v>183</v>
      </c>
      <c r="BM86" s="22" t="s">
        <v>3256</v>
      </c>
    </row>
    <row r="87" spans="2:65" s="1" customFormat="1" ht="22.5" customHeight="1">
      <c r="B87" s="40"/>
      <c r="C87" s="193" t="s">
        <v>183</v>
      </c>
      <c r="D87" s="193" t="s">
        <v>178</v>
      </c>
      <c r="E87" s="194" t="s">
        <v>3257</v>
      </c>
      <c r="F87" s="195" t="s">
        <v>3258</v>
      </c>
      <c r="G87" s="196" t="s">
        <v>376</v>
      </c>
      <c r="H87" s="197">
        <v>1</v>
      </c>
      <c r="I87" s="198"/>
      <c r="J87" s="199">
        <f t="shared" si="0"/>
        <v>0</v>
      </c>
      <c r="K87" s="195" t="s">
        <v>37</v>
      </c>
      <c r="L87" s="60"/>
      <c r="M87" s="200" t="s">
        <v>37</v>
      </c>
      <c r="N87" s="201" t="s">
        <v>52</v>
      </c>
      <c r="O87" s="41"/>
      <c r="P87" s="202">
        <f t="shared" si="1"/>
        <v>0</v>
      </c>
      <c r="Q87" s="202">
        <v>0</v>
      </c>
      <c r="R87" s="202">
        <f t="shared" si="2"/>
        <v>0</v>
      </c>
      <c r="S87" s="202">
        <v>0</v>
      </c>
      <c r="T87" s="203">
        <f t="shared" si="3"/>
        <v>0</v>
      </c>
      <c r="AR87" s="22" t="s">
        <v>183</v>
      </c>
      <c r="AT87" s="22" t="s">
        <v>178</v>
      </c>
      <c r="AU87" s="22" t="s">
        <v>91</v>
      </c>
      <c r="AY87" s="22" t="s">
        <v>176</v>
      </c>
      <c r="BE87" s="204">
        <f t="shared" si="4"/>
        <v>0</v>
      </c>
      <c r="BF87" s="204">
        <f t="shared" si="5"/>
        <v>0</v>
      </c>
      <c r="BG87" s="204">
        <f t="shared" si="6"/>
        <v>0</v>
      </c>
      <c r="BH87" s="204">
        <f t="shared" si="7"/>
        <v>0</v>
      </c>
      <c r="BI87" s="204">
        <f t="shared" si="8"/>
        <v>0</v>
      </c>
      <c r="BJ87" s="22" t="s">
        <v>89</v>
      </c>
      <c r="BK87" s="204">
        <f t="shared" si="9"/>
        <v>0</v>
      </c>
      <c r="BL87" s="22" t="s">
        <v>183</v>
      </c>
      <c r="BM87" s="22" t="s">
        <v>3259</v>
      </c>
    </row>
    <row r="88" spans="2:65" s="1" customFormat="1" ht="22.5" customHeight="1">
      <c r="B88" s="40"/>
      <c r="C88" s="193" t="s">
        <v>208</v>
      </c>
      <c r="D88" s="193" t="s">
        <v>178</v>
      </c>
      <c r="E88" s="194" t="s">
        <v>3260</v>
      </c>
      <c r="F88" s="195" t="s">
        <v>3261</v>
      </c>
      <c r="G88" s="196" t="s">
        <v>376</v>
      </c>
      <c r="H88" s="197">
        <v>1</v>
      </c>
      <c r="I88" s="198"/>
      <c r="J88" s="199">
        <f t="shared" si="0"/>
        <v>0</v>
      </c>
      <c r="K88" s="195" t="s">
        <v>37</v>
      </c>
      <c r="L88" s="60"/>
      <c r="M88" s="200" t="s">
        <v>37</v>
      </c>
      <c r="N88" s="201" t="s">
        <v>52</v>
      </c>
      <c r="O88" s="41"/>
      <c r="P88" s="202">
        <f t="shared" si="1"/>
        <v>0</v>
      </c>
      <c r="Q88" s="202">
        <v>0</v>
      </c>
      <c r="R88" s="202">
        <f t="shared" si="2"/>
        <v>0</v>
      </c>
      <c r="S88" s="202">
        <v>0</v>
      </c>
      <c r="T88" s="203">
        <f t="shared" si="3"/>
        <v>0</v>
      </c>
      <c r="AR88" s="22" t="s">
        <v>183</v>
      </c>
      <c r="AT88" s="22" t="s">
        <v>178</v>
      </c>
      <c r="AU88" s="22" t="s">
        <v>91</v>
      </c>
      <c r="AY88" s="22" t="s">
        <v>176</v>
      </c>
      <c r="BE88" s="204">
        <f t="shared" si="4"/>
        <v>0</v>
      </c>
      <c r="BF88" s="204">
        <f t="shared" si="5"/>
        <v>0</v>
      </c>
      <c r="BG88" s="204">
        <f t="shared" si="6"/>
        <v>0</v>
      </c>
      <c r="BH88" s="204">
        <f t="shared" si="7"/>
        <v>0</v>
      </c>
      <c r="BI88" s="204">
        <f t="shared" si="8"/>
        <v>0</v>
      </c>
      <c r="BJ88" s="22" t="s">
        <v>89</v>
      </c>
      <c r="BK88" s="204">
        <f t="shared" si="9"/>
        <v>0</v>
      </c>
      <c r="BL88" s="22" t="s">
        <v>183</v>
      </c>
      <c r="BM88" s="22" t="s">
        <v>3262</v>
      </c>
    </row>
    <row r="89" spans="2:65" s="1" customFormat="1" ht="22.5" customHeight="1">
      <c r="B89" s="40"/>
      <c r="C89" s="193" t="s">
        <v>213</v>
      </c>
      <c r="D89" s="193" t="s">
        <v>178</v>
      </c>
      <c r="E89" s="194" t="s">
        <v>3263</v>
      </c>
      <c r="F89" s="195" t="s">
        <v>3264</v>
      </c>
      <c r="G89" s="196" t="s">
        <v>376</v>
      </c>
      <c r="H89" s="197">
        <v>1</v>
      </c>
      <c r="I89" s="198"/>
      <c r="J89" s="199">
        <f t="shared" si="0"/>
        <v>0</v>
      </c>
      <c r="K89" s="195" t="s">
        <v>37</v>
      </c>
      <c r="L89" s="60"/>
      <c r="M89" s="200" t="s">
        <v>37</v>
      </c>
      <c r="N89" s="201" t="s">
        <v>52</v>
      </c>
      <c r="O89" s="41"/>
      <c r="P89" s="202">
        <f t="shared" si="1"/>
        <v>0</v>
      </c>
      <c r="Q89" s="202">
        <v>0</v>
      </c>
      <c r="R89" s="202">
        <f t="shared" si="2"/>
        <v>0</v>
      </c>
      <c r="S89" s="202">
        <v>0</v>
      </c>
      <c r="T89" s="203">
        <f t="shared" si="3"/>
        <v>0</v>
      </c>
      <c r="AR89" s="22" t="s">
        <v>183</v>
      </c>
      <c r="AT89" s="22" t="s">
        <v>178</v>
      </c>
      <c r="AU89" s="22" t="s">
        <v>91</v>
      </c>
      <c r="AY89" s="22" t="s">
        <v>176</v>
      </c>
      <c r="BE89" s="204">
        <f t="shared" si="4"/>
        <v>0</v>
      </c>
      <c r="BF89" s="204">
        <f t="shared" si="5"/>
        <v>0</v>
      </c>
      <c r="BG89" s="204">
        <f t="shared" si="6"/>
        <v>0</v>
      </c>
      <c r="BH89" s="204">
        <f t="shared" si="7"/>
        <v>0</v>
      </c>
      <c r="BI89" s="204">
        <f t="shared" si="8"/>
        <v>0</v>
      </c>
      <c r="BJ89" s="22" t="s">
        <v>89</v>
      </c>
      <c r="BK89" s="204">
        <f t="shared" si="9"/>
        <v>0</v>
      </c>
      <c r="BL89" s="22" t="s">
        <v>183</v>
      </c>
      <c r="BM89" s="22" t="s">
        <v>3265</v>
      </c>
    </row>
    <row r="90" spans="2:65" s="1" customFormat="1" ht="22.5" customHeight="1">
      <c r="B90" s="40"/>
      <c r="C90" s="193" t="s">
        <v>220</v>
      </c>
      <c r="D90" s="193" t="s">
        <v>178</v>
      </c>
      <c r="E90" s="194" t="s">
        <v>3266</v>
      </c>
      <c r="F90" s="195" t="s">
        <v>3267</v>
      </c>
      <c r="G90" s="196" t="s">
        <v>376</v>
      </c>
      <c r="H90" s="197">
        <v>1</v>
      </c>
      <c r="I90" s="198"/>
      <c r="J90" s="199">
        <f t="shared" si="0"/>
        <v>0</v>
      </c>
      <c r="K90" s="195" t="s">
        <v>37</v>
      </c>
      <c r="L90" s="60"/>
      <c r="M90" s="200" t="s">
        <v>37</v>
      </c>
      <c r="N90" s="201" t="s">
        <v>52</v>
      </c>
      <c r="O90" s="41"/>
      <c r="P90" s="202">
        <f t="shared" si="1"/>
        <v>0</v>
      </c>
      <c r="Q90" s="202">
        <v>0</v>
      </c>
      <c r="R90" s="202">
        <f t="shared" si="2"/>
        <v>0</v>
      </c>
      <c r="S90" s="202">
        <v>0</v>
      </c>
      <c r="T90" s="203">
        <f t="shared" si="3"/>
        <v>0</v>
      </c>
      <c r="AR90" s="22" t="s">
        <v>183</v>
      </c>
      <c r="AT90" s="22" t="s">
        <v>178</v>
      </c>
      <c r="AU90" s="22" t="s">
        <v>91</v>
      </c>
      <c r="AY90" s="22" t="s">
        <v>176</v>
      </c>
      <c r="BE90" s="204">
        <f t="shared" si="4"/>
        <v>0</v>
      </c>
      <c r="BF90" s="204">
        <f t="shared" si="5"/>
        <v>0</v>
      </c>
      <c r="BG90" s="204">
        <f t="shared" si="6"/>
        <v>0</v>
      </c>
      <c r="BH90" s="204">
        <f t="shared" si="7"/>
        <v>0</v>
      </c>
      <c r="BI90" s="204">
        <f t="shared" si="8"/>
        <v>0</v>
      </c>
      <c r="BJ90" s="22" t="s">
        <v>89</v>
      </c>
      <c r="BK90" s="204">
        <f t="shared" si="9"/>
        <v>0</v>
      </c>
      <c r="BL90" s="22" t="s">
        <v>183</v>
      </c>
      <c r="BM90" s="22" t="s">
        <v>3268</v>
      </c>
    </row>
    <row r="91" spans="2:65" s="1" customFormat="1" ht="22.5" customHeight="1">
      <c r="B91" s="40"/>
      <c r="C91" s="193" t="s">
        <v>199</v>
      </c>
      <c r="D91" s="193" t="s">
        <v>178</v>
      </c>
      <c r="E91" s="194" t="s">
        <v>3269</v>
      </c>
      <c r="F91" s="195" t="s">
        <v>3270</v>
      </c>
      <c r="G91" s="196" t="s">
        <v>376</v>
      </c>
      <c r="H91" s="197">
        <v>10</v>
      </c>
      <c r="I91" s="198"/>
      <c r="J91" s="199">
        <f t="shared" si="0"/>
        <v>0</v>
      </c>
      <c r="K91" s="195" t="s">
        <v>37</v>
      </c>
      <c r="L91" s="60"/>
      <c r="M91" s="200" t="s">
        <v>37</v>
      </c>
      <c r="N91" s="201" t="s">
        <v>52</v>
      </c>
      <c r="O91" s="41"/>
      <c r="P91" s="202">
        <f t="shared" si="1"/>
        <v>0</v>
      </c>
      <c r="Q91" s="202">
        <v>0</v>
      </c>
      <c r="R91" s="202">
        <f t="shared" si="2"/>
        <v>0</v>
      </c>
      <c r="S91" s="202">
        <v>0</v>
      </c>
      <c r="T91" s="203">
        <f t="shared" si="3"/>
        <v>0</v>
      </c>
      <c r="AR91" s="22" t="s">
        <v>183</v>
      </c>
      <c r="AT91" s="22" t="s">
        <v>178</v>
      </c>
      <c r="AU91" s="22" t="s">
        <v>91</v>
      </c>
      <c r="AY91" s="22" t="s">
        <v>176</v>
      </c>
      <c r="BE91" s="204">
        <f t="shared" si="4"/>
        <v>0</v>
      </c>
      <c r="BF91" s="204">
        <f t="shared" si="5"/>
        <v>0</v>
      </c>
      <c r="BG91" s="204">
        <f t="shared" si="6"/>
        <v>0</v>
      </c>
      <c r="BH91" s="204">
        <f t="shared" si="7"/>
        <v>0</v>
      </c>
      <c r="BI91" s="204">
        <f t="shared" si="8"/>
        <v>0</v>
      </c>
      <c r="BJ91" s="22" t="s">
        <v>89</v>
      </c>
      <c r="BK91" s="204">
        <f t="shared" si="9"/>
        <v>0</v>
      </c>
      <c r="BL91" s="22" t="s">
        <v>183</v>
      </c>
      <c r="BM91" s="22" t="s">
        <v>3271</v>
      </c>
    </row>
    <row r="92" spans="2:65" s="1" customFormat="1" ht="22.5" customHeight="1">
      <c r="B92" s="40"/>
      <c r="C92" s="193" t="s">
        <v>231</v>
      </c>
      <c r="D92" s="193" t="s">
        <v>178</v>
      </c>
      <c r="E92" s="194" t="s">
        <v>3272</v>
      </c>
      <c r="F92" s="195" t="s">
        <v>3273</v>
      </c>
      <c r="G92" s="196" t="s">
        <v>376</v>
      </c>
      <c r="H92" s="197">
        <v>2</v>
      </c>
      <c r="I92" s="198"/>
      <c r="J92" s="199">
        <f t="shared" si="0"/>
        <v>0</v>
      </c>
      <c r="K92" s="195" t="s">
        <v>37</v>
      </c>
      <c r="L92" s="60"/>
      <c r="M92" s="200" t="s">
        <v>37</v>
      </c>
      <c r="N92" s="201" t="s">
        <v>52</v>
      </c>
      <c r="O92" s="41"/>
      <c r="P92" s="202">
        <f t="shared" si="1"/>
        <v>0</v>
      </c>
      <c r="Q92" s="202">
        <v>0</v>
      </c>
      <c r="R92" s="202">
        <f t="shared" si="2"/>
        <v>0</v>
      </c>
      <c r="S92" s="202">
        <v>0</v>
      </c>
      <c r="T92" s="203">
        <f t="shared" si="3"/>
        <v>0</v>
      </c>
      <c r="AR92" s="22" t="s">
        <v>183</v>
      </c>
      <c r="AT92" s="22" t="s">
        <v>178</v>
      </c>
      <c r="AU92" s="22" t="s">
        <v>91</v>
      </c>
      <c r="AY92" s="22" t="s">
        <v>176</v>
      </c>
      <c r="BE92" s="204">
        <f t="shared" si="4"/>
        <v>0</v>
      </c>
      <c r="BF92" s="204">
        <f t="shared" si="5"/>
        <v>0</v>
      </c>
      <c r="BG92" s="204">
        <f t="shared" si="6"/>
        <v>0</v>
      </c>
      <c r="BH92" s="204">
        <f t="shared" si="7"/>
        <v>0</v>
      </c>
      <c r="BI92" s="204">
        <f t="shared" si="8"/>
        <v>0</v>
      </c>
      <c r="BJ92" s="22" t="s">
        <v>89</v>
      </c>
      <c r="BK92" s="204">
        <f t="shared" si="9"/>
        <v>0</v>
      </c>
      <c r="BL92" s="22" t="s">
        <v>183</v>
      </c>
      <c r="BM92" s="22" t="s">
        <v>3274</v>
      </c>
    </row>
    <row r="93" spans="2:65" s="10" customFormat="1" ht="29.85" customHeight="1">
      <c r="B93" s="176"/>
      <c r="C93" s="177"/>
      <c r="D93" s="190" t="s">
        <v>80</v>
      </c>
      <c r="E93" s="191" t="s">
        <v>2708</v>
      </c>
      <c r="F93" s="191" t="s">
        <v>3275</v>
      </c>
      <c r="G93" s="177"/>
      <c r="H93" s="177"/>
      <c r="I93" s="180"/>
      <c r="J93" s="192">
        <f>BK93</f>
        <v>0</v>
      </c>
      <c r="K93" s="177"/>
      <c r="L93" s="182"/>
      <c r="M93" s="183"/>
      <c r="N93" s="184"/>
      <c r="O93" s="184"/>
      <c r="P93" s="185">
        <f>SUM(P94:P103)</f>
        <v>0</v>
      </c>
      <c r="Q93" s="184"/>
      <c r="R93" s="185">
        <f>SUM(R94:R103)</f>
        <v>0</v>
      </c>
      <c r="S93" s="184"/>
      <c r="T93" s="186">
        <f>SUM(T94:T103)</f>
        <v>0</v>
      </c>
      <c r="AR93" s="187" t="s">
        <v>89</v>
      </c>
      <c r="AT93" s="188" t="s">
        <v>80</v>
      </c>
      <c r="AU93" s="188" t="s">
        <v>89</v>
      </c>
      <c r="AY93" s="187" t="s">
        <v>176</v>
      </c>
      <c r="BK93" s="189">
        <f>SUM(BK94:BK103)</f>
        <v>0</v>
      </c>
    </row>
    <row r="94" spans="2:65" s="1" customFormat="1" ht="22.5" customHeight="1">
      <c r="B94" s="40"/>
      <c r="C94" s="193" t="s">
        <v>237</v>
      </c>
      <c r="D94" s="193" t="s">
        <v>178</v>
      </c>
      <c r="E94" s="194" t="s">
        <v>3276</v>
      </c>
      <c r="F94" s="195" t="s">
        <v>3277</v>
      </c>
      <c r="G94" s="196" t="s">
        <v>295</v>
      </c>
      <c r="H94" s="197">
        <v>30</v>
      </c>
      <c r="I94" s="198"/>
      <c r="J94" s="199">
        <f t="shared" ref="J94:J103" si="10">ROUND(I94*H94,2)</f>
        <v>0</v>
      </c>
      <c r="K94" s="195" t="s">
        <v>37</v>
      </c>
      <c r="L94" s="60"/>
      <c r="M94" s="200" t="s">
        <v>37</v>
      </c>
      <c r="N94" s="201" t="s">
        <v>52</v>
      </c>
      <c r="O94" s="41"/>
      <c r="P94" s="202">
        <f t="shared" ref="P94:P103" si="11">O94*H94</f>
        <v>0</v>
      </c>
      <c r="Q94" s="202">
        <v>0</v>
      </c>
      <c r="R94" s="202">
        <f t="shared" ref="R94:R103" si="12">Q94*H94</f>
        <v>0</v>
      </c>
      <c r="S94" s="202">
        <v>0</v>
      </c>
      <c r="T94" s="203">
        <f t="shared" ref="T94:T103" si="13">S94*H94</f>
        <v>0</v>
      </c>
      <c r="AR94" s="22" t="s">
        <v>183</v>
      </c>
      <c r="AT94" s="22" t="s">
        <v>178</v>
      </c>
      <c r="AU94" s="22" t="s">
        <v>91</v>
      </c>
      <c r="AY94" s="22" t="s">
        <v>176</v>
      </c>
      <c r="BE94" s="204">
        <f t="shared" ref="BE94:BE103" si="14">IF(N94="základní",J94,0)</f>
        <v>0</v>
      </c>
      <c r="BF94" s="204">
        <f t="shared" ref="BF94:BF103" si="15">IF(N94="snížená",J94,0)</f>
        <v>0</v>
      </c>
      <c r="BG94" s="204">
        <f t="shared" ref="BG94:BG103" si="16">IF(N94="zákl. přenesená",J94,0)</f>
        <v>0</v>
      </c>
      <c r="BH94" s="204">
        <f t="shared" ref="BH94:BH103" si="17">IF(N94="sníž. přenesená",J94,0)</f>
        <v>0</v>
      </c>
      <c r="BI94" s="204">
        <f t="shared" ref="BI94:BI103" si="18">IF(N94="nulová",J94,0)</f>
        <v>0</v>
      </c>
      <c r="BJ94" s="22" t="s">
        <v>89</v>
      </c>
      <c r="BK94" s="204">
        <f t="shared" ref="BK94:BK103" si="19">ROUND(I94*H94,2)</f>
        <v>0</v>
      </c>
      <c r="BL94" s="22" t="s">
        <v>183</v>
      </c>
      <c r="BM94" s="22" t="s">
        <v>3278</v>
      </c>
    </row>
    <row r="95" spans="2:65" s="1" customFormat="1" ht="22.5" customHeight="1">
      <c r="B95" s="40"/>
      <c r="C95" s="193" t="s">
        <v>246</v>
      </c>
      <c r="D95" s="193" t="s">
        <v>178</v>
      </c>
      <c r="E95" s="194" t="s">
        <v>3279</v>
      </c>
      <c r="F95" s="195" t="s">
        <v>3280</v>
      </c>
      <c r="G95" s="196" t="s">
        <v>376</v>
      </c>
      <c r="H95" s="197">
        <v>1</v>
      </c>
      <c r="I95" s="198"/>
      <c r="J95" s="199">
        <f t="shared" si="10"/>
        <v>0</v>
      </c>
      <c r="K95" s="195" t="s">
        <v>37</v>
      </c>
      <c r="L95" s="60"/>
      <c r="M95" s="200" t="s">
        <v>37</v>
      </c>
      <c r="N95" s="201" t="s">
        <v>52</v>
      </c>
      <c r="O95" s="41"/>
      <c r="P95" s="202">
        <f t="shared" si="11"/>
        <v>0</v>
      </c>
      <c r="Q95" s="202">
        <v>0</v>
      </c>
      <c r="R95" s="202">
        <f t="shared" si="12"/>
        <v>0</v>
      </c>
      <c r="S95" s="202">
        <v>0</v>
      </c>
      <c r="T95" s="203">
        <f t="shared" si="13"/>
        <v>0</v>
      </c>
      <c r="AR95" s="22" t="s">
        <v>183</v>
      </c>
      <c r="AT95" s="22" t="s">
        <v>178</v>
      </c>
      <c r="AU95" s="22" t="s">
        <v>91</v>
      </c>
      <c r="AY95" s="22" t="s">
        <v>176</v>
      </c>
      <c r="BE95" s="204">
        <f t="shared" si="14"/>
        <v>0</v>
      </c>
      <c r="BF95" s="204">
        <f t="shared" si="15"/>
        <v>0</v>
      </c>
      <c r="BG95" s="204">
        <f t="shared" si="16"/>
        <v>0</v>
      </c>
      <c r="BH95" s="204">
        <f t="shared" si="17"/>
        <v>0</v>
      </c>
      <c r="BI95" s="204">
        <f t="shared" si="18"/>
        <v>0</v>
      </c>
      <c r="BJ95" s="22" t="s">
        <v>89</v>
      </c>
      <c r="BK95" s="204">
        <f t="shared" si="19"/>
        <v>0</v>
      </c>
      <c r="BL95" s="22" t="s">
        <v>183</v>
      </c>
      <c r="BM95" s="22" t="s">
        <v>3281</v>
      </c>
    </row>
    <row r="96" spans="2:65" s="1" customFormat="1" ht="22.5" customHeight="1">
      <c r="B96" s="40"/>
      <c r="C96" s="193" t="s">
        <v>23</v>
      </c>
      <c r="D96" s="193" t="s">
        <v>178</v>
      </c>
      <c r="E96" s="194" t="s">
        <v>3282</v>
      </c>
      <c r="F96" s="195" t="s">
        <v>3283</v>
      </c>
      <c r="G96" s="196" t="s">
        <v>295</v>
      </c>
      <c r="H96" s="197">
        <v>35</v>
      </c>
      <c r="I96" s="198"/>
      <c r="J96" s="199">
        <f t="shared" si="10"/>
        <v>0</v>
      </c>
      <c r="K96" s="195" t="s">
        <v>37</v>
      </c>
      <c r="L96" s="60"/>
      <c r="M96" s="200" t="s">
        <v>37</v>
      </c>
      <c r="N96" s="201" t="s">
        <v>52</v>
      </c>
      <c r="O96" s="41"/>
      <c r="P96" s="202">
        <f t="shared" si="11"/>
        <v>0</v>
      </c>
      <c r="Q96" s="202">
        <v>0</v>
      </c>
      <c r="R96" s="202">
        <f t="shared" si="12"/>
        <v>0</v>
      </c>
      <c r="S96" s="202">
        <v>0</v>
      </c>
      <c r="T96" s="203">
        <f t="shared" si="13"/>
        <v>0</v>
      </c>
      <c r="AR96" s="22" t="s">
        <v>183</v>
      </c>
      <c r="AT96" s="22" t="s">
        <v>178</v>
      </c>
      <c r="AU96" s="22" t="s">
        <v>91</v>
      </c>
      <c r="AY96" s="22" t="s">
        <v>176</v>
      </c>
      <c r="BE96" s="204">
        <f t="shared" si="14"/>
        <v>0</v>
      </c>
      <c r="BF96" s="204">
        <f t="shared" si="15"/>
        <v>0</v>
      </c>
      <c r="BG96" s="204">
        <f t="shared" si="16"/>
        <v>0</v>
      </c>
      <c r="BH96" s="204">
        <f t="shared" si="17"/>
        <v>0</v>
      </c>
      <c r="BI96" s="204">
        <f t="shared" si="18"/>
        <v>0</v>
      </c>
      <c r="BJ96" s="22" t="s">
        <v>89</v>
      </c>
      <c r="BK96" s="204">
        <f t="shared" si="19"/>
        <v>0</v>
      </c>
      <c r="BL96" s="22" t="s">
        <v>183</v>
      </c>
      <c r="BM96" s="22" t="s">
        <v>3284</v>
      </c>
    </row>
    <row r="97" spans="2:65" s="1" customFormat="1" ht="22.5" customHeight="1">
      <c r="B97" s="40"/>
      <c r="C97" s="193" t="s">
        <v>258</v>
      </c>
      <c r="D97" s="193" t="s">
        <v>178</v>
      </c>
      <c r="E97" s="194" t="s">
        <v>3285</v>
      </c>
      <c r="F97" s="195" t="s">
        <v>3286</v>
      </c>
      <c r="G97" s="196" t="s">
        <v>295</v>
      </c>
      <c r="H97" s="197">
        <v>185</v>
      </c>
      <c r="I97" s="198"/>
      <c r="J97" s="199">
        <f t="shared" si="10"/>
        <v>0</v>
      </c>
      <c r="K97" s="195" t="s">
        <v>37</v>
      </c>
      <c r="L97" s="60"/>
      <c r="M97" s="200" t="s">
        <v>37</v>
      </c>
      <c r="N97" s="201" t="s">
        <v>52</v>
      </c>
      <c r="O97" s="41"/>
      <c r="P97" s="202">
        <f t="shared" si="11"/>
        <v>0</v>
      </c>
      <c r="Q97" s="202">
        <v>0</v>
      </c>
      <c r="R97" s="202">
        <f t="shared" si="12"/>
        <v>0</v>
      </c>
      <c r="S97" s="202">
        <v>0</v>
      </c>
      <c r="T97" s="203">
        <f t="shared" si="13"/>
        <v>0</v>
      </c>
      <c r="AR97" s="22" t="s">
        <v>183</v>
      </c>
      <c r="AT97" s="22" t="s">
        <v>178</v>
      </c>
      <c r="AU97" s="22" t="s">
        <v>91</v>
      </c>
      <c r="AY97" s="22" t="s">
        <v>176</v>
      </c>
      <c r="BE97" s="204">
        <f t="shared" si="14"/>
        <v>0</v>
      </c>
      <c r="BF97" s="204">
        <f t="shared" si="15"/>
        <v>0</v>
      </c>
      <c r="BG97" s="204">
        <f t="shared" si="16"/>
        <v>0</v>
      </c>
      <c r="BH97" s="204">
        <f t="shared" si="17"/>
        <v>0</v>
      </c>
      <c r="BI97" s="204">
        <f t="shared" si="18"/>
        <v>0</v>
      </c>
      <c r="BJ97" s="22" t="s">
        <v>89</v>
      </c>
      <c r="BK97" s="204">
        <f t="shared" si="19"/>
        <v>0</v>
      </c>
      <c r="BL97" s="22" t="s">
        <v>183</v>
      </c>
      <c r="BM97" s="22" t="s">
        <v>3287</v>
      </c>
    </row>
    <row r="98" spans="2:65" s="1" customFormat="1" ht="22.5" customHeight="1">
      <c r="B98" s="40"/>
      <c r="C98" s="193" t="s">
        <v>266</v>
      </c>
      <c r="D98" s="193" t="s">
        <v>178</v>
      </c>
      <c r="E98" s="194" t="s">
        <v>3288</v>
      </c>
      <c r="F98" s="195" t="s">
        <v>3289</v>
      </c>
      <c r="G98" s="196" t="s">
        <v>295</v>
      </c>
      <c r="H98" s="197">
        <v>80</v>
      </c>
      <c r="I98" s="198"/>
      <c r="J98" s="199">
        <f t="shared" si="10"/>
        <v>0</v>
      </c>
      <c r="K98" s="195" t="s">
        <v>37</v>
      </c>
      <c r="L98" s="60"/>
      <c r="M98" s="200" t="s">
        <v>37</v>
      </c>
      <c r="N98" s="201" t="s">
        <v>52</v>
      </c>
      <c r="O98" s="41"/>
      <c r="P98" s="202">
        <f t="shared" si="11"/>
        <v>0</v>
      </c>
      <c r="Q98" s="202">
        <v>0</v>
      </c>
      <c r="R98" s="202">
        <f t="shared" si="12"/>
        <v>0</v>
      </c>
      <c r="S98" s="202">
        <v>0</v>
      </c>
      <c r="T98" s="203">
        <f t="shared" si="13"/>
        <v>0</v>
      </c>
      <c r="AR98" s="22" t="s">
        <v>183</v>
      </c>
      <c r="AT98" s="22" t="s">
        <v>178</v>
      </c>
      <c r="AU98" s="22" t="s">
        <v>91</v>
      </c>
      <c r="AY98" s="22" t="s">
        <v>176</v>
      </c>
      <c r="BE98" s="204">
        <f t="shared" si="14"/>
        <v>0</v>
      </c>
      <c r="BF98" s="204">
        <f t="shared" si="15"/>
        <v>0</v>
      </c>
      <c r="BG98" s="204">
        <f t="shared" si="16"/>
        <v>0</v>
      </c>
      <c r="BH98" s="204">
        <f t="shared" si="17"/>
        <v>0</v>
      </c>
      <c r="BI98" s="204">
        <f t="shared" si="18"/>
        <v>0</v>
      </c>
      <c r="BJ98" s="22" t="s">
        <v>89</v>
      </c>
      <c r="BK98" s="204">
        <f t="shared" si="19"/>
        <v>0</v>
      </c>
      <c r="BL98" s="22" t="s">
        <v>183</v>
      </c>
      <c r="BM98" s="22" t="s">
        <v>3290</v>
      </c>
    </row>
    <row r="99" spans="2:65" s="1" customFormat="1" ht="22.5" customHeight="1">
      <c r="B99" s="40"/>
      <c r="C99" s="193" t="s">
        <v>10</v>
      </c>
      <c r="D99" s="193" t="s">
        <v>178</v>
      </c>
      <c r="E99" s="194" t="s">
        <v>3291</v>
      </c>
      <c r="F99" s="195" t="s">
        <v>3292</v>
      </c>
      <c r="G99" s="196" t="s">
        <v>295</v>
      </c>
      <c r="H99" s="197">
        <v>35</v>
      </c>
      <c r="I99" s="198"/>
      <c r="J99" s="199">
        <f t="shared" si="10"/>
        <v>0</v>
      </c>
      <c r="K99" s="195" t="s">
        <v>37</v>
      </c>
      <c r="L99" s="60"/>
      <c r="M99" s="200" t="s">
        <v>37</v>
      </c>
      <c r="N99" s="201" t="s">
        <v>52</v>
      </c>
      <c r="O99" s="41"/>
      <c r="P99" s="202">
        <f t="shared" si="11"/>
        <v>0</v>
      </c>
      <c r="Q99" s="202">
        <v>0</v>
      </c>
      <c r="R99" s="202">
        <f t="shared" si="12"/>
        <v>0</v>
      </c>
      <c r="S99" s="202">
        <v>0</v>
      </c>
      <c r="T99" s="203">
        <f t="shared" si="13"/>
        <v>0</v>
      </c>
      <c r="AR99" s="22" t="s">
        <v>183</v>
      </c>
      <c r="AT99" s="22" t="s">
        <v>178</v>
      </c>
      <c r="AU99" s="22" t="s">
        <v>91</v>
      </c>
      <c r="AY99" s="22" t="s">
        <v>176</v>
      </c>
      <c r="BE99" s="204">
        <f t="shared" si="14"/>
        <v>0</v>
      </c>
      <c r="BF99" s="204">
        <f t="shared" si="15"/>
        <v>0</v>
      </c>
      <c r="BG99" s="204">
        <f t="shared" si="16"/>
        <v>0</v>
      </c>
      <c r="BH99" s="204">
        <f t="shared" si="17"/>
        <v>0</v>
      </c>
      <c r="BI99" s="204">
        <f t="shared" si="18"/>
        <v>0</v>
      </c>
      <c r="BJ99" s="22" t="s">
        <v>89</v>
      </c>
      <c r="BK99" s="204">
        <f t="shared" si="19"/>
        <v>0</v>
      </c>
      <c r="BL99" s="22" t="s">
        <v>183</v>
      </c>
      <c r="BM99" s="22" t="s">
        <v>3293</v>
      </c>
    </row>
    <row r="100" spans="2:65" s="1" customFormat="1" ht="22.5" customHeight="1">
      <c r="B100" s="40"/>
      <c r="C100" s="193" t="s">
        <v>276</v>
      </c>
      <c r="D100" s="193" t="s">
        <v>178</v>
      </c>
      <c r="E100" s="194" t="s">
        <v>3294</v>
      </c>
      <c r="F100" s="195" t="s">
        <v>3295</v>
      </c>
      <c r="G100" s="196" t="s">
        <v>295</v>
      </c>
      <c r="H100" s="197">
        <v>3</v>
      </c>
      <c r="I100" s="198"/>
      <c r="J100" s="199">
        <f t="shared" si="10"/>
        <v>0</v>
      </c>
      <c r="K100" s="195" t="s">
        <v>37</v>
      </c>
      <c r="L100" s="60"/>
      <c r="M100" s="200" t="s">
        <v>37</v>
      </c>
      <c r="N100" s="201" t="s">
        <v>52</v>
      </c>
      <c r="O100" s="41"/>
      <c r="P100" s="202">
        <f t="shared" si="11"/>
        <v>0</v>
      </c>
      <c r="Q100" s="202">
        <v>0</v>
      </c>
      <c r="R100" s="202">
        <f t="shared" si="12"/>
        <v>0</v>
      </c>
      <c r="S100" s="202">
        <v>0</v>
      </c>
      <c r="T100" s="203">
        <f t="shared" si="13"/>
        <v>0</v>
      </c>
      <c r="AR100" s="22" t="s">
        <v>183</v>
      </c>
      <c r="AT100" s="22" t="s">
        <v>178</v>
      </c>
      <c r="AU100" s="22" t="s">
        <v>91</v>
      </c>
      <c r="AY100" s="22" t="s">
        <v>176</v>
      </c>
      <c r="BE100" s="204">
        <f t="shared" si="14"/>
        <v>0</v>
      </c>
      <c r="BF100" s="204">
        <f t="shared" si="15"/>
        <v>0</v>
      </c>
      <c r="BG100" s="204">
        <f t="shared" si="16"/>
        <v>0</v>
      </c>
      <c r="BH100" s="204">
        <f t="shared" si="17"/>
        <v>0</v>
      </c>
      <c r="BI100" s="204">
        <f t="shared" si="18"/>
        <v>0</v>
      </c>
      <c r="BJ100" s="22" t="s">
        <v>89</v>
      </c>
      <c r="BK100" s="204">
        <f t="shared" si="19"/>
        <v>0</v>
      </c>
      <c r="BL100" s="22" t="s">
        <v>183</v>
      </c>
      <c r="BM100" s="22" t="s">
        <v>3296</v>
      </c>
    </row>
    <row r="101" spans="2:65" s="1" customFormat="1" ht="22.5" customHeight="1">
      <c r="B101" s="40"/>
      <c r="C101" s="193" t="s">
        <v>281</v>
      </c>
      <c r="D101" s="193" t="s">
        <v>178</v>
      </c>
      <c r="E101" s="194" t="s">
        <v>3297</v>
      </c>
      <c r="F101" s="195" t="s">
        <v>3298</v>
      </c>
      <c r="G101" s="196" t="s">
        <v>376</v>
      </c>
      <c r="H101" s="197">
        <v>1</v>
      </c>
      <c r="I101" s="198"/>
      <c r="J101" s="199">
        <f t="shared" si="10"/>
        <v>0</v>
      </c>
      <c r="K101" s="195" t="s">
        <v>37</v>
      </c>
      <c r="L101" s="60"/>
      <c r="M101" s="200" t="s">
        <v>37</v>
      </c>
      <c r="N101" s="201" t="s">
        <v>52</v>
      </c>
      <c r="O101" s="41"/>
      <c r="P101" s="202">
        <f t="shared" si="11"/>
        <v>0</v>
      </c>
      <c r="Q101" s="202">
        <v>0</v>
      </c>
      <c r="R101" s="202">
        <f t="shared" si="12"/>
        <v>0</v>
      </c>
      <c r="S101" s="202">
        <v>0</v>
      </c>
      <c r="T101" s="203">
        <f t="shared" si="13"/>
        <v>0</v>
      </c>
      <c r="AR101" s="22" t="s">
        <v>183</v>
      </c>
      <c r="AT101" s="22" t="s">
        <v>178</v>
      </c>
      <c r="AU101" s="22" t="s">
        <v>91</v>
      </c>
      <c r="AY101" s="22" t="s">
        <v>176</v>
      </c>
      <c r="BE101" s="204">
        <f t="shared" si="14"/>
        <v>0</v>
      </c>
      <c r="BF101" s="204">
        <f t="shared" si="15"/>
        <v>0</v>
      </c>
      <c r="BG101" s="204">
        <f t="shared" si="16"/>
        <v>0</v>
      </c>
      <c r="BH101" s="204">
        <f t="shared" si="17"/>
        <v>0</v>
      </c>
      <c r="BI101" s="204">
        <f t="shared" si="18"/>
        <v>0</v>
      </c>
      <c r="BJ101" s="22" t="s">
        <v>89</v>
      </c>
      <c r="BK101" s="204">
        <f t="shared" si="19"/>
        <v>0</v>
      </c>
      <c r="BL101" s="22" t="s">
        <v>183</v>
      </c>
      <c r="BM101" s="22" t="s">
        <v>3299</v>
      </c>
    </row>
    <row r="102" spans="2:65" s="1" customFormat="1" ht="22.5" customHeight="1">
      <c r="B102" s="40"/>
      <c r="C102" s="193" t="s">
        <v>286</v>
      </c>
      <c r="D102" s="193" t="s">
        <v>178</v>
      </c>
      <c r="E102" s="194" t="s">
        <v>3300</v>
      </c>
      <c r="F102" s="195" t="s">
        <v>3301</v>
      </c>
      <c r="G102" s="196" t="s">
        <v>376</v>
      </c>
      <c r="H102" s="197">
        <v>10</v>
      </c>
      <c r="I102" s="198"/>
      <c r="J102" s="199">
        <f t="shared" si="10"/>
        <v>0</v>
      </c>
      <c r="K102" s="195" t="s">
        <v>37</v>
      </c>
      <c r="L102" s="60"/>
      <c r="M102" s="200" t="s">
        <v>37</v>
      </c>
      <c r="N102" s="201" t="s">
        <v>52</v>
      </c>
      <c r="O102" s="41"/>
      <c r="P102" s="202">
        <f t="shared" si="11"/>
        <v>0</v>
      </c>
      <c r="Q102" s="202">
        <v>0</v>
      </c>
      <c r="R102" s="202">
        <f t="shared" si="12"/>
        <v>0</v>
      </c>
      <c r="S102" s="202">
        <v>0</v>
      </c>
      <c r="T102" s="203">
        <f t="shared" si="13"/>
        <v>0</v>
      </c>
      <c r="AR102" s="22" t="s">
        <v>183</v>
      </c>
      <c r="AT102" s="22" t="s">
        <v>178</v>
      </c>
      <c r="AU102" s="22" t="s">
        <v>91</v>
      </c>
      <c r="AY102" s="22" t="s">
        <v>176</v>
      </c>
      <c r="BE102" s="204">
        <f t="shared" si="14"/>
        <v>0</v>
      </c>
      <c r="BF102" s="204">
        <f t="shared" si="15"/>
        <v>0</v>
      </c>
      <c r="BG102" s="204">
        <f t="shared" si="16"/>
        <v>0</v>
      </c>
      <c r="BH102" s="204">
        <f t="shared" si="17"/>
        <v>0</v>
      </c>
      <c r="BI102" s="204">
        <f t="shared" si="18"/>
        <v>0</v>
      </c>
      <c r="BJ102" s="22" t="s">
        <v>89</v>
      </c>
      <c r="BK102" s="204">
        <f t="shared" si="19"/>
        <v>0</v>
      </c>
      <c r="BL102" s="22" t="s">
        <v>183</v>
      </c>
      <c r="BM102" s="22" t="s">
        <v>3302</v>
      </c>
    </row>
    <row r="103" spans="2:65" s="1" customFormat="1" ht="22.5" customHeight="1">
      <c r="B103" s="40"/>
      <c r="C103" s="193" t="s">
        <v>292</v>
      </c>
      <c r="D103" s="193" t="s">
        <v>178</v>
      </c>
      <c r="E103" s="194" t="s">
        <v>3303</v>
      </c>
      <c r="F103" s="195" t="s">
        <v>3304</v>
      </c>
      <c r="G103" s="196" t="s">
        <v>371</v>
      </c>
      <c r="H103" s="197">
        <v>1</v>
      </c>
      <c r="I103" s="198"/>
      <c r="J103" s="199">
        <f t="shared" si="10"/>
        <v>0</v>
      </c>
      <c r="K103" s="195" t="s">
        <v>37</v>
      </c>
      <c r="L103" s="60"/>
      <c r="M103" s="200" t="s">
        <v>37</v>
      </c>
      <c r="N103" s="201" t="s">
        <v>52</v>
      </c>
      <c r="O103" s="41"/>
      <c r="P103" s="202">
        <f t="shared" si="11"/>
        <v>0</v>
      </c>
      <c r="Q103" s="202">
        <v>0</v>
      </c>
      <c r="R103" s="202">
        <f t="shared" si="12"/>
        <v>0</v>
      </c>
      <c r="S103" s="202">
        <v>0</v>
      </c>
      <c r="T103" s="203">
        <f t="shared" si="13"/>
        <v>0</v>
      </c>
      <c r="AR103" s="22" t="s">
        <v>183</v>
      </c>
      <c r="AT103" s="22" t="s">
        <v>178</v>
      </c>
      <c r="AU103" s="22" t="s">
        <v>91</v>
      </c>
      <c r="AY103" s="22" t="s">
        <v>176</v>
      </c>
      <c r="BE103" s="204">
        <f t="shared" si="14"/>
        <v>0</v>
      </c>
      <c r="BF103" s="204">
        <f t="shared" si="15"/>
        <v>0</v>
      </c>
      <c r="BG103" s="204">
        <f t="shared" si="16"/>
        <v>0</v>
      </c>
      <c r="BH103" s="204">
        <f t="shared" si="17"/>
        <v>0</v>
      </c>
      <c r="BI103" s="204">
        <f t="shared" si="18"/>
        <v>0</v>
      </c>
      <c r="BJ103" s="22" t="s">
        <v>89</v>
      </c>
      <c r="BK103" s="204">
        <f t="shared" si="19"/>
        <v>0</v>
      </c>
      <c r="BL103" s="22" t="s">
        <v>183</v>
      </c>
      <c r="BM103" s="22" t="s">
        <v>3305</v>
      </c>
    </row>
    <row r="104" spans="2:65" s="10" customFormat="1" ht="29.85" customHeight="1">
      <c r="B104" s="176"/>
      <c r="C104" s="177"/>
      <c r="D104" s="190" t="s">
        <v>80</v>
      </c>
      <c r="E104" s="191" t="s">
        <v>2714</v>
      </c>
      <c r="F104" s="191" t="s">
        <v>3306</v>
      </c>
      <c r="G104" s="177"/>
      <c r="H104" s="177"/>
      <c r="I104" s="180"/>
      <c r="J104" s="192">
        <f>BK104</f>
        <v>0</v>
      </c>
      <c r="K104" s="177"/>
      <c r="L104" s="182"/>
      <c r="M104" s="183"/>
      <c r="N104" s="184"/>
      <c r="O104" s="184"/>
      <c r="P104" s="185">
        <f>SUM(P105:P116)</f>
        <v>0</v>
      </c>
      <c r="Q104" s="184"/>
      <c r="R104" s="185">
        <f>SUM(R105:R116)</f>
        <v>0</v>
      </c>
      <c r="S104" s="184"/>
      <c r="T104" s="186">
        <f>SUM(T105:T116)</f>
        <v>0</v>
      </c>
      <c r="AR104" s="187" t="s">
        <v>89</v>
      </c>
      <c r="AT104" s="188" t="s">
        <v>80</v>
      </c>
      <c r="AU104" s="188" t="s">
        <v>89</v>
      </c>
      <c r="AY104" s="187" t="s">
        <v>176</v>
      </c>
      <c r="BK104" s="189">
        <f>SUM(BK105:BK116)</f>
        <v>0</v>
      </c>
    </row>
    <row r="105" spans="2:65" s="1" customFormat="1" ht="22.5" customHeight="1">
      <c r="B105" s="40"/>
      <c r="C105" s="193" t="s">
        <v>298</v>
      </c>
      <c r="D105" s="193" t="s">
        <v>178</v>
      </c>
      <c r="E105" s="194" t="s">
        <v>3307</v>
      </c>
      <c r="F105" s="195" t="s">
        <v>3308</v>
      </c>
      <c r="G105" s="196" t="s">
        <v>295</v>
      </c>
      <c r="H105" s="197">
        <v>30</v>
      </c>
      <c r="I105" s="198"/>
      <c r="J105" s="199">
        <f t="shared" ref="J105:J116" si="20">ROUND(I105*H105,2)</f>
        <v>0</v>
      </c>
      <c r="K105" s="195" t="s">
        <v>37</v>
      </c>
      <c r="L105" s="60"/>
      <c r="M105" s="200" t="s">
        <v>37</v>
      </c>
      <c r="N105" s="201" t="s">
        <v>52</v>
      </c>
      <c r="O105" s="41"/>
      <c r="P105" s="202">
        <f t="shared" ref="P105:P116" si="21">O105*H105</f>
        <v>0</v>
      </c>
      <c r="Q105" s="202">
        <v>0</v>
      </c>
      <c r="R105" s="202">
        <f t="shared" ref="R105:R116" si="22">Q105*H105</f>
        <v>0</v>
      </c>
      <c r="S105" s="202">
        <v>0</v>
      </c>
      <c r="T105" s="203">
        <f t="shared" ref="T105:T116" si="23">S105*H105</f>
        <v>0</v>
      </c>
      <c r="AR105" s="22" t="s">
        <v>183</v>
      </c>
      <c r="AT105" s="22" t="s">
        <v>178</v>
      </c>
      <c r="AU105" s="22" t="s">
        <v>91</v>
      </c>
      <c r="AY105" s="22" t="s">
        <v>176</v>
      </c>
      <c r="BE105" s="204">
        <f t="shared" ref="BE105:BE116" si="24">IF(N105="základní",J105,0)</f>
        <v>0</v>
      </c>
      <c r="BF105" s="204">
        <f t="shared" ref="BF105:BF116" si="25">IF(N105="snížená",J105,0)</f>
        <v>0</v>
      </c>
      <c r="BG105" s="204">
        <f t="shared" ref="BG105:BG116" si="26">IF(N105="zákl. přenesená",J105,0)</f>
        <v>0</v>
      </c>
      <c r="BH105" s="204">
        <f t="shared" ref="BH105:BH116" si="27">IF(N105="sníž. přenesená",J105,0)</f>
        <v>0</v>
      </c>
      <c r="BI105" s="204">
        <f t="shared" ref="BI105:BI116" si="28">IF(N105="nulová",J105,0)</f>
        <v>0</v>
      </c>
      <c r="BJ105" s="22" t="s">
        <v>89</v>
      </c>
      <c r="BK105" s="204">
        <f t="shared" ref="BK105:BK116" si="29">ROUND(I105*H105,2)</f>
        <v>0</v>
      </c>
      <c r="BL105" s="22" t="s">
        <v>183</v>
      </c>
      <c r="BM105" s="22" t="s">
        <v>3309</v>
      </c>
    </row>
    <row r="106" spans="2:65" s="1" customFormat="1" ht="22.5" customHeight="1">
      <c r="B106" s="40"/>
      <c r="C106" s="193" t="s">
        <v>9</v>
      </c>
      <c r="D106" s="193" t="s">
        <v>178</v>
      </c>
      <c r="E106" s="194" t="s">
        <v>3310</v>
      </c>
      <c r="F106" s="195" t="s">
        <v>3311</v>
      </c>
      <c r="G106" s="196" t="s">
        <v>376</v>
      </c>
      <c r="H106" s="197">
        <v>1</v>
      </c>
      <c r="I106" s="198"/>
      <c r="J106" s="199">
        <f t="shared" si="20"/>
        <v>0</v>
      </c>
      <c r="K106" s="195" t="s">
        <v>37</v>
      </c>
      <c r="L106" s="60"/>
      <c r="M106" s="200" t="s">
        <v>37</v>
      </c>
      <c r="N106" s="201" t="s">
        <v>52</v>
      </c>
      <c r="O106" s="41"/>
      <c r="P106" s="202">
        <f t="shared" si="21"/>
        <v>0</v>
      </c>
      <c r="Q106" s="202">
        <v>0</v>
      </c>
      <c r="R106" s="202">
        <f t="shared" si="22"/>
        <v>0</v>
      </c>
      <c r="S106" s="202">
        <v>0</v>
      </c>
      <c r="T106" s="203">
        <f t="shared" si="23"/>
        <v>0</v>
      </c>
      <c r="AR106" s="22" t="s">
        <v>183</v>
      </c>
      <c r="AT106" s="22" t="s">
        <v>178</v>
      </c>
      <c r="AU106" s="22" t="s">
        <v>91</v>
      </c>
      <c r="AY106" s="22" t="s">
        <v>176</v>
      </c>
      <c r="BE106" s="204">
        <f t="shared" si="24"/>
        <v>0</v>
      </c>
      <c r="BF106" s="204">
        <f t="shared" si="25"/>
        <v>0</v>
      </c>
      <c r="BG106" s="204">
        <f t="shared" si="26"/>
        <v>0</v>
      </c>
      <c r="BH106" s="204">
        <f t="shared" si="27"/>
        <v>0</v>
      </c>
      <c r="BI106" s="204">
        <f t="shared" si="28"/>
        <v>0</v>
      </c>
      <c r="BJ106" s="22" t="s">
        <v>89</v>
      </c>
      <c r="BK106" s="204">
        <f t="shared" si="29"/>
        <v>0</v>
      </c>
      <c r="BL106" s="22" t="s">
        <v>183</v>
      </c>
      <c r="BM106" s="22" t="s">
        <v>3312</v>
      </c>
    </row>
    <row r="107" spans="2:65" s="1" customFormat="1" ht="22.5" customHeight="1">
      <c r="B107" s="40"/>
      <c r="C107" s="193" t="s">
        <v>307</v>
      </c>
      <c r="D107" s="193" t="s">
        <v>178</v>
      </c>
      <c r="E107" s="194" t="s">
        <v>3313</v>
      </c>
      <c r="F107" s="195" t="s">
        <v>3314</v>
      </c>
      <c r="G107" s="196" t="s">
        <v>376</v>
      </c>
      <c r="H107" s="197">
        <v>8</v>
      </c>
      <c r="I107" s="198"/>
      <c r="J107" s="199">
        <f t="shared" si="20"/>
        <v>0</v>
      </c>
      <c r="K107" s="195" t="s">
        <v>37</v>
      </c>
      <c r="L107" s="60"/>
      <c r="M107" s="200" t="s">
        <v>37</v>
      </c>
      <c r="N107" s="201" t="s">
        <v>52</v>
      </c>
      <c r="O107" s="41"/>
      <c r="P107" s="202">
        <f t="shared" si="21"/>
        <v>0</v>
      </c>
      <c r="Q107" s="202">
        <v>0</v>
      </c>
      <c r="R107" s="202">
        <f t="shared" si="22"/>
        <v>0</v>
      </c>
      <c r="S107" s="202">
        <v>0</v>
      </c>
      <c r="T107" s="203">
        <f t="shared" si="23"/>
        <v>0</v>
      </c>
      <c r="AR107" s="22" t="s">
        <v>183</v>
      </c>
      <c r="AT107" s="22" t="s">
        <v>178</v>
      </c>
      <c r="AU107" s="22" t="s">
        <v>91</v>
      </c>
      <c r="AY107" s="22" t="s">
        <v>176</v>
      </c>
      <c r="BE107" s="204">
        <f t="shared" si="24"/>
        <v>0</v>
      </c>
      <c r="BF107" s="204">
        <f t="shared" si="25"/>
        <v>0</v>
      </c>
      <c r="BG107" s="204">
        <f t="shared" si="26"/>
        <v>0</v>
      </c>
      <c r="BH107" s="204">
        <f t="shared" si="27"/>
        <v>0</v>
      </c>
      <c r="BI107" s="204">
        <f t="shared" si="28"/>
        <v>0</v>
      </c>
      <c r="BJ107" s="22" t="s">
        <v>89</v>
      </c>
      <c r="BK107" s="204">
        <f t="shared" si="29"/>
        <v>0</v>
      </c>
      <c r="BL107" s="22" t="s">
        <v>183</v>
      </c>
      <c r="BM107" s="22" t="s">
        <v>3315</v>
      </c>
    </row>
    <row r="108" spans="2:65" s="1" customFormat="1" ht="22.5" customHeight="1">
      <c r="B108" s="40"/>
      <c r="C108" s="193" t="s">
        <v>313</v>
      </c>
      <c r="D108" s="193" t="s">
        <v>178</v>
      </c>
      <c r="E108" s="194" t="s">
        <v>3316</v>
      </c>
      <c r="F108" s="195" t="s">
        <v>3317</v>
      </c>
      <c r="G108" s="196" t="s">
        <v>371</v>
      </c>
      <c r="H108" s="197">
        <v>1</v>
      </c>
      <c r="I108" s="198"/>
      <c r="J108" s="199">
        <f t="shared" si="20"/>
        <v>0</v>
      </c>
      <c r="K108" s="195" t="s">
        <v>37</v>
      </c>
      <c r="L108" s="60"/>
      <c r="M108" s="200" t="s">
        <v>37</v>
      </c>
      <c r="N108" s="201" t="s">
        <v>52</v>
      </c>
      <c r="O108" s="41"/>
      <c r="P108" s="202">
        <f t="shared" si="21"/>
        <v>0</v>
      </c>
      <c r="Q108" s="202">
        <v>0</v>
      </c>
      <c r="R108" s="202">
        <f t="shared" si="22"/>
        <v>0</v>
      </c>
      <c r="S108" s="202">
        <v>0</v>
      </c>
      <c r="T108" s="203">
        <f t="shared" si="23"/>
        <v>0</v>
      </c>
      <c r="AR108" s="22" t="s">
        <v>183</v>
      </c>
      <c r="AT108" s="22" t="s">
        <v>178</v>
      </c>
      <c r="AU108" s="22" t="s">
        <v>91</v>
      </c>
      <c r="AY108" s="22" t="s">
        <v>176</v>
      </c>
      <c r="BE108" s="204">
        <f t="shared" si="24"/>
        <v>0</v>
      </c>
      <c r="BF108" s="204">
        <f t="shared" si="25"/>
        <v>0</v>
      </c>
      <c r="BG108" s="204">
        <f t="shared" si="26"/>
        <v>0</v>
      </c>
      <c r="BH108" s="204">
        <f t="shared" si="27"/>
        <v>0</v>
      </c>
      <c r="BI108" s="204">
        <f t="shared" si="28"/>
        <v>0</v>
      </c>
      <c r="BJ108" s="22" t="s">
        <v>89</v>
      </c>
      <c r="BK108" s="204">
        <f t="shared" si="29"/>
        <v>0</v>
      </c>
      <c r="BL108" s="22" t="s">
        <v>183</v>
      </c>
      <c r="BM108" s="22" t="s">
        <v>3318</v>
      </c>
    </row>
    <row r="109" spans="2:65" s="1" customFormat="1" ht="22.5" customHeight="1">
      <c r="B109" s="40"/>
      <c r="C109" s="193" t="s">
        <v>319</v>
      </c>
      <c r="D109" s="193" t="s">
        <v>178</v>
      </c>
      <c r="E109" s="194" t="s">
        <v>3319</v>
      </c>
      <c r="F109" s="195" t="s">
        <v>3320</v>
      </c>
      <c r="G109" s="196" t="s">
        <v>371</v>
      </c>
      <c r="H109" s="197">
        <v>1</v>
      </c>
      <c r="I109" s="198"/>
      <c r="J109" s="199">
        <f t="shared" si="20"/>
        <v>0</v>
      </c>
      <c r="K109" s="195" t="s">
        <v>37</v>
      </c>
      <c r="L109" s="60"/>
      <c r="M109" s="200" t="s">
        <v>37</v>
      </c>
      <c r="N109" s="201" t="s">
        <v>52</v>
      </c>
      <c r="O109" s="41"/>
      <c r="P109" s="202">
        <f t="shared" si="21"/>
        <v>0</v>
      </c>
      <c r="Q109" s="202">
        <v>0</v>
      </c>
      <c r="R109" s="202">
        <f t="shared" si="22"/>
        <v>0</v>
      </c>
      <c r="S109" s="202">
        <v>0</v>
      </c>
      <c r="T109" s="203">
        <f t="shared" si="23"/>
        <v>0</v>
      </c>
      <c r="AR109" s="22" t="s">
        <v>183</v>
      </c>
      <c r="AT109" s="22" t="s">
        <v>178</v>
      </c>
      <c r="AU109" s="22" t="s">
        <v>91</v>
      </c>
      <c r="AY109" s="22" t="s">
        <v>176</v>
      </c>
      <c r="BE109" s="204">
        <f t="shared" si="24"/>
        <v>0</v>
      </c>
      <c r="BF109" s="204">
        <f t="shared" si="25"/>
        <v>0</v>
      </c>
      <c r="BG109" s="204">
        <f t="shared" si="26"/>
        <v>0</v>
      </c>
      <c r="BH109" s="204">
        <f t="shared" si="27"/>
        <v>0</v>
      </c>
      <c r="BI109" s="204">
        <f t="shared" si="28"/>
        <v>0</v>
      </c>
      <c r="BJ109" s="22" t="s">
        <v>89</v>
      </c>
      <c r="BK109" s="204">
        <f t="shared" si="29"/>
        <v>0</v>
      </c>
      <c r="BL109" s="22" t="s">
        <v>183</v>
      </c>
      <c r="BM109" s="22" t="s">
        <v>3321</v>
      </c>
    </row>
    <row r="110" spans="2:65" s="1" customFormat="1" ht="22.5" customHeight="1">
      <c r="B110" s="40"/>
      <c r="C110" s="193" t="s">
        <v>326</v>
      </c>
      <c r="D110" s="193" t="s">
        <v>178</v>
      </c>
      <c r="E110" s="194" t="s">
        <v>3322</v>
      </c>
      <c r="F110" s="195" t="s">
        <v>3323</v>
      </c>
      <c r="G110" s="196" t="s">
        <v>371</v>
      </c>
      <c r="H110" s="197">
        <v>1</v>
      </c>
      <c r="I110" s="198"/>
      <c r="J110" s="199">
        <f t="shared" si="20"/>
        <v>0</v>
      </c>
      <c r="K110" s="195" t="s">
        <v>37</v>
      </c>
      <c r="L110" s="60"/>
      <c r="M110" s="200" t="s">
        <v>37</v>
      </c>
      <c r="N110" s="201" t="s">
        <v>52</v>
      </c>
      <c r="O110" s="41"/>
      <c r="P110" s="202">
        <f t="shared" si="21"/>
        <v>0</v>
      </c>
      <c r="Q110" s="202">
        <v>0</v>
      </c>
      <c r="R110" s="202">
        <f t="shared" si="22"/>
        <v>0</v>
      </c>
      <c r="S110" s="202">
        <v>0</v>
      </c>
      <c r="T110" s="203">
        <f t="shared" si="23"/>
        <v>0</v>
      </c>
      <c r="AR110" s="22" t="s">
        <v>183</v>
      </c>
      <c r="AT110" s="22" t="s">
        <v>178</v>
      </c>
      <c r="AU110" s="22" t="s">
        <v>91</v>
      </c>
      <c r="AY110" s="22" t="s">
        <v>176</v>
      </c>
      <c r="BE110" s="204">
        <f t="shared" si="24"/>
        <v>0</v>
      </c>
      <c r="BF110" s="204">
        <f t="shared" si="25"/>
        <v>0</v>
      </c>
      <c r="BG110" s="204">
        <f t="shared" si="26"/>
        <v>0</v>
      </c>
      <c r="BH110" s="204">
        <f t="shared" si="27"/>
        <v>0</v>
      </c>
      <c r="BI110" s="204">
        <f t="shared" si="28"/>
        <v>0</v>
      </c>
      <c r="BJ110" s="22" t="s">
        <v>89</v>
      </c>
      <c r="BK110" s="204">
        <f t="shared" si="29"/>
        <v>0</v>
      </c>
      <c r="BL110" s="22" t="s">
        <v>183</v>
      </c>
      <c r="BM110" s="22" t="s">
        <v>3324</v>
      </c>
    </row>
    <row r="111" spans="2:65" s="1" customFormat="1" ht="22.5" customHeight="1">
      <c r="B111" s="40"/>
      <c r="C111" s="193" t="s">
        <v>333</v>
      </c>
      <c r="D111" s="193" t="s">
        <v>178</v>
      </c>
      <c r="E111" s="194" t="s">
        <v>3325</v>
      </c>
      <c r="F111" s="195" t="s">
        <v>3326</v>
      </c>
      <c r="G111" s="196" t="s">
        <v>371</v>
      </c>
      <c r="H111" s="197">
        <v>1</v>
      </c>
      <c r="I111" s="198"/>
      <c r="J111" s="199">
        <f t="shared" si="20"/>
        <v>0</v>
      </c>
      <c r="K111" s="195" t="s">
        <v>37</v>
      </c>
      <c r="L111" s="60"/>
      <c r="M111" s="200" t="s">
        <v>37</v>
      </c>
      <c r="N111" s="201" t="s">
        <v>52</v>
      </c>
      <c r="O111" s="41"/>
      <c r="P111" s="202">
        <f t="shared" si="21"/>
        <v>0</v>
      </c>
      <c r="Q111" s="202">
        <v>0</v>
      </c>
      <c r="R111" s="202">
        <f t="shared" si="22"/>
        <v>0</v>
      </c>
      <c r="S111" s="202">
        <v>0</v>
      </c>
      <c r="T111" s="203">
        <f t="shared" si="23"/>
        <v>0</v>
      </c>
      <c r="AR111" s="22" t="s">
        <v>183</v>
      </c>
      <c r="AT111" s="22" t="s">
        <v>178</v>
      </c>
      <c r="AU111" s="22" t="s">
        <v>91</v>
      </c>
      <c r="AY111" s="22" t="s">
        <v>176</v>
      </c>
      <c r="BE111" s="204">
        <f t="shared" si="24"/>
        <v>0</v>
      </c>
      <c r="BF111" s="204">
        <f t="shared" si="25"/>
        <v>0</v>
      </c>
      <c r="BG111" s="204">
        <f t="shared" si="26"/>
        <v>0</v>
      </c>
      <c r="BH111" s="204">
        <f t="shared" si="27"/>
        <v>0</v>
      </c>
      <c r="BI111" s="204">
        <f t="shared" si="28"/>
        <v>0</v>
      </c>
      <c r="BJ111" s="22" t="s">
        <v>89</v>
      </c>
      <c r="BK111" s="204">
        <f t="shared" si="29"/>
        <v>0</v>
      </c>
      <c r="BL111" s="22" t="s">
        <v>183</v>
      </c>
      <c r="BM111" s="22" t="s">
        <v>3327</v>
      </c>
    </row>
    <row r="112" spans="2:65" s="1" customFormat="1" ht="22.5" customHeight="1">
      <c r="B112" s="40"/>
      <c r="C112" s="193" t="s">
        <v>338</v>
      </c>
      <c r="D112" s="193" t="s">
        <v>178</v>
      </c>
      <c r="E112" s="194" t="s">
        <v>3328</v>
      </c>
      <c r="F112" s="195" t="s">
        <v>3329</v>
      </c>
      <c r="G112" s="196" t="s">
        <v>371</v>
      </c>
      <c r="H112" s="197">
        <v>1</v>
      </c>
      <c r="I112" s="198"/>
      <c r="J112" s="199">
        <f t="shared" si="20"/>
        <v>0</v>
      </c>
      <c r="K112" s="195" t="s">
        <v>37</v>
      </c>
      <c r="L112" s="60"/>
      <c r="M112" s="200" t="s">
        <v>37</v>
      </c>
      <c r="N112" s="201" t="s">
        <v>52</v>
      </c>
      <c r="O112" s="41"/>
      <c r="P112" s="202">
        <f t="shared" si="21"/>
        <v>0</v>
      </c>
      <c r="Q112" s="202">
        <v>0</v>
      </c>
      <c r="R112" s="202">
        <f t="shared" si="22"/>
        <v>0</v>
      </c>
      <c r="S112" s="202">
        <v>0</v>
      </c>
      <c r="T112" s="203">
        <f t="shared" si="23"/>
        <v>0</v>
      </c>
      <c r="AR112" s="22" t="s">
        <v>183</v>
      </c>
      <c r="AT112" s="22" t="s">
        <v>178</v>
      </c>
      <c r="AU112" s="22" t="s">
        <v>91</v>
      </c>
      <c r="AY112" s="22" t="s">
        <v>176</v>
      </c>
      <c r="BE112" s="204">
        <f t="shared" si="24"/>
        <v>0</v>
      </c>
      <c r="BF112" s="204">
        <f t="shared" si="25"/>
        <v>0</v>
      </c>
      <c r="BG112" s="204">
        <f t="shared" si="26"/>
        <v>0</v>
      </c>
      <c r="BH112" s="204">
        <f t="shared" si="27"/>
        <v>0</v>
      </c>
      <c r="BI112" s="204">
        <f t="shared" si="28"/>
        <v>0</v>
      </c>
      <c r="BJ112" s="22" t="s">
        <v>89</v>
      </c>
      <c r="BK112" s="204">
        <f t="shared" si="29"/>
        <v>0</v>
      </c>
      <c r="BL112" s="22" t="s">
        <v>183</v>
      </c>
      <c r="BM112" s="22" t="s">
        <v>3330</v>
      </c>
    </row>
    <row r="113" spans="2:65" s="1" customFormat="1" ht="22.5" customHeight="1">
      <c r="B113" s="40"/>
      <c r="C113" s="193" t="s">
        <v>345</v>
      </c>
      <c r="D113" s="193" t="s">
        <v>178</v>
      </c>
      <c r="E113" s="194" t="s">
        <v>3331</v>
      </c>
      <c r="F113" s="195" t="s">
        <v>2777</v>
      </c>
      <c r="G113" s="196" t="s">
        <v>371</v>
      </c>
      <c r="H113" s="197">
        <v>1</v>
      </c>
      <c r="I113" s="198"/>
      <c r="J113" s="199">
        <f t="shared" si="20"/>
        <v>0</v>
      </c>
      <c r="K113" s="195" t="s">
        <v>37</v>
      </c>
      <c r="L113" s="60"/>
      <c r="M113" s="200" t="s">
        <v>37</v>
      </c>
      <c r="N113" s="201" t="s">
        <v>52</v>
      </c>
      <c r="O113" s="41"/>
      <c r="P113" s="202">
        <f t="shared" si="21"/>
        <v>0</v>
      </c>
      <c r="Q113" s="202">
        <v>0</v>
      </c>
      <c r="R113" s="202">
        <f t="shared" si="22"/>
        <v>0</v>
      </c>
      <c r="S113" s="202">
        <v>0</v>
      </c>
      <c r="T113" s="203">
        <f t="shared" si="23"/>
        <v>0</v>
      </c>
      <c r="AR113" s="22" t="s">
        <v>183</v>
      </c>
      <c r="AT113" s="22" t="s">
        <v>178</v>
      </c>
      <c r="AU113" s="22" t="s">
        <v>91</v>
      </c>
      <c r="AY113" s="22" t="s">
        <v>176</v>
      </c>
      <c r="BE113" s="204">
        <f t="shared" si="24"/>
        <v>0</v>
      </c>
      <c r="BF113" s="204">
        <f t="shared" si="25"/>
        <v>0</v>
      </c>
      <c r="BG113" s="204">
        <f t="shared" si="26"/>
        <v>0</v>
      </c>
      <c r="BH113" s="204">
        <f t="shared" si="27"/>
        <v>0</v>
      </c>
      <c r="BI113" s="204">
        <f t="shared" si="28"/>
        <v>0</v>
      </c>
      <c r="BJ113" s="22" t="s">
        <v>89</v>
      </c>
      <c r="BK113" s="204">
        <f t="shared" si="29"/>
        <v>0</v>
      </c>
      <c r="BL113" s="22" t="s">
        <v>183</v>
      </c>
      <c r="BM113" s="22" t="s">
        <v>3332</v>
      </c>
    </row>
    <row r="114" spans="2:65" s="1" customFormat="1" ht="22.5" customHeight="1">
      <c r="B114" s="40"/>
      <c r="C114" s="193" t="s">
        <v>351</v>
      </c>
      <c r="D114" s="193" t="s">
        <v>178</v>
      </c>
      <c r="E114" s="194" t="s">
        <v>3333</v>
      </c>
      <c r="F114" s="195" t="s">
        <v>3334</v>
      </c>
      <c r="G114" s="196" t="s">
        <v>371</v>
      </c>
      <c r="H114" s="197">
        <v>1</v>
      </c>
      <c r="I114" s="198"/>
      <c r="J114" s="199">
        <f t="shared" si="20"/>
        <v>0</v>
      </c>
      <c r="K114" s="195" t="s">
        <v>37</v>
      </c>
      <c r="L114" s="60"/>
      <c r="M114" s="200" t="s">
        <v>37</v>
      </c>
      <c r="N114" s="201" t="s">
        <v>52</v>
      </c>
      <c r="O114" s="41"/>
      <c r="P114" s="202">
        <f t="shared" si="21"/>
        <v>0</v>
      </c>
      <c r="Q114" s="202">
        <v>0</v>
      </c>
      <c r="R114" s="202">
        <f t="shared" si="22"/>
        <v>0</v>
      </c>
      <c r="S114" s="202">
        <v>0</v>
      </c>
      <c r="T114" s="203">
        <f t="shared" si="23"/>
        <v>0</v>
      </c>
      <c r="AR114" s="22" t="s">
        <v>183</v>
      </c>
      <c r="AT114" s="22" t="s">
        <v>178</v>
      </c>
      <c r="AU114" s="22" t="s">
        <v>91</v>
      </c>
      <c r="AY114" s="22" t="s">
        <v>176</v>
      </c>
      <c r="BE114" s="204">
        <f t="shared" si="24"/>
        <v>0</v>
      </c>
      <c r="BF114" s="204">
        <f t="shared" si="25"/>
        <v>0</v>
      </c>
      <c r="BG114" s="204">
        <f t="shared" si="26"/>
        <v>0</v>
      </c>
      <c r="BH114" s="204">
        <f t="shared" si="27"/>
        <v>0</v>
      </c>
      <c r="BI114" s="204">
        <f t="shared" si="28"/>
        <v>0</v>
      </c>
      <c r="BJ114" s="22" t="s">
        <v>89</v>
      </c>
      <c r="BK114" s="204">
        <f t="shared" si="29"/>
        <v>0</v>
      </c>
      <c r="BL114" s="22" t="s">
        <v>183</v>
      </c>
      <c r="BM114" s="22" t="s">
        <v>3335</v>
      </c>
    </row>
    <row r="115" spans="2:65" s="1" customFormat="1" ht="22.5" customHeight="1">
      <c r="B115" s="40"/>
      <c r="C115" s="193" t="s">
        <v>356</v>
      </c>
      <c r="D115" s="193" t="s">
        <v>178</v>
      </c>
      <c r="E115" s="194" t="s">
        <v>3336</v>
      </c>
      <c r="F115" s="195" t="s">
        <v>3337</v>
      </c>
      <c r="G115" s="196" t="s">
        <v>371</v>
      </c>
      <c r="H115" s="197">
        <v>1</v>
      </c>
      <c r="I115" s="198"/>
      <c r="J115" s="199">
        <f t="shared" si="20"/>
        <v>0</v>
      </c>
      <c r="K115" s="195" t="s">
        <v>37</v>
      </c>
      <c r="L115" s="60"/>
      <c r="M115" s="200" t="s">
        <v>37</v>
      </c>
      <c r="N115" s="201" t="s">
        <v>52</v>
      </c>
      <c r="O115" s="41"/>
      <c r="P115" s="202">
        <f t="shared" si="21"/>
        <v>0</v>
      </c>
      <c r="Q115" s="202">
        <v>0</v>
      </c>
      <c r="R115" s="202">
        <f t="shared" si="22"/>
        <v>0</v>
      </c>
      <c r="S115" s="202">
        <v>0</v>
      </c>
      <c r="T115" s="203">
        <f t="shared" si="23"/>
        <v>0</v>
      </c>
      <c r="AR115" s="22" t="s">
        <v>183</v>
      </c>
      <c r="AT115" s="22" t="s">
        <v>178</v>
      </c>
      <c r="AU115" s="22" t="s">
        <v>91</v>
      </c>
      <c r="AY115" s="22" t="s">
        <v>176</v>
      </c>
      <c r="BE115" s="204">
        <f t="shared" si="24"/>
        <v>0</v>
      </c>
      <c r="BF115" s="204">
        <f t="shared" si="25"/>
        <v>0</v>
      </c>
      <c r="BG115" s="204">
        <f t="shared" si="26"/>
        <v>0</v>
      </c>
      <c r="BH115" s="204">
        <f t="shared" si="27"/>
        <v>0</v>
      </c>
      <c r="BI115" s="204">
        <f t="shared" si="28"/>
        <v>0</v>
      </c>
      <c r="BJ115" s="22" t="s">
        <v>89</v>
      </c>
      <c r="BK115" s="204">
        <f t="shared" si="29"/>
        <v>0</v>
      </c>
      <c r="BL115" s="22" t="s">
        <v>183</v>
      </c>
      <c r="BM115" s="22" t="s">
        <v>3338</v>
      </c>
    </row>
    <row r="116" spans="2:65" s="1" customFormat="1" ht="31.5" customHeight="1">
      <c r="B116" s="40"/>
      <c r="C116" s="193" t="s">
        <v>362</v>
      </c>
      <c r="D116" s="193" t="s">
        <v>178</v>
      </c>
      <c r="E116" s="194" t="s">
        <v>3339</v>
      </c>
      <c r="F116" s="195" t="s">
        <v>3340</v>
      </c>
      <c r="G116" s="196" t="s">
        <v>371</v>
      </c>
      <c r="H116" s="197">
        <v>1</v>
      </c>
      <c r="I116" s="198"/>
      <c r="J116" s="199">
        <f t="shared" si="20"/>
        <v>0</v>
      </c>
      <c r="K116" s="195" t="s">
        <v>37</v>
      </c>
      <c r="L116" s="60"/>
      <c r="M116" s="200" t="s">
        <v>37</v>
      </c>
      <c r="N116" s="201" t="s">
        <v>52</v>
      </c>
      <c r="O116" s="41"/>
      <c r="P116" s="202">
        <f t="shared" si="21"/>
        <v>0</v>
      </c>
      <c r="Q116" s="202">
        <v>0</v>
      </c>
      <c r="R116" s="202">
        <f t="shared" si="22"/>
        <v>0</v>
      </c>
      <c r="S116" s="202">
        <v>0</v>
      </c>
      <c r="T116" s="203">
        <f t="shared" si="23"/>
        <v>0</v>
      </c>
      <c r="AR116" s="22" t="s">
        <v>183</v>
      </c>
      <c r="AT116" s="22" t="s">
        <v>178</v>
      </c>
      <c r="AU116" s="22" t="s">
        <v>91</v>
      </c>
      <c r="AY116" s="22" t="s">
        <v>176</v>
      </c>
      <c r="BE116" s="204">
        <f t="shared" si="24"/>
        <v>0</v>
      </c>
      <c r="BF116" s="204">
        <f t="shared" si="25"/>
        <v>0</v>
      </c>
      <c r="BG116" s="204">
        <f t="shared" si="26"/>
        <v>0</v>
      </c>
      <c r="BH116" s="204">
        <f t="shared" si="27"/>
        <v>0</v>
      </c>
      <c r="BI116" s="204">
        <f t="shared" si="28"/>
        <v>0</v>
      </c>
      <c r="BJ116" s="22" t="s">
        <v>89</v>
      </c>
      <c r="BK116" s="204">
        <f t="shared" si="29"/>
        <v>0</v>
      </c>
      <c r="BL116" s="22" t="s">
        <v>183</v>
      </c>
      <c r="BM116" s="22" t="s">
        <v>3341</v>
      </c>
    </row>
    <row r="117" spans="2:65" s="10" customFormat="1" ht="37.35" customHeight="1">
      <c r="B117" s="176"/>
      <c r="C117" s="177"/>
      <c r="D117" s="190" t="s">
        <v>80</v>
      </c>
      <c r="E117" s="249" t="s">
        <v>3342</v>
      </c>
      <c r="F117" s="249" t="s">
        <v>3343</v>
      </c>
      <c r="G117" s="177"/>
      <c r="H117" s="177"/>
      <c r="I117" s="180"/>
      <c r="J117" s="250">
        <f>BK117</f>
        <v>0</v>
      </c>
      <c r="K117" s="177"/>
      <c r="L117" s="182"/>
      <c r="M117" s="183"/>
      <c r="N117" s="184"/>
      <c r="O117" s="184"/>
      <c r="P117" s="185">
        <f>SUM(P118:P124)</f>
        <v>0</v>
      </c>
      <c r="Q117" s="184"/>
      <c r="R117" s="185">
        <f>SUM(R118:R124)</f>
        <v>0</v>
      </c>
      <c r="S117" s="184"/>
      <c r="T117" s="186">
        <f>SUM(T118:T124)</f>
        <v>0</v>
      </c>
      <c r="AR117" s="187" t="s">
        <v>89</v>
      </c>
      <c r="AT117" s="188" t="s">
        <v>80</v>
      </c>
      <c r="AU117" s="188" t="s">
        <v>81</v>
      </c>
      <c r="AY117" s="187" t="s">
        <v>176</v>
      </c>
      <c r="BK117" s="189">
        <f>SUM(BK118:BK124)</f>
        <v>0</v>
      </c>
    </row>
    <row r="118" spans="2:65" s="1" customFormat="1" ht="22.5" customHeight="1">
      <c r="B118" s="40"/>
      <c r="C118" s="193" t="s">
        <v>368</v>
      </c>
      <c r="D118" s="193" t="s">
        <v>178</v>
      </c>
      <c r="E118" s="194" t="s">
        <v>3344</v>
      </c>
      <c r="F118" s="195" t="s">
        <v>3345</v>
      </c>
      <c r="G118" s="196" t="s">
        <v>295</v>
      </c>
      <c r="H118" s="197">
        <v>20</v>
      </c>
      <c r="I118" s="198"/>
      <c r="J118" s="199">
        <f t="shared" ref="J118:J124" si="30">ROUND(I118*H118,2)</f>
        <v>0</v>
      </c>
      <c r="K118" s="195" t="s">
        <v>37</v>
      </c>
      <c r="L118" s="60"/>
      <c r="M118" s="200" t="s">
        <v>37</v>
      </c>
      <c r="N118" s="201" t="s">
        <v>52</v>
      </c>
      <c r="O118" s="41"/>
      <c r="P118" s="202">
        <f t="shared" ref="P118:P124" si="31">O118*H118</f>
        <v>0</v>
      </c>
      <c r="Q118" s="202">
        <v>0</v>
      </c>
      <c r="R118" s="202">
        <f t="shared" ref="R118:R124" si="32">Q118*H118</f>
        <v>0</v>
      </c>
      <c r="S118" s="202">
        <v>0</v>
      </c>
      <c r="T118" s="203">
        <f t="shared" ref="T118:T124" si="33">S118*H118</f>
        <v>0</v>
      </c>
      <c r="AR118" s="22" t="s">
        <v>183</v>
      </c>
      <c r="AT118" s="22" t="s">
        <v>178</v>
      </c>
      <c r="AU118" s="22" t="s">
        <v>89</v>
      </c>
      <c r="AY118" s="22" t="s">
        <v>176</v>
      </c>
      <c r="BE118" s="204">
        <f t="shared" ref="BE118:BE124" si="34">IF(N118="základní",J118,0)</f>
        <v>0</v>
      </c>
      <c r="BF118" s="204">
        <f t="shared" ref="BF118:BF124" si="35">IF(N118="snížená",J118,0)</f>
        <v>0</v>
      </c>
      <c r="BG118" s="204">
        <f t="shared" ref="BG118:BG124" si="36">IF(N118="zákl. přenesená",J118,0)</f>
        <v>0</v>
      </c>
      <c r="BH118" s="204">
        <f t="shared" ref="BH118:BH124" si="37">IF(N118="sníž. přenesená",J118,0)</f>
        <v>0</v>
      </c>
      <c r="BI118" s="204">
        <f t="shared" ref="BI118:BI124" si="38">IF(N118="nulová",J118,0)</f>
        <v>0</v>
      </c>
      <c r="BJ118" s="22" t="s">
        <v>89</v>
      </c>
      <c r="BK118" s="204">
        <f t="shared" ref="BK118:BK124" si="39">ROUND(I118*H118,2)</f>
        <v>0</v>
      </c>
      <c r="BL118" s="22" t="s">
        <v>183</v>
      </c>
      <c r="BM118" s="22" t="s">
        <v>91</v>
      </c>
    </row>
    <row r="119" spans="2:65" s="1" customFormat="1" ht="22.5" customHeight="1">
      <c r="B119" s="40"/>
      <c r="C119" s="193" t="s">
        <v>373</v>
      </c>
      <c r="D119" s="193" t="s">
        <v>178</v>
      </c>
      <c r="E119" s="194" t="s">
        <v>3346</v>
      </c>
      <c r="F119" s="195" t="s">
        <v>3347</v>
      </c>
      <c r="G119" s="196" t="s">
        <v>376</v>
      </c>
      <c r="H119" s="197">
        <v>2</v>
      </c>
      <c r="I119" s="198"/>
      <c r="J119" s="199">
        <f t="shared" si="30"/>
        <v>0</v>
      </c>
      <c r="K119" s="195" t="s">
        <v>37</v>
      </c>
      <c r="L119" s="60"/>
      <c r="M119" s="200" t="s">
        <v>37</v>
      </c>
      <c r="N119" s="201" t="s">
        <v>52</v>
      </c>
      <c r="O119" s="41"/>
      <c r="P119" s="202">
        <f t="shared" si="31"/>
        <v>0</v>
      </c>
      <c r="Q119" s="202">
        <v>0</v>
      </c>
      <c r="R119" s="202">
        <f t="shared" si="32"/>
        <v>0</v>
      </c>
      <c r="S119" s="202">
        <v>0</v>
      </c>
      <c r="T119" s="203">
        <f t="shared" si="33"/>
        <v>0</v>
      </c>
      <c r="AR119" s="22" t="s">
        <v>183</v>
      </c>
      <c r="AT119" s="22" t="s">
        <v>178</v>
      </c>
      <c r="AU119" s="22" t="s">
        <v>89</v>
      </c>
      <c r="AY119" s="22" t="s">
        <v>176</v>
      </c>
      <c r="BE119" s="204">
        <f t="shared" si="34"/>
        <v>0</v>
      </c>
      <c r="BF119" s="204">
        <f t="shared" si="35"/>
        <v>0</v>
      </c>
      <c r="BG119" s="204">
        <f t="shared" si="36"/>
        <v>0</v>
      </c>
      <c r="BH119" s="204">
        <f t="shared" si="37"/>
        <v>0</v>
      </c>
      <c r="BI119" s="204">
        <f t="shared" si="38"/>
        <v>0</v>
      </c>
      <c r="BJ119" s="22" t="s">
        <v>89</v>
      </c>
      <c r="BK119" s="204">
        <f t="shared" si="39"/>
        <v>0</v>
      </c>
      <c r="BL119" s="22" t="s">
        <v>183</v>
      </c>
      <c r="BM119" s="22" t="s">
        <v>183</v>
      </c>
    </row>
    <row r="120" spans="2:65" s="1" customFormat="1" ht="22.5" customHeight="1">
      <c r="B120" s="40"/>
      <c r="C120" s="193" t="s">
        <v>378</v>
      </c>
      <c r="D120" s="193" t="s">
        <v>178</v>
      </c>
      <c r="E120" s="194" t="s">
        <v>3348</v>
      </c>
      <c r="F120" s="195" t="s">
        <v>3304</v>
      </c>
      <c r="G120" s="196" t="s">
        <v>371</v>
      </c>
      <c r="H120" s="197">
        <v>1</v>
      </c>
      <c r="I120" s="198"/>
      <c r="J120" s="199">
        <f t="shared" si="30"/>
        <v>0</v>
      </c>
      <c r="K120" s="195" t="s">
        <v>37</v>
      </c>
      <c r="L120" s="60"/>
      <c r="M120" s="200" t="s">
        <v>37</v>
      </c>
      <c r="N120" s="201" t="s">
        <v>52</v>
      </c>
      <c r="O120" s="41"/>
      <c r="P120" s="202">
        <f t="shared" si="31"/>
        <v>0</v>
      </c>
      <c r="Q120" s="202">
        <v>0</v>
      </c>
      <c r="R120" s="202">
        <f t="shared" si="32"/>
        <v>0</v>
      </c>
      <c r="S120" s="202">
        <v>0</v>
      </c>
      <c r="T120" s="203">
        <f t="shared" si="33"/>
        <v>0</v>
      </c>
      <c r="AR120" s="22" t="s">
        <v>183</v>
      </c>
      <c r="AT120" s="22" t="s">
        <v>178</v>
      </c>
      <c r="AU120" s="22" t="s">
        <v>89</v>
      </c>
      <c r="AY120" s="22" t="s">
        <v>176</v>
      </c>
      <c r="BE120" s="204">
        <f t="shared" si="34"/>
        <v>0</v>
      </c>
      <c r="BF120" s="204">
        <f t="shared" si="35"/>
        <v>0</v>
      </c>
      <c r="BG120" s="204">
        <f t="shared" si="36"/>
        <v>0</v>
      </c>
      <c r="BH120" s="204">
        <f t="shared" si="37"/>
        <v>0</v>
      </c>
      <c r="BI120" s="204">
        <f t="shared" si="38"/>
        <v>0</v>
      </c>
      <c r="BJ120" s="22" t="s">
        <v>89</v>
      </c>
      <c r="BK120" s="204">
        <f t="shared" si="39"/>
        <v>0</v>
      </c>
      <c r="BL120" s="22" t="s">
        <v>183</v>
      </c>
      <c r="BM120" s="22" t="s">
        <v>213</v>
      </c>
    </row>
    <row r="121" spans="2:65" s="1" customFormat="1" ht="22.5" customHeight="1">
      <c r="B121" s="40"/>
      <c r="C121" s="193" t="s">
        <v>384</v>
      </c>
      <c r="D121" s="193" t="s">
        <v>178</v>
      </c>
      <c r="E121" s="194" t="s">
        <v>3349</v>
      </c>
      <c r="F121" s="195" t="s">
        <v>3308</v>
      </c>
      <c r="G121" s="196" t="s">
        <v>295</v>
      </c>
      <c r="H121" s="197">
        <v>15</v>
      </c>
      <c r="I121" s="198"/>
      <c r="J121" s="199">
        <f t="shared" si="30"/>
        <v>0</v>
      </c>
      <c r="K121" s="195" t="s">
        <v>37</v>
      </c>
      <c r="L121" s="60"/>
      <c r="M121" s="200" t="s">
        <v>37</v>
      </c>
      <c r="N121" s="201" t="s">
        <v>52</v>
      </c>
      <c r="O121" s="41"/>
      <c r="P121" s="202">
        <f t="shared" si="31"/>
        <v>0</v>
      </c>
      <c r="Q121" s="202">
        <v>0</v>
      </c>
      <c r="R121" s="202">
        <f t="shared" si="32"/>
        <v>0</v>
      </c>
      <c r="S121" s="202">
        <v>0</v>
      </c>
      <c r="T121" s="203">
        <f t="shared" si="33"/>
        <v>0</v>
      </c>
      <c r="AR121" s="22" t="s">
        <v>183</v>
      </c>
      <c r="AT121" s="22" t="s">
        <v>178</v>
      </c>
      <c r="AU121" s="22" t="s">
        <v>89</v>
      </c>
      <c r="AY121" s="22" t="s">
        <v>176</v>
      </c>
      <c r="BE121" s="204">
        <f t="shared" si="34"/>
        <v>0</v>
      </c>
      <c r="BF121" s="204">
        <f t="shared" si="35"/>
        <v>0</v>
      </c>
      <c r="BG121" s="204">
        <f t="shared" si="36"/>
        <v>0</v>
      </c>
      <c r="BH121" s="204">
        <f t="shared" si="37"/>
        <v>0</v>
      </c>
      <c r="BI121" s="204">
        <f t="shared" si="38"/>
        <v>0</v>
      </c>
      <c r="BJ121" s="22" t="s">
        <v>89</v>
      </c>
      <c r="BK121" s="204">
        <f t="shared" si="39"/>
        <v>0</v>
      </c>
      <c r="BL121" s="22" t="s">
        <v>183</v>
      </c>
      <c r="BM121" s="22" t="s">
        <v>199</v>
      </c>
    </row>
    <row r="122" spans="2:65" s="1" customFormat="1" ht="22.5" customHeight="1">
      <c r="B122" s="40"/>
      <c r="C122" s="193" t="s">
        <v>390</v>
      </c>
      <c r="D122" s="193" t="s">
        <v>178</v>
      </c>
      <c r="E122" s="194" t="s">
        <v>3350</v>
      </c>
      <c r="F122" s="195" t="s">
        <v>3311</v>
      </c>
      <c r="G122" s="196" t="s">
        <v>376</v>
      </c>
      <c r="H122" s="197">
        <v>3</v>
      </c>
      <c r="I122" s="198"/>
      <c r="J122" s="199">
        <f t="shared" si="30"/>
        <v>0</v>
      </c>
      <c r="K122" s="195" t="s">
        <v>37</v>
      </c>
      <c r="L122" s="60"/>
      <c r="M122" s="200" t="s">
        <v>37</v>
      </c>
      <c r="N122" s="201" t="s">
        <v>52</v>
      </c>
      <c r="O122" s="41"/>
      <c r="P122" s="202">
        <f t="shared" si="31"/>
        <v>0</v>
      </c>
      <c r="Q122" s="202">
        <v>0</v>
      </c>
      <c r="R122" s="202">
        <f t="shared" si="32"/>
        <v>0</v>
      </c>
      <c r="S122" s="202">
        <v>0</v>
      </c>
      <c r="T122" s="203">
        <f t="shared" si="33"/>
        <v>0</v>
      </c>
      <c r="AR122" s="22" t="s">
        <v>183</v>
      </c>
      <c r="AT122" s="22" t="s">
        <v>178</v>
      </c>
      <c r="AU122" s="22" t="s">
        <v>89</v>
      </c>
      <c r="AY122" s="22" t="s">
        <v>176</v>
      </c>
      <c r="BE122" s="204">
        <f t="shared" si="34"/>
        <v>0</v>
      </c>
      <c r="BF122" s="204">
        <f t="shared" si="35"/>
        <v>0</v>
      </c>
      <c r="BG122" s="204">
        <f t="shared" si="36"/>
        <v>0</v>
      </c>
      <c r="BH122" s="204">
        <f t="shared" si="37"/>
        <v>0</v>
      </c>
      <c r="BI122" s="204">
        <f t="shared" si="38"/>
        <v>0</v>
      </c>
      <c r="BJ122" s="22" t="s">
        <v>89</v>
      </c>
      <c r="BK122" s="204">
        <f t="shared" si="39"/>
        <v>0</v>
      </c>
      <c r="BL122" s="22" t="s">
        <v>183</v>
      </c>
      <c r="BM122" s="22" t="s">
        <v>237</v>
      </c>
    </row>
    <row r="123" spans="2:65" s="1" customFormat="1" ht="22.5" customHeight="1">
      <c r="B123" s="40"/>
      <c r="C123" s="193" t="s">
        <v>395</v>
      </c>
      <c r="D123" s="193" t="s">
        <v>178</v>
      </c>
      <c r="E123" s="194" t="s">
        <v>3351</v>
      </c>
      <c r="F123" s="195" t="s">
        <v>3352</v>
      </c>
      <c r="G123" s="196" t="s">
        <v>371</v>
      </c>
      <c r="H123" s="197">
        <v>1</v>
      </c>
      <c r="I123" s="198"/>
      <c r="J123" s="199">
        <f t="shared" si="30"/>
        <v>0</v>
      </c>
      <c r="K123" s="195" t="s">
        <v>37</v>
      </c>
      <c r="L123" s="60"/>
      <c r="M123" s="200" t="s">
        <v>37</v>
      </c>
      <c r="N123" s="201" t="s">
        <v>52</v>
      </c>
      <c r="O123" s="41"/>
      <c r="P123" s="202">
        <f t="shared" si="31"/>
        <v>0</v>
      </c>
      <c r="Q123" s="202">
        <v>0</v>
      </c>
      <c r="R123" s="202">
        <f t="shared" si="32"/>
        <v>0</v>
      </c>
      <c r="S123" s="202">
        <v>0</v>
      </c>
      <c r="T123" s="203">
        <f t="shared" si="33"/>
        <v>0</v>
      </c>
      <c r="AR123" s="22" t="s">
        <v>183</v>
      </c>
      <c r="AT123" s="22" t="s">
        <v>178</v>
      </c>
      <c r="AU123" s="22" t="s">
        <v>89</v>
      </c>
      <c r="AY123" s="22" t="s">
        <v>176</v>
      </c>
      <c r="BE123" s="204">
        <f t="shared" si="34"/>
        <v>0</v>
      </c>
      <c r="BF123" s="204">
        <f t="shared" si="35"/>
        <v>0</v>
      </c>
      <c r="BG123" s="204">
        <f t="shared" si="36"/>
        <v>0</v>
      </c>
      <c r="BH123" s="204">
        <f t="shared" si="37"/>
        <v>0</v>
      </c>
      <c r="BI123" s="204">
        <f t="shared" si="38"/>
        <v>0</v>
      </c>
      <c r="BJ123" s="22" t="s">
        <v>89</v>
      </c>
      <c r="BK123" s="204">
        <f t="shared" si="39"/>
        <v>0</v>
      </c>
      <c r="BL123" s="22" t="s">
        <v>183</v>
      </c>
      <c r="BM123" s="22" t="s">
        <v>23</v>
      </c>
    </row>
    <row r="124" spans="2:65" s="1" customFormat="1" ht="22.5" customHeight="1">
      <c r="B124" s="40"/>
      <c r="C124" s="193" t="s">
        <v>400</v>
      </c>
      <c r="D124" s="193" t="s">
        <v>178</v>
      </c>
      <c r="E124" s="194" t="s">
        <v>3353</v>
      </c>
      <c r="F124" s="195" t="s">
        <v>3306</v>
      </c>
      <c r="G124" s="196" t="s">
        <v>371</v>
      </c>
      <c r="H124" s="197">
        <v>1</v>
      </c>
      <c r="I124" s="198"/>
      <c r="J124" s="199">
        <f t="shared" si="30"/>
        <v>0</v>
      </c>
      <c r="K124" s="195" t="s">
        <v>37</v>
      </c>
      <c r="L124" s="60"/>
      <c r="M124" s="200" t="s">
        <v>37</v>
      </c>
      <c r="N124" s="251" t="s">
        <v>52</v>
      </c>
      <c r="O124" s="252"/>
      <c r="P124" s="253">
        <f t="shared" si="31"/>
        <v>0</v>
      </c>
      <c r="Q124" s="253">
        <v>0</v>
      </c>
      <c r="R124" s="253">
        <f t="shared" si="32"/>
        <v>0</v>
      </c>
      <c r="S124" s="253">
        <v>0</v>
      </c>
      <c r="T124" s="254">
        <f t="shared" si="33"/>
        <v>0</v>
      </c>
      <c r="AR124" s="22" t="s">
        <v>183</v>
      </c>
      <c r="AT124" s="22" t="s">
        <v>178</v>
      </c>
      <c r="AU124" s="22" t="s">
        <v>89</v>
      </c>
      <c r="AY124" s="22" t="s">
        <v>176</v>
      </c>
      <c r="BE124" s="204">
        <f t="shared" si="34"/>
        <v>0</v>
      </c>
      <c r="BF124" s="204">
        <f t="shared" si="35"/>
        <v>0</v>
      </c>
      <c r="BG124" s="204">
        <f t="shared" si="36"/>
        <v>0</v>
      </c>
      <c r="BH124" s="204">
        <f t="shared" si="37"/>
        <v>0</v>
      </c>
      <c r="BI124" s="204">
        <f t="shared" si="38"/>
        <v>0</v>
      </c>
      <c r="BJ124" s="22" t="s">
        <v>89</v>
      </c>
      <c r="BK124" s="204">
        <f t="shared" si="39"/>
        <v>0</v>
      </c>
      <c r="BL124" s="22" t="s">
        <v>183</v>
      </c>
      <c r="BM124" s="22" t="s">
        <v>266</v>
      </c>
    </row>
    <row r="125" spans="2:65" s="1" customFormat="1" ht="6.95" customHeight="1">
      <c r="B125" s="55"/>
      <c r="C125" s="56"/>
      <c r="D125" s="56"/>
      <c r="E125" s="56"/>
      <c r="F125" s="56"/>
      <c r="G125" s="56"/>
      <c r="H125" s="56"/>
      <c r="I125" s="139"/>
      <c r="J125" s="56"/>
      <c r="K125" s="56"/>
      <c r="L125" s="60"/>
    </row>
  </sheetData>
  <sheetProtection algorithmName="SHA-512" hashValue="mjf3xYc/LTeLyfCgZ1h1KY5Yiugz+8gln1LocSjWPP5FG7mZ1LS6BQV5rhF/tDZ7yJ8hRqcrlmTTzr+L8AJztw==" saltValue="6ycyvZ4aOa/e51lgF04zcg==" spinCount="100000" sheet="1" objects="1" scenarios="1" formatCells="0" formatColumns="0" formatRows="0" sort="0" autoFilter="0"/>
  <autoFilter ref="C80:K124"/>
  <mergeCells count="9">
    <mergeCell ref="E71:H71"/>
    <mergeCell ref="E73:H73"/>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0"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7"/>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119</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3354</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21</v>
      </c>
      <c r="G11" s="41"/>
      <c r="H11" s="41"/>
      <c r="I11" s="118" t="s">
        <v>22</v>
      </c>
      <c r="J11" s="33" t="s">
        <v>37</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10.9" customHeight="1">
      <c r="B13" s="40"/>
      <c r="C13" s="41"/>
      <c r="D13" s="41"/>
      <c r="E13" s="41"/>
      <c r="F13" s="41"/>
      <c r="G13" s="41"/>
      <c r="H13" s="41"/>
      <c r="I13" s="117"/>
      <c r="J13" s="41"/>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ROUND(J79,2)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ROUND(SUM(BE79:BE86), 2)</f>
        <v>0</v>
      </c>
      <c r="G30" s="41"/>
      <c r="H30" s="41"/>
      <c r="I30" s="131">
        <v>0.21</v>
      </c>
      <c r="J30" s="130">
        <f>ROUND(ROUND((SUM(BE79:BE86)), 2)*I30, 2)</f>
        <v>0</v>
      </c>
      <c r="K30" s="44"/>
    </row>
    <row r="31" spans="2:11" s="1" customFormat="1" ht="14.45" customHeight="1">
      <c r="B31" s="40"/>
      <c r="C31" s="41"/>
      <c r="D31" s="41"/>
      <c r="E31" s="48" t="s">
        <v>53</v>
      </c>
      <c r="F31" s="130">
        <f>ROUND(SUM(BF79:BF86), 2)</f>
        <v>0</v>
      </c>
      <c r="G31" s="41"/>
      <c r="H31" s="41"/>
      <c r="I31" s="131">
        <v>0.15</v>
      </c>
      <c r="J31" s="130">
        <f>ROUND(ROUND((SUM(BF79:BF86)), 2)*I31, 2)</f>
        <v>0</v>
      </c>
      <c r="K31" s="44"/>
    </row>
    <row r="32" spans="2:11" s="1" customFormat="1" ht="14.45" hidden="1" customHeight="1">
      <c r="B32" s="40"/>
      <c r="C32" s="41"/>
      <c r="D32" s="41"/>
      <c r="E32" s="48" t="s">
        <v>54</v>
      </c>
      <c r="F32" s="130">
        <f>ROUND(SUM(BG79:BG86), 2)</f>
        <v>0</v>
      </c>
      <c r="G32" s="41"/>
      <c r="H32" s="41"/>
      <c r="I32" s="131">
        <v>0.21</v>
      </c>
      <c r="J32" s="130">
        <v>0</v>
      </c>
      <c r="K32" s="44"/>
    </row>
    <row r="33" spans="2:11" s="1" customFormat="1" ht="14.45" hidden="1" customHeight="1">
      <c r="B33" s="40"/>
      <c r="C33" s="41"/>
      <c r="D33" s="41"/>
      <c r="E33" s="48" t="s">
        <v>55</v>
      </c>
      <c r="F33" s="130">
        <f>ROUND(SUM(BH79:BH86), 2)</f>
        <v>0</v>
      </c>
      <c r="G33" s="41"/>
      <c r="H33" s="41"/>
      <c r="I33" s="131">
        <v>0.15</v>
      </c>
      <c r="J33" s="130">
        <v>0</v>
      </c>
      <c r="K33" s="44"/>
    </row>
    <row r="34" spans="2:11" s="1" customFormat="1" ht="14.45" hidden="1" customHeight="1">
      <c r="B34" s="40"/>
      <c r="C34" s="41"/>
      <c r="D34" s="41"/>
      <c r="E34" s="48" t="s">
        <v>56</v>
      </c>
      <c r="F34" s="130">
        <f>ROUND(SUM(BI79:BI86),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D.10 - VRN</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J79</f>
        <v>0</v>
      </c>
      <c r="K56" s="44"/>
      <c r="AU56" s="22" t="s">
        <v>133</v>
      </c>
    </row>
    <row r="57" spans="2:47" s="7" customFormat="1" ht="24.95" customHeight="1">
      <c r="B57" s="149"/>
      <c r="C57" s="150"/>
      <c r="D57" s="151" t="s">
        <v>3355</v>
      </c>
      <c r="E57" s="152"/>
      <c r="F57" s="152"/>
      <c r="G57" s="152"/>
      <c r="H57" s="152"/>
      <c r="I57" s="153"/>
      <c r="J57" s="154">
        <f>J80</f>
        <v>0</v>
      </c>
      <c r="K57" s="155"/>
    </row>
    <row r="58" spans="2:47" s="8" customFormat="1" ht="19.899999999999999" customHeight="1">
      <c r="B58" s="156"/>
      <c r="C58" s="157"/>
      <c r="D58" s="158" t="s">
        <v>3356</v>
      </c>
      <c r="E58" s="159"/>
      <c r="F58" s="159"/>
      <c r="G58" s="159"/>
      <c r="H58" s="159"/>
      <c r="I58" s="160"/>
      <c r="J58" s="161">
        <f>J81</f>
        <v>0</v>
      </c>
      <c r="K58" s="162"/>
    </row>
    <row r="59" spans="2:47" s="8" customFormat="1" ht="19.899999999999999" customHeight="1">
      <c r="B59" s="156"/>
      <c r="C59" s="157"/>
      <c r="D59" s="158" t="s">
        <v>3357</v>
      </c>
      <c r="E59" s="159"/>
      <c r="F59" s="159"/>
      <c r="G59" s="159"/>
      <c r="H59" s="159"/>
      <c r="I59" s="160"/>
      <c r="J59" s="161">
        <f>J85</f>
        <v>0</v>
      </c>
      <c r="K59" s="162"/>
    </row>
    <row r="60" spans="2:47" s="1" customFormat="1" ht="21.75" customHeight="1">
      <c r="B60" s="40"/>
      <c r="C60" s="41"/>
      <c r="D60" s="41"/>
      <c r="E60" s="41"/>
      <c r="F60" s="41"/>
      <c r="G60" s="41"/>
      <c r="H60" s="41"/>
      <c r="I60" s="117"/>
      <c r="J60" s="41"/>
      <c r="K60" s="44"/>
    </row>
    <row r="61" spans="2:47" s="1" customFormat="1" ht="6.95" customHeight="1">
      <c r="B61" s="55"/>
      <c r="C61" s="56"/>
      <c r="D61" s="56"/>
      <c r="E61" s="56"/>
      <c r="F61" s="56"/>
      <c r="G61" s="56"/>
      <c r="H61" s="56"/>
      <c r="I61" s="139"/>
      <c r="J61" s="56"/>
      <c r="K61" s="57"/>
    </row>
    <row r="65" spans="2:63" s="1" customFormat="1" ht="6.95" customHeight="1">
      <c r="B65" s="58"/>
      <c r="C65" s="59"/>
      <c r="D65" s="59"/>
      <c r="E65" s="59"/>
      <c r="F65" s="59"/>
      <c r="G65" s="59"/>
      <c r="H65" s="59"/>
      <c r="I65" s="142"/>
      <c r="J65" s="59"/>
      <c r="K65" s="59"/>
      <c r="L65" s="60"/>
    </row>
    <row r="66" spans="2:63" s="1" customFormat="1" ht="36.950000000000003" customHeight="1">
      <c r="B66" s="40"/>
      <c r="C66" s="61" t="s">
        <v>160</v>
      </c>
      <c r="D66" s="62"/>
      <c r="E66" s="62"/>
      <c r="F66" s="62"/>
      <c r="G66" s="62"/>
      <c r="H66" s="62"/>
      <c r="I66" s="163"/>
      <c r="J66" s="62"/>
      <c r="K66" s="62"/>
      <c r="L66" s="60"/>
    </row>
    <row r="67" spans="2:63" s="1" customFormat="1" ht="6.95" customHeight="1">
      <c r="B67" s="40"/>
      <c r="C67" s="62"/>
      <c r="D67" s="62"/>
      <c r="E67" s="62"/>
      <c r="F67" s="62"/>
      <c r="G67" s="62"/>
      <c r="H67" s="62"/>
      <c r="I67" s="163"/>
      <c r="J67" s="62"/>
      <c r="K67" s="62"/>
      <c r="L67" s="60"/>
    </row>
    <row r="68" spans="2:63" s="1" customFormat="1" ht="14.45" customHeight="1">
      <c r="B68" s="40"/>
      <c r="C68" s="64" t="s">
        <v>18</v>
      </c>
      <c r="D68" s="62"/>
      <c r="E68" s="62"/>
      <c r="F68" s="62"/>
      <c r="G68" s="62"/>
      <c r="H68" s="62"/>
      <c r="I68" s="163"/>
      <c r="J68" s="62"/>
      <c r="K68" s="62"/>
      <c r="L68" s="60"/>
    </row>
    <row r="69" spans="2:63" s="1" customFormat="1" ht="22.5" customHeight="1">
      <c r="B69" s="40"/>
      <c r="C69" s="62"/>
      <c r="D69" s="62"/>
      <c r="E69" s="371" t="str">
        <f>E7</f>
        <v>COH KLATOVY - úpravy objektu č.p. 782/III</v>
      </c>
      <c r="F69" s="372"/>
      <c r="G69" s="372"/>
      <c r="H69" s="372"/>
      <c r="I69" s="163"/>
      <c r="J69" s="62"/>
      <c r="K69" s="62"/>
      <c r="L69" s="60"/>
    </row>
    <row r="70" spans="2:63" s="1" customFormat="1" ht="14.45" customHeight="1">
      <c r="B70" s="40"/>
      <c r="C70" s="64" t="s">
        <v>126</v>
      </c>
      <c r="D70" s="62"/>
      <c r="E70" s="62"/>
      <c r="F70" s="62"/>
      <c r="G70" s="62"/>
      <c r="H70" s="62"/>
      <c r="I70" s="163"/>
      <c r="J70" s="62"/>
      <c r="K70" s="62"/>
      <c r="L70" s="60"/>
    </row>
    <row r="71" spans="2:63" s="1" customFormat="1" ht="23.25" customHeight="1">
      <c r="B71" s="40"/>
      <c r="C71" s="62"/>
      <c r="D71" s="62"/>
      <c r="E71" s="339" t="str">
        <f>E9</f>
        <v>D.10 - VRN</v>
      </c>
      <c r="F71" s="373"/>
      <c r="G71" s="373"/>
      <c r="H71" s="373"/>
      <c r="I71" s="163"/>
      <c r="J71" s="62"/>
      <c r="K71" s="62"/>
      <c r="L71" s="60"/>
    </row>
    <row r="72" spans="2:63" s="1" customFormat="1" ht="6.95" customHeight="1">
      <c r="B72" s="40"/>
      <c r="C72" s="62"/>
      <c r="D72" s="62"/>
      <c r="E72" s="62"/>
      <c r="F72" s="62"/>
      <c r="G72" s="62"/>
      <c r="H72" s="62"/>
      <c r="I72" s="163"/>
      <c r="J72" s="62"/>
      <c r="K72" s="62"/>
      <c r="L72" s="60"/>
    </row>
    <row r="73" spans="2:63" s="1" customFormat="1" ht="18" customHeight="1">
      <c r="B73" s="40"/>
      <c r="C73" s="64" t="s">
        <v>24</v>
      </c>
      <c r="D73" s="62"/>
      <c r="E73" s="62"/>
      <c r="F73" s="164" t="str">
        <f>F12</f>
        <v>Klatovy</v>
      </c>
      <c r="G73" s="62"/>
      <c r="H73" s="62"/>
      <c r="I73" s="165" t="s">
        <v>26</v>
      </c>
      <c r="J73" s="72" t="str">
        <f>IF(J12="","",J12)</f>
        <v>21.04.2017</v>
      </c>
      <c r="K73" s="62"/>
      <c r="L73" s="60"/>
    </row>
    <row r="74" spans="2:63" s="1" customFormat="1" ht="6.95" customHeight="1">
      <c r="B74" s="40"/>
      <c r="C74" s="62"/>
      <c r="D74" s="62"/>
      <c r="E74" s="62"/>
      <c r="F74" s="62"/>
      <c r="G74" s="62"/>
      <c r="H74" s="62"/>
      <c r="I74" s="163"/>
      <c r="J74" s="62"/>
      <c r="K74" s="62"/>
      <c r="L74" s="60"/>
    </row>
    <row r="75" spans="2:63" s="1" customFormat="1" ht="15">
      <c r="B75" s="40"/>
      <c r="C75" s="64" t="s">
        <v>32</v>
      </c>
      <c r="D75" s="62"/>
      <c r="E75" s="62"/>
      <c r="F75" s="164" t="str">
        <f>E15</f>
        <v>Město Klatovy, nám. Míru č.p.62/1, 339 01 Klatovy</v>
      </c>
      <c r="G75" s="62"/>
      <c r="H75" s="62"/>
      <c r="I75" s="165" t="s">
        <v>40</v>
      </c>
      <c r="J75" s="164" t="str">
        <f>E21</f>
        <v>AREA group s.r.o.</v>
      </c>
      <c r="K75" s="62"/>
      <c r="L75" s="60"/>
    </row>
    <row r="76" spans="2:63" s="1" customFormat="1" ht="14.45" customHeight="1">
      <c r="B76" s="40"/>
      <c r="C76" s="64" t="s">
        <v>38</v>
      </c>
      <c r="D76" s="62"/>
      <c r="E76" s="62"/>
      <c r="F76" s="164" t="str">
        <f>IF(E18="","",E18)</f>
        <v/>
      </c>
      <c r="G76" s="62"/>
      <c r="H76" s="62"/>
      <c r="I76" s="163"/>
      <c r="J76" s="62"/>
      <c r="K76" s="62"/>
      <c r="L76" s="60"/>
    </row>
    <row r="77" spans="2:63" s="1" customFormat="1" ht="10.35" customHeight="1">
      <c r="B77" s="40"/>
      <c r="C77" s="62"/>
      <c r="D77" s="62"/>
      <c r="E77" s="62"/>
      <c r="F77" s="62"/>
      <c r="G77" s="62"/>
      <c r="H77" s="62"/>
      <c r="I77" s="163"/>
      <c r="J77" s="62"/>
      <c r="K77" s="62"/>
      <c r="L77" s="60"/>
    </row>
    <row r="78" spans="2:63" s="9" customFormat="1" ht="29.25" customHeight="1">
      <c r="B78" s="166"/>
      <c r="C78" s="167" t="s">
        <v>161</v>
      </c>
      <c r="D78" s="168" t="s">
        <v>66</v>
      </c>
      <c r="E78" s="168" t="s">
        <v>62</v>
      </c>
      <c r="F78" s="168" t="s">
        <v>162</v>
      </c>
      <c r="G78" s="168" t="s">
        <v>163</v>
      </c>
      <c r="H78" s="168" t="s">
        <v>164</v>
      </c>
      <c r="I78" s="169" t="s">
        <v>165</v>
      </c>
      <c r="J78" s="168" t="s">
        <v>131</v>
      </c>
      <c r="K78" s="170" t="s">
        <v>166</v>
      </c>
      <c r="L78" s="171"/>
      <c r="M78" s="80" t="s">
        <v>167</v>
      </c>
      <c r="N78" s="81" t="s">
        <v>51</v>
      </c>
      <c r="O78" s="81" t="s">
        <v>168</v>
      </c>
      <c r="P78" s="81" t="s">
        <v>169</v>
      </c>
      <c r="Q78" s="81" t="s">
        <v>170</v>
      </c>
      <c r="R78" s="81" t="s">
        <v>171</v>
      </c>
      <c r="S78" s="81" t="s">
        <v>172</v>
      </c>
      <c r="T78" s="82" t="s">
        <v>173</v>
      </c>
    </row>
    <row r="79" spans="2:63" s="1" customFormat="1" ht="29.25" customHeight="1">
      <c r="B79" s="40"/>
      <c r="C79" s="86" t="s">
        <v>132</v>
      </c>
      <c r="D79" s="62"/>
      <c r="E79" s="62"/>
      <c r="F79" s="62"/>
      <c r="G79" s="62"/>
      <c r="H79" s="62"/>
      <c r="I79" s="163"/>
      <c r="J79" s="172">
        <f>BK79</f>
        <v>0</v>
      </c>
      <c r="K79" s="62"/>
      <c r="L79" s="60"/>
      <c r="M79" s="83"/>
      <c r="N79" s="84"/>
      <c r="O79" s="84"/>
      <c r="P79" s="173">
        <f>P80</f>
        <v>0</v>
      </c>
      <c r="Q79" s="84"/>
      <c r="R79" s="173">
        <f>R80</f>
        <v>0</v>
      </c>
      <c r="S79" s="84"/>
      <c r="T79" s="174">
        <f>T80</f>
        <v>0</v>
      </c>
      <c r="AT79" s="22" t="s">
        <v>80</v>
      </c>
      <c r="AU79" s="22" t="s">
        <v>133</v>
      </c>
      <c r="BK79" s="175">
        <f>BK80</f>
        <v>0</v>
      </c>
    </row>
    <row r="80" spans="2:63" s="10" customFormat="1" ht="37.35" customHeight="1">
      <c r="B80" s="176"/>
      <c r="C80" s="177"/>
      <c r="D80" s="178" t="s">
        <v>80</v>
      </c>
      <c r="E80" s="179" t="s">
        <v>118</v>
      </c>
      <c r="F80" s="179" t="s">
        <v>3358</v>
      </c>
      <c r="G80" s="177"/>
      <c r="H80" s="177"/>
      <c r="I80" s="180"/>
      <c r="J80" s="181">
        <f>BK80</f>
        <v>0</v>
      </c>
      <c r="K80" s="177"/>
      <c r="L80" s="182"/>
      <c r="M80" s="183"/>
      <c r="N80" s="184"/>
      <c r="O80" s="184"/>
      <c r="P80" s="185">
        <f>P81+P85</f>
        <v>0</v>
      </c>
      <c r="Q80" s="184"/>
      <c r="R80" s="185">
        <f>R81+R85</f>
        <v>0</v>
      </c>
      <c r="S80" s="184"/>
      <c r="T80" s="186">
        <f>T81+T85</f>
        <v>0</v>
      </c>
      <c r="AR80" s="187" t="s">
        <v>208</v>
      </c>
      <c r="AT80" s="188" t="s">
        <v>80</v>
      </c>
      <c r="AU80" s="188" t="s">
        <v>81</v>
      </c>
      <c r="AY80" s="187" t="s">
        <v>176</v>
      </c>
      <c r="BK80" s="189">
        <f>BK81+BK85</f>
        <v>0</v>
      </c>
    </row>
    <row r="81" spans="2:65" s="10" customFormat="1" ht="19.899999999999999" customHeight="1">
      <c r="B81" s="176"/>
      <c r="C81" s="177"/>
      <c r="D81" s="190" t="s">
        <v>80</v>
      </c>
      <c r="E81" s="191" t="s">
        <v>3359</v>
      </c>
      <c r="F81" s="191" t="s">
        <v>3360</v>
      </c>
      <c r="G81" s="177"/>
      <c r="H81" s="177"/>
      <c r="I81" s="180"/>
      <c r="J81" s="192">
        <f>BK81</f>
        <v>0</v>
      </c>
      <c r="K81" s="177"/>
      <c r="L81" s="182"/>
      <c r="M81" s="183"/>
      <c r="N81" s="184"/>
      <c r="O81" s="184"/>
      <c r="P81" s="185">
        <f>SUM(P82:P84)</f>
        <v>0</v>
      </c>
      <c r="Q81" s="184"/>
      <c r="R81" s="185">
        <f>SUM(R82:R84)</f>
        <v>0</v>
      </c>
      <c r="S81" s="184"/>
      <c r="T81" s="186">
        <f>SUM(T82:T84)</f>
        <v>0</v>
      </c>
      <c r="AR81" s="187" t="s">
        <v>208</v>
      </c>
      <c r="AT81" s="188" t="s">
        <v>80</v>
      </c>
      <c r="AU81" s="188" t="s">
        <v>89</v>
      </c>
      <c r="AY81" s="187" t="s">
        <v>176</v>
      </c>
      <c r="BK81" s="189">
        <f>SUM(BK82:BK84)</f>
        <v>0</v>
      </c>
    </row>
    <row r="82" spans="2:65" s="1" customFormat="1" ht="31.5" customHeight="1">
      <c r="B82" s="40"/>
      <c r="C82" s="193" t="s">
        <v>89</v>
      </c>
      <c r="D82" s="193" t="s">
        <v>178</v>
      </c>
      <c r="E82" s="194" t="s">
        <v>3361</v>
      </c>
      <c r="F82" s="195" t="s">
        <v>3362</v>
      </c>
      <c r="G82" s="196" t="s">
        <v>376</v>
      </c>
      <c r="H82" s="197">
        <v>5</v>
      </c>
      <c r="I82" s="198"/>
      <c r="J82" s="199">
        <f>ROUND(I82*H82,2)</f>
        <v>0</v>
      </c>
      <c r="K82" s="195" t="s">
        <v>182</v>
      </c>
      <c r="L82" s="60"/>
      <c r="M82" s="200" t="s">
        <v>37</v>
      </c>
      <c r="N82" s="201" t="s">
        <v>52</v>
      </c>
      <c r="O82" s="41"/>
      <c r="P82" s="202">
        <f>O82*H82</f>
        <v>0</v>
      </c>
      <c r="Q82" s="202">
        <v>0</v>
      </c>
      <c r="R82" s="202">
        <f>Q82*H82</f>
        <v>0</v>
      </c>
      <c r="S82" s="202">
        <v>0</v>
      </c>
      <c r="T82" s="203">
        <f>S82*H82</f>
        <v>0</v>
      </c>
      <c r="AR82" s="22" t="s">
        <v>3363</v>
      </c>
      <c r="AT82" s="22" t="s">
        <v>178</v>
      </c>
      <c r="AU82" s="22" t="s">
        <v>91</v>
      </c>
      <c r="AY82" s="22" t="s">
        <v>176</v>
      </c>
      <c r="BE82" s="204">
        <f>IF(N82="základní",J82,0)</f>
        <v>0</v>
      </c>
      <c r="BF82" s="204">
        <f>IF(N82="snížená",J82,0)</f>
        <v>0</v>
      </c>
      <c r="BG82" s="204">
        <f>IF(N82="zákl. přenesená",J82,0)</f>
        <v>0</v>
      </c>
      <c r="BH82" s="204">
        <f>IF(N82="sníž. přenesená",J82,0)</f>
        <v>0</v>
      </c>
      <c r="BI82" s="204">
        <f>IF(N82="nulová",J82,0)</f>
        <v>0</v>
      </c>
      <c r="BJ82" s="22" t="s">
        <v>89</v>
      </c>
      <c r="BK82" s="204">
        <f>ROUND(I82*H82,2)</f>
        <v>0</v>
      </c>
      <c r="BL82" s="22" t="s">
        <v>3363</v>
      </c>
      <c r="BM82" s="22" t="s">
        <v>3364</v>
      </c>
    </row>
    <row r="83" spans="2:65" s="11" customFormat="1">
      <c r="B83" s="208"/>
      <c r="C83" s="209"/>
      <c r="D83" s="210" t="s">
        <v>187</v>
      </c>
      <c r="E83" s="211" t="s">
        <v>37</v>
      </c>
      <c r="F83" s="212" t="s">
        <v>208</v>
      </c>
      <c r="G83" s="209"/>
      <c r="H83" s="213">
        <v>5</v>
      </c>
      <c r="I83" s="214"/>
      <c r="J83" s="209"/>
      <c r="K83" s="209"/>
      <c r="L83" s="215"/>
      <c r="M83" s="216"/>
      <c r="N83" s="217"/>
      <c r="O83" s="217"/>
      <c r="P83" s="217"/>
      <c r="Q83" s="217"/>
      <c r="R83" s="217"/>
      <c r="S83" s="217"/>
      <c r="T83" s="218"/>
      <c r="AT83" s="219" t="s">
        <v>187</v>
      </c>
      <c r="AU83" s="219" t="s">
        <v>91</v>
      </c>
      <c r="AV83" s="11" t="s">
        <v>91</v>
      </c>
      <c r="AW83" s="11" t="s">
        <v>44</v>
      </c>
      <c r="AX83" s="11" t="s">
        <v>81</v>
      </c>
      <c r="AY83" s="219" t="s">
        <v>176</v>
      </c>
    </row>
    <row r="84" spans="2:65" s="1" customFormat="1" ht="31.5" customHeight="1">
      <c r="B84" s="40"/>
      <c r="C84" s="193" t="s">
        <v>91</v>
      </c>
      <c r="D84" s="193" t="s">
        <v>178</v>
      </c>
      <c r="E84" s="194" t="s">
        <v>3365</v>
      </c>
      <c r="F84" s="195" t="s">
        <v>3366</v>
      </c>
      <c r="G84" s="196" t="s">
        <v>376</v>
      </c>
      <c r="H84" s="197">
        <v>3</v>
      </c>
      <c r="I84" s="198"/>
      <c r="J84" s="199">
        <f>ROUND(I84*H84,2)</f>
        <v>0</v>
      </c>
      <c r="K84" s="195" t="s">
        <v>182</v>
      </c>
      <c r="L84" s="60"/>
      <c r="M84" s="200" t="s">
        <v>37</v>
      </c>
      <c r="N84" s="201" t="s">
        <v>52</v>
      </c>
      <c r="O84" s="41"/>
      <c r="P84" s="202">
        <f>O84*H84</f>
        <v>0</v>
      </c>
      <c r="Q84" s="202">
        <v>0</v>
      </c>
      <c r="R84" s="202">
        <f>Q84*H84</f>
        <v>0</v>
      </c>
      <c r="S84" s="202">
        <v>0</v>
      </c>
      <c r="T84" s="203">
        <f>S84*H84</f>
        <v>0</v>
      </c>
      <c r="AR84" s="22" t="s">
        <v>3363</v>
      </c>
      <c r="AT84" s="22" t="s">
        <v>178</v>
      </c>
      <c r="AU84" s="22" t="s">
        <v>91</v>
      </c>
      <c r="AY84" s="22" t="s">
        <v>176</v>
      </c>
      <c r="BE84" s="204">
        <f>IF(N84="základní",J84,0)</f>
        <v>0</v>
      </c>
      <c r="BF84" s="204">
        <f>IF(N84="snížená",J84,0)</f>
        <v>0</v>
      </c>
      <c r="BG84" s="204">
        <f>IF(N84="zákl. přenesená",J84,0)</f>
        <v>0</v>
      </c>
      <c r="BH84" s="204">
        <f>IF(N84="sníž. přenesená",J84,0)</f>
        <v>0</v>
      </c>
      <c r="BI84" s="204">
        <f>IF(N84="nulová",J84,0)</f>
        <v>0</v>
      </c>
      <c r="BJ84" s="22" t="s">
        <v>89</v>
      </c>
      <c r="BK84" s="204">
        <f>ROUND(I84*H84,2)</f>
        <v>0</v>
      </c>
      <c r="BL84" s="22" t="s">
        <v>3363</v>
      </c>
      <c r="BM84" s="22" t="s">
        <v>3367</v>
      </c>
    </row>
    <row r="85" spans="2:65" s="10" customFormat="1" ht="29.85" customHeight="1">
      <c r="B85" s="176"/>
      <c r="C85" s="177"/>
      <c r="D85" s="190" t="s">
        <v>80</v>
      </c>
      <c r="E85" s="191" t="s">
        <v>3368</v>
      </c>
      <c r="F85" s="191" t="s">
        <v>3369</v>
      </c>
      <c r="G85" s="177"/>
      <c r="H85" s="177"/>
      <c r="I85" s="180"/>
      <c r="J85" s="192">
        <f>BK85</f>
        <v>0</v>
      </c>
      <c r="K85" s="177"/>
      <c r="L85" s="182"/>
      <c r="M85" s="183"/>
      <c r="N85" s="184"/>
      <c r="O85" s="184"/>
      <c r="P85" s="185">
        <f>P86</f>
        <v>0</v>
      </c>
      <c r="Q85" s="184"/>
      <c r="R85" s="185">
        <f>R86</f>
        <v>0</v>
      </c>
      <c r="S85" s="184"/>
      <c r="T85" s="186">
        <f>T86</f>
        <v>0</v>
      </c>
      <c r="AR85" s="187" t="s">
        <v>208</v>
      </c>
      <c r="AT85" s="188" t="s">
        <v>80</v>
      </c>
      <c r="AU85" s="188" t="s">
        <v>89</v>
      </c>
      <c r="AY85" s="187" t="s">
        <v>176</v>
      </c>
      <c r="BK85" s="189">
        <f>BK86</f>
        <v>0</v>
      </c>
    </row>
    <row r="86" spans="2:65" s="1" customFormat="1" ht="22.5" customHeight="1">
      <c r="B86" s="40"/>
      <c r="C86" s="193" t="s">
        <v>194</v>
      </c>
      <c r="D86" s="193" t="s">
        <v>178</v>
      </c>
      <c r="E86" s="194" t="s">
        <v>3370</v>
      </c>
      <c r="F86" s="195" t="s">
        <v>3371</v>
      </c>
      <c r="G86" s="196" t="s">
        <v>371</v>
      </c>
      <c r="H86" s="197">
        <v>1</v>
      </c>
      <c r="I86" s="198"/>
      <c r="J86" s="199">
        <f>ROUND(I86*H86,2)</f>
        <v>0</v>
      </c>
      <c r="K86" s="195" t="s">
        <v>182</v>
      </c>
      <c r="L86" s="60"/>
      <c r="M86" s="200" t="s">
        <v>37</v>
      </c>
      <c r="N86" s="251" t="s">
        <v>52</v>
      </c>
      <c r="O86" s="252"/>
      <c r="P86" s="253">
        <f>O86*H86</f>
        <v>0</v>
      </c>
      <c r="Q86" s="253">
        <v>0</v>
      </c>
      <c r="R86" s="253">
        <f>Q86*H86</f>
        <v>0</v>
      </c>
      <c r="S86" s="253">
        <v>0</v>
      </c>
      <c r="T86" s="254">
        <f>S86*H86</f>
        <v>0</v>
      </c>
      <c r="AR86" s="22" t="s">
        <v>3363</v>
      </c>
      <c r="AT86" s="22" t="s">
        <v>178</v>
      </c>
      <c r="AU86" s="22" t="s">
        <v>91</v>
      </c>
      <c r="AY86" s="22" t="s">
        <v>176</v>
      </c>
      <c r="BE86" s="204">
        <f>IF(N86="základní",J86,0)</f>
        <v>0</v>
      </c>
      <c r="BF86" s="204">
        <f>IF(N86="snížená",J86,0)</f>
        <v>0</v>
      </c>
      <c r="BG86" s="204">
        <f>IF(N86="zákl. přenesená",J86,0)</f>
        <v>0</v>
      </c>
      <c r="BH86" s="204">
        <f>IF(N86="sníž. přenesená",J86,0)</f>
        <v>0</v>
      </c>
      <c r="BI86" s="204">
        <f>IF(N86="nulová",J86,0)</f>
        <v>0</v>
      </c>
      <c r="BJ86" s="22" t="s">
        <v>89</v>
      </c>
      <c r="BK86" s="204">
        <f>ROUND(I86*H86,2)</f>
        <v>0</v>
      </c>
      <c r="BL86" s="22" t="s">
        <v>3363</v>
      </c>
      <c r="BM86" s="22" t="s">
        <v>3372</v>
      </c>
    </row>
    <row r="87" spans="2:65" s="1" customFormat="1" ht="6.95" customHeight="1">
      <c r="B87" s="55"/>
      <c r="C87" s="56"/>
      <c r="D87" s="56"/>
      <c r="E87" s="56"/>
      <c r="F87" s="56"/>
      <c r="G87" s="56"/>
      <c r="H87" s="56"/>
      <c r="I87" s="139"/>
      <c r="J87" s="56"/>
      <c r="K87" s="56"/>
      <c r="L87" s="60"/>
    </row>
  </sheetData>
  <sheetProtection algorithmName="SHA-512" hashValue="IFW1kiIdfz34m7+Qx38zWM0C8WhS9zJPoP0rlGzGpzWZxrw+9fb78tESvNWtgo4IubED2ZSCEhqfzPQMPMi/Rw==" saltValue="9kDMp7sjXKNEHgDRoLjbUA==" spinCount="100000" sheet="1" objects="1" scenarios="1" formatCells="0" formatColumns="0" formatRows="0" sort="0" autoFilter="0"/>
  <autoFilter ref="C78:K86"/>
  <mergeCells count="9">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55" customWidth="1"/>
    <col min="2" max="2" width="1.6640625" style="255" customWidth="1"/>
    <col min="3" max="4" width="5" style="255" customWidth="1"/>
    <col min="5" max="5" width="11.6640625" style="255" customWidth="1"/>
    <col min="6" max="6" width="9.1640625" style="255" customWidth="1"/>
    <col min="7" max="7" width="5" style="255" customWidth="1"/>
    <col min="8" max="8" width="77.83203125" style="255" customWidth="1"/>
    <col min="9" max="10" width="20" style="255" customWidth="1"/>
    <col min="11" max="11" width="1.6640625" style="255" customWidth="1"/>
  </cols>
  <sheetData>
    <row r="1" spans="2:11" ht="37.5" customHeight="1"/>
    <row r="2" spans="2:11" ht="7.5" customHeight="1">
      <c r="B2" s="256"/>
      <c r="C2" s="257"/>
      <c r="D2" s="257"/>
      <c r="E2" s="257"/>
      <c r="F2" s="257"/>
      <c r="G2" s="257"/>
      <c r="H2" s="257"/>
      <c r="I2" s="257"/>
      <c r="J2" s="257"/>
      <c r="K2" s="258"/>
    </row>
    <row r="3" spans="2:11" s="13" customFormat="1" ht="45" customHeight="1">
      <c r="B3" s="259"/>
      <c r="C3" s="380" t="s">
        <v>3373</v>
      </c>
      <c r="D3" s="380"/>
      <c r="E3" s="380"/>
      <c r="F3" s="380"/>
      <c r="G3" s="380"/>
      <c r="H3" s="380"/>
      <c r="I3" s="380"/>
      <c r="J3" s="380"/>
      <c r="K3" s="260"/>
    </row>
    <row r="4" spans="2:11" ht="25.5" customHeight="1">
      <c r="B4" s="261"/>
      <c r="C4" s="381" t="s">
        <v>3374</v>
      </c>
      <c r="D4" s="381"/>
      <c r="E4" s="381"/>
      <c r="F4" s="381"/>
      <c r="G4" s="381"/>
      <c r="H4" s="381"/>
      <c r="I4" s="381"/>
      <c r="J4" s="381"/>
      <c r="K4" s="262"/>
    </row>
    <row r="5" spans="2:11" ht="5.25" customHeight="1">
      <c r="B5" s="261"/>
      <c r="C5" s="263"/>
      <c r="D5" s="263"/>
      <c r="E5" s="263"/>
      <c r="F5" s="263"/>
      <c r="G5" s="263"/>
      <c r="H5" s="263"/>
      <c r="I5" s="263"/>
      <c r="J5" s="263"/>
      <c r="K5" s="262"/>
    </row>
    <row r="6" spans="2:11" ht="15" customHeight="1">
      <c r="B6" s="261"/>
      <c r="C6" s="379" t="s">
        <v>3375</v>
      </c>
      <c r="D6" s="379"/>
      <c r="E6" s="379"/>
      <c r="F6" s="379"/>
      <c r="G6" s="379"/>
      <c r="H6" s="379"/>
      <c r="I6" s="379"/>
      <c r="J6" s="379"/>
      <c r="K6" s="262"/>
    </row>
    <row r="7" spans="2:11" ht="15" customHeight="1">
      <c r="B7" s="265"/>
      <c r="C7" s="379" t="s">
        <v>3376</v>
      </c>
      <c r="D7" s="379"/>
      <c r="E7" s="379"/>
      <c r="F7" s="379"/>
      <c r="G7" s="379"/>
      <c r="H7" s="379"/>
      <c r="I7" s="379"/>
      <c r="J7" s="379"/>
      <c r="K7" s="262"/>
    </row>
    <row r="8" spans="2:11" ht="12.75" customHeight="1">
      <c r="B8" s="265"/>
      <c r="C8" s="264"/>
      <c r="D8" s="264"/>
      <c r="E8" s="264"/>
      <c r="F8" s="264"/>
      <c r="G8" s="264"/>
      <c r="H8" s="264"/>
      <c r="I8" s="264"/>
      <c r="J8" s="264"/>
      <c r="K8" s="262"/>
    </row>
    <row r="9" spans="2:11" ht="15" customHeight="1">
      <c r="B9" s="265"/>
      <c r="C9" s="379" t="s">
        <v>3377</v>
      </c>
      <c r="D9" s="379"/>
      <c r="E9" s="379"/>
      <c r="F9" s="379"/>
      <c r="G9" s="379"/>
      <c r="H9" s="379"/>
      <c r="I9" s="379"/>
      <c r="J9" s="379"/>
      <c r="K9" s="262"/>
    </row>
    <row r="10" spans="2:11" ht="15" customHeight="1">
      <c r="B10" s="265"/>
      <c r="C10" s="264"/>
      <c r="D10" s="379" t="s">
        <v>3378</v>
      </c>
      <c r="E10" s="379"/>
      <c r="F10" s="379"/>
      <c r="G10" s="379"/>
      <c r="H10" s="379"/>
      <c r="I10" s="379"/>
      <c r="J10" s="379"/>
      <c r="K10" s="262"/>
    </row>
    <row r="11" spans="2:11" ht="15" customHeight="1">
      <c r="B11" s="265"/>
      <c r="C11" s="266"/>
      <c r="D11" s="379" t="s">
        <v>3379</v>
      </c>
      <c r="E11" s="379"/>
      <c r="F11" s="379"/>
      <c r="G11" s="379"/>
      <c r="H11" s="379"/>
      <c r="I11" s="379"/>
      <c r="J11" s="379"/>
      <c r="K11" s="262"/>
    </row>
    <row r="12" spans="2:11" ht="12.75" customHeight="1">
      <c r="B12" s="265"/>
      <c r="C12" s="266"/>
      <c r="D12" s="266"/>
      <c r="E12" s="266"/>
      <c r="F12" s="266"/>
      <c r="G12" s="266"/>
      <c r="H12" s="266"/>
      <c r="I12" s="266"/>
      <c r="J12" s="266"/>
      <c r="K12" s="262"/>
    </row>
    <row r="13" spans="2:11" ht="15" customHeight="1">
      <c r="B13" s="265"/>
      <c r="C13" s="266"/>
      <c r="D13" s="379" t="s">
        <v>3380</v>
      </c>
      <c r="E13" s="379"/>
      <c r="F13" s="379"/>
      <c r="G13" s="379"/>
      <c r="H13" s="379"/>
      <c r="I13" s="379"/>
      <c r="J13" s="379"/>
      <c r="K13" s="262"/>
    </row>
    <row r="14" spans="2:11" ht="15" customHeight="1">
      <c r="B14" s="265"/>
      <c r="C14" s="266"/>
      <c r="D14" s="379" t="s">
        <v>3381</v>
      </c>
      <c r="E14" s="379"/>
      <c r="F14" s="379"/>
      <c r="G14" s="379"/>
      <c r="H14" s="379"/>
      <c r="I14" s="379"/>
      <c r="J14" s="379"/>
      <c r="K14" s="262"/>
    </row>
    <row r="15" spans="2:11" ht="15" customHeight="1">
      <c r="B15" s="265"/>
      <c r="C15" s="266"/>
      <c r="D15" s="379" t="s">
        <v>3382</v>
      </c>
      <c r="E15" s="379"/>
      <c r="F15" s="379"/>
      <c r="G15" s="379"/>
      <c r="H15" s="379"/>
      <c r="I15" s="379"/>
      <c r="J15" s="379"/>
      <c r="K15" s="262"/>
    </row>
    <row r="16" spans="2:11" ht="15" customHeight="1">
      <c r="B16" s="265"/>
      <c r="C16" s="266"/>
      <c r="D16" s="266"/>
      <c r="E16" s="267" t="s">
        <v>88</v>
      </c>
      <c r="F16" s="379" t="s">
        <v>3383</v>
      </c>
      <c r="G16" s="379"/>
      <c r="H16" s="379"/>
      <c r="I16" s="379"/>
      <c r="J16" s="379"/>
      <c r="K16" s="262"/>
    </row>
    <row r="17" spans="2:11" ht="15" customHeight="1">
      <c r="B17" s="265"/>
      <c r="C17" s="266"/>
      <c r="D17" s="266"/>
      <c r="E17" s="267" t="s">
        <v>3384</v>
      </c>
      <c r="F17" s="379" t="s">
        <v>3385</v>
      </c>
      <c r="G17" s="379"/>
      <c r="H17" s="379"/>
      <c r="I17" s="379"/>
      <c r="J17" s="379"/>
      <c r="K17" s="262"/>
    </row>
    <row r="18" spans="2:11" ht="15" customHeight="1">
      <c r="B18" s="265"/>
      <c r="C18" s="266"/>
      <c r="D18" s="266"/>
      <c r="E18" s="267" t="s">
        <v>3386</v>
      </c>
      <c r="F18" s="379" t="s">
        <v>3387</v>
      </c>
      <c r="G18" s="379"/>
      <c r="H18" s="379"/>
      <c r="I18" s="379"/>
      <c r="J18" s="379"/>
      <c r="K18" s="262"/>
    </row>
    <row r="19" spans="2:11" ht="15" customHeight="1">
      <c r="B19" s="265"/>
      <c r="C19" s="266"/>
      <c r="D19" s="266"/>
      <c r="E19" s="267" t="s">
        <v>3388</v>
      </c>
      <c r="F19" s="379" t="s">
        <v>3389</v>
      </c>
      <c r="G19" s="379"/>
      <c r="H19" s="379"/>
      <c r="I19" s="379"/>
      <c r="J19" s="379"/>
      <c r="K19" s="262"/>
    </row>
    <row r="20" spans="2:11" ht="15" customHeight="1">
      <c r="B20" s="265"/>
      <c r="C20" s="266"/>
      <c r="D20" s="266"/>
      <c r="E20" s="267" t="s">
        <v>3390</v>
      </c>
      <c r="F20" s="379" t="s">
        <v>2995</v>
      </c>
      <c r="G20" s="379"/>
      <c r="H20" s="379"/>
      <c r="I20" s="379"/>
      <c r="J20" s="379"/>
      <c r="K20" s="262"/>
    </row>
    <row r="21" spans="2:11" ht="15" customHeight="1">
      <c r="B21" s="265"/>
      <c r="C21" s="266"/>
      <c r="D21" s="266"/>
      <c r="E21" s="267" t="s">
        <v>3391</v>
      </c>
      <c r="F21" s="379" t="s">
        <v>3392</v>
      </c>
      <c r="G21" s="379"/>
      <c r="H21" s="379"/>
      <c r="I21" s="379"/>
      <c r="J21" s="379"/>
      <c r="K21" s="262"/>
    </row>
    <row r="22" spans="2:11" ht="12.75" customHeight="1">
      <c r="B22" s="265"/>
      <c r="C22" s="266"/>
      <c r="D22" s="266"/>
      <c r="E22" s="266"/>
      <c r="F22" s="266"/>
      <c r="G22" s="266"/>
      <c r="H22" s="266"/>
      <c r="I22" s="266"/>
      <c r="J22" s="266"/>
      <c r="K22" s="262"/>
    </row>
    <row r="23" spans="2:11" ht="15" customHeight="1">
      <c r="B23" s="265"/>
      <c r="C23" s="379" t="s">
        <v>3393</v>
      </c>
      <c r="D23" s="379"/>
      <c r="E23" s="379"/>
      <c r="F23" s="379"/>
      <c r="G23" s="379"/>
      <c r="H23" s="379"/>
      <c r="I23" s="379"/>
      <c r="J23" s="379"/>
      <c r="K23" s="262"/>
    </row>
    <row r="24" spans="2:11" ht="15" customHeight="1">
      <c r="B24" s="265"/>
      <c r="C24" s="379" t="s">
        <v>3394</v>
      </c>
      <c r="D24" s="379"/>
      <c r="E24" s="379"/>
      <c r="F24" s="379"/>
      <c r="G24" s="379"/>
      <c r="H24" s="379"/>
      <c r="I24" s="379"/>
      <c r="J24" s="379"/>
      <c r="K24" s="262"/>
    </row>
    <row r="25" spans="2:11" ht="15" customHeight="1">
      <c r="B25" s="265"/>
      <c r="C25" s="264"/>
      <c r="D25" s="379" t="s">
        <v>3395</v>
      </c>
      <c r="E25" s="379"/>
      <c r="F25" s="379"/>
      <c r="G25" s="379"/>
      <c r="H25" s="379"/>
      <c r="I25" s="379"/>
      <c r="J25" s="379"/>
      <c r="K25" s="262"/>
    </row>
    <row r="26" spans="2:11" ht="15" customHeight="1">
      <c r="B26" s="265"/>
      <c r="C26" s="266"/>
      <c r="D26" s="379" t="s">
        <v>3396</v>
      </c>
      <c r="E26" s="379"/>
      <c r="F26" s="379"/>
      <c r="G26" s="379"/>
      <c r="H26" s="379"/>
      <c r="I26" s="379"/>
      <c r="J26" s="379"/>
      <c r="K26" s="262"/>
    </row>
    <row r="27" spans="2:11" ht="12.75" customHeight="1">
      <c r="B27" s="265"/>
      <c r="C27" s="266"/>
      <c r="D27" s="266"/>
      <c r="E27" s="266"/>
      <c r="F27" s="266"/>
      <c r="G27" s="266"/>
      <c r="H27" s="266"/>
      <c r="I27" s="266"/>
      <c r="J27" s="266"/>
      <c r="K27" s="262"/>
    </row>
    <row r="28" spans="2:11" ht="15" customHeight="1">
      <c r="B28" s="265"/>
      <c r="C28" s="266"/>
      <c r="D28" s="379" t="s">
        <v>3397</v>
      </c>
      <c r="E28" s="379"/>
      <c r="F28" s="379"/>
      <c r="G28" s="379"/>
      <c r="H28" s="379"/>
      <c r="I28" s="379"/>
      <c r="J28" s="379"/>
      <c r="K28" s="262"/>
    </row>
    <row r="29" spans="2:11" ht="15" customHeight="1">
      <c r="B29" s="265"/>
      <c r="C29" s="266"/>
      <c r="D29" s="379" t="s">
        <v>3398</v>
      </c>
      <c r="E29" s="379"/>
      <c r="F29" s="379"/>
      <c r="G29" s="379"/>
      <c r="H29" s="379"/>
      <c r="I29" s="379"/>
      <c r="J29" s="379"/>
      <c r="K29" s="262"/>
    </row>
    <row r="30" spans="2:11" ht="12.75" customHeight="1">
      <c r="B30" s="265"/>
      <c r="C30" s="266"/>
      <c r="D30" s="266"/>
      <c r="E30" s="266"/>
      <c r="F30" s="266"/>
      <c r="G30" s="266"/>
      <c r="H30" s="266"/>
      <c r="I30" s="266"/>
      <c r="J30" s="266"/>
      <c r="K30" s="262"/>
    </row>
    <row r="31" spans="2:11" ht="15" customHeight="1">
      <c r="B31" s="265"/>
      <c r="C31" s="266"/>
      <c r="D31" s="379" t="s">
        <v>3399</v>
      </c>
      <c r="E31" s="379"/>
      <c r="F31" s="379"/>
      <c r="G31" s="379"/>
      <c r="H31" s="379"/>
      <c r="I31" s="379"/>
      <c r="J31" s="379"/>
      <c r="K31" s="262"/>
    </row>
    <row r="32" spans="2:11" ht="15" customHeight="1">
      <c r="B32" s="265"/>
      <c r="C32" s="266"/>
      <c r="D32" s="379" t="s">
        <v>3400</v>
      </c>
      <c r="E32" s="379"/>
      <c r="F32" s="379"/>
      <c r="G32" s="379"/>
      <c r="H32" s="379"/>
      <c r="I32" s="379"/>
      <c r="J32" s="379"/>
      <c r="K32" s="262"/>
    </row>
    <row r="33" spans="2:11" ht="15" customHeight="1">
      <c r="B33" s="265"/>
      <c r="C33" s="266"/>
      <c r="D33" s="379" t="s">
        <v>3401</v>
      </c>
      <c r="E33" s="379"/>
      <c r="F33" s="379"/>
      <c r="G33" s="379"/>
      <c r="H33" s="379"/>
      <c r="I33" s="379"/>
      <c r="J33" s="379"/>
      <c r="K33" s="262"/>
    </row>
    <row r="34" spans="2:11" ht="15" customHeight="1">
      <c r="B34" s="265"/>
      <c r="C34" s="266"/>
      <c r="D34" s="264"/>
      <c r="E34" s="268" t="s">
        <v>161</v>
      </c>
      <c r="F34" s="264"/>
      <c r="G34" s="379" t="s">
        <v>3402</v>
      </c>
      <c r="H34" s="379"/>
      <c r="I34" s="379"/>
      <c r="J34" s="379"/>
      <c r="K34" s="262"/>
    </row>
    <row r="35" spans="2:11" ht="30.75" customHeight="1">
      <c r="B35" s="265"/>
      <c r="C35" s="266"/>
      <c r="D35" s="264"/>
      <c r="E35" s="268" t="s">
        <v>3403</v>
      </c>
      <c r="F35" s="264"/>
      <c r="G35" s="379" t="s">
        <v>3404</v>
      </c>
      <c r="H35" s="379"/>
      <c r="I35" s="379"/>
      <c r="J35" s="379"/>
      <c r="K35" s="262"/>
    </row>
    <row r="36" spans="2:11" ht="15" customHeight="1">
      <c r="B36" s="265"/>
      <c r="C36" s="266"/>
      <c r="D36" s="264"/>
      <c r="E36" s="268" t="s">
        <v>62</v>
      </c>
      <c r="F36" s="264"/>
      <c r="G36" s="379" t="s">
        <v>3405</v>
      </c>
      <c r="H36" s="379"/>
      <c r="I36" s="379"/>
      <c r="J36" s="379"/>
      <c r="K36" s="262"/>
    </row>
    <row r="37" spans="2:11" ht="15" customHeight="1">
      <c r="B37" s="265"/>
      <c r="C37" s="266"/>
      <c r="D37" s="264"/>
      <c r="E37" s="268" t="s">
        <v>162</v>
      </c>
      <c r="F37" s="264"/>
      <c r="G37" s="379" t="s">
        <v>3406</v>
      </c>
      <c r="H37" s="379"/>
      <c r="I37" s="379"/>
      <c r="J37" s="379"/>
      <c r="K37" s="262"/>
    </row>
    <row r="38" spans="2:11" ht="15" customHeight="1">
      <c r="B38" s="265"/>
      <c r="C38" s="266"/>
      <c r="D38" s="264"/>
      <c r="E38" s="268" t="s">
        <v>163</v>
      </c>
      <c r="F38" s="264"/>
      <c r="G38" s="379" t="s">
        <v>3407</v>
      </c>
      <c r="H38" s="379"/>
      <c r="I38" s="379"/>
      <c r="J38" s="379"/>
      <c r="K38" s="262"/>
    </row>
    <row r="39" spans="2:11" ht="15" customHeight="1">
      <c r="B39" s="265"/>
      <c r="C39" s="266"/>
      <c r="D39" s="264"/>
      <c r="E39" s="268" t="s">
        <v>164</v>
      </c>
      <c r="F39" s="264"/>
      <c r="G39" s="379" t="s">
        <v>3408</v>
      </c>
      <c r="H39" s="379"/>
      <c r="I39" s="379"/>
      <c r="J39" s="379"/>
      <c r="K39" s="262"/>
    </row>
    <row r="40" spans="2:11" ht="15" customHeight="1">
      <c r="B40" s="265"/>
      <c r="C40" s="266"/>
      <c r="D40" s="264"/>
      <c r="E40" s="268" t="s">
        <v>3409</v>
      </c>
      <c r="F40" s="264"/>
      <c r="G40" s="379" t="s">
        <v>3410</v>
      </c>
      <c r="H40" s="379"/>
      <c r="I40" s="379"/>
      <c r="J40" s="379"/>
      <c r="K40" s="262"/>
    </row>
    <row r="41" spans="2:11" ht="15" customHeight="1">
      <c r="B41" s="265"/>
      <c r="C41" s="266"/>
      <c r="D41" s="264"/>
      <c r="E41" s="268"/>
      <c r="F41" s="264"/>
      <c r="G41" s="379" t="s">
        <v>3411</v>
      </c>
      <c r="H41" s="379"/>
      <c r="I41" s="379"/>
      <c r="J41" s="379"/>
      <c r="K41" s="262"/>
    </row>
    <row r="42" spans="2:11" ht="15" customHeight="1">
      <c r="B42" s="265"/>
      <c r="C42" s="266"/>
      <c r="D42" s="264"/>
      <c r="E42" s="268" t="s">
        <v>3412</v>
      </c>
      <c r="F42" s="264"/>
      <c r="G42" s="379" t="s">
        <v>3413</v>
      </c>
      <c r="H42" s="379"/>
      <c r="I42" s="379"/>
      <c r="J42" s="379"/>
      <c r="K42" s="262"/>
    </row>
    <row r="43" spans="2:11" ht="15" customHeight="1">
      <c r="B43" s="265"/>
      <c r="C43" s="266"/>
      <c r="D43" s="264"/>
      <c r="E43" s="268" t="s">
        <v>166</v>
      </c>
      <c r="F43" s="264"/>
      <c r="G43" s="379" t="s">
        <v>3414</v>
      </c>
      <c r="H43" s="379"/>
      <c r="I43" s="379"/>
      <c r="J43" s="379"/>
      <c r="K43" s="262"/>
    </row>
    <row r="44" spans="2:11" ht="12.75" customHeight="1">
      <c r="B44" s="265"/>
      <c r="C44" s="266"/>
      <c r="D44" s="264"/>
      <c r="E44" s="264"/>
      <c r="F44" s="264"/>
      <c r="G44" s="264"/>
      <c r="H44" s="264"/>
      <c r="I44" s="264"/>
      <c r="J44" s="264"/>
      <c r="K44" s="262"/>
    </row>
    <row r="45" spans="2:11" ht="15" customHeight="1">
      <c r="B45" s="265"/>
      <c r="C45" s="266"/>
      <c r="D45" s="379" t="s">
        <v>3415</v>
      </c>
      <c r="E45" s="379"/>
      <c r="F45" s="379"/>
      <c r="G45" s="379"/>
      <c r="H45" s="379"/>
      <c r="I45" s="379"/>
      <c r="J45" s="379"/>
      <c r="K45" s="262"/>
    </row>
    <row r="46" spans="2:11" ht="15" customHeight="1">
      <c r="B46" s="265"/>
      <c r="C46" s="266"/>
      <c r="D46" s="266"/>
      <c r="E46" s="379" t="s">
        <v>3416</v>
      </c>
      <c r="F46" s="379"/>
      <c r="G46" s="379"/>
      <c r="H46" s="379"/>
      <c r="I46" s="379"/>
      <c r="J46" s="379"/>
      <c r="K46" s="262"/>
    </row>
    <row r="47" spans="2:11" ht="15" customHeight="1">
      <c r="B47" s="265"/>
      <c r="C47" s="266"/>
      <c r="D47" s="266"/>
      <c r="E47" s="379" t="s">
        <v>3417</v>
      </c>
      <c r="F47" s="379"/>
      <c r="G47" s="379"/>
      <c r="H47" s="379"/>
      <c r="I47" s="379"/>
      <c r="J47" s="379"/>
      <c r="K47" s="262"/>
    </row>
    <row r="48" spans="2:11" ht="15" customHeight="1">
      <c r="B48" s="265"/>
      <c r="C48" s="266"/>
      <c r="D48" s="266"/>
      <c r="E48" s="379" t="s">
        <v>3418</v>
      </c>
      <c r="F48" s="379"/>
      <c r="G48" s="379"/>
      <c r="H48" s="379"/>
      <c r="I48" s="379"/>
      <c r="J48" s="379"/>
      <c r="K48" s="262"/>
    </row>
    <row r="49" spans="2:11" ht="15" customHeight="1">
      <c r="B49" s="265"/>
      <c r="C49" s="266"/>
      <c r="D49" s="379" t="s">
        <v>3419</v>
      </c>
      <c r="E49" s="379"/>
      <c r="F49" s="379"/>
      <c r="G49" s="379"/>
      <c r="H49" s="379"/>
      <c r="I49" s="379"/>
      <c r="J49" s="379"/>
      <c r="K49" s="262"/>
    </row>
    <row r="50" spans="2:11" ht="25.5" customHeight="1">
      <c r="B50" s="261"/>
      <c r="C50" s="381" t="s">
        <v>3420</v>
      </c>
      <c r="D50" s="381"/>
      <c r="E50" s="381"/>
      <c r="F50" s="381"/>
      <c r="G50" s="381"/>
      <c r="H50" s="381"/>
      <c r="I50" s="381"/>
      <c r="J50" s="381"/>
      <c r="K50" s="262"/>
    </row>
    <row r="51" spans="2:11" ht="5.25" customHeight="1">
      <c r="B51" s="261"/>
      <c r="C51" s="263"/>
      <c r="D51" s="263"/>
      <c r="E51" s="263"/>
      <c r="F51" s="263"/>
      <c r="G51" s="263"/>
      <c r="H51" s="263"/>
      <c r="I51" s="263"/>
      <c r="J51" s="263"/>
      <c r="K51" s="262"/>
    </row>
    <row r="52" spans="2:11" ht="15" customHeight="1">
      <c r="B52" s="261"/>
      <c r="C52" s="379" t="s">
        <v>3421</v>
      </c>
      <c r="D52" s="379"/>
      <c r="E52" s="379"/>
      <c r="F52" s="379"/>
      <c r="G52" s="379"/>
      <c r="H52" s="379"/>
      <c r="I52" s="379"/>
      <c r="J52" s="379"/>
      <c r="K52" s="262"/>
    </row>
    <row r="53" spans="2:11" ht="15" customHeight="1">
      <c r="B53" s="261"/>
      <c r="C53" s="379" t="s">
        <v>3422</v>
      </c>
      <c r="D53" s="379"/>
      <c r="E53" s="379"/>
      <c r="F53" s="379"/>
      <c r="G53" s="379"/>
      <c r="H53" s="379"/>
      <c r="I53" s="379"/>
      <c r="J53" s="379"/>
      <c r="K53" s="262"/>
    </row>
    <row r="54" spans="2:11" ht="12.75" customHeight="1">
      <c r="B54" s="261"/>
      <c r="C54" s="264"/>
      <c r="D54" s="264"/>
      <c r="E54" s="264"/>
      <c r="F54" s="264"/>
      <c r="G54" s="264"/>
      <c r="H54" s="264"/>
      <c r="I54" s="264"/>
      <c r="J54" s="264"/>
      <c r="K54" s="262"/>
    </row>
    <row r="55" spans="2:11" ht="15" customHeight="1">
      <c r="B55" s="261"/>
      <c r="C55" s="379" t="s">
        <v>3423</v>
      </c>
      <c r="D55" s="379"/>
      <c r="E55" s="379"/>
      <c r="F55" s="379"/>
      <c r="G55" s="379"/>
      <c r="H55" s="379"/>
      <c r="I55" s="379"/>
      <c r="J55" s="379"/>
      <c r="K55" s="262"/>
    </row>
    <row r="56" spans="2:11" ht="15" customHeight="1">
      <c r="B56" s="261"/>
      <c r="C56" s="266"/>
      <c r="D56" s="379" t="s">
        <v>3424</v>
      </c>
      <c r="E56" s="379"/>
      <c r="F56" s="379"/>
      <c r="G56" s="379"/>
      <c r="H56" s="379"/>
      <c r="I56" s="379"/>
      <c r="J56" s="379"/>
      <c r="K56" s="262"/>
    </row>
    <row r="57" spans="2:11" ht="15" customHeight="1">
      <c r="B57" s="261"/>
      <c r="C57" s="266"/>
      <c r="D57" s="379" t="s">
        <v>3425</v>
      </c>
      <c r="E57" s="379"/>
      <c r="F57" s="379"/>
      <c r="G57" s="379"/>
      <c r="H57" s="379"/>
      <c r="I57" s="379"/>
      <c r="J57" s="379"/>
      <c r="K57" s="262"/>
    </row>
    <row r="58" spans="2:11" ht="15" customHeight="1">
      <c r="B58" s="261"/>
      <c r="C58" s="266"/>
      <c r="D58" s="379" t="s">
        <v>3426</v>
      </c>
      <c r="E58" s="379"/>
      <c r="F58" s="379"/>
      <c r="G58" s="379"/>
      <c r="H58" s="379"/>
      <c r="I58" s="379"/>
      <c r="J58" s="379"/>
      <c r="K58" s="262"/>
    </row>
    <row r="59" spans="2:11" ht="15" customHeight="1">
      <c r="B59" s="261"/>
      <c r="C59" s="266"/>
      <c r="D59" s="379" t="s">
        <v>3427</v>
      </c>
      <c r="E59" s="379"/>
      <c r="F59" s="379"/>
      <c r="G59" s="379"/>
      <c r="H59" s="379"/>
      <c r="I59" s="379"/>
      <c r="J59" s="379"/>
      <c r="K59" s="262"/>
    </row>
    <row r="60" spans="2:11" ht="15" customHeight="1">
      <c r="B60" s="261"/>
      <c r="C60" s="266"/>
      <c r="D60" s="383" t="s">
        <v>3428</v>
      </c>
      <c r="E60" s="383"/>
      <c r="F60" s="383"/>
      <c r="G60" s="383"/>
      <c r="H60" s="383"/>
      <c r="I60" s="383"/>
      <c r="J60" s="383"/>
      <c r="K60" s="262"/>
    </row>
    <row r="61" spans="2:11" ht="15" customHeight="1">
      <c r="B61" s="261"/>
      <c r="C61" s="266"/>
      <c r="D61" s="379" t="s">
        <v>3429</v>
      </c>
      <c r="E61" s="379"/>
      <c r="F61" s="379"/>
      <c r="G61" s="379"/>
      <c r="H61" s="379"/>
      <c r="I61" s="379"/>
      <c r="J61" s="379"/>
      <c r="K61" s="262"/>
    </row>
    <row r="62" spans="2:11" ht="12.75" customHeight="1">
      <c r="B62" s="261"/>
      <c r="C62" s="266"/>
      <c r="D62" s="266"/>
      <c r="E62" s="269"/>
      <c r="F62" s="266"/>
      <c r="G62" s="266"/>
      <c r="H62" s="266"/>
      <c r="I62" s="266"/>
      <c r="J62" s="266"/>
      <c r="K62" s="262"/>
    </row>
    <row r="63" spans="2:11" ht="15" customHeight="1">
      <c r="B63" s="261"/>
      <c r="C63" s="266"/>
      <c r="D63" s="379" t="s">
        <v>3430</v>
      </c>
      <c r="E63" s="379"/>
      <c r="F63" s="379"/>
      <c r="G63" s="379"/>
      <c r="H63" s="379"/>
      <c r="I63" s="379"/>
      <c r="J63" s="379"/>
      <c r="K63" s="262"/>
    </row>
    <row r="64" spans="2:11" ht="15" customHeight="1">
      <c r="B64" s="261"/>
      <c r="C64" s="266"/>
      <c r="D64" s="383" t="s">
        <v>3431</v>
      </c>
      <c r="E64" s="383"/>
      <c r="F64" s="383"/>
      <c r="G64" s="383"/>
      <c r="H64" s="383"/>
      <c r="I64" s="383"/>
      <c r="J64" s="383"/>
      <c r="K64" s="262"/>
    </row>
    <row r="65" spans="2:11" ht="15" customHeight="1">
      <c r="B65" s="261"/>
      <c r="C65" s="266"/>
      <c r="D65" s="379" t="s">
        <v>3432</v>
      </c>
      <c r="E65" s="379"/>
      <c r="F65" s="379"/>
      <c r="G65" s="379"/>
      <c r="H65" s="379"/>
      <c r="I65" s="379"/>
      <c r="J65" s="379"/>
      <c r="K65" s="262"/>
    </row>
    <row r="66" spans="2:11" ht="15" customHeight="1">
      <c r="B66" s="261"/>
      <c r="C66" s="266"/>
      <c r="D66" s="379" t="s">
        <v>3433</v>
      </c>
      <c r="E66" s="379"/>
      <c r="F66" s="379"/>
      <c r="G66" s="379"/>
      <c r="H66" s="379"/>
      <c r="I66" s="379"/>
      <c r="J66" s="379"/>
      <c r="K66" s="262"/>
    </row>
    <row r="67" spans="2:11" ht="15" customHeight="1">
      <c r="B67" s="261"/>
      <c r="C67" s="266"/>
      <c r="D67" s="379" t="s">
        <v>3434</v>
      </c>
      <c r="E67" s="379"/>
      <c r="F67" s="379"/>
      <c r="G67" s="379"/>
      <c r="H67" s="379"/>
      <c r="I67" s="379"/>
      <c r="J67" s="379"/>
      <c r="K67" s="262"/>
    </row>
    <row r="68" spans="2:11" ht="15" customHeight="1">
      <c r="B68" s="261"/>
      <c r="C68" s="266"/>
      <c r="D68" s="379" t="s">
        <v>3435</v>
      </c>
      <c r="E68" s="379"/>
      <c r="F68" s="379"/>
      <c r="G68" s="379"/>
      <c r="H68" s="379"/>
      <c r="I68" s="379"/>
      <c r="J68" s="379"/>
      <c r="K68" s="262"/>
    </row>
    <row r="69" spans="2:11" ht="12.75" customHeight="1">
      <c r="B69" s="270"/>
      <c r="C69" s="271"/>
      <c r="D69" s="271"/>
      <c r="E69" s="271"/>
      <c r="F69" s="271"/>
      <c r="G69" s="271"/>
      <c r="H69" s="271"/>
      <c r="I69" s="271"/>
      <c r="J69" s="271"/>
      <c r="K69" s="272"/>
    </row>
    <row r="70" spans="2:11" ht="18.75" customHeight="1">
      <c r="B70" s="273"/>
      <c r="C70" s="273"/>
      <c r="D70" s="273"/>
      <c r="E70" s="273"/>
      <c r="F70" s="273"/>
      <c r="G70" s="273"/>
      <c r="H70" s="273"/>
      <c r="I70" s="273"/>
      <c r="J70" s="273"/>
      <c r="K70" s="274"/>
    </row>
    <row r="71" spans="2:11" ht="18.75" customHeight="1">
      <c r="B71" s="274"/>
      <c r="C71" s="274"/>
      <c r="D71" s="274"/>
      <c r="E71" s="274"/>
      <c r="F71" s="274"/>
      <c r="G71" s="274"/>
      <c r="H71" s="274"/>
      <c r="I71" s="274"/>
      <c r="J71" s="274"/>
      <c r="K71" s="274"/>
    </row>
    <row r="72" spans="2:11" ht="7.5" customHeight="1">
      <c r="B72" s="275"/>
      <c r="C72" s="276"/>
      <c r="D72" s="276"/>
      <c r="E72" s="276"/>
      <c r="F72" s="276"/>
      <c r="G72" s="276"/>
      <c r="H72" s="276"/>
      <c r="I72" s="276"/>
      <c r="J72" s="276"/>
      <c r="K72" s="277"/>
    </row>
    <row r="73" spans="2:11" ht="45" customHeight="1">
      <c r="B73" s="278"/>
      <c r="C73" s="384" t="s">
        <v>124</v>
      </c>
      <c r="D73" s="384"/>
      <c r="E73" s="384"/>
      <c r="F73" s="384"/>
      <c r="G73" s="384"/>
      <c r="H73" s="384"/>
      <c r="I73" s="384"/>
      <c r="J73" s="384"/>
      <c r="K73" s="279"/>
    </row>
    <row r="74" spans="2:11" ht="17.25" customHeight="1">
      <c r="B74" s="278"/>
      <c r="C74" s="280" t="s">
        <v>3436</v>
      </c>
      <c r="D74" s="280"/>
      <c r="E74" s="280"/>
      <c r="F74" s="280" t="s">
        <v>3437</v>
      </c>
      <c r="G74" s="281"/>
      <c r="H74" s="280" t="s">
        <v>162</v>
      </c>
      <c r="I74" s="280" t="s">
        <v>66</v>
      </c>
      <c r="J74" s="280" t="s">
        <v>3438</v>
      </c>
      <c r="K74" s="279"/>
    </row>
    <row r="75" spans="2:11" ht="17.25" customHeight="1">
      <c r="B75" s="278"/>
      <c r="C75" s="282" t="s">
        <v>3439</v>
      </c>
      <c r="D75" s="282"/>
      <c r="E75" s="282"/>
      <c r="F75" s="283" t="s">
        <v>3440</v>
      </c>
      <c r="G75" s="284"/>
      <c r="H75" s="282"/>
      <c r="I75" s="282"/>
      <c r="J75" s="282" t="s">
        <v>3441</v>
      </c>
      <c r="K75" s="279"/>
    </row>
    <row r="76" spans="2:11" ht="5.25" customHeight="1">
      <c r="B76" s="278"/>
      <c r="C76" s="285"/>
      <c r="D76" s="285"/>
      <c r="E76" s="285"/>
      <c r="F76" s="285"/>
      <c r="G76" s="286"/>
      <c r="H76" s="285"/>
      <c r="I76" s="285"/>
      <c r="J76" s="285"/>
      <c r="K76" s="279"/>
    </row>
    <row r="77" spans="2:11" ht="15" customHeight="1">
      <c r="B77" s="278"/>
      <c r="C77" s="268" t="s">
        <v>62</v>
      </c>
      <c r="D77" s="285"/>
      <c r="E77" s="285"/>
      <c r="F77" s="287" t="s">
        <v>3442</v>
      </c>
      <c r="G77" s="286"/>
      <c r="H77" s="268" t="s">
        <v>3443</v>
      </c>
      <c r="I77" s="268" t="s">
        <v>3444</v>
      </c>
      <c r="J77" s="268">
        <v>20</v>
      </c>
      <c r="K77" s="279"/>
    </row>
    <row r="78" spans="2:11" ht="15" customHeight="1">
      <c r="B78" s="278"/>
      <c r="C78" s="268" t="s">
        <v>3445</v>
      </c>
      <c r="D78" s="268"/>
      <c r="E78" s="268"/>
      <c r="F78" s="287" t="s">
        <v>3442</v>
      </c>
      <c r="G78" s="286"/>
      <c r="H78" s="268" t="s">
        <v>3446</v>
      </c>
      <c r="I78" s="268" t="s">
        <v>3444</v>
      </c>
      <c r="J78" s="268">
        <v>120</v>
      </c>
      <c r="K78" s="279"/>
    </row>
    <row r="79" spans="2:11" ht="15" customHeight="1">
      <c r="B79" s="288"/>
      <c r="C79" s="268" t="s">
        <v>3447</v>
      </c>
      <c r="D79" s="268"/>
      <c r="E79" s="268"/>
      <c r="F79" s="287" t="s">
        <v>3448</v>
      </c>
      <c r="G79" s="286"/>
      <c r="H79" s="268" t="s">
        <v>3449</v>
      </c>
      <c r="I79" s="268" t="s">
        <v>3444</v>
      </c>
      <c r="J79" s="268">
        <v>50</v>
      </c>
      <c r="K79" s="279"/>
    </row>
    <row r="80" spans="2:11" ht="15" customHeight="1">
      <c r="B80" s="288"/>
      <c r="C80" s="268" t="s">
        <v>3450</v>
      </c>
      <c r="D80" s="268"/>
      <c r="E80" s="268"/>
      <c r="F80" s="287" t="s">
        <v>3442</v>
      </c>
      <c r="G80" s="286"/>
      <c r="H80" s="268" t="s">
        <v>3451</v>
      </c>
      <c r="I80" s="268" t="s">
        <v>3452</v>
      </c>
      <c r="J80" s="268"/>
      <c r="K80" s="279"/>
    </row>
    <row r="81" spans="2:11" ht="15" customHeight="1">
      <c r="B81" s="288"/>
      <c r="C81" s="289" t="s">
        <v>3453</v>
      </c>
      <c r="D81" s="289"/>
      <c r="E81" s="289"/>
      <c r="F81" s="290" t="s">
        <v>3448</v>
      </c>
      <c r="G81" s="289"/>
      <c r="H81" s="289" t="s">
        <v>3454</v>
      </c>
      <c r="I81" s="289" t="s">
        <v>3444</v>
      </c>
      <c r="J81" s="289">
        <v>15</v>
      </c>
      <c r="K81" s="279"/>
    </row>
    <row r="82" spans="2:11" ht="15" customHeight="1">
      <c r="B82" s="288"/>
      <c r="C82" s="289" t="s">
        <v>3455</v>
      </c>
      <c r="D82" s="289"/>
      <c r="E82" s="289"/>
      <c r="F82" s="290" t="s">
        <v>3448</v>
      </c>
      <c r="G82" s="289"/>
      <c r="H82" s="289" t="s">
        <v>3456</v>
      </c>
      <c r="I82" s="289" t="s">
        <v>3444</v>
      </c>
      <c r="J82" s="289">
        <v>15</v>
      </c>
      <c r="K82" s="279"/>
    </row>
    <row r="83" spans="2:11" ht="15" customHeight="1">
      <c r="B83" s="288"/>
      <c r="C83" s="289" t="s">
        <v>3457</v>
      </c>
      <c r="D83" s="289"/>
      <c r="E83" s="289"/>
      <c r="F83" s="290" t="s">
        <v>3448</v>
      </c>
      <c r="G83" s="289"/>
      <c r="H83" s="289" t="s">
        <v>3458</v>
      </c>
      <c r="I83" s="289" t="s">
        <v>3444</v>
      </c>
      <c r="J83" s="289">
        <v>20</v>
      </c>
      <c r="K83" s="279"/>
    </row>
    <row r="84" spans="2:11" ht="15" customHeight="1">
      <c r="B84" s="288"/>
      <c r="C84" s="289" t="s">
        <v>3459</v>
      </c>
      <c r="D84" s="289"/>
      <c r="E84" s="289"/>
      <c r="F84" s="290" t="s">
        <v>3448</v>
      </c>
      <c r="G84" s="289"/>
      <c r="H84" s="289" t="s">
        <v>3460</v>
      </c>
      <c r="I84" s="289" t="s">
        <v>3444</v>
      </c>
      <c r="J84" s="289">
        <v>20</v>
      </c>
      <c r="K84" s="279"/>
    </row>
    <row r="85" spans="2:11" ht="15" customHeight="1">
      <c r="B85" s="288"/>
      <c r="C85" s="268" t="s">
        <v>3461</v>
      </c>
      <c r="D85" s="268"/>
      <c r="E85" s="268"/>
      <c r="F85" s="287" t="s">
        <v>3448</v>
      </c>
      <c r="G85" s="286"/>
      <c r="H85" s="268" t="s">
        <v>3462</v>
      </c>
      <c r="I85" s="268" t="s">
        <v>3444</v>
      </c>
      <c r="J85" s="268">
        <v>50</v>
      </c>
      <c r="K85" s="279"/>
    </row>
    <row r="86" spans="2:11" ht="15" customHeight="1">
      <c r="B86" s="288"/>
      <c r="C86" s="268" t="s">
        <v>3463</v>
      </c>
      <c r="D86" s="268"/>
      <c r="E86" s="268"/>
      <c r="F86" s="287" t="s">
        <v>3448</v>
      </c>
      <c r="G86" s="286"/>
      <c r="H86" s="268" t="s">
        <v>3464</v>
      </c>
      <c r="I86" s="268" t="s">
        <v>3444</v>
      </c>
      <c r="J86" s="268">
        <v>20</v>
      </c>
      <c r="K86" s="279"/>
    </row>
    <row r="87" spans="2:11" ht="15" customHeight="1">
      <c r="B87" s="288"/>
      <c r="C87" s="268" t="s">
        <v>3465</v>
      </c>
      <c r="D87" s="268"/>
      <c r="E87" s="268"/>
      <c r="F87" s="287" t="s">
        <v>3448</v>
      </c>
      <c r="G87" s="286"/>
      <c r="H87" s="268" t="s">
        <v>3466</v>
      </c>
      <c r="I87" s="268" t="s">
        <v>3444</v>
      </c>
      <c r="J87" s="268">
        <v>20</v>
      </c>
      <c r="K87" s="279"/>
    </row>
    <row r="88" spans="2:11" ht="15" customHeight="1">
      <c r="B88" s="288"/>
      <c r="C88" s="268" t="s">
        <v>3467</v>
      </c>
      <c r="D88" s="268"/>
      <c r="E88" s="268"/>
      <c r="F88" s="287" t="s">
        <v>3448</v>
      </c>
      <c r="G88" s="286"/>
      <c r="H88" s="268" t="s">
        <v>3468</v>
      </c>
      <c r="I88" s="268" t="s">
        <v>3444</v>
      </c>
      <c r="J88" s="268">
        <v>50</v>
      </c>
      <c r="K88" s="279"/>
    </row>
    <row r="89" spans="2:11" ht="15" customHeight="1">
      <c r="B89" s="288"/>
      <c r="C89" s="268" t="s">
        <v>3469</v>
      </c>
      <c r="D89" s="268"/>
      <c r="E89" s="268"/>
      <c r="F89" s="287" t="s">
        <v>3448</v>
      </c>
      <c r="G89" s="286"/>
      <c r="H89" s="268" t="s">
        <v>3469</v>
      </c>
      <c r="I89" s="268" t="s">
        <v>3444</v>
      </c>
      <c r="J89" s="268">
        <v>50</v>
      </c>
      <c r="K89" s="279"/>
    </row>
    <row r="90" spans="2:11" ht="15" customHeight="1">
      <c r="B90" s="288"/>
      <c r="C90" s="268" t="s">
        <v>167</v>
      </c>
      <c r="D90" s="268"/>
      <c r="E90" s="268"/>
      <c r="F90" s="287" t="s">
        <v>3448</v>
      </c>
      <c r="G90" s="286"/>
      <c r="H90" s="268" t="s">
        <v>3470</v>
      </c>
      <c r="I90" s="268" t="s">
        <v>3444</v>
      </c>
      <c r="J90" s="268">
        <v>255</v>
      </c>
      <c r="K90" s="279"/>
    </row>
    <row r="91" spans="2:11" ht="15" customHeight="1">
      <c r="B91" s="288"/>
      <c r="C91" s="268" t="s">
        <v>3471</v>
      </c>
      <c r="D91" s="268"/>
      <c r="E91" s="268"/>
      <c r="F91" s="287" t="s">
        <v>3442</v>
      </c>
      <c r="G91" s="286"/>
      <c r="H91" s="268" t="s">
        <v>3472</v>
      </c>
      <c r="I91" s="268" t="s">
        <v>3473</v>
      </c>
      <c r="J91" s="268"/>
      <c r="K91" s="279"/>
    </row>
    <row r="92" spans="2:11" ht="15" customHeight="1">
      <c r="B92" s="288"/>
      <c r="C92" s="268" t="s">
        <v>3474</v>
      </c>
      <c r="D92" s="268"/>
      <c r="E92" s="268"/>
      <c r="F92" s="287" t="s">
        <v>3442</v>
      </c>
      <c r="G92" s="286"/>
      <c r="H92" s="268" t="s">
        <v>3475</v>
      </c>
      <c r="I92" s="268" t="s">
        <v>3476</v>
      </c>
      <c r="J92" s="268"/>
      <c r="K92" s="279"/>
    </row>
    <row r="93" spans="2:11" ht="15" customHeight="1">
      <c r="B93" s="288"/>
      <c r="C93" s="268" t="s">
        <v>3477</v>
      </c>
      <c r="D93" s="268"/>
      <c r="E93" s="268"/>
      <c r="F93" s="287" t="s">
        <v>3442</v>
      </c>
      <c r="G93" s="286"/>
      <c r="H93" s="268" t="s">
        <v>3477</v>
      </c>
      <c r="I93" s="268" t="s">
        <v>3476</v>
      </c>
      <c r="J93" s="268"/>
      <c r="K93" s="279"/>
    </row>
    <row r="94" spans="2:11" ht="15" customHeight="1">
      <c r="B94" s="288"/>
      <c r="C94" s="268" t="s">
        <v>47</v>
      </c>
      <c r="D94" s="268"/>
      <c r="E94" s="268"/>
      <c r="F94" s="287" t="s">
        <v>3442</v>
      </c>
      <c r="G94" s="286"/>
      <c r="H94" s="268" t="s">
        <v>3478</v>
      </c>
      <c r="I94" s="268" t="s">
        <v>3476</v>
      </c>
      <c r="J94" s="268"/>
      <c r="K94" s="279"/>
    </row>
    <row r="95" spans="2:11" ht="15" customHeight="1">
      <c r="B95" s="288"/>
      <c r="C95" s="268" t="s">
        <v>57</v>
      </c>
      <c r="D95" s="268"/>
      <c r="E95" s="268"/>
      <c r="F95" s="287" t="s">
        <v>3442</v>
      </c>
      <c r="G95" s="286"/>
      <c r="H95" s="268" t="s">
        <v>3479</v>
      </c>
      <c r="I95" s="268" t="s">
        <v>3476</v>
      </c>
      <c r="J95" s="268"/>
      <c r="K95" s="279"/>
    </row>
    <row r="96" spans="2:11" ht="15" customHeight="1">
      <c r="B96" s="291"/>
      <c r="C96" s="292"/>
      <c r="D96" s="292"/>
      <c r="E96" s="292"/>
      <c r="F96" s="292"/>
      <c r="G96" s="292"/>
      <c r="H96" s="292"/>
      <c r="I96" s="292"/>
      <c r="J96" s="292"/>
      <c r="K96" s="293"/>
    </row>
    <row r="97" spans="2:11" ht="18.75" customHeight="1">
      <c r="B97" s="294"/>
      <c r="C97" s="295"/>
      <c r="D97" s="295"/>
      <c r="E97" s="295"/>
      <c r="F97" s="295"/>
      <c r="G97" s="295"/>
      <c r="H97" s="295"/>
      <c r="I97" s="295"/>
      <c r="J97" s="295"/>
      <c r="K97" s="294"/>
    </row>
    <row r="98" spans="2:11" ht="18.75" customHeight="1">
      <c r="B98" s="274"/>
      <c r="C98" s="274"/>
      <c r="D98" s="274"/>
      <c r="E98" s="274"/>
      <c r="F98" s="274"/>
      <c r="G98" s="274"/>
      <c r="H98" s="274"/>
      <c r="I98" s="274"/>
      <c r="J98" s="274"/>
      <c r="K98" s="274"/>
    </row>
    <row r="99" spans="2:11" ht="7.5" customHeight="1">
      <c r="B99" s="275"/>
      <c r="C99" s="276"/>
      <c r="D99" s="276"/>
      <c r="E99" s="276"/>
      <c r="F99" s="276"/>
      <c r="G99" s="276"/>
      <c r="H99" s="276"/>
      <c r="I99" s="276"/>
      <c r="J99" s="276"/>
      <c r="K99" s="277"/>
    </row>
    <row r="100" spans="2:11" ht="45" customHeight="1">
      <c r="B100" s="278"/>
      <c r="C100" s="384" t="s">
        <v>3480</v>
      </c>
      <c r="D100" s="384"/>
      <c r="E100" s="384"/>
      <c r="F100" s="384"/>
      <c r="G100" s="384"/>
      <c r="H100" s="384"/>
      <c r="I100" s="384"/>
      <c r="J100" s="384"/>
      <c r="K100" s="279"/>
    </row>
    <row r="101" spans="2:11" ht="17.25" customHeight="1">
      <c r="B101" s="278"/>
      <c r="C101" s="280" t="s">
        <v>3436</v>
      </c>
      <c r="D101" s="280"/>
      <c r="E101" s="280"/>
      <c r="F101" s="280" t="s">
        <v>3437</v>
      </c>
      <c r="G101" s="281"/>
      <c r="H101" s="280" t="s">
        <v>162</v>
      </c>
      <c r="I101" s="280" t="s">
        <v>66</v>
      </c>
      <c r="J101" s="280" t="s">
        <v>3438</v>
      </c>
      <c r="K101" s="279"/>
    </row>
    <row r="102" spans="2:11" ht="17.25" customHeight="1">
      <c r="B102" s="278"/>
      <c r="C102" s="282" t="s">
        <v>3439</v>
      </c>
      <c r="D102" s="282"/>
      <c r="E102" s="282"/>
      <c r="F102" s="283" t="s">
        <v>3440</v>
      </c>
      <c r="G102" s="284"/>
      <c r="H102" s="282"/>
      <c r="I102" s="282"/>
      <c r="J102" s="282" t="s">
        <v>3441</v>
      </c>
      <c r="K102" s="279"/>
    </row>
    <row r="103" spans="2:11" ht="5.25" customHeight="1">
      <c r="B103" s="278"/>
      <c r="C103" s="280"/>
      <c r="D103" s="280"/>
      <c r="E103" s="280"/>
      <c r="F103" s="280"/>
      <c r="G103" s="296"/>
      <c r="H103" s="280"/>
      <c r="I103" s="280"/>
      <c r="J103" s="280"/>
      <c r="K103" s="279"/>
    </row>
    <row r="104" spans="2:11" ht="15" customHeight="1">
      <c r="B104" s="278"/>
      <c r="C104" s="268" t="s">
        <v>62</v>
      </c>
      <c r="D104" s="285"/>
      <c r="E104" s="285"/>
      <c r="F104" s="287" t="s">
        <v>3442</v>
      </c>
      <c r="G104" s="296"/>
      <c r="H104" s="268" t="s">
        <v>3481</v>
      </c>
      <c r="I104" s="268" t="s">
        <v>3444</v>
      </c>
      <c r="J104" s="268">
        <v>20</v>
      </c>
      <c r="K104" s="279"/>
    </row>
    <row r="105" spans="2:11" ht="15" customHeight="1">
      <c r="B105" s="278"/>
      <c r="C105" s="268" t="s">
        <v>3445</v>
      </c>
      <c r="D105" s="268"/>
      <c r="E105" s="268"/>
      <c r="F105" s="287" t="s">
        <v>3442</v>
      </c>
      <c r="G105" s="268"/>
      <c r="H105" s="268" t="s">
        <v>3481</v>
      </c>
      <c r="I105" s="268" t="s">
        <v>3444</v>
      </c>
      <c r="J105" s="268">
        <v>120</v>
      </c>
      <c r="K105" s="279"/>
    </row>
    <row r="106" spans="2:11" ht="15" customHeight="1">
      <c r="B106" s="288"/>
      <c r="C106" s="268" t="s">
        <v>3447</v>
      </c>
      <c r="D106" s="268"/>
      <c r="E106" s="268"/>
      <c r="F106" s="287" t="s">
        <v>3448</v>
      </c>
      <c r="G106" s="268"/>
      <c r="H106" s="268" t="s">
        <v>3481</v>
      </c>
      <c r="I106" s="268" t="s">
        <v>3444</v>
      </c>
      <c r="J106" s="268">
        <v>50</v>
      </c>
      <c r="K106" s="279"/>
    </row>
    <row r="107" spans="2:11" ht="15" customHeight="1">
      <c r="B107" s="288"/>
      <c r="C107" s="268" t="s">
        <v>3450</v>
      </c>
      <c r="D107" s="268"/>
      <c r="E107" s="268"/>
      <c r="F107" s="287" t="s">
        <v>3442</v>
      </c>
      <c r="G107" s="268"/>
      <c r="H107" s="268" t="s">
        <v>3481</v>
      </c>
      <c r="I107" s="268" t="s">
        <v>3452</v>
      </c>
      <c r="J107" s="268"/>
      <c r="K107" s="279"/>
    </row>
    <row r="108" spans="2:11" ht="15" customHeight="1">
      <c r="B108" s="288"/>
      <c r="C108" s="268" t="s">
        <v>3461</v>
      </c>
      <c r="D108" s="268"/>
      <c r="E108" s="268"/>
      <c r="F108" s="287" t="s">
        <v>3448</v>
      </c>
      <c r="G108" s="268"/>
      <c r="H108" s="268" t="s">
        <v>3481</v>
      </c>
      <c r="I108" s="268" t="s">
        <v>3444</v>
      </c>
      <c r="J108" s="268">
        <v>50</v>
      </c>
      <c r="K108" s="279"/>
    </row>
    <row r="109" spans="2:11" ht="15" customHeight="1">
      <c r="B109" s="288"/>
      <c r="C109" s="268" t="s">
        <v>3469</v>
      </c>
      <c r="D109" s="268"/>
      <c r="E109" s="268"/>
      <c r="F109" s="287" t="s">
        <v>3448</v>
      </c>
      <c r="G109" s="268"/>
      <c r="H109" s="268" t="s">
        <v>3481</v>
      </c>
      <c r="I109" s="268" t="s">
        <v>3444</v>
      </c>
      <c r="J109" s="268">
        <v>50</v>
      </c>
      <c r="K109" s="279"/>
    </row>
    <row r="110" spans="2:11" ht="15" customHeight="1">
      <c r="B110" s="288"/>
      <c r="C110" s="268" t="s">
        <v>3467</v>
      </c>
      <c r="D110" s="268"/>
      <c r="E110" s="268"/>
      <c r="F110" s="287" t="s">
        <v>3448</v>
      </c>
      <c r="G110" s="268"/>
      <c r="H110" s="268" t="s">
        <v>3481</v>
      </c>
      <c r="I110" s="268" t="s">
        <v>3444</v>
      </c>
      <c r="J110" s="268">
        <v>50</v>
      </c>
      <c r="K110" s="279"/>
    </row>
    <row r="111" spans="2:11" ht="15" customHeight="1">
      <c r="B111" s="288"/>
      <c r="C111" s="268" t="s">
        <v>62</v>
      </c>
      <c r="D111" s="268"/>
      <c r="E111" s="268"/>
      <c r="F111" s="287" t="s">
        <v>3442</v>
      </c>
      <c r="G111" s="268"/>
      <c r="H111" s="268" t="s">
        <v>3482</v>
      </c>
      <c r="I111" s="268" t="s">
        <v>3444</v>
      </c>
      <c r="J111" s="268">
        <v>20</v>
      </c>
      <c r="K111" s="279"/>
    </row>
    <row r="112" spans="2:11" ht="15" customHeight="1">
      <c r="B112" s="288"/>
      <c r="C112" s="268" t="s">
        <v>3483</v>
      </c>
      <c r="D112" s="268"/>
      <c r="E112" s="268"/>
      <c r="F112" s="287" t="s">
        <v>3442</v>
      </c>
      <c r="G112" s="268"/>
      <c r="H112" s="268" t="s">
        <v>3484</v>
      </c>
      <c r="I112" s="268" t="s">
        <v>3444</v>
      </c>
      <c r="J112" s="268">
        <v>120</v>
      </c>
      <c r="K112" s="279"/>
    </row>
    <row r="113" spans="2:11" ht="15" customHeight="1">
      <c r="B113" s="288"/>
      <c r="C113" s="268" t="s">
        <v>47</v>
      </c>
      <c r="D113" s="268"/>
      <c r="E113" s="268"/>
      <c r="F113" s="287" t="s">
        <v>3442</v>
      </c>
      <c r="G113" s="268"/>
      <c r="H113" s="268" t="s">
        <v>3485</v>
      </c>
      <c r="I113" s="268" t="s">
        <v>3476</v>
      </c>
      <c r="J113" s="268"/>
      <c r="K113" s="279"/>
    </row>
    <row r="114" spans="2:11" ht="15" customHeight="1">
      <c r="B114" s="288"/>
      <c r="C114" s="268" t="s">
        <v>57</v>
      </c>
      <c r="D114" s="268"/>
      <c r="E114" s="268"/>
      <c r="F114" s="287" t="s">
        <v>3442</v>
      </c>
      <c r="G114" s="268"/>
      <c r="H114" s="268" t="s">
        <v>3486</v>
      </c>
      <c r="I114" s="268" t="s">
        <v>3476</v>
      </c>
      <c r="J114" s="268"/>
      <c r="K114" s="279"/>
    </row>
    <row r="115" spans="2:11" ht="15" customHeight="1">
      <c r="B115" s="288"/>
      <c r="C115" s="268" t="s">
        <v>66</v>
      </c>
      <c r="D115" s="268"/>
      <c r="E115" s="268"/>
      <c r="F115" s="287" t="s">
        <v>3442</v>
      </c>
      <c r="G115" s="268"/>
      <c r="H115" s="268" t="s">
        <v>3487</v>
      </c>
      <c r="I115" s="268" t="s">
        <v>3488</v>
      </c>
      <c r="J115" s="268"/>
      <c r="K115" s="279"/>
    </row>
    <row r="116" spans="2:11" ht="15" customHeight="1">
      <c r="B116" s="291"/>
      <c r="C116" s="297"/>
      <c r="D116" s="297"/>
      <c r="E116" s="297"/>
      <c r="F116" s="297"/>
      <c r="G116" s="297"/>
      <c r="H116" s="297"/>
      <c r="I116" s="297"/>
      <c r="J116" s="297"/>
      <c r="K116" s="293"/>
    </row>
    <row r="117" spans="2:11" ht="18.75" customHeight="1">
      <c r="B117" s="298"/>
      <c r="C117" s="264"/>
      <c r="D117" s="264"/>
      <c r="E117" s="264"/>
      <c r="F117" s="299"/>
      <c r="G117" s="264"/>
      <c r="H117" s="264"/>
      <c r="I117" s="264"/>
      <c r="J117" s="264"/>
      <c r="K117" s="298"/>
    </row>
    <row r="118" spans="2:11" ht="18.75" customHeight="1">
      <c r="B118" s="274"/>
      <c r="C118" s="274"/>
      <c r="D118" s="274"/>
      <c r="E118" s="274"/>
      <c r="F118" s="274"/>
      <c r="G118" s="274"/>
      <c r="H118" s="274"/>
      <c r="I118" s="274"/>
      <c r="J118" s="274"/>
      <c r="K118" s="274"/>
    </row>
    <row r="119" spans="2:11" ht="7.5" customHeight="1">
      <c r="B119" s="300"/>
      <c r="C119" s="301"/>
      <c r="D119" s="301"/>
      <c r="E119" s="301"/>
      <c r="F119" s="301"/>
      <c r="G119" s="301"/>
      <c r="H119" s="301"/>
      <c r="I119" s="301"/>
      <c r="J119" s="301"/>
      <c r="K119" s="302"/>
    </row>
    <row r="120" spans="2:11" ht="45" customHeight="1">
      <c r="B120" s="303"/>
      <c r="C120" s="380" t="s">
        <v>3489</v>
      </c>
      <c r="D120" s="380"/>
      <c r="E120" s="380"/>
      <c r="F120" s="380"/>
      <c r="G120" s="380"/>
      <c r="H120" s="380"/>
      <c r="I120" s="380"/>
      <c r="J120" s="380"/>
      <c r="K120" s="304"/>
    </row>
    <row r="121" spans="2:11" ht="17.25" customHeight="1">
      <c r="B121" s="305"/>
      <c r="C121" s="280" t="s">
        <v>3436</v>
      </c>
      <c r="D121" s="280"/>
      <c r="E121" s="280"/>
      <c r="F121" s="280" t="s">
        <v>3437</v>
      </c>
      <c r="G121" s="281"/>
      <c r="H121" s="280" t="s">
        <v>162</v>
      </c>
      <c r="I121" s="280" t="s">
        <v>66</v>
      </c>
      <c r="J121" s="280" t="s">
        <v>3438</v>
      </c>
      <c r="K121" s="306"/>
    </row>
    <row r="122" spans="2:11" ht="17.25" customHeight="1">
      <c r="B122" s="305"/>
      <c r="C122" s="282" t="s">
        <v>3439</v>
      </c>
      <c r="D122" s="282"/>
      <c r="E122" s="282"/>
      <c r="F122" s="283" t="s">
        <v>3440</v>
      </c>
      <c r="G122" s="284"/>
      <c r="H122" s="282"/>
      <c r="I122" s="282"/>
      <c r="J122" s="282" t="s">
        <v>3441</v>
      </c>
      <c r="K122" s="306"/>
    </row>
    <row r="123" spans="2:11" ht="5.25" customHeight="1">
      <c r="B123" s="307"/>
      <c r="C123" s="285"/>
      <c r="D123" s="285"/>
      <c r="E123" s="285"/>
      <c r="F123" s="285"/>
      <c r="G123" s="268"/>
      <c r="H123" s="285"/>
      <c r="I123" s="285"/>
      <c r="J123" s="285"/>
      <c r="K123" s="308"/>
    </row>
    <row r="124" spans="2:11" ht="15" customHeight="1">
      <c r="B124" s="307"/>
      <c r="C124" s="268" t="s">
        <v>3445</v>
      </c>
      <c r="D124" s="285"/>
      <c r="E124" s="285"/>
      <c r="F124" s="287" t="s">
        <v>3442</v>
      </c>
      <c r="G124" s="268"/>
      <c r="H124" s="268" t="s">
        <v>3481</v>
      </c>
      <c r="I124" s="268" t="s">
        <v>3444</v>
      </c>
      <c r="J124" s="268">
        <v>120</v>
      </c>
      <c r="K124" s="309"/>
    </row>
    <row r="125" spans="2:11" ht="15" customHeight="1">
      <c r="B125" s="307"/>
      <c r="C125" s="268" t="s">
        <v>3490</v>
      </c>
      <c r="D125" s="268"/>
      <c r="E125" s="268"/>
      <c r="F125" s="287" t="s">
        <v>3442</v>
      </c>
      <c r="G125" s="268"/>
      <c r="H125" s="268" t="s">
        <v>3491</v>
      </c>
      <c r="I125" s="268" t="s">
        <v>3444</v>
      </c>
      <c r="J125" s="268" t="s">
        <v>3492</v>
      </c>
      <c r="K125" s="309"/>
    </row>
    <row r="126" spans="2:11" ht="15" customHeight="1">
      <c r="B126" s="307"/>
      <c r="C126" s="268" t="s">
        <v>3391</v>
      </c>
      <c r="D126" s="268"/>
      <c r="E126" s="268"/>
      <c r="F126" s="287" t="s">
        <v>3442</v>
      </c>
      <c r="G126" s="268"/>
      <c r="H126" s="268" t="s">
        <v>3493</v>
      </c>
      <c r="I126" s="268" t="s">
        <v>3444</v>
      </c>
      <c r="J126" s="268" t="s">
        <v>3492</v>
      </c>
      <c r="K126" s="309"/>
    </row>
    <row r="127" spans="2:11" ht="15" customHeight="1">
      <c r="B127" s="307"/>
      <c r="C127" s="268" t="s">
        <v>3453</v>
      </c>
      <c r="D127" s="268"/>
      <c r="E127" s="268"/>
      <c r="F127" s="287" t="s">
        <v>3448</v>
      </c>
      <c r="G127" s="268"/>
      <c r="H127" s="268" t="s">
        <v>3454</v>
      </c>
      <c r="I127" s="268" t="s">
        <v>3444</v>
      </c>
      <c r="J127" s="268">
        <v>15</v>
      </c>
      <c r="K127" s="309"/>
    </row>
    <row r="128" spans="2:11" ht="15" customHeight="1">
      <c r="B128" s="307"/>
      <c r="C128" s="289" t="s">
        <v>3455</v>
      </c>
      <c r="D128" s="289"/>
      <c r="E128" s="289"/>
      <c r="F128" s="290" t="s">
        <v>3448</v>
      </c>
      <c r="G128" s="289"/>
      <c r="H128" s="289" t="s">
        <v>3456</v>
      </c>
      <c r="I128" s="289" t="s">
        <v>3444</v>
      </c>
      <c r="J128" s="289">
        <v>15</v>
      </c>
      <c r="K128" s="309"/>
    </row>
    <row r="129" spans="2:11" ht="15" customHeight="1">
      <c r="B129" s="307"/>
      <c r="C129" s="289" t="s">
        <v>3457</v>
      </c>
      <c r="D129" s="289"/>
      <c r="E129" s="289"/>
      <c r="F129" s="290" t="s">
        <v>3448</v>
      </c>
      <c r="G129" s="289"/>
      <c r="H129" s="289" t="s">
        <v>3458</v>
      </c>
      <c r="I129" s="289" t="s">
        <v>3444</v>
      </c>
      <c r="J129" s="289">
        <v>20</v>
      </c>
      <c r="K129" s="309"/>
    </row>
    <row r="130" spans="2:11" ht="15" customHeight="1">
      <c r="B130" s="307"/>
      <c r="C130" s="289" t="s">
        <v>3459</v>
      </c>
      <c r="D130" s="289"/>
      <c r="E130" s="289"/>
      <c r="F130" s="290" t="s">
        <v>3448</v>
      </c>
      <c r="G130" s="289"/>
      <c r="H130" s="289" t="s">
        <v>3460</v>
      </c>
      <c r="I130" s="289" t="s">
        <v>3444</v>
      </c>
      <c r="J130" s="289">
        <v>20</v>
      </c>
      <c r="K130" s="309"/>
    </row>
    <row r="131" spans="2:11" ht="15" customHeight="1">
      <c r="B131" s="307"/>
      <c r="C131" s="268" t="s">
        <v>3447</v>
      </c>
      <c r="D131" s="268"/>
      <c r="E131" s="268"/>
      <c r="F131" s="287" t="s">
        <v>3448</v>
      </c>
      <c r="G131" s="268"/>
      <c r="H131" s="268" t="s">
        <v>3481</v>
      </c>
      <c r="I131" s="268" t="s">
        <v>3444</v>
      </c>
      <c r="J131" s="268">
        <v>50</v>
      </c>
      <c r="K131" s="309"/>
    </row>
    <row r="132" spans="2:11" ht="15" customHeight="1">
      <c r="B132" s="307"/>
      <c r="C132" s="268" t="s">
        <v>3461</v>
      </c>
      <c r="D132" s="268"/>
      <c r="E132" s="268"/>
      <c r="F132" s="287" t="s">
        <v>3448</v>
      </c>
      <c r="G132" s="268"/>
      <c r="H132" s="268" t="s">
        <v>3481</v>
      </c>
      <c r="I132" s="268" t="s">
        <v>3444</v>
      </c>
      <c r="J132" s="268">
        <v>50</v>
      </c>
      <c r="K132" s="309"/>
    </row>
    <row r="133" spans="2:11" ht="15" customHeight="1">
      <c r="B133" s="307"/>
      <c r="C133" s="268" t="s">
        <v>3467</v>
      </c>
      <c r="D133" s="268"/>
      <c r="E133" s="268"/>
      <c r="F133" s="287" t="s">
        <v>3448</v>
      </c>
      <c r="G133" s="268"/>
      <c r="H133" s="268" t="s">
        <v>3481</v>
      </c>
      <c r="I133" s="268" t="s">
        <v>3444</v>
      </c>
      <c r="J133" s="268">
        <v>50</v>
      </c>
      <c r="K133" s="309"/>
    </row>
    <row r="134" spans="2:11" ht="15" customHeight="1">
      <c r="B134" s="307"/>
      <c r="C134" s="268" t="s">
        <v>3469</v>
      </c>
      <c r="D134" s="268"/>
      <c r="E134" s="268"/>
      <c r="F134" s="287" t="s">
        <v>3448</v>
      </c>
      <c r="G134" s="268"/>
      <c r="H134" s="268" t="s">
        <v>3481</v>
      </c>
      <c r="I134" s="268" t="s">
        <v>3444</v>
      </c>
      <c r="J134" s="268">
        <v>50</v>
      </c>
      <c r="K134" s="309"/>
    </row>
    <row r="135" spans="2:11" ht="15" customHeight="1">
      <c r="B135" s="307"/>
      <c r="C135" s="268" t="s">
        <v>167</v>
      </c>
      <c r="D135" s="268"/>
      <c r="E135" s="268"/>
      <c r="F135" s="287" t="s">
        <v>3448</v>
      </c>
      <c r="G135" s="268"/>
      <c r="H135" s="268" t="s">
        <v>3494</v>
      </c>
      <c r="I135" s="268" t="s">
        <v>3444</v>
      </c>
      <c r="J135" s="268">
        <v>255</v>
      </c>
      <c r="K135" s="309"/>
    </row>
    <row r="136" spans="2:11" ht="15" customHeight="1">
      <c r="B136" s="307"/>
      <c r="C136" s="268" t="s">
        <v>3471</v>
      </c>
      <c r="D136" s="268"/>
      <c r="E136" s="268"/>
      <c r="F136" s="287" t="s">
        <v>3442</v>
      </c>
      <c r="G136" s="268"/>
      <c r="H136" s="268" t="s">
        <v>3495</v>
      </c>
      <c r="I136" s="268" t="s">
        <v>3473</v>
      </c>
      <c r="J136" s="268"/>
      <c r="K136" s="309"/>
    </row>
    <row r="137" spans="2:11" ht="15" customHeight="1">
      <c r="B137" s="307"/>
      <c r="C137" s="268" t="s">
        <v>3474</v>
      </c>
      <c r="D137" s="268"/>
      <c r="E137" s="268"/>
      <c r="F137" s="287" t="s">
        <v>3442</v>
      </c>
      <c r="G137" s="268"/>
      <c r="H137" s="268" t="s">
        <v>3496</v>
      </c>
      <c r="I137" s="268" t="s">
        <v>3476</v>
      </c>
      <c r="J137" s="268"/>
      <c r="K137" s="309"/>
    </row>
    <row r="138" spans="2:11" ht="15" customHeight="1">
      <c r="B138" s="307"/>
      <c r="C138" s="268" t="s">
        <v>3477</v>
      </c>
      <c r="D138" s="268"/>
      <c r="E138" s="268"/>
      <c r="F138" s="287" t="s">
        <v>3442</v>
      </c>
      <c r="G138" s="268"/>
      <c r="H138" s="268" t="s">
        <v>3477</v>
      </c>
      <c r="I138" s="268" t="s">
        <v>3476</v>
      </c>
      <c r="J138" s="268"/>
      <c r="K138" s="309"/>
    </row>
    <row r="139" spans="2:11" ht="15" customHeight="1">
      <c r="B139" s="307"/>
      <c r="C139" s="268" t="s">
        <v>47</v>
      </c>
      <c r="D139" s="268"/>
      <c r="E139" s="268"/>
      <c r="F139" s="287" t="s">
        <v>3442</v>
      </c>
      <c r="G139" s="268"/>
      <c r="H139" s="268" t="s">
        <v>3497</v>
      </c>
      <c r="I139" s="268" t="s">
        <v>3476</v>
      </c>
      <c r="J139" s="268"/>
      <c r="K139" s="309"/>
    </row>
    <row r="140" spans="2:11" ht="15" customHeight="1">
      <c r="B140" s="307"/>
      <c r="C140" s="268" t="s">
        <v>3498</v>
      </c>
      <c r="D140" s="268"/>
      <c r="E140" s="268"/>
      <c r="F140" s="287" t="s">
        <v>3442</v>
      </c>
      <c r="G140" s="268"/>
      <c r="H140" s="268" t="s">
        <v>3499</v>
      </c>
      <c r="I140" s="268" t="s">
        <v>3476</v>
      </c>
      <c r="J140" s="268"/>
      <c r="K140" s="309"/>
    </row>
    <row r="141" spans="2:11" ht="15" customHeight="1">
      <c r="B141" s="310"/>
      <c r="C141" s="311"/>
      <c r="D141" s="311"/>
      <c r="E141" s="311"/>
      <c r="F141" s="311"/>
      <c r="G141" s="311"/>
      <c r="H141" s="311"/>
      <c r="I141" s="311"/>
      <c r="J141" s="311"/>
      <c r="K141" s="312"/>
    </row>
    <row r="142" spans="2:11" ht="18.75" customHeight="1">
      <c r="B142" s="264"/>
      <c r="C142" s="264"/>
      <c r="D142" s="264"/>
      <c r="E142" s="264"/>
      <c r="F142" s="299"/>
      <c r="G142" s="264"/>
      <c r="H142" s="264"/>
      <c r="I142" s="264"/>
      <c r="J142" s="264"/>
      <c r="K142" s="264"/>
    </row>
    <row r="143" spans="2:11" ht="18.75" customHeight="1">
      <c r="B143" s="274"/>
      <c r="C143" s="274"/>
      <c r="D143" s="274"/>
      <c r="E143" s="274"/>
      <c r="F143" s="274"/>
      <c r="G143" s="274"/>
      <c r="H143" s="274"/>
      <c r="I143" s="274"/>
      <c r="J143" s="274"/>
      <c r="K143" s="274"/>
    </row>
    <row r="144" spans="2:11" ht="7.5" customHeight="1">
      <c r="B144" s="275"/>
      <c r="C144" s="276"/>
      <c r="D144" s="276"/>
      <c r="E144" s="276"/>
      <c r="F144" s="276"/>
      <c r="G144" s="276"/>
      <c r="H144" s="276"/>
      <c r="I144" s="276"/>
      <c r="J144" s="276"/>
      <c r="K144" s="277"/>
    </row>
    <row r="145" spans="2:11" ht="45" customHeight="1">
      <c r="B145" s="278"/>
      <c r="C145" s="384" t="s">
        <v>3500</v>
      </c>
      <c r="D145" s="384"/>
      <c r="E145" s="384"/>
      <c r="F145" s="384"/>
      <c r="G145" s="384"/>
      <c r="H145" s="384"/>
      <c r="I145" s="384"/>
      <c r="J145" s="384"/>
      <c r="K145" s="279"/>
    </row>
    <row r="146" spans="2:11" ht="17.25" customHeight="1">
      <c r="B146" s="278"/>
      <c r="C146" s="280" t="s">
        <v>3436</v>
      </c>
      <c r="D146" s="280"/>
      <c r="E146" s="280"/>
      <c r="F146" s="280" t="s">
        <v>3437</v>
      </c>
      <c r="G146" s="281"/>
      <c r="H146" s="280" t="s">
        <v>162</v>
      </c>
      <c r="I146" s="280" t="s">
        <v>66</v>
      </c>
      <c r="J146" s="280" t="s">
        <v>3438</v>
      </c>
      <c r="K146" s="279"/>
    </row>
    <row r="147" spans="2:11" ht="17.25" customHeight="1">
      <c r="B147" s="278"/>
      <c r="C147" s="282" t="s">
        <v>3439</v>
      </c>
      <c r="D147" s="282"/>
      <c r="E147" s="282"/>
      <c r="F147" s="283" t="s">
        <v>3440</v>
      </c>
      <c r="G147" s="284"/>
      <c r="H147" s="282"/>
      <c r="I147" s="282"/>
      <c r="J147" s="282" t="s">
        <v>3441</v>
      </c>
      <c r="K147" s="279"/>
    </row>
    <row r="148" spans="2:11" ht="5.25" customHeight="1">
      <c r="B148" s="288"/>
      <c r="C148" s="285"/>
      <c r="D148" s="285"/>
      <c r="E148" s="285"/>
      <c r="F148" s="285"/>
      <c r="G148" s="286"/>
      <c r="H148" s="285"/>
      <c r="I148" s="285"/>
      <c r="J148" s="285"/>
      <c r="K148" s="309"/>
    </row>
    <row r="149" spans="2:11" ht="15" customHeight="1">
      <c r="B149" s="288"/>
      <c r="C149" s="313" t="s">
        <v>3445</v>
      </c>
      <c r="D149" s="268"/>
      <c r="E149" s="268"/>
      <c r="F149" s="314" t="s">
        <v>3442</v>
      </c>
      <c r="G149" s="268"/>
      <c r="H149" s="313" t="s">
        <v>3481</v>
      </c>
      <c r="I149" s="313" t="s">
        <v>3444</v>
      </c>
      <c r="J149" s="313">
        <v>120</v>
      </c>
      <c r="K149" s="309"/>
    </row>
    <row r="150" spans="2:11" ht="15" customHeight="1">
      <c r="B150" s="288"/>
      <c r="C150" s="313" t="s">
        <v>3490</v>
      </c>
      <c r="D150" s="268"/>
      <c r="E150" s="268"/>
      <c r="F150" s="314" t="s">
        <v>3442</v>
      </c>
      <c r="G150" s="268"/>
      <c r="H150" s="313" t="s">
        <v>3501</v>
      </c>
      <c r="I150" s="313" t="s">
        <v>3444</v>
      </c>
      <c r="J150" s="313" t="s">
        <v>3492</v>
      </c>
      <c r="K150" s="309"/>
    </row>
    <row r="151" spans="2:11" ht="15" customHeight="1">
      <c r="B151" s="288"/>
      <c r="C151" s="313" t="s">
        <v>3391</v>
      </c>
      <c r="D151" s="268"/>
      <c r="E151" s="268"/>
      <c r="F151" s="314" t="s">
        <v>3442</v>
      </c>
      <c r="G151" s="268"/>
      <c r="H151" s="313" t="s">
        <v>3502</v>
      </c>
      <c r="I151" s="313" t="s">
        <v>3444</v>
      </c>
      <c r="J151" s="313" t="s">
        <v>3492</v>
      </c>
      <c r="K151" s="309"/>
    </row>
    <row r="152" spans="2:11" ht="15" customHeight="1">
      <c r="B152" s="288"/>
      <c r="C152" s="313" t="s">
        <v>3447</v>
      </c>
      <c r="D152" s="268"/>
      <c r="E152" s="268"/>
      <c r="F152" s="314" t="s">
        <v>3448</v>
      </c>
      <c r="G152" s="268"/>
      <c r="H152" s="313" t="s">
        <v>3481</v>
      </c>
      <c r="I152" s="313" t="s">
        <v>3444</v>
      </c>
      <c r="J152" s="313">
        <v>50</v>
      </c>
      <c r="K152" s="309"/>
    </row>
    <row r="153" spans="2:11" ht="15" customHeight="1">
      <c r="B153" s="288"/>
      <c r="C153" s="313" t="s">
        <v>3450</v>
      </c>
      <c r="D153" s="268"/>
      <c r="E153" s="268"/>
      <c r="F153" s="314" t="s">
        <v>3442</v>
      </c>
      <c r="G153" s="268"/>
      <c r="H153" s="313" t="s">
        <v>3481</v>
      </c>
      <c r="I153" s="313" t="s">
        <v>3452</v>
      </c>
      <c r="J153" s="313"/>
      <c r="K153" s="309"/>
    </row>
    <row r="154" spans="2:11" ht="15" customHeight="1">
      <c r="B154" s="288"/>
      <c r="C154" s="313" t="s">
        <v>3461</v>
      </c>
      <c r="D154" s="268"/>
      <c r="E154" s="268"/>
      <c r="F154" s="314" t="s">
        <v>3448</v>
      </c>
      <c r="G154" s="268"/>
      <c r="H154" s="313" t="s">
        <v>3481</v>
      </c>
      <c r="I154" s="313" t="s">
        <v>3444</v>
      </c>
      <c r="J154" s="313">
        <v>50</v>
      </c>
      <c r="K154" s="309"/>
    </row>
    <row r="155" spans="2:11" ht="15" customHeight="1">
      <c r="B155" s="288"/>
      <c r="C155" s="313" t="s">
        <v>3469</v>
      </c>
      <c r="D155" s="268"/>
      <c r="E155" s="268"/>
      <c r="F155" s="314" t="s">
        <v>3448</v>
      </c>
      <c r="G155" s="268"/>
      <c r="H155" s="313" t="s">
        <v>3481</v>
      </c>
      <c r="I155" s="313" t="s">
        <v>3444</v>
      </c>
      <c r="J155" s="313">
        <v>50</v>
      </c>
      <c r="K155" s="309"/>
    </row>
    <row r="156" spans="2:11" ht="15" customHeight="1">
      <c r="B156" s="288"/>
      <c r="C156" s="313" t="s">
        <v>3467</v>
      </c>
      <c r="D156" s="268"/>
      <c r="E156" s="268"/>
      <c r="F156" s="314" t="s">
        <v>3448</v>
      </c>
      <c r="G156" s="268"/>
      <c r="H156" s="313" t="s">
        <v>3481</v>
      </c>
      <c r="I156" s="313" t="s">
        <v>3444</v>
      </c>
      <c r="J156" s="313">
        <v>50</v>
      </c>
      <c r="K156" s="309"/>
    </row>
    <row r="157" spans="2:11" ht="15" customHeight="1">
      <c r="B157" s="288"/>
      <c r="C157" s="313" t="s">
        <v>130</v>
      </c>
      <c r="D157" s="268"/>
      <c r="E157" s="268"/>
      <c r="F157" s="314" t="s">
        <v>3442</v>
      </c>
      <c r="G157" s="268"/>
      <c r="H157" s="313" t="s">
        <v>3503</v>
      </c>
      <c r="I157" s="313" t="s">
        <v>3444</v>
      </c>
      <c r="J157" s="313" t="s">
        <v>3504</v>
      </c>
      <c r="K157" s="309"/>
    </row>
    <row r="158" spans="2:11" ht="15" customHeight="1">
      <c r="B158" s="288"/>
      <c r="C158" s="313" t="s">
        <v>3505</v>
      </c>
      <c r="D158" s="268"/>
      <c r="E158" s="268"/>
      <c r="F158" s="314" t="s">
        <v>3442</v>
      </c>
      <c r="G158" s="268"/>
      <c r="H158" s="313" t="s">
        <v>3506</v>
      </c>
      <c r="I158" s="313" t="s">
        <v>3476</v>
      </c>
      <c r="J158" s="313"/>
      <c r="K158" s="309"/>
    </row>
    <row r="159" spans="2:11" ht="15" customHeight="1">
      <c r="B159" s="315"/>
      <c r="C159" s="297"/>
      <c r="D159" s="297"/>
      <c r="E159" s="297"/>
      <c r="F159" s="297"/>
      <c r="G159" s="297"/>
      <c r="H159" s="297"/>
      <c r="I159" s="297"/>
      <c r="J159" s="297"/>
      <c r="K159" s="316"/>
    </row>
    <row r="160" spans="2:11" ht="18.75" customHeight="1">
      <c r="B160" s="264"/>
      <c r="C160" s="268"/>
      <c r="D160" s="268"/>
      <c r="E160" s="268"/>
      <c r="F160" s="287"/>
      <c r="G160" s="268"/>
      <c r="H160" s="268"/>
      <c r="I160" s="268"/>
      <c r="J160" s="268"/>
      <c r="K160" s="264"/>
    </row>
    <row r="161" spans="2:11" ht="18.75" customHeight="1">
      <c r="B161" s="274"/>
      <c r="C161" s="274"/>
      <c r="D161" s="274"/>
      <c r="E161" s="274"/>
      <c r="F161" s="274"/>
      <c r="G161" s="274"/>
      <c r="H161" s="274"/>
      <c r="I161" s="274"/>
      <c r="J161" s="274"/>
      <c r="K161" s="274"/>
    </row>
    <row r="162" spans="2:11" ht="7.5" customHeight="1">
      <c r="B162" s="256"/>
      <c r="C162" s="257"/>
      <c r="D162" s="257"/>
      <c r="E162" s="257"/>
      <c r="F162" s="257"/>
      <c r="G162" s="257"/>
      <c r="H162" s="257"/>
      <c r="I162" s="257"/>
      <c r="J162" s="257"/>
      <c r="K162" s="258"/>
    </row>
    <row r="163" spans="2:11" ht="45" customHeight="1">
      <c r="B163" s="259"/>
      <c r="C163" s="380" t="s">
        <v>3507</v>
      </c>
      <c r="D163" s="380"/>
      <c r="E163" s="380"/>
      <c r="F163" s="380"/>
      <c r="G163" s="380"/>
      <c r="H163" s="380"/>
      <c r="I163" s="380"/>
      <c r="J163" s="380"/>
      <c r="K163" s="260"/>
    </row>
    <row r="164" spans="2:11" ht="17.25" customHeight="1">
      <c r="B164" s="259"/>
      <c r="C164" s="280" t="s">
        <v>3436</v>
      </c>
      <c r="D164" s="280"/>
      <c r="E164" s="280"/>
      <c r="F164" s="280" t="s">
        <v>3437</v>
      </c>
      <c r="G164" s="317"/>
      <c r="H164" s="318" t="s">
        <v>162</v>
      </c>
      <c r="I164" s="318" t="s">
        <v>66</v>
      </c>
      <c r="J164" s="280" t="s">
        <v>3438</v>
      </c>
      <c r="K164" s="260"/>
    </row>
    <row r="165" spans="2:11" ht="17.25" customHeight="1">
      <c r="B165" s="261"/>
      <c r="C165" s="282" t="s">
        <v>3439</v>
      </c>
      <c r="D165" s="282"/>
      <c r="E165" s="282"/>
      <c r="F165" s="283" t="s">
        <v>3440</v>
      </c>
      <c r="G165" s="319"/>
      <c r="H165" s="320"/>
      <c r="I165" s="320"/>
      <c r="J165" s="282" t="s">
        <v>3441</v>
      </c>
      <c r="K165" s="262"/>
    </row>
    <row r="166" spans="2:11" ht="5.25" customHeight="1">
      <c r="B166" s="288"/>
      <c r="C166" s="285"/>
      <c r="D166" s="285"/>
      <c r="E166" s="285"/>
      <c r="F166" s="285"/>
      <c r="G166" s="286"/>
      <c r="H166" s="285"/>
      <c r="I166" s="285"/>
      <c r="J166" s="285"/>
      <c r="K166" s="309"/>
    </row>
    <row r="167" spans="2:11" ht="15" customHeight="1">
      <c r="B167" s="288"/>
      <c r="C167" s="268" t="s">
        <v>3445</v>
      </c>
      <c r="D167" s="268"/>
      <c r="E167" s="268"/>
      <c r="F167" s="287" t="s">
        <v>3442</v>
      </c>
      <c r="G167" s="268"/>
      <c r="H167" s="268" t="s">
        <v>3481</v>
      </c>
      <c r="I167" s="268" t="s">
        <v>3444</v>
      </c>
      <c r="J167" s="268">
        <v>120</v>
      </c>
      <c r="K167" s="309"/>
    </row>
    <row r="168" spans="2:11" ht="15" customHeight="1">
      <c r="B168" s="288"/>
      <c r="C168" s="268" t="s">
        <v>3490</v>
      </c>
      <c r="D168" s="268"/>
      <c r="E168" s="268"/>
      <c r="F168" s="287" t="s">
        <v>3442</v>
      </c>
      <c r="G168" s="268"/>
      <c r="H168" s="268" t="s">
        <v>3491</v>
      </c>
      <c r="I168" s="268" t="s">
        <v>3444</v>
      </c>
      <c r="J168" s="268" t="s">
        <v>3492</v>
      </c>
      <c r="K168" s="309"/>
    </row>
    <row r="169" spans="2:11" ht="15" customHeight="1">
      <c r="B169" s="288"/>
      <c r="C169" s="268" t="s">
        <v>3391</v>
      </c>
      <c r="D169" s="268"/>
      <c r="E169" s="268"/>
      <c r="F169" s="287" t="s">
        <v>3442</v>
      </c>
      <c r="G169" s="268"/>
      <c r="H169" s="268" t="s">
        <v>3508</v>
      </c>
      <c r="I169" s="268" t="s">
        <v>3444</v>
      </c>
      <c r="J169" s="268" t="s">
        <v>3492</v>
      </c>
      <c r="K169" s="309"/>
    </row>
    <row r="170" spans="2:11" ht="15" customHeight="1">
      <c r="B170" s="288"/>
      <c r="C170" s="268" t="s">
        <v>3447</v>
      </c>
      <c r="D170" s="268"/>
      <c r="E170" s="268"/>
      <c r="F170" s="287" t="s">
        <v>3448</v>
      </c>
      <c r="G170" s="268"/>
      <c r="H170" s="268" t="s">
        <v>3508</v>
      </c>
      <c r="I170" s="268" t="s">
        <v>3444</v>
      </c>
      <c r="J170" s="268">
        <v>50</v>
      </c>
      <c r="K170" s="309"/>
    </row>
    <row r="171" spans="2:11" ht="15" customHeight="1">
      <c r="B171" s="288"/>
      <c r="C171" s="268" t="s">
        <v>3450</v>
      </c>
      <c r="D171" s="268"/>
      <c r="E171" s="268"/>
      <c r="F171" s="287" t="s">
        <v>3442</v>
      </c>
      <c r="G171" s="268"/>
      <c r="H171" s="268" t="s">
        <v>3508</v>
      </c>
      <c r="I171" s="268" t="s">
        <v>3452</v>
      </c>
      <c r="J171" s="268"/>
      <c r="K171" s="309"/>
    </row>
    <row r="172" spans="2:11" ht="15" customHeight="1">
      <c r="B172" s="288"/>
      <c r="C172" s="268" t="s">
        <v>3461</v>
      </c>
      <c r="D172" s="268"/>
      <c r="E172" s="268"/>
      <c r="F172" s="287" t="s">
        <v>3448</v>
      </c>
      <c r="G172" s="268"/>
      <c r="H172" s="268" t="s">
        <v>3508</v>
      </c>
      <c r="I172" s="268" t="s">
        <v>3444</v>
      </c>
      <c r="J172" s="268">
        <v>50</v>
      </c>
      <c r="K172" s="309"/>
    </row>
    <row r="173" spans="2:11" ht="15" customHeight="1">
      <c r="B173" s="288"/>
      <c r="C173" s="268" t="s">
        <v>3469</v>
      </c>
      <c r="D173" s="268"/>
      <c r="E173" s="268"/>
      <c r="F173" s="287" t="s">
        <v>3448</v>
      </c>
      <c r="G173" s="268"/>
      <c r="H173" s="268" t="s">
        <v>3508</v>
      </c>
      <c r="I173" s="268" t="s">
        <v>3444</v>
      </c>
      <c r="J173" s="268">
        <v>50</v>
      </c>
      <c r="K173" s="309"/>
    </row>
    <row r="174" spans="2:11" ht="15" customHeight="1">
      <c r="B174" s="288"/>
      <c r="C174" s="268" t="s">
        <v>3467</v>
      </c>
      <c r="D174" s="268"/>
      <c r="E174" s="268"/>
      <c r="F174" s="287" t="s">
        <v>3448</v>
      </c>
      <c r="G174" s="268"/>
      <c r="H174" s="268" t="s">
        <v>3508</v>
      </c>
      <c r="I174" s="268" t="s">
        <v>3444</v>
      </c>
      <c r="J174" s="268">
        <v>50</v>
      </c>
      <c r="K174" s="309"/>
    </row>
    <row r="175" spans="2:11" ht="15" customHeight="1">
      <c r="B175" s="288"/>
      <c r="C175" s="268" t="s">
        <v>161</v>
      </c>
      <c r="D175" s="268"/>
      <c r="E175" s="268"/>
      <c r="F175" s="287" t="s">
        <v>3442</v>
      </c>
      <c r="G175" s="268"/>
      <c r="H175" s="268" t="s">
        <v>3509</v>
      </c>
      <c r="I175" s="268" t="s">
        <v>3510</v>
      </c>
      <c r="J175" s="268"/>
      <c r="K175" s="309"/>
    </row>
    <row r="176" spans="2:11" ht="15" customHeight="1">
      <c r="B176" s="288"/>
      <c r="C176" s="268" t="s">
        <v>66</v>
      </c>
      <c r="D176" s="268"/>
      <c r="E176" s="268"/>
      <c r="F176" s="287" t="s">
        <v>3442</v>
      </c>
      <c r="G176" s="268"/>
      <c r="H176" s="268" t="s">
        <v>3511</v>
      </c>
      <c r="I176" s="268" t="s">
        <v>3512</v>
      </c>
      <c r="J176" s="268">
        <v>1</v>
      </c>
      <c r="K176" s="309"/>
    </row>
    <row r="177" spans="2:11" ht="15" customHeight="1">
      <c r="B177" s="288"/>
      <c r="C177" s="268" t="s">
        <v>62</v>
      </c>
      <c r="D177" s="268"/>
      <c r="E177" s="268"/>
      <c r="F177" s="287" t="s">
        <v>3442</v>
      </c>
      <c r="G177" s="268"/>
      <c r="H177" s="268" t="s">
        <v>3513</v>
      </c>
      <c r="I177" s="268" t="s">
        <v>3444</v>
      </c>
      <c r="J177" s="268">
        <v>20</v>
      </c>
      <c r="K177" s="309"/>
    </row>
    <row r="178" spans="2:11" ht="15" customHeight="1">
      <c r="B178" s="288"/>
      <c r="C178" s="268" t="s">
        <v>162</v>
      </c>
      <c r="D178" s="268"/>
      <c r="E178" s="268"/>
      <c r="F178" s="287" t="s">
        <v>3442</v>
      </c>
      <c r="G178" s="268"/>
      <c r="H178" s="268" t="s">
        <v>3514</v>
      </c>
      <c r="I178" s="268" t="s">
        <v>3444</v>
      </c>
      <c r="J178" s="268">
        <v>255</v>
      </c>
      <c r="K178" s="309"/>
    </row>
    <row r="179" spans="2:11" ht="15" customHeight="1">
      <c r="B179" s="288"/>
      <c r="C179" s="268" t="s">
        <v>163</v>
      </c>
      <c r="D179" s="268"/>
      <c r="E179" s="268"/>
      <c r="F179" s="287" t="s">
        <v>3442</v>
      </c>
      <c r="G179" s="268"/>
      <c r="H179" s="268" t="s">
        <v>3407</v>
      </c>
      <c r="I179" s="268" t="s">
        <v>3444</v>
      </c>
      <c r="J179" s="268">
        <v>10</v>
      </c>
      <c r="K179" s="309"/>
    </row>
    <row r="180" spans="2:11" ht="15" customHeight="1">
      <c r="B180" s="288"/>
      <c r="C180" s="268" t="s">
        <v>164</v>
      </c>
      <c r="D180" s="268"/>
      <c r="E180" s="268"/>
      <c r="F180" s="287" t="s">
        <v>3442</v>
      </c>
      <c r="G180" s="268"/>
      <c r="H180" s="268" t="s">
        <v>3515</v>
      </c>
      <c r="I180" s="268" t="s">
        <v>3476</v>
      </c>
      <c r="J180" s="268"/>
      <c r="K180" s="309"/>
    </row>
    <row r="181" spans="2:11" ht="15" customHeight="1">
      <c r="B181" s="288"/>
      <c r="C181" s="268" t="s">
        <v>3516</v>
      </c>
      <c r="D181" s="268"/>
      <c r="E181" s="268"/>
      <c r="F181" s="287" t="s">
        <v>3442</v>
      </c>
      <c r="G181" s="268"/>
      <c r="H181" s="268" t="s">
        <v>3517</v>
      </c>
      <c r="I181" s="268" t="s">
        <v>3476</v>
      </c>
      <c r="J181" s="268"/>
      <c r="K181" s="309"/>
    </row>
    <row r="182" spans="2:11" ht="15" customHeight="1">
      <c r="B182" s="288"/>
      <c r="C182" s="268" t="s">
        <v>3505</v>
      </c>
      <c r="D182" s="268"/>
      <c r="E182" s="268"/>
      <c r="F182" s="287" t="s">
        <v>3442</v>
      </c>
      <c r="G182" s="268"/>
      <c r="H182" s="268" t="s">
        <v>3518</v>
      </c>
      <c r="I182" s="268" t="s">
        <v>3476</v>
      </c>
      <c r="J182" s="268"/>
      <c r="K182" s="309"/>
    </row>
    <row r="183" spans="2:11" ht="15" customHeight="1">
      <c r="B183" s="288"/>
      <c r="C183" s="268" t="s">
        <v>166</v>
      </c>
      <c r="D183" s="268"/>
      <c r="E183" s="268"/>
      <c r="F183" s="287" t="s">
        <v>3448</v>
      </c>
      <c r="G183" s="268"/>
      <c r="H183" s="268" t="s">
        <v>3519</v>
      </c>
      <c r="I183" s="268" t="s">
        <v>3444</v>
      </c>
      <c r="J183" s="268">
        <v>50</v>
      </c>
      <c r="K183" s="309"/>
    </row>
    <row r="184" spans="2:11" ht="15" customHeight="1">
      <c r="B184" s="288"/>
      <c r="C184" s="268" t="s">
        <v>3520</v>
      </c>
      <c r="D184" s="268"/>
      <c r="E184" s="268"/>
      <c r="F184" s="287" t="s">
        <v>3448</v>
      </c>
      <c r="G184" s="268"/>
      <c r="H184" s="268" t="s">
        <v>3521</v>
      </c>
      <c r="I184" s="268" t="s">
        <v>3522</v>
      </c>
      <c r="J184" s="268"/>
      <c r="K184" s="309"/>
    </row>
    <row r="185" spans="2:11" ht="15" customHeight="1">
      <c r="B185" s="288"/>
      <c r="C185" s="268" t="s">
        <v>3523</v>
      </c>
      <c r="D185" s="268"/>
      <c r="E185" s="268"/>
      <c r="F185" s="287" t="s">
        <v>3448</v>
      </c>
      <c r="G185" s="268"/>
      <c r="H185" s="268" t="s">
        <v>3524</v>
      </c>
      <c r="I185" s="268" t="s">
        <v>3522</v>
      </c>
      <c r="J185" s="268"/>
      <c r="K185" s="309"/>
    </row>
    <row r="186" spans="2:11" ht="15" customHeight="1">
      <c r="B186" s="288"/>
      <c r="C186" s="268" t="s">
        <v>3525</v>
      </c>
      <c r="D186" s="268"/>
      <c r="E186" s="268"/>
      <c r="F186" s="287" t="s">
        <v>3448</v>
      </c>
      <c r="G186" s="268"/>
      <c r="H186" s="268" t="s">
        <v>3526</v>
      </c>
      <c r="I186" s="268" t="s">
        <v>3522</v>
      </c>
      <c r="J186" s="268"/>
      <c r="K186" s="309"/>
    </row>
    <row r="187" spans="2:11" ht="15" customHeight="1">
      <c r="B187" s="288"/>
      <c r="C187" s="321" t="s">
        <v>3527</v>
      </c>
      <c r="D187" s="268"/>
      <c r="E187" s="268"/>
      <c r="F187" s="287" t="s">
        <v>3448</v>
      </c>
      <c r="G187" s="268"/>
      <c r="H187" s="268" t="s">
        <v>3528</v>
      </c>
      <c r="I187" s="268" t="s">
        <v>3529</v>
      </c>
      <c r="J187" s="322" t="s">
        <v>3530</v>
      </c>
      <c r="K187" s="309"/>
    </row>
    <row r="188" spans="2:11" ht="15" customHeight="1">
      <c r="B188" s="288"/>
      <c r="C188" s="273" t="s">
        <v>51</v>
      </c>
      <c r="D188" s="268"/>
      <c r="E188" s="268"/>
      <c r="F188" s="287" t="s">
        <v>3442</v>
      </c>
      <c r="G188" s="268"/>
      <c r="H188" s="264" t="s">
        <v>3531</v>
      </c>
      <c r="I188" s="268" t="s">
        <v>3532</v>
      </c>
      <c r="J188" s="268"/>
      <c r="K188" s="309"/>
    </row>
    <row r="189" spans="2:11" ht="15" customHeight="1">
      <c r="B189" s="288"/>
      <c r="C189" s="273" t="s">
        <v>3533</v>
      </c>
      <c r="D189" s="268"/>
      <c r="E189" s="268"/>
      <c r="F189" s="287" t="s">
        <v>3442</v>
      </c>
      <c r="G189" s="268"/>
      <c r="H189" s="268" t="s">
        <v>3534</v>
      </c>
      <c r="I189" s="268" t="s">
        <v>3476</v>
      </c>
      <c r="J189" s="268"/>
      <c r="K189" s="309"/>
    </row>
    <row r="190" spans="2:11" ht="15" customHeight="1">
      <c r="B190" s="288"/>
      <c r="C190" s="273" t="s">
        <v>3535</v>
      </c>
      <c r="D190" s="268"/>
      <c r="E190" s="268"/>
      <c r="F190" s="287" t="s">
        <v>3442</v>
      </c>
      <c r="G190" s="268"/>
      <c r="H190" s="268" t="s">
        <v>3536</v>
      </c>
      <c r="I190" s="268" t="s">
        <v>3476</v>
      </c>
      <c r="J190" s="268"/>
      <c r="K190" s="309"/>
    </row>
    <row r="191" spans="2:11" ht="15" customHeight="1">
      <c r="B191" s="288"/>
      <c r="C191" s="273" t="s">
        <v>3537</v>
      </c>
      <c r="D191" s="268"/>
      <c r="E191" s="268"/>
      <c r="F191" s="287" t="s">
        <v>3448</v>
      </c>
      <c r="G191" s="268"/>
      <c r="H191" s="268" t="s">
        <v>3538</v>
      </c>
      <c r="I191" s="268" t="s">
        <v>3476</v>
      </c>
      <c r="J191" s="268"/>
      <c r="K191" s="309"/>
    </row>
    <row r="192" spans="2:11" ht="15" customHeight="1">
      <c r="B192" s="315"/>
      <c r="C192" s="323"/>
      <c r="D192" s="297"/>
      <c r="E192" s="297"/>
      <c r="F192" s="297"/>
      <c r="G192" s="297"/>
      <c r="H192" s="297"/>
      <c r="I192" s="297"/>
      <c r="J192" s="297"/>
      <c r="K192" s="316"/>
    </row>
    <row r="193" spans="2:11" ht="18.75" customHeight="1">
      <c r="B193" s="264"/>
      <c r="C193" s="268"/>
      <c r="D193" s="268"/>
      <c r="E193" s="268"/>
      <c r="F193" s="287"/>
      <c r="G193" s="268"/>
      <c r="H193" s="268"/>
      <c r="I193" s="268"/>
      <c r="J193" s="268"/>
      <c r="K193" s="264"/>
    </row>
    <row r="194" spans="2:11" ht="18.75" customHeight="1">
      <c r="B194" s="264"/>
      <c r="C194" s="268"/>
      <c r="D194" s="268"/>
      <c r="E194" s="268"/>
      <c r="F194" s="287"/>
      <c r="G194" s="268"/>
      <c r="H194" s="268"/>
      <c r="I194" s="268"/>
      <c r="J194" s="268"/>
      <c r="K194" s="264"/>
    </row>
    <row r="195" spans="2:11" ht="18.75" customHeight="1">
      <c r="B195" s="274"/>
      <c r="C195" s="274"/>
      <c r="D195" s="274"/>
      <c r="E195" s="274"/>
      <c r="F195" s="274"/>
      <c r="G195" s="274"/>
      <c r="H195" s="274"/>
      <c r="I195" s="274"/>
      <c r="J195" s="274"/>
      <c r="K195" s="274"/>
    </row>
    <row r="196" spans="2:11">
      <c r="B196" s="256"/>
      <c r="C196" s="257"/>
      <c r="D196" s="257"/>
      <c r="E196" s="257"/>
      <c r="F196" s="257"/>
      <c r="G196" s="257"/>
      <c r="H196" s="257"/>
      <c r="I196" s="257"/>
      <c r="J196" s="257"/>
      <c r="K196" s="258"/>
    </row>
    <row r="197" spans="2:11" ht="21">
      <c r="B197" s="259"/>
      <c r="C197" s="380" t="s">
        <v>3539</v>
      </c>
      <c r="D197" s="380"/>
      <c r="E197" s="380"/>
      <c r="F197" s="380"/>
      <c r="G197" s="380"/>
      <c r="H197" s="380"/>
      <c r="I197" s="380"/>
      <c r="J197" s="380"/>
      <c r="K197" s="260"/>
    </row>
    <row r="198" spans="2:11" ht="25.5" customHeight="1">
      <c r="B198" s="259"/>
      <c r="C198" s="324" t="s">
        <v>3540</v>
      </c>
      <c r="D198" s="324"/>
      <c r="E198" s="324"/>
      <c r="F198" s="324" t="s">
        <v>3541</v>
      </c>
      <c r="G198" s="325"/>
      <c r="H198" s="385" t="s">
        <v>3542</v>
      </c>
      <c r="I198" s="385"/>
      <c r="J198" s="385"/>
      <c r="K198" s="260"/>
    </row>
    <row r="199" spans="2:11" ht="5.25" customHeight="1">
      <c r="B199" s="288"/>
      <c r="C199" s="285"/>
      <c r="D199" s="285"/>
      <c r="E199" s="285"/>
      <c r="F199" s="285"/>
      <c r="G199" s="268"/>
      <c r="H199" s="285"/>
      <c r="I199" s="285"/>
      <c r="J199" s="285"/>
      <c r="K199" s="309"/>
    </row>
    <row r="200" spans="2:11" ht="15" customHeight="1">
      <c r="B200" s="288"/>
      <c r="C200" s="268" t="s">
        <v>3532</v>
      </c>
      <c r="D200" s="268"/>
      <c r="E200" s="268"/>
      <c r="F200" s="287" t="s">
        <v>52</v>
      </c>
      <c r="G200" s="268"/>
      <c r="H200" s="382" t="s">
        <v>3543</v>
      </c>
      <c r="I200" s="382"/>
      <c r="J200" s="382"/>
      <c r="K200" s="309"/>
    </row>
    <row r="201" spans="2:11" ht="15" customHeight="1">
      <c r="B201" s="288"/>
      <c r="C201" s="294"/>
      <c r="D201" s="268"/>
      <c r="E201" s="268"/>
      <c r="F201" s="287" t="s">
        <v>53</v>
      </c>
      <c r="G201" s="268"/>
      <c r="H201" s="382" t="s">
        <v>3544</v>
      </c>
      <c r="I201" s="382"/>
      <c r="J201" s="382"/>
      <c r="K201" s="309"/>
    </row>
    <row r="202" spans="2:11" ht="15" customHeight="1">
      <c r="B202" s="288"/>
      <c r="C202" s="294"/>
      <c r="D202" s="268"/>
      <c r="E202" s="268"/>
      <c r="F202" s="287" t="s">
        <v>56</v>
      </c>
      <c r="G202" s="268"/>
      <c r="H202" s="382" t="s">
        <v>3545</v>
      </c>
      <c r="I202" s="382"/>
      <c r="J202" s="382"/>
      <c r="K202" s="309"/>
    </row>
    <row r="203" spans="2:11" ht="15" customHeight="1">
      <c r="B203" s="288"/>
      <c r="C203" s="268"/>
      <c r="D203" s="268"/>
      <c r="E203" s="268"/>
      <c r="F203" s="287" t="s">
        <v>54</v>
      </c>
      <c r="G203" s="268"/>
      <c r="H203" s="382" t="s">
        <v>3546</v>
      </c>
      <c r="I203" s="382"/>
      <c r="J203" s="382"/>
      <c r="K203" s="309"/>
    </row>
    <row r="204" spans="2:11" ht="15" customHeight="1">
      <c r="B204" s="288"/>
      <c r="C204" s="268"/>
      <c r="D204" s="268"/>
      <c r="E204" s="268"/>
      <c r="F204" s="287" t="s">
        <v>55</v>
      </c>
      <c r="G204" s="268"/>
      <c r="H204" s="382" t="s">
        <v>3547</v>
      </c>
      <c r="I204" s="382"/>
      <c r="J204" s="382"/>
      <c r="K204" s="309"/>
    </row>
    <row r="205" spans="2:11" ht="15" customHeight="1">
      <c r="B205" s="288"/>
      <c r="C205" s="268"/>
      <c r="D205" s="268"/>
      <c r="E205" s="268"/>
      <c r="F205" s="287"/>
      <c r="G205" s="268"/>
      <c r="H205" s="268"/>
      <c r="I205" s="268"/>
      <c r="J205" s="268"/>
      <c r="K205" s="309"/>
    </row>
    <row r="206" spans="2:11" ht="15" customHeight="1">
      <c r="B206" s="288"/>
      <c r="C206" s="268" t="s">
        <v>3488</v>
      </c>
      <c r="D206" s="268"/>
      <c r="E206" s="268"/>
      <c r="F206" s="287" t="s">
        <v>88</v>
      </c>
      <c r="G206" s="268"/>
      <c r="H206" s="382" t="s">
        <v>3548</v>
      </c>
      <c r="I206" s="382"/>
      <c r="J206" s="382"/>
      <c r="K206" s="309"/>
    </row>
    <row r="207" spans="2:11" ht="15" customHeight="1">
      <c r="B207" s="288"/>
      <c r="C207" s="294"/>
      <c r="D207" s="268"/>
      <c r="E207" s="268"/>
      <c r="F207" s="287" t="s">
        <v>3386</v>
      </c>
      <c r="G207" s="268"/>
      <c r="H207" s="382" t="s">
        <v>3387</v>
      </c>
      <c r="I207" s="382"/>
      <c r="J207" s="382"/>
      <c r="K207" s="309"/>
    </row>
    <row r="208" spans="2:11" ht="15" customHeight="1">
      <c r="B208" s="288"/>
      <c r="C208" s="268"/>
      <c r="D208" s="268"/>
      <c r="E208" s="268"/>
      <c r="F208" s="287" t="s">
        <v>3384</v>
      </c>
      <c r="G208" s="268"/>
      <c r="H208" s="382" t="s">
        <v>3549</v>
      </c>
      <c r="I208" s="382"/>
      <c r="J208" s="382"/>
      <c r="K208" s="309"/>
    </row>
    <row r="209" spans="2:11" ht="15" customHeight="1">
      <c r="B209" s="326"/>
      <c r="C209" s="294"/>
      <c r="D209" s="294"/>
      <c r="E209" s="294"/>
      <c r="F209" s="287" t="s">
        <v>3388</v>
      </c>
      <c r="G209" s="273"/>
      <c r="H209" s="386" t="s">
        <v>3389</v>
      </c>
      <c r="I209" s="386"/>
      <c r="J209" s="386"/>
      <c r="K209" s="327"/>
    </row>
    <row r="210" spans="2:11" ht="15" customHeight="1">
      <c r="B210" s="326"/>
      <c r="C210" s="294"/>
      <c r="D210" s="294"/>
      <c r="E210" s="294"/>
      <c r="F210" s="287" t="s">
        <v>3390</v>
      </c>
      <c r="G210" s="273"/>
      <c r="H210" s="386" t="s">
        <v>3550</v>
      </c>
      <c r="I210" s="386"/>
      <c r="J210" s="386"/>
      <c r="K210" s="327"/>
    </row>
    <row r="211" spans="2:11" ht="15" customHeight="1">
      <c r="B211" s="326"/>
      <c r="C211" s="294"/>
      <c r="D211" s="294"/>
      <c r="E211" s="294"/>
      <c r="F211" s="328"/>
      <c r="G211" s="273"/>
      <c r="H211" s="329"/>
      <c r="I211" s="329"/>
      <c r="J211" s="329"/>
      <c r="K211" s="327"/>
    </row>
    <row r="212" spans="2:11" ht="15" customHeight="1">
      <c r="B212" s="326"/>
      <c r="C212" s="268" t="s">
        <v>3512</v>
      </c>
      <c r="D212" s="294"/>
      <c r="E212" s="294"/>
      <c r="F212" s="287">
        <v>1</v>
      </c>
      <c r="G212" s="273"/>
      <c r="H212" s="386" t="s">
        <v>3551</v>
      </c>
      <c r="I212" s="386"/>
      <c r="J212" s="386"/>
      <c r="K212" s="327"/>
    </row>
    <row r="213" spans="2:11" ht="15" customHeight="1">
      <c r="B213" s="326"/>
      <c r="C213" s="294"/>
      <c r="D213" s="294"/>
      <c r="E213" s="294"/>
      <c r="F213" s="287">
        <v>2</v>
      </c>
      <c r="G213" s="273"/>
      <c r="H213" s="386" t="s">
        <v>3552</v>
      </c>
      <c r="I213" s="386"/>
      <c r="J213" s="386"/>
      <c r="K213" s="327"/>
    </row>
    <row r="214" spans="2:11" ht="15" customHeight="1">
      <c r="B214" s="326"/>
      <c r="C214" s="294"/>
      <c r="D214" s="294"/>
      <c r="E214" s="294"/>
      <c r="F214" s="287">
        <v>3</v>
      </c>
      <c r="G214" s="273"/>
      <c r="H214" s="386" t="s">
        <v>3553</v>
      </c>
      <c r="I214" s="386"/>
      <c r="J214" s="386"/>
      <c r="K214" s="327"/>
    </row>
    <row r="215" spans="2:11" ht="15" customHeight="1">
      <c r="B215" s="326"/>
      <c r="C215" s="294"/>
      <c r="D215" s="294"/>
      <c r="E215" s="294"/>
      <c r="F215" s="287">
        <v>4</v>
      </c>
      <c r="G215" s="273"/>
      <c r="H215" s="386" t="s">
        <v>3554</v>
      </c>
      <c r="I215" s="386"/>
      <c r="J215" s="386"/>
      <c r="K215" s="327"/>
    </row>
    <row r="216" spans="2:11" ht="12.75" customHeight="1">
      <c r="B216" s="330"/>
      <c r="C216" s="331"/>
      <c r="D216" s="331"/>
      <c r="E216" s="331"/>
      <c r="F216" s="331"/>
      <c r="G216" s="331"/>
      <c r="H216" s="331"/>
      <c r="I216" s="331"/>
      <c r="J216" s="331"/>
      <c r="K216" s="332"/>
    </row>
  </sheetData>
  <sheetProtection algorithmName="SHA-512" hashValue="l8dlHqVTQWcZVfyGRlWKD/W1o0VBYTNj+kXPbFLXXbYb2i1LSogpAXedUfwVpjUK9f8eUehGkOCCKDncwFRRhQ==" saltValue="UI/LGwX5yle+BGdxF8HB7g==" spinCount="100000" sheet="1" objects="1" scenarios="1" formatCells="0" formatColumns="0" formatRows="0" sort="0" autoFilter="0"/>
  <mergeCells count="77">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33:J33"/>
    <mergeCell ref="G34:J34"/>
    <mergeCell ref="G35:J35"/>
    <mergeCell ref="D49:J49"/>
    <mergeCell ref="E48:J48"/>
    <mergeCell ref="G36:J36"/>
    <mergeCell ref="G37:J37"/>
    <mergeCell ref="D31:J31"/>
    <mergeCell ref="C24:J24"/>
    <mergeCell ref="D32:J32"/>
    <mergeCell ref="F18:J18"/>
    <mergeCell ref="F21:J21"/>
    <mergeCell ref="C23:J23"/>
    <mergeCell ref="D25:J25"/>
    <mergeCell ref="D26:J26"/>
    <mergeCell ref="D28:J28"/>
    <mergeCell ref="D29:J29"/>
    <mergeCell ref="F19:J19"/>
    <mergeCell ref="F20:J20"/>
    <mergeCell ref="D14:J14"/>
    <mergeCell ref="D15:J15"/>
    <mergeCell ref="F16:J16"/>
    <mergeCell ref="F17:J17"/>
    <mergeCell ref="C9:J9"/>
    <mergeCell ref="D10:J10"/>
    <mergeCell ref="D13:J13"/>
    <mergeCell ref="C3:J3"/>
    <mergeCell ref="C4:J4"/>
    <mergeCell ref="C6:J6"/>
    <mergeCell ref="C7:J7"/>
    <mergeCell ref="D11:J11"/>
  </mergeCells>
  <pageMargins left="0.59027779999999996" right="0.59027779999999996" top="0.59027779999999996" bottom="0.59027779999999996" header="0" footer="0"/>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94"/>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90</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127</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21</v>
      </c>
      <c r="G11" s="41"/>
      <c r="H11" s="41"/>
      <c r="I11" s="118" t="s">
        <v>22</v>
      </c>
      <c r="J11" s="33" t="s">
        <v>23</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21.75" customHeight="1">
      <c r="B13" s="40"/>
      <c r="C13" s="41"/>
      <c r="D13" s="32" t="s">
        <v>28</v>
      </c>
      <c r="E13" s="41"/>
      <c r="F13" s="37" t="s">
        <v>29</v>
      </c>
      <c r="G13" s="41"/>
      <c r="H13" s="41"/>
      <c r="I13" s="120" t="s">
        <v>30</v>
      </c>
      <c r="J13" s="37" t="s">
        <v>128</v>
      </c>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ROUND(J102,2)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ROUND(SUM(BE102:BE393), 2)</f>
        <v>0</v>
      </c>
      <c r="G30" s="41"/>
      <c r="H30" s="41"/>
      <c r="I30" s="131">
        <v>0.21</v>
      </c>
      <c r="J30" s="130">
        <f>ROUND(ROUND((SUM(BE102:BE393)), 2)*I30, 2)</f>
        <v>0</v>
      </c>
      <c r="K30" s="44"/>
    </row>
    <row r="31" spans="2:11" s="1" customFormat="1" ht="14.45" customHeight="1">
      <c r="B31" s="40"/>
      <c r="C31" s="41"/>
      <c r="D31" s="41"/>
      <c r="E31" s="48" t="s">
        <v>53</v>
      </c>
      <c r="F31" s="130">
        <f>ROUND(SUM(BF102:BF393), 2)</f>
        <v>0</v>
      </c>
      <c r="G31" s="41"/>
      <c r="H31" s="41"/>
      <c r="I31" s="131">
        <v>0.15</v>
      </c>
      <c r="J31" s="130">
        <f>ROUND(ROUND((SUM(BF102:BF393)), 2)*I31, 2)</f>
        <v>0</v>
      </c>
      <c r="K31" s="44"/>
    </row>
    <row r="32" spans="2:11" s="1" customFormat="1" ht="14.45" hidden="1" customHeight="1">
      <c r="B32" s="40"/>
      <c r="C32" s="41"/>
      <c r="D32" s="41"/>
      <c r="E32" s="48" t="s">
        <v>54</v>
      </c>
      <c r="F32" s="130">
        <f>ROUND(SUM(BG102:BG393), 2)</f>
        <v>0</v>
      </c>
      <c r="G32" s="41"/>
      <c r="H32" s="41"/>
      <c r="I32" s="131">
        <v>0.21</v>
      </c>
      <c r="J32" s="130">
        <v>0</v>
      </c>
      <c r="K32" s="44"/>
    </row>
    <row r="33" spans="2:11" s="1" customFormat="1" ht="14.45" hidden="1" customHeight="1">
      <c r="B33" s="40"/>
      <c r="C33" s="41"/>
      <c r="D33" s="41"/>
      <c r="E33" s="48" t="s">
        <v>55</v>
      </c>
      <c r="F33" s="130">
        <f>ROUND(SUM(BH102:BH393), 2)</f>
        <v>0</v>
      </c>
      <c r="G33" s="41"/>
      <c r="H33" s="41"/>
      <c r="I33" s="131">
        <v>0.15</v>
      </c>
      <c r="J33" s="130">
        <v>0</v>
      </c>
      <c r="K33" s="44"/>
    </row>
    <row r="34" spans="2:11" s="1" customFormat="1" ht="14.45" hidden="1" customHeight="1">
      <c r="B34" s="40"/>
      <c r="C34" s="41"/>
      <c r="D34" s="41"/>
      <c r="E34" s="48" t="s">
        <v>56</v>
      </c>
      <c r="F34" s="130">
        <f>ROUND(SUM(BI102:BI393),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D.0 - Bourací práce</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J102</f>
        <v>0</v>
      </c>
      <c r="K56" s="44"/>
      <c r="AU56" s="22" t="s">
        <v>133</v>
      </c>
    </row>
    <row r="57" spans="2:47" s="7" customFormat="1" ht="24.95" customHeight="1">
      <c r="B57" s="149"/>
      <c r="C57" s="150"/>
      <c r="D57" s="151" t="s">
        <v>134</v>
      </c>
      <c r="E57" s="152"/>
      <c r="F57" s="152"/>
      <c r="G57" s="152"/>
      <c r="H57" s="152"/>
      <c r="I57" s="153"/>
      <c r="J57" s="154">
        <f>J103</f>
        <v>0</v>
      </c>
      <c r="K57" s="155"/>
    </row>
    <row r="58" spans="2:47" s="8" customFormat="1" ht="19.899999999999999" customHeight="1">
      <c r="B58" s="156"/>
      <c r="C58" s="157"/>
      <c r="D58" s="158" t="s">
        <v>135</v>
      </c>
      <c r="E58" s="159"/>
      <c r="F58" s="159"/>
      <c r="G58" s="159"/>
      <c r="H58" s="159"/>
      <c r="I58" s="160"/>
      <c r="J58" s="161">
        <f>J104</f>
        <v>0</v>
      </c>
      <c r="K58" s="162"/>
    </row>
    <row r="59" spans="2:47" s="8" customFormat="1" ht="19.899999999999999" customHeight="1">
      <c r="B59" s="156"/>
      <c r="C59" s="157"/>
      <c r="D59" s="158" t="s">
        <v>136</v>
      </c>
      <c r="E59" s="159"/>
      <c r="F59" s="159"/>
      <c r="G59" s="159"/>
      <c r="H59" s="159"/>
      <c r="I59" s="160"/>
      <c r="J59" s="161">
        <f>J119</f>
        <v>0</v>
      </c>
      <c r="K59" s="162"/>
    </row>
    <row r="60" spans="2:47" s="8" customFormat="1" ht="19.899999999999999" customHeight="1">
      <c r="B60" s="156"/>
      <c r="C60" s="157"/>
      <c r="D60" s="158" t="s">
        <v>137</v>
      </c>
      <c r="E60" s="159"/>
      <c r="F60" s="159"/>
      <c r="G60" s="159"/>
      <c r="H60" s="159"/>
      <c r="I60" s="160"/>
      <c r="J60" s="161">
        <f>J123</f>
        <v>0</v>
      </c>
      <c r="K60" s="162"/>
    </row>
    <row r="61" spans="2:47" s="8" customFormat="1" ht="19.899999999999999" customHeight="1">
      <c r="B61" s="156"/>
      <c r="C61" s="157"/>
      <c r="D61" s="158" t="s">
        <v>138</v>
      </c>
      <c r="E61" s="159"/>
      <c r="F61" s="159"/>
      <c r="G61" s="159"/>
      <c r="H61" s="159"/>
      <c r="I61" s="160"/>
      <c r="J61" s="161">
        <f>J131</f>
        <v>0</v>
      </c>
      <c r="K61" s="162"/>
    </row>
    <row r="62" spans="2:47" s="8" customFormat="1" ht="19.899999999999999" customHeight="1">
      <c r="B62" s="156"/>
      <c r="C62" s="157"/>
      <c r="D62" s="158" t="s">
        <v>139</v>
      </c>
      <c r="E62" s="159"/>
      <c r="F62" s="159"/>
      <c r="G62" s="159"/>
      <c r="H62" s="159"/>
      <c r="I62" s="160"/>
      <c r="J62" s="161">
        <f>J207</f>
        <v>0</v>
      </c>
      <c r="K62" s="162"/>
    </row>
    <row r="63" spans="2:47" s="8" customFormat="1" ht="19.899999999999999" customHeight="1">
      <c r="B63" s="156"/>
      <c r="C63" s="157"/>
      <c r="D63" s="158" t="s">
        <v>140</v>
      </c>
      <c r="E63" s="159"/>
      <c r="F63" s="159"/>
      <c r="G63" s="159"/>
      <c r="H63" s="159"/>
      <c r="I63" s="160"/>
      <c r="J63" s="161">
        <f>J232</f>
        <v>0</v>
      </c>
      <c r="K63" s="162"/>
    </row>
    <row r="64" spans="2:47" s="7" customFormat="1" ht="24.95" customHeight="1">
      <c r="B64" s="149"/>
      <c r="C64" s="150"/>
      <c r="D64" s="151" t="s">
        <v>141</v>
      </c>
      <c r="E64" s="152"/>
      <c r="F64" s="152"/>
      <c r="G64" s="152"/>
      <c r="H64" s="152"/>
      <c r="I64" s="153"/>
      <c r="J64" s="154">
        <f>J235</f>
        <v>0</v>
      </c>
      <c r="K64" s="155"/>
    </row>
    <row r="65" spans="2:11" s="8" customFormat="1" ht="19.899999999999999" customHeight="1">
      <c r="B65" s="156"/>
      <c r="C65" s="157"/>
      <c r="D65" s="158" t="s">
        <v>142</v>
      </c>
      <c r="E65" s="159"/>
      <c r="F65" s="159"/>
      <c r="G65" s="159"/>
      <c r="H65" s="159"/>
      <c r="I65" s="160"/>
      <c r="J65" s="161">
        <f>J236</f>
        <v>0</v>
      </c>
      <c r="K65" s="162"/>
    </row>
    <row r="66" spans="2:11" s="8" customFormat="1" ht="19.899999999999999" customHeight="1">
      <c r="B66" s="156"/>
      <c r="C66" s="157"/>
      <c r="D66" s="158" t="s">
        <v>143</v>
      </c>
      <c r="E66" s="159"/>
      <c r="F66" s="159"/>
      <c r="G66" s="159"/>
      <c r="H66" s="159"/>
      <c r="I66" s="160"/>
      <c r="J66" s="161">
        <f>J244</f>
        <v>0</v>
      </c>
      <c r="K66" s="162"/>
    </row>
    <row r="67" spans="2:11" s="8" customFormat="1" ht="19.899999999999999" customHeight="1">
      <c r="B67" s="156"/>
      <c r="C67" s="157"/>
      <c r="D67" s="158" t="s">
        <v>144</v>
      </c>
      <c r="E67" s="159"/>
      <c r="F67" s="159"/>
      <c r="G67" s="159"/>
      <c r="H67" s="159"/>
      <c r="I67" s="160"/>
      <c r="J67" s="161">
        <f>J254</f>
        <v>0</v>
      </c>
      <c r="K67" s="162"/>
    </row>
    <row r="68" spans="2:11" s="8" customFormat="1" ht="19.899999999999999" customHeight="1">
      <c r="B68" s="156"/>
      <c r="C68" s="157"/>
      <c r="D68" s="158" t="s">
        <v>145</v>
      </c>
      <c r="E68" s="159"/>
      <c r="F68" s="159"/>
      <c r="G68" s="159"/>
      <c r="H68" s="159"/>
      <c r="I68" s="160"/>
      <c r="J68" s="161">
        <f>J260</f>
        <v>0</v>
      </c>
      <c r="K68" s="162"/>
    </row>
    <row r="69" spans="2:11" s="8" customFormat="1" ht="19.899999999999999" customHeight="1">
      <c r="B69" s="156"/>
      <c r="C69" s="157"/>
      <c r="D69" s="158" t="s">
        <v>146</v>
      </c>
      <c r="E69" s="159"/>
      <c r="F69" s="159"/>
      <c r="G69" s="159"/>
      <c r="H69" s="159"/>
      <c r="I69" s="160"/>
      <c r="J69" s="161">
        <f>J271</f>
        <v>0</v>
      </c>
      <c r="K69" s="162"/>
    </row>
    <row r="70" spans="2:11" s="8" customFormat="1" ht="19.899999999999999" customHeight="1">
      <c r="B70" s="156"/>
      <c r="C70" s="157"/>
      <c r="D70" s="158" t="s">
        <v>147</v>
      </c>
      <c r="E70" s="159"/>
      <c r="F70" s="159"/>
      <c r="G70" s="159"/>
      <c r="H70" s="159"/>
      <c r="I70" s="160"/>
      <c r="J70" s="161">
        <f>J278</f>
        <v>0</v>
      </c>
      <c r="K70" s="162"/>
    </row>
    <row r="71" spans="2:11" s="8" customFormat="1" ht="19.899999999999999" customHeight="1">
      <c r="B71" s="156"/>
      <c r="C71" s="157"/>
      <c r="D71" s="158" t="s">
        <v>148</v>
      </c>
      <c r="E71" s="159"/>
      <c r="F71" s="159"/>
      <c r="G71" s="159"/>
      <c r="H71" s="159"/>
      <c r="I71" s="160"/>
      <c r="J71" s="161">
        <f>J280</f>
        <v>0</v>
      </c>
      <c r="K71" s="162"/>
    </row>
    <row r="72" spans="2:11" s="8" customFormat="1" ht="19.899999999999999" customHeight="1">
      <c r="B72" s="156"/>
      <c r="C72" s="157"/>
      <c r="D72" s="158" t="s">
        <v>149</v>
      </c>
      <c r="E72" s="159"/>
      <c r="F72" s="159"/>
      <c r="G72" s="159"/>
      <c r="H72" s="159"/>
      <c r="I72" s="160"/>
      <c r="J72" s="161">
        <f>J306</f>
        <v>0</v>
      </c>
      <c r="K72" s="162"/>
    </row>
    <row r="73" spans="2:11" s="8" customFormat="1" ht="19.899999999999999" customHeight="1">
      <c r="B73" s="156"/>
      <c r="C73" s="157"/>
      <c r="D73" s="158" t="s">
        <v>150</v>
      </c>
      <c r="E73" s="159"/>
      <c r="F73" s="159"/>
      <c r="G73" s="159"/>
      <c r="H73" s="159"/>
      <c r="I73" s="160"/>
      <c r="J73" s="161">
        <f>J310</f>
        <v>0</v>
      </c>
      <c r="K73" s="162"/>
    </row>
    <row r="74" spans="2:11" s="8" customFormat="1" ht="19.899999999999999" customHeight="1">
      <c r="B74" s="156"/>
      <c r="C74" s="157"/>
      <c r="D74" s="158" t="s">
        <v>151</v>
      </c>
      <c r="E74" s="159"/>
      <c r="F74" s="159"/>
      <c r="G74" s="159"/>
      <c r="H74" s="159"/>
      <c r="I74" s="160"/>
      <c r="J74" s="161">
        <f>J314</f>
        <v>0</v>
      </c>
      <c r="K74" s="162"/>
    </row>
    <row r="75" spans="2:11" s="8" customFormat="1" ht="19.899999999999999" customHeight="1">
      <c r="B75" s="156"/>
      <c r="C75" s="157"/>
      <c r="D75" s="158" t="s">
        <v>152</v>
      </c>
      <c r="E75" s="159"/>
      <c r="F75" s="159"/>
      <c r="G75" s="159"/>
      <c r="H75" s="159"/>
      <c r="I75" s="160"/>
      <c r="J75" s="161">
        <f>J319</f>
        <v>0</v>
      </c>
      <c r="K75" s="162"/>
    </row>
    <row r="76" spans="2:11" s="8" customFormat="1" ht="19.899999999999999" customHeight="1">
      <c r="B76" s="156"/>
      <c r="C76" s="157"/>
      <c r="D76" s="158" t="s">
        <v>153</v>
      </c>
      <c r="E76" s="159"/>
      <c r="F76" s="159"/>
      <c r="G76" s="159"/>
      <c r="H76" s="159"/>
      <c r="I76" s="160"/>
      <c r="J76" s="161">
        <f>J322</f>
        <v>0</v>
      </c>
      <c r="K76" s="162"/>
    </row>
    <row r="77" spans="2:11" s="8" customFormat="1" ht="19.899999999999999" customHeight="1">
      <c r="B77" s="156"/>
      <c r="C77" s="157"/>
      <c r="D77" s="158" t="s">
        <v>154</v>
      </c>
      <c r="E77" s="159"/>
      <c r="F77" s="159"/>
      <c r="G77" s="159"/>
      <c r="H77" s="159"/>
      <c r="I77" s="160"/>
      <c r="J77" s="161">
        <f>J335</f>
        <v>0</v>
      </c>
      <c r="K77" s="162"/>
    </row>
    <row r="78" spans="2:11" s="8" customFormat="1" ht="19.899999999999999" customHeight="1">
      <c r="B78" s="156"/>
      <c r="C78" s="157"/>
      <c r="D78" s="158" t="s">
        <v>155</v>
      </c>
      <c r="E78" s="159"/>
      <c r="F78" s="159"/>
      <c r="G78" s="159"/>
      <c r="H78" s="159"/>
      <c r="I78" s="160"/>
      <c r="J78" s="161">
        <f>J340</f>
        <v>0</v>
      </c>
      <c r="K78" s="162"/>
    </row>
    <row r="79" spans="2:11" s="8" customFormat="1" ht="19.899999999999999" customHeight="1">
      <c r="B79" s="156"/>
      <c r="C79" s="157"/>
      <c r="D79" s="158" t="s">
        <v>156</v>
      </c>
      <c r="E79" s="159"/>
      <c r="F79" s="159"/>
      <c r="G79" s="159"/>
      <c r="H79" s="159"/>
      <c r="I79" s="160"/>
      <c r="J79" s="161">
        <f>J351</f>
        <v>0</v>
      </c>
      <c r="K79" s="162"/>
    </row>
    <row r="80" spans="2:11" s="8" customFormat="1" ht="19.899999999999999" customHeight="1">
      <c r="B80" s="156"/>
      <c r="C80" s="157"/>
      <c r="D80" s="158" t="s">
        <v>157</v>
      </c>
      <c r="E80" s="159"/>
      <c r="F80" s="159"/>
      <c r="G80" s="159"/>
      <c r="H80" s="159"/>
      <c r="I80" s="160"/>
      <c r="J80" s="161">
        <f>J381</f>
        <v>0</v>
      </c>
      <c r="K80" s="162"/>
    </row>
    <row r="81" spans="2:12" s="8" customFormat="1" ht="19.899999999999999" customHeight="1">
      <c r="B81" s="156"/>
      <c r="C81" s="157"/>
      <c r="D81" s="158" t="s">
        <v>158</v>
      </c>
      <c r="E81" s="159"/>
      <c r="F81" s="159"/>
      <c r="G81" s="159"/>
      <c r="H81" s="159"/>
      <c r="I81" s="160"/>
      <c r="J81" s="161">
        <f>J384</f>
        <v>0</v>
      </c>
      <c r="K81" s="162"/>
    </row>
    <row r="82" spans="2:12" s="8" customFormat="1" ht="19.899999999999999" customHeight="1">
      <c r="B82" s="156"/>
      <c r="C82" s="157"/>
      <c r="D82" s="158" t="s">
        <v>159</v>
      </c>
      <c r="E82" s="159"/>
      <c r="F82" s="159"/>
      <c r="G82" s="159"/>
      <c r="H82" s="159"/>
      <c r="I82" s="160"/>
      <c r="J82" s="161">
        <f>J390</f>
        <v>0</v>
      </c>
      <c r="K82" s="162"/>
    </row>
    <row r="83" spans="2:12" s="1" customFormat="1" ht="21.75" customHeight="1">
      <c r="B83" s="40"/>
      <c r="C83" s="41"/>
      <c r="D83" s="41"/>
      <c r="E83" s="41"/>
      <c r="F83" s="41"/>
      <c r="G83" s="41"/>
      <c r="H83" s="41"/>
      <c r="I83" s="117"/>
      <c r="J83" s="41"/>
      <c r="K83" s="44"/>
    </row>
    <row r="84" spans="2:12" s="1" customFormat="1" ht="6.95" customHeight="1">
      <c r="B84" s="55"/>
      <c r="C84" s="56"/>
      <c r="D84" s="56"/>
      <c r="E84" s="56"/>
      <c r="F84" s="56"/>
      <c r="G84" s="56"/>
      <c r="H84" s="56"/>
      <c r="I84" s="139"/>
      <c r="J84" s="56"/>
      <c r="K84" s="57"/>
    </row>
    <row r="88" spans="2:12" s="1" customFormat="1" ht="6.95" customHeight="1">
      <c r="B88" s="58"/>
      <c r="C88" s="59"/>
      <c r="D88" s="59"/>
      <c r="E88" s="59"/>
      <c r="F88" s="59"/>
      <c r="G88" s="59"/>
      <c r="H88" s="59"/>
      <c r="I88" s="142"/>
      <c r="J88" s="59"/>
      <c r="K88" s="59"/>
      <c r="L88" s="60"/>
    </row>
    <row r="89" spans="2:12" s="1" customFormat="1" ht="36.950000000000003" customHeight="1">
      <c r="B89" s="40"/>
      <c r="C89" s="61" t="s">
        <v>160</v>
      </c>
      <c r="D89" s="62"/>
      <c r="E89" s="62"/>
      <c r="F89" s="62"/>
      <c r="G89" s="62"/>
      <c r="H89" s="62"/>
      <c r="I89" s="163"/>
      <c r="J89" s="62"/>
      <c r="K89" s="62"/>
      <c r="L89" s="60"/>
    </row>
    <row r="90" spans="2:12" s="1" customFormat="1" ht="6.95" customHeight="1">
      <c r="B90" s="40"/>
      <c r="C90" s="62"/>
      <c r="D90" s="62"/>
      <c r="E90" s="62"/>
      <c r="F90" s="62"/>
      <c r="G90" s="62"/>
      <c r="H90" s="62"/>
      <c r="I90" s="163"/>
      <c r="J90" s="62"/>
      <c r="K90" s="62"/>
      <c r="L90" s="60"/>
    </row>
    <row r="91" spans="2:12" s="1" customFormat="1" ht="14.45" customHeight="1">
      <c r="B91" s="40"/>
      <c r="C91" s="64" t="s">
        <v>18</v>
      </c>
      <c r="D91" s="62"/>
      <c r="E91" s="62"/>
      <c r="F91" s="62"/>
      <c r="G91" s="62"/>
      <c r="H91" s="62"/>
      <c r="I91" s="163"/>
      <c r="J91" s="62"/>
      <c r="K91" s="62"/>
      <c r="L91" s="60"/>
    </row>
    <row r="92" spans="2:12" s="1" customFormat="1" ht="22.5" customHeight="1">
      <c r="B92" s="40"/>
      <c r="C92" s="62"/>
      <c r="D92" s="62"/>
      <c r="E92" s="371" t="str">
        <f>E7</f>
        <v>COH KLATOVY - úpravy objektu č.p. 782/III</v>
      </c>
      <c r="F92" s="372"/>
      <c r="G92" s="372"/>
      <c r="H92" s="372"/>
      <c r="I92" s="163"/>
      <c r="J92" s="62"/>
      <c r="K92" s="62"/>
      <c r="L92" s="60"/>
    </row>
    <row r="93" spans="2:12" s="1" customFormat="1" ht="14.45" customHeight="1">
      <c r="B93" s="40"/>
      <c r="C93" s="64" t="s">
        <v>126</v>
      </c>
      <c r="D93" s="62"/>
      <c r="E93" s="62"/>
      <c r="F93" s="62"/>
      <c r="G93" s="62"/>
      <c r="H93" s="62"/>
      <c r="I93" s="163"/>
      <c r="J93" s="62"/>
      <c r="K93" s="62"/>
      <c r="L93" s="60"/>
    </row>
    <row r="94" spans="2:12" s="1" customFormat="1" ht="23.25" customHeight="1">
      <c r="B94" s="40"/>
      <c r="C94" s="62"/>
      <c r="D94" s="62"/>
      <c r="E94" s="339" t="str">
        <f>E9</f>
        <v>D.0 - Bourací práce</v>
      </c>
      <c r="F94" s="373"/>
      <c r="G94" s="373"/>
      <c r="H94" s="373"/>
      <c r="I94" s="163"/>
      <c r="J94" s="62"/>
      <c r="K94" s="62"/>
      <c r="L94" s="60"/>
    </row>
    <row r="95" spans="2:12" s="1" customFormat="1" ht="6.95" customHeight="1">
      <c r="B95" s="40"/>
      <c r="C95" s="62"/>
      <c r="D95" s="62"/>
      <c r="E95" s="62"/>
      <c r="F95" s="62"/>
      <c r="G95" s="62"/>
      <c r="H95" s="62"/>
      <c r="I95" s="163"/>
      <c r="J95" s="62"/>
      <c r="K95" s="62"/>
      <c r="L95" s="60"/>
    </row>
    <row r="96" spans="2:12" s="1" customFormat="1" ht="18" customHeight="1">
      <c r="B96" s="40"/>
      <c r="C96" s="64" t="s">
        <v>24</v>
      </c>
      <c r="D96" s="62"/>
      <c r="E96" s="62"/>
      <c r="F96" s="164" t="str">
        <f>F12</f>
        <v>Klatovy</v>
      </c>
      <c r="G96" s="62"/>
      <c r="H96" s="62"/>
      <c r="I96" s="165" t="s">
        <v>26</v>
      </c>
      <c r="J96" s="72" t="str">
        <f>IF(J12="","",J12)</f>
        <v>21.04.2017</v>
      </c>
      <c r="K96" s="62"/>
      <c r="L96" s="60"/>
    </row>
    <row r="97" spans="2:65" s="1" customFormat="1" ht="6.95" customHeight="1">
      <c r="B97" s="40"/>
      <c r="C97" s="62"/>
      <c r="D97" s="62"/>
      <c r="E97" s="62"/>
      <c r="F97" s="62"/>
      <c r="G97" s="62"/>
      <c r="H97" s="62"/>
      <c r="I97" s="163"/>
      <c r="J97" s="62"/>
      <c r="K97" s="62"/>
      <c r="L97" s="60"/>
    </row>
    <row r="98" spans="2:65" s="1" customFormat="1" ht="15">
      <c r="B98" s="40"/>
      <c r="C98" s="64" t="s">
        <v>32</v>
      </c>
      <c r="D98" s="62"/>
      <c r="E98" s="62"/>
      <c r="F98" s="164" t="str">
        <f>E15</f>
        <v>Město Klatovy, nám. Míru č.p.62/1, 339 01 Klatovy</v>
      </c>
      <c r="G98" s="62"/>
      <c r="H98" s="62"/>
      <c r="I98" s="165" t="s">
        <v>40</v>
      </c>
      <c r="J98" s="164" t="str">
        <f>E21</f>
        <v>AREA group s.r.o.</v>
      </c>
      <c r="K98" s="62"/>
      <c r="L98" s="60"/>
    </row>
    <row r="99" spans="2:65" s="1" customFormat="1" ht="14.45" customHeight="1">
      <c r="B99" s="40"/>
      <c r="C99" s="64" t="s">
        <v>38</v>
      </c>
      <c r="D99" s="62"/>
      <c r="E99" s="62"/>
      <c r="F99" s="164" t="str">
        <f>IF(E18="","",E18)</f>
        <v/>
      </c>
      <c r="G99" s="62"/>
      <c r="H99" s="62"/>
      <c r="I99" s="163"/>
      <c r="J99" s="62"/>
      <c r="K99" s="62"/>
      <c r="L99" s="60"/>
    </row>
    <row r="100" spans="2:65" s="1" customFormat="1" ht="10.35" customHeight="1">
      <c r="B100" s="40"/>
      <c r="C100" s="62"/>
      <c r="D100" s="62"/>
      <c r="E100" s="62"/>
      <c r="F100" s="62"/>
      <c r="G100" s="62"/>
      <c r="H100" s="62"/>
      <c r="I100" s="163"/>
      <c r="J100" s="62"/>
      <c r="K100" s="62"/>
      <c r="L100" s="60"/>
    </row>
    <row r="101" spans="2:65" s="9" customFormat="1" ht="29.25" customHeight="1">
      <c r="B101" s="166"/>
      <c r="C101" s="167" t="s">
        <v>161</v>
      </c>
      <c r="D101" s="168" t="s">
        <v>66</v>
      </c>
      <c r="E101" s="168" t="s">
        <v>62</v>
      </c>
      <c r="F101" s="168" t="s">
        <v>162</v>
      </c>
      <c r="G101" s="168" t="s">
        <v>163</v>
      </c>
      <c r="H101" s="168" t="s">
        <v>164</v>
      </c>
      <c r="I101" s="169" t="s">
        <v>165</v>
      </c>
      <c r="J101" s="168" t="s">
        <v>131</v>
      </c>
      <c r="K101" s="170" t="s">
        <v>166</v>
      </c>
      <c r="L101" s="171"/>
      <c r="M101" s="80" t="s">
        <v>167</v>
      </c>
      <c r="N101" s="81" t="s">
        <v>51</v>
      </c>
      <c r="O101" s="81" t="s">
        <v>168</v>
      </c>
      <c r="P101" s="81" t="s">
        <v>169</v>
      </c>
      <c r="Q101" s="81" t="s">
        <v>170</v>
      </c>
      <c r="R101" s="81" t="s">
        <v>171</v>
      </c>
      <c r="S101" s="81" t="s">
        <v>172</v>
      </c>
      <c r="T101" s="82" t="s">
        <v>173</v>
      </c>
    </row>
    <row r="102" spans="2:65" s="1" customFormat="1" ht="29.25" customHeight="1">
      <c r="B102" s="40"/>
      <c r="C102" s="86" t="s">
        <v>132</v>
      </c>
      <c r="D102" s="62"/>
      <c r="E102" s="62"/>
      <c r="F102" s="62"/>
      <c r="G102" s="62"/>
      <c r="H102" s="62"/>
      <c r="I102" s="163"/>
      <c r="J102" s="172">
        <f>BK102</f>
        <v>0</v>
      </c>
      <c r="K102" s="62"/>
      <c r="L102" s="60"/>
      <c r="M102" s="83"/>
      <c r="N102" s="84"/>
      <c r="O102" s="84"/>
      <c r="P102" s="173">
        <f>P103+P235</f>
        <v>0</v>
      </c>
      <c r="Q102" s="84"/>
      <c r="R102" s="173">
        <f>R103+R235</f>
        <v>17.462233179519998</v>
      </c>
      <c r="S102" s="84"/>
      <c r="T102" s="174">
        <f>T103+T235</f>
        <v>210.12128684999999</v>
      </c>
      <c r="AT102" s="22" t="s">
        <v>80</v>
      </c>
      <c r="AU102" s="22" t="s">
        <v>133</v>
      </c>
      <c r="BK102" s="175">
        <f>BK103+BK235</f>
        <v>0</v>
      </c>
    </row>
    <row r="103" spans="2:65" s="10" customFormat="1" ht="37.35" customHeight="1">
      <c r="B103" s="176"/>
      <c r="C103" s="177"/>
      <c r="D103" s="178" t="s">
        <v>80</v>
      </c>
      <c r="E103" s="179" t="s">
        <v>174</v>
      </c>
      <c r="F103" s="179" t="s">
        <v>175</v>
      </c>
      <c r="G103" s="177"/>
      <c r="H103" s="177"/>
      <c r="I103" s="180"/>
      <c r="J103" s="181">
        <f>BK103</f>
        <v>0</v>
      </c>
      <c r="K103" s="177"/>
      <c r="L103" s="182"/>
      <c r="M103" s="183"/>
      <c r="N103" s="184"/>
      <c r="O103" s="184"/>
      <c r="P103" s="185">
        <f>P104+P119+P123+P131+P207+P232</f>
        <v>0</v>
      </c>
      <c r="Q103" s="184"/>
      <c r="R103" s="185">
        <f>R104+R119+R123+R131+R207+R232</f>
        <v>17.196714059519998</v>
      </c>
      <c r="S103" s="184"/>
      <c r="T103" s="186">
        <f>T104+T119+T123+T131+T207+T232</f>
        <v>114.492373</v>
      </c>
      <c r="AR103" s="187" t="s">
        <v>89</v>
      </c>
      <c r="AT103" s="188" t="s">
        <v>80</v>
      </c>
      <c r="AU103" s="188" t="s">
        <v>81</v>
      </c>
      <c r="AY103" s="187" t="s">
        <v>176</v>
      </c>
      <c r="BK103" s="189">
        <f>BK104+BK119+BK123+BK131+BK207+BK232</f>
        <v>0</v>
      </c>
    </row>
    <row r="104" spans="2:65" s="10" customFormat="1" ht="19.899999999999999" customHeight="1">
      <c r="B104" s="176"/>
      <c r="C104" s="177"/>
      <c r="D104" s="190" t="s">
        <v>80</v>
      </c>
      <c r="E104" s="191" t="s">
        <v>89</v>
      </c>
      <c r="F104" s="191" t="s">
        <v>177</v>
      </c>
      <c r="G104" s="177"/>
      <c r="H104" s="177"/>
      <c r="I104" s="180"/>
      <c r="J104" s="192">
        <f>BK104</f>
        <v>0</v>
      </c>
      <c r="K104" s="177"/>
      <c r="L104" s="182"/>
      <c r="M104" s="183"/>
      <c r="N104" s="184"/>
      <c r="O104" s="184"/>
      <c r="P104" s="185">
        <f>SUM(P105:P118)</f>
        <v>0</v>
      </c>
      <c r="Q104" s="184"/>
      <c r="R104" s="185">
        <f>SUM(R105:R118)</f>
        <v>2.3039999999999998</v>
      </c>
      <c r="S104" s="184"/>
      <c r="T104" s="186">
        <f>SUM(T105:T118)</f>
        <v>0</v>
      </c>
      <c r="AR104" s="187" t="s">
        <v>89</v>
      </c>
      <c r="AT104" s="188" t="s">
        <v>80</v>
      </c>
      <c r="AU104" s="188" t="s">
        <v>89</v>
      </c>
      <c r="AY104" s="187" t="s">
        <v>176</v>
      </c>
      <c r="BK104" s="189">
        <f>SUM(BK105:BK118)</f>
        <v>0</v>
      </c>
    </row>
    <row r="105" spans="2:65" s="1" customFormat="1" ht="31.5" customHeight="1">
      <c r="B105" s="40"/>
      <c r="C105" s="193" t="s">
        <v>89</v>
      </c>
      <c r="D105" s="193" t="s">
        <v>178</v>
      </c>
      <c r="E105" s="194" t="s">
        <v>179</v>
      </c>
      <c r="F105" s="195" t="s">
        <v>180</v>
      </c>
      <c r="G105" s="196" t="s">
        <v>181</v>
      </c>
      <c r="H105" s="197">
        <v>7.95</v>
      </c>
      <c r="I105" s="198"/>
      <c r="J105" s="199">
        <f>ROUND(I105*H105,2)</f>
        <v>0</v>
      </c>
      <c r="K105" s="195" t="s">
        <v>182</v>
      </c>
      <c r="L105" s="60"/>
      <c r="M105" s="200" t="s">
        <v>37</v>
      </c>
      <c r="N105" s="201" t="s">
        <v>52</v>
      </c>
      <c r="O105" s="41"/>
      <c r="P105" s="202">
        <f>O105*H105</f>
        <v>0</v>
      </c>
      <c r="Q105" s="202">
        <v>0</v>
      </c>
      <c r="R105" s="202">
        <f>Q105*H105</f>
        <v>0</v>
      </c>
      <c r="S105" s="202">
        <v>0</v>
      </c>
      <c r="T105" s="203">
        <f>S105*H105</f>
        <v>0</v>
      </c>
      <c r="AR105" s="22" t="s">
        <v>183</v>
      </c>
      <c r="AT105" s="22" t="s">
        <v>178</v>
      </c>
      <c r="AU105" s="22" t="s">
        <v>91</v>
      </c>
      <c r="AY105" s="22" t="s">
        <v>176</v>
      </c>
      <c r="BE105" s="204">
        <f>IF(N105="základní",J105,0)</f>
        <v>0</v>
      </c>
      <c r="BF105" s="204">
        <f>IF(N105="snížená",J105,0)</f>
        <v>0</v>
      </c>
      <c r="BG105" s="204">
        <f>IF(N105="zákl. přenesená",J105,0)</f>
        <v>0</v>
      </c>
      <c r="BH105" s="204">
        <f>IF(N105="sníž. přenesená",J105,0)</f>
        <v>0</v>
      </c>
      <c r="BI105" s="204">
        <f>IF(N105="nulová",J105,0)</f>
        <v>0</v>
      </c>
      <c r="BJ105" s="22" t="s">
        <v>89</v>
      </c>
      <c r="BK105" s="204">
        <f>ROUND(I105*H105,2)</f>
        <v>0</v>
      </c>
      <c r="BL105" s="22" t="s">
        <v>183</v>
      </c>
      <c r="BM105" s="22" t="s">
        <v>184</v>
      </c>
    </row>
    <row r="106" spans="2:65" s="1" customFormat="1" ht="54">
      <c r="B106" s="40"/>
      <c r="C106" s="62"/>
      <c r="D106" s="205" t="s">
        <v>185</v>
      </c>
      <c r="E106" s="62"/>
      <c r="F106" s="206" t="s">
        <v>186</v>
      </c>
      <c r="G106" s="62"/>
      <c r="H106" s="62"/>
      <c r="I106" s="163"/>
      <c r="J106" s="62"/>
      <c r="K106" s="62"/>
      <c r="L106" s="60"/>
      <c r="M106" s="207"/>
      <c r="N106" s="41"/>
      <c r="O106" s="41"/>
      <c r="P106" s="41"/>
      <c r="Q106" s="41"/>
      <c r="R106" s="41"/>
      <c r="S106" s="41"/>
      <c r="T106" s="77"/>
      <c r="AT106" s="22" t="s">
        <v>185</v>
      </c>
      <c r="AU106" s="22" t="s">
        <v>91</v>
      </c>
    </row>
    <row r="107" spans="2:65" s="11" customFormat="1">
      <c r="B107" s="208"/>
      <c r="C107" s="209"/>
      <c r="D107" s="210" t="s">
        <v>187</v>
      </c>
      <c r="E107" s="211" t="s">
        <v>37</v>
      </c>
      <c r="F107" s="212" t="s">
        <v>188</v>
      </c>
      <c r="G107" s="209"/>
      <c r="H107" s="213">
        <v>7.95</v>
      </c>
      <c r="I107" s="214"/>
      <c r="J107" s="209"/>
      <c r="K107" s="209"/>
      <c r="L107" s="215"/>
      <c r="M107" s="216"/>
      <c r="N107" s="217"/>
      <c r="O107" s="217"/>
      <c r="P107" s="217"/>
      <c r="Q107" s="217"/>
      <c r="R107" s="217"/>
      <c r="S107" s="217"/>
      <c r="T107" s="218"/>
      <c r="AT107" s="219" t="s">
        <v>187</v>
      </c>
      <c r="AU107" s="219" t="s">
        <v>91</v>
      </c>
      <c r="AV107" s="11" t="s">
        <v>91</v>
      </c>
      <c r="AW107" s="11" t="s">
        <v>44</v>
      </c>
      <c r="AX107" s="11" t="s">
        <v>81</v>
      </c>
      <c r="AY107" s="219" t="s">
        <v>176</v>
      </c>
    </row>
    <row r="108" spans="2:65" s="1" customFormat="1" ht="31.5" customHeight="1">
      <c r="B108" s="40"/>
      <c r="C108" s="193" t="s">
        <v>91</v>
      </c>
      <c r="D108" s="193" t="s">
        <v>178</v>
      </c>
      <c r="E108" s="194" t="s">
        <v>189</v>
      </c>
      <c r="F108" s="195" t="s">
        <v>190</v>
      </c>
      <c r="G108" s="196" t="s">
        <v>181</v>
      </c>
      <c r="H108" s="197">
        <v>1.44</v>
      </c>
      <c r="I108" s="198"/>
      <c r="J108" s="199">
        <f>ROUND(I108*H108,2)</f>
        <v>0</v>
      </c>
      <c r="K108" s="195" t="s">
        <v>182</v>
      </c>
      <c r="L108" s="60"/>
      <c r="M108" s="200" t="s">
        <v>37</v>
      </c>
      <c r="N108" s="201" t="s">
        <v>52</v>
      </c>
      <c r="O108" s="41"/>
      <c r="P108" s="202">
        <f>O108*H108</f>
        <v>0</v>
      </c>
      <c r="Q108" s="202">
        <v>0</v>
      </c>
      <c r="R108" s="202">
        <f>Q108*H108</f>
        <v>0</v>
      </c>
      <c r="S108" s="202">
        <v>0</v>
      </c>
      <c r="T108" s="203">
        <f>S108*H108</f>
        <v>0</v>
      </c>
      <c r="AR108" s="22" t="s">
        <v>183</v>
      </c>
      <c r="AT108" s="22" t="s">
        <v>178</v>
      </c>
      <c r="AU108" s="22" t="s">
        <v>91</v>
      </c>
      <c r="AY108" s="22" t="s">
        <v>176</v>
      </c>
      <c r="BE108" s="204">
        <f>IF(N108="základní",J108,0)</f>
        <v>0</v>
      </c>
      <c r="BF108" s="204">
        <f>IF(N108="snížená",J108,0)</f>
        <v>0</v>
      </c>
      <c r="BG108" s="204">
        <f>IF(N108="zákl. přenesená",J108,0)</f>
        <v>0</v>
      </c>
      <c r="BH108" s="204">
        <f>IF(N108="sníž. přenesená",J108,0)</f>
        <v>0</v>
      </c>
      <c r="BI108" s="204">
        <f>IF(N108="nulová",J108,0)</f>
        <v>0</v>
      </c>
      <c r="BJ108" s="22" t="s">
        <v>89</v>
      </c>
      <c r="BK108" s="204">
        <f>ROUND(I108*H108,2)</f>
        <v>0</v>
      </c>
      <c r="BL108" s="22" t="s">
        <v>183</v>
      </c>
      <c r="BM108" s="22" t="s">
        <v>191</v>
      </c>
    </row>
    <row r="109" spans="2:65" s="1" customFormat="1" ht="409.5">
      <c r="B109" s="40"/>
      <c r="C109" s="62"/>
      <c r="D109" s="205" t="s">
        <v>185</v>
      </c>
      <c r="E109" s="62"/>
      <c r="F109" s="206" t="s">
        <v>192</v>
      </c>
      <c r="G109" s="62"/>
      <c r="H109" s="62"/>
      <c r="I109" s="163"/>
      <c r="J109" s="62"/>
      <c r="K109" s="62"/>
      <c r="L109" s="60"/>
      <c r="M109" s="207"/>
      <c r="N109" s="41"/>
      <c r="O109" s="41"/>
      <c r="P109" s="41"/>
      <c r="Q109" s="41"/>
      <c r="R109" s="41"/>
      <c r="S109" s="41"/>
      <c r="T109" s="77"/>
      <c r="AT109" s="22" t="s">
        <v>185</v>
      </c>
      <c r="AU109" s="22" t="s">
        <v>91</v>
      </c>
    </row>
    <row r="110" spans="2:65" s="11" customFormat="1">
      <c r="B110" s="208"/>
      <c r="C110" s="209"/>
      <c r="D110" s="210" t="s">
        <v>187</v>
      </c>
      <c r="E110" s="211" t="s">
        <v>37</v>
      </c>
      <c r="F110" s="212" t="s">
        <v>193</v>
      </c>
      <c r="G110" s="209"/>
      <c r="H110" s="213">
        <v>1.44</v>
      </c>
      <c r="I110" s="214"/>
      <c r="J110" s="209"/>
      <c r="K110" s="209"/>
      <c r="L110" s="215"/>
      <c r="M110" s="216"/>
      <c r="N110" s="217"/>
      <c r="O110" s="217"/>
      <c r="P110" s="217"/>
      <c r="Q110" s="217"/>
      <c r="R110" s="217"/>
      <c r="S110" s="217"/>
      <c r="T110" s="218"/>
      <c r="AT110" s="219" t="s">
        <v>187</v>
      </c>
      <c r="AU110" s="219" t="s">
        <v>91</v>
      </c>
      <c r="AV110" s="11" t="s">
        <v>91</v>
      </c>
      <c r="AW110" s="11" t="s">
        <v>44</v>
      </c>
      <c r="AX110" s="11" t="s">
        <v>81</v>
      </c>
      <c r="AY110" s="219" t="s">
        <v>176</v>
      </c>
    </row>
    <row r="111" spans="2:65" s="1" customFormat="1" ht="22.5" customHeight="1">
      <c r="B111" s="40"/>
      <c r="C111" s="220" t="s">
        <v>194</v>
      </c>
      <c r="D111" s="220" t="s">
        <v>195</v>
      </c>
      <c r="E111" s="221" t="s">
        <v>196</v>
      </c>
      <c r="F111" s="222" t="s">
        <v>197</v>
      </c>
      <c r="G111" s="223" t="s">
        <v>198</v>
      </c>
      <c r="H111" s="224">
        <v>2.3039999999999998</v>
      </c>
      <c r="I111" s="225"/>
      <c r="J111" s="226">
        <f>ROUND(I111*H111,2)</f>
        <v>0</v>
      </c>
      <c r="K111" s="222" t="s">
        <v>182</v>
      </c>
      <c r="L111" s="227"/>
      <c r="M111" s="228" t="s">
        <v>37</v>
      </c>
      <c r="N111" s="229" t="s">
        <v>52</v>
      </c>
      <c r="O111" s="41"/>
      <c r="P111" s="202">
        <f>O111*H111</f>
        <v>0</v>
      </c>
      <c r="Q111" s="202">
        <v>1</v>
      </c>
      <c r="R111" s="202">
        <f>Q111*H111</f>
        <v>2.3039999999999998</v>
      </c>
      <c r="S111" s="202">
        <v>0</v>
      </c>
      <c r="T111" s="203">
        <f>S111*H111</f>
        <v>0</v>
      </c>
      <c r="AR111" s="22" t="s">
        <v>199</v>
      </c>
      <c r="AT111" s="22" t="s">
        <v>195</v>
      </c>
      <c r="AU111" s="22" t="s">
        <v>91</v>
      </c>
      <c r="AY111" s="22" t="s">
        <v>176</v>
      </c>
      <c r="BE111" s="204">
        <f>IF(N111="základní",J111,0)</f>
        <v>0</v>
      </c>
      <c r="BF111" s="204">
        <f>IF(N111="snížená",J111,0)</f>
        <v>0</v>
      </c>
      <c r="BG111" s="204">
        <f>IF(N111="zákl. přenesená",J111,0)</f>
        <v>0</v>
      </c>
      <c r="BH111" s="204">
        <f>IF(N111="sníž. přenesená",J111,0)</f>
        <v>0</v>
      </c>
      <c r="BI111" s="204">
        <f>IF(N111="nulová",J111,0)</f>
        <v>0</v>
      </c>
      <c r="BJ111" s="22" t="s">
        <v>89</v>
      </c>
      <c r="BK111" s="204">
        <f>ROUND(I111*H111,2)</f>
        <v>0</v>
      </c>
      <c r="BL111" s="22" t="s">
        <v>183</v>
      </c>
      <c r="BM111" s="22" t="s">
        <v>200</v>
      </c>
    </row>
    <row r="112" spans="2:65" s="11" customFormat="1">
      <c r="B112" s="208"/>
      <c r="C112" s="209"/>
      <c r="D112" s="205" t="s">
        <v>187</v>
      </c>
      <c r="E112" s="230" t="s">
        <v>37</v>
      </c>
      <c r="F112" s="231" t="s">
        <v>201</v>
      </c>
      <c r="G112" s="209"/>
      <c r="H112" s="232">
        <v>1.44</v>
      </c>
      <c r="I112" s="214"/>
      <c r="J112" s="209"/>
      <c r="K112" s="209"/>
      <c r="L112" s="215"/>
      <c r="M112" s="216"/>
      <c r="N112" s="217"/>
      <c r="O112" s="217"/>
      <c r="P112" s="217"/>
      <c r="Q112" s="217"/>
      <c r="R112" s="217"/>
      <c r="S112" s="217"/>
      <c r="T112" s="218"/>
      <c r="AT112" s="219" t="s">
        <v>187</v>
      </c>
      <c r="AU112" s="219" t="s">
        <v>91</v>
      </c>
      <c r="AV112" s="11" t="s">
        <v>91</v>
      </c>
      <c r="AW112" s="11" t="s">
        <v>44</v>
      </c>
      <c r="AX112" s="11" t="s">
        <v>81</v>
      </c>
      <c r="AY112" s="219" t="s">
        <v>176</v>
      </c>
    </row>
    <row r="113" spans="2:65" s="11" customFormat="1">
      <c r="B113" s="208"/>
      <c r="C113" s="209"/>
      <c r="D113" s="210" t="s">
        <v>187</v>
      </c>
      <c r="E113" s="209"/>
      <c r="F113" s="212" t="s">
        <v>202</v>
      </c>
      <c r="G113" s="209"/>
      <c r="H113" s="213">
        <v>2.3039999999999998</v>
      </c>
      <c r="I113" s="214"/>
      <c r="J113" s="209"/>
      <c r="K113" s="209"/>
      <c r="L113" s="215"/>
      <c r="M113" s="216"/>
      <c r="N113" s="217"/>
      <c r="O113" s="217"/>
      <c r="P113" s="217"/>
      <c r="Q113" s="217"/>
      <c r="R113" s="217"/>
      <c r="S113" s="217"/>
      <c r="T113" s="218"/>
      <c r="AT113" s="219" t="s">
        <v>187</v>
      </c>
      <c r="AU113" s="219" t="s">
        <v>91</v>
      </c>
      <c r="AV113" s="11" t="s">
        <v>91</v>
      </c>
      <c r="AW113" s="11" t="s">
        <v>6</v>
      </c>
      <c r="AX113" s="11" t="s">
        <v>89</v>
      </c>
      <c r="AY113" s="219" t="s">
        <v>176</v>
      </c>
    </row>
    <row r="114" spans="2:65" s="1" customFormat="1" ht="44.25" customHeight="1">
      <c r="B114" s="40"/>
      <c r="C114" s="193" t="s">
        <v>183</v>
      </c>
      <c r="D114" s="193" t="s">
        <v>178</v>
      </c>
      <c r="E114" s="194" t="s">
        <v>203</v>
      </c>
      <c r="F114" s="195" t="s">
        <v>204</v>
      </c>
      <c r="G114" s="196" t="s">
        <v>181</v>
      </c>
      <c r="H114" s="197">
        <v>11.13</v>
      </c>
      <c r="I114" s="198"/>
      <c r="J114" s="199">
        <f>ROUND(I114*H114,2)</f>
        <v>0</v>
      </c>
      <c r="K114" s="195" t="s">
        <v>182</v>
      </c>
      <c r="L114" s="60"/>
      <c r="M114" s="200" t="s">
        <v>37</v>
      </c>
      <c r="N114" s="201" t="s">
        <v>52</v>
      </c>
      <c r="O114" s="41"/>
      <c r="P114" s="202">
        <f>O114*H114</f>
        <v>0</v>
      </c>
      <c r="Q114" s="202">
        <v>0</v>
      </c>
      <c r="R114" s="202">
        <f>Q114*H114</f>
        <v>0</v>
      </c>
      <c r="S114" s="202">
        <v>0</v>
      </c>
      <c r="T114" s="203">
        <f>S114*H114</f>
        <v>0</v>
      </c>
      <c r="AR114" s="22" t="s">
        <v>183</v>
      </c>
      <c r="AT114" s="22" t="s">
        <v>178</v>
      </c>
      <c r="AU114" s="22" t="s">
        <v>91</v>
      </c>
      <c r="AY114" s="22" t="s">
        <v>176</v>
      </c>
      <c r="BE114" s="204">
        <f>IF(N114="základní",J114,0)</f>
        <v>0</v>
      </c>
      <c r="BF114" s="204">
        <f>IF(N114="snížená",J114,0)</f>
        <v>0</v>
      </c>
      <c r="BG114" s="204">
        <f>IF(N114="zákl. přenesená",J114,0)</f>
        <v>0</v>
      </c>
      <c r="BH114" s="204">
        <f>IF(N114="sníž. přenesená",J114,0)</f>
        <v>0</v>
      </c>
      <c r="BI114" s="204">
        <f>IF(N114="nulová",J114,0)</f>
        <v>0</v>
      </c>
      <c r="BJ114" s="22" t="s">
        <v>89</v>
      </c>
      <c r="BK114" s="204">
        <f>ROUND(I114*H114,2)</f>
        <v>0</v>
      </c>
      <c r="BL114" s="22" t="s">
        <v>183</v>
      </c>
      <c r="BM114" s="22" t="s">
        <v>205</v>
      </c>
    </row>
    <row r="115" spans="2:65" s="1" customFormat="1" ht="94.5">
      <c r="B115" s="40"/>
      <c r="C115" s="62"/>
      <c r="D115" s="205" t="s">
        <v>185</v>
      </c>
      <c r="E115" s="62"/>
      <c r="F115" s="206" t="s">
        <v>206</v>
      </c>
      <c r="G115" s="62"/>
      <c r="H115" s="62"/>
      <c r="I115" s="163"/>
      <c r="J115" s="62"/>
      <c r="K115" s="62"/>
      <c r="L115" s="60"/>
      <c r="M115" s="207"/>
      <c r="N115" s="41"/>
      <c r="O115" s="41"/>
      <c r="P115" s="41"/>
      <c r="Q115" s="41"/>
      <c r="R115" s="41"/>
      <c r="S115" s="41"/>
      <c r="T115" s="77"/>
      <c r="AT115" s="22" t="s">
        <v>185</v>
      </c>
      <c r="AU115" s="22" t="s">
        <v>91</v>
      </c>
    </row>
    <row r="116" spans="2:65" s="11" customFormat="1">
      <c r="B116" s="208"/>
      <c r="C116" s="209"/>
      <c r="D116" s="210" t="s">
        <v>187</v>
      </c>
      <c r="E116" s="211" t="s">
        <v>37</v>
      </c>
      <c r="F116" s="212" t="s">
        <v>207</v>
      </c>
      <c r="G116" s="209"/>
      <c r="H116" s="213">
        <v>11.13</v>
      </c>
      <c r="I116" s="214"/>
      <c r="J116" s="209"/>
      <c r="K116" s="209"/>
      <c r="L116" s="215"/>
      <c r="M116" s="216"/>
      <c r="N116" s="217"/>
      <c r="O116" s="217"/>
      <c r="P116" s="217"/>
      <c r="Q116" s="217"/>
      <c r="R116" s="217"/>
      <c r="S116" s="217"/>
      <c r="T116" s="218"/>
      <c r="AT116" s="219" t="s">
        <v>187</v>
      </c>
      <c r="AU116" s="219" t="s">
        <v>91</v>
      </c>
      <c r="AV116" s="11" t="s">
        <v>91</v>
      </c>
      <c r="AW116" s="11" t="s">
        <v>44</v>
      </c>
      <c r="AX116" s="11" t="s">
        <v>81</v>
      </c>
      <c r="AY116" s="219" t="s">
        <v>176</v>
      </c>
    </row>
    <row r="117" spans="2:65" s="1" customFormat="1" ht="44.25" customHeight="1">
      <c r="B117" s="40"/>
      <c r="C117" s="193" t="s">
        <v>208</v>
      </c>
      <c r="D117" s="193" t="s">
        <v>178</v>
      </c>
      <c r="E117" s="194" t="s">
        <v>209</v>
      </c>
      <c r="F117" s="195" t="s">
        <v>210</v>
      </c>
      <c r="G117" s="196" t="s">
        <v>181</v>
      </c>
      <c r="H117" s="197">
        <v>11.13</v>
      </c>
      <c r="I117" s="198"/>
      <c r="J117" s="199">
        <f>ROUND(I117*H117,2)</f>
        <v>0</v>
      </c>
      <c r="K117" s="195" t="s">
        <v>182</v>
      </c>
      <c r="L117" s="60"/>
      <c r="M117" s="200" t="s">
        <v>37</v>
      </c>
      <c r="N117" s="201" t="s">
        <v>52</v>
      </c>
      <c r="O117" s="41"/>
      <c r="P117" s="202">
        <f>O117*H117</f>
        <v>0</v>
      </c>
      <c r="Q117" s="202">
        <v>0</v>
      </c>
      <c r="R117" s="202">
        <f>Q117*H117</f>
        <v>0</v>
      </c>
      <c r="S117" s="202">
        <v>0</v>
      </c>
      <c r="T117" s="203">
        <f>S117*H117</f>
        <v>0</v>
      </c>
      <c r="AR117" s="22" t="s">
        <v>183</v>
      </c>
      <c r="AT117" s="22" t="s">
        <v>178</v>
      </c>
      <c r="AU117" s="22" t="s">
        <v>91</v>
      </c>
      <c r="AY117" s="22" t="s">
        <v>176</v>
      </c>
      <c r="BE117" s="204">
        <f>IF(N117="základní",J117,0)</f>
        <v>0</v>
      </c>
      <c r="BF117" s="204">
        <f>IF(N117="snížená",J117,0)</f>
        <v>0</v>
      </c>
      <c r="BG117" s="204">
        <f>IF(N117="zákl. přenesená",J117,0)</f>
        <v>0</v>
      </c>
      <c r="BH117" s="204">
        <f>IF(N117="sníž. přenesená",J117,0)</f>
        <v>0</v>
      </c>
      <c r="BI117" s="204">
        <f>IF(N117="nulová",J117,0)</f>
        <v>0</v>
      </c>
      <c r="BJ117" s="22" t="s">
        <v>89</v>
      </c>
      <c r="BK117" s="204">
        <f>ROUND(I117*H117,2)</f>
        <v>0</v>
      </c>
      <c r="BL117" s="22" t="s">
        <v>183</v>
      </c>
      <c r="BM117" s="22" t="s">
        <v>211</v>
      </c>
    </row>
    <row r="118" spans="2:65" s="1" customFormat="1" ht="94.5">
      <c r="B118" s="40"/>
      <c r="C118" s="62"/>
      <c r="D118" s="205" t="s">
        <v>185</v>
      </c>
      <c r="E118" s="62"/>
      <c r="F118" s="206" t="s">
        <v>206</v>
      </c>
      <c r="G118" s="62"/>
      <c r="H118" s="62"/>
      <c r="I118" s="163"/>
      <c r="J118" s="62"/>
      <c r="K118" s="62"/>
      <c r="L118" s="60"/>
      <c r="M118" s="207"/>
      <c r="N118" s="41"/>
      <c r="O118" s="41"/>
      <c r="P118" s="41"/>
      <c r="Q118" s="41"/>
      <c r="R118" s="41"/>
      <c r="S118" s="41"/>
      <c r="T118" s="77"/>
      <c r="AT118" s="22" t="s">
        <v>185</v>
      </c>
      <c r="AU118" s="22" t="s">
        <v>91</v>
      </c>
    </row>
    <row r="119" spans="2:65" s="10" customFormat="1" ht="29.85" customHeight="1">
      <c r="B119" s="176"/>
      <c r="C119" s="177"/>
      <c r="D119" s="190" t="s">
        <v>80</v>
      </c>
      <c r="E119" s="191" t="s">
        <v>183</v>
      </c>
      <c r="F119" s="191" t="s">
        <v>212</v>
      </c>
      <c r="G119" s="177"/>
      <c r="H119" s="177"/>
      <c r="I119" s="180"/>
      <c r="J119" s="192">
        <f>BK119</f>
        <v>0</v>
      </c>
      <c r="K119" s="177"/>
      <c r="L119" s="182"/>
      <c r="M119" s="183"/>
      <c r="N119" s="184"/>
      <c r="O119" s="184"/>
      <c r="P119" s="185">
        <f>SUM(P120:P122)</f>
        <v>0</v>
      </c>
      <c r="Q119" s="184"/>
      <c r="R119" s="185">
        <f>SUM(R120:R122)</f>
        <v>7.51581075</v>
      </c>
      <c r="S119" s="184"/>
      <c r="T119" s="186">
        <f>SUM(T120:T122)</f>
        <v>0</v>
      </c>
      <c r="AR119" s="187" t="s">
        <v>89</v>
      </c>
      <c r="AT119" s="188" t="s">
        <v>80</v>
      </c>
      <c r="AU119" s="188" t="s">
        <v>89</v>
      </c>
      <c r="AY119" s="187" t="s">
        <v>176</v>
      </c>
      <c r="BK119" s="189">
        <f>SUM(BK120:BK122)</f>
        <v>0</v>
      </c>
    </row>
    <row r="120" spans="2:65" s="1" customFormat="1" ht="31.5" customHeight="1">
      <c r="B120" s="40"/>
      <c r="C120" s="193" t="s">
        <v>213</v>
      </c>
      <c r="D120" s="193" t="s">
        <v>178</v>
      </c>
      <c r="E120" s="194" t="s">
        <v>214</v>
      </c>
      <c r="F120" s="195" t="s">
        <v>215</v>
      </c>
      <c r="G120" s="196" t="s">
        <v>181</v>
      </c>
      <c r="H120" s="197">
        <v>3.9750000000000001</v>
      </c>
      <c r="I120" s="198"/>
      <c r="J120" s="199">
        <f>ROUND(I120*H120,2)</f>
        <v>0</v>
      </c>
      <c r="K120" s="195" t="s">
        <v>182</v>
      </c>
      <c r="L120" s="60"/>
      <c r="M120" s="200" t="s">
        <v>37</v>
      </c>
      <c r="N120" s="201" t="s">
        <v>52</v>
      </c>
      <c r="O120" s="41"/>
      <c r="P120" s="202">
        <f>O120*H120</f>
        <v>0</v>
      </c>
      <c r="Q120" s="202">
        <v>1.8907700000000001</v>
      </c>
      <c r="R120" s="202">
        <f>Q120*H120</f>
        <v>7.51581075</v>
      </c>
      <c r="S120" s="202">
        <v>0</v>
      </c>
      <c r="T120" s="203">
        <f>S120*H120</f>
        <v>0</v>
      </c>
      <c r="AR120" s="22" t="s">
        <v>183</v>
      </c>
      <c r="AT120" s="22" t="s">
        <v>178</v>
      </c>
      <c r="AU120" s="22" t="s">
        <v>91</v>
      </c>
      <c r="AY120" s="22" t="s">
        <v>176</v>
      </c>
      <c r="BE120" s="204">
        <f>IF(N120="základní",J120,0)</f>
        <v>0</v>
      </c>
      <c r="BF120" s="204">
        <f>IF(N120="snížená",J120,0)</f>
        <v>0</v>
      </c>
      <c r="BG120" s="204">
        <f>IF(N120="zákl. přenesená",J120,0)</f>
        <v>0</v>
      </c>
      <c r="BH120" s="204">
        <f>IF(N120="sníž. přenesená",J120,0)</f>
        <v>0</v>
      </c>
      <c r="BI120" s="204">
        <f>IF(N120="nulová",J120,0)</f>
        <v>0</v>
      </c>
      <c r="BJ120" s="22" t="s">
        <v>89</v>
      </c>
      <c r="BK120" s="204">
        <f>ROUND(I120*H120,2)</f>
        <v>0</v>
      </c>
      <c r="BL120" s="22" t="s">
        <v>183</v>
      </c>
      <c r="BM120" s="22" t="s">
        <v>216</v>
      </c>
    </row>
    <row r="121" spans="2:65" s="1" customFormat="1" ht="54">
      <c r="B121" s="40"/>
      <c r="C121" s="62"/>
      <c r="D121" s="205" t="s">
        <v>185</v>
      </c>
      <c r="E121" s="62"/>
      <c r="F121" s="206" t="s">
        <v>217</v>
      </c>
      <c r="G121" s="62"/>
      <c r="H121" s="62"/>
      <c r="I121" s="163"/>
      <c r="J121" s="62"/>
      <c r="K121" s="62"/>
      <c r="L121" s="60"/>
      <c r="M121" s="207"/>
      <c r="N121" s="41"/>
      <c r="O121" s="41"/>
      <c r="P121" s="41"/>
      <c r="Q121" s="41"/>
      <c r="R121" s="41"/>
      <c r="S121" s="41"/>
      <c r="T121" s="77"/>
      <c r="AT121" s="22" t="s">
        <v>185</v>
      </c>
      <c r="AU121" s="22" t="s">
        <v>91</v>
      </c>
    </row>
    <row r="122" spans="2:65" s="11" customFormat="1">
      <c r="B122" s="208"/>
      <c r="C122" s="209"/>
      <c r="D122" s="205" t="s">
        <v>187</v>
      </c>
      <c r="E122" s="230" t="s">
        <v>37</v>
      </c>
      <c r="F122" s="231" t="s">
        <v>218</v>
      </c>
      <c r="G122" s="209"/>
      <c r="H122" s="232">
        <v>3.9750000000000001</v>
      </c>
      <c r="I122" s="214"/>
      <c r="J122" s="209"/>
      <c r="K122" s="209"/>
      <c r="L122" s="215"/>
      <c r="M122" s="216"/>
      <c r="N122" s="217"/>
      <c r="O122" s="217"/>
      <c r="P122" s="217"/>
      <c r="Q122" s="217"/>
      <c r="R122" s="217"/>
      <c r="S122" s="217"/>
      <c r="T122" s="218"/>
      <c r="AT122" s="219" t="s">
        <v>187</v>
      </c>
      <c r="AU122" s="219" t="s">
        <v>91</v>
      </c>
      <c r="AV122" s="11" t="s">
        <v>91</v>
      </c>
      <c r="AW122" s="11" t="s">
        <v>44</v>
      </c>
      <c r="AX122" s="11" t="s">
        <v>81</v>
      </c>
      <c r="AY122" s="219" t="s">
        <v>176</v>
      </c>
    </row>
    <row r="123" spans="2:65" s="10" customFormat="1" ht="29.85" customHeight="1">
      <c r="B123" s="176"/>
      <c r="C123" s="177"/>
      <c r="D123" s="190" t="s">
        <v>80</v>
      </c>
      <c r="E123" s="191" t="s">
        <v>213</v>
      </c>
      <c r="F123" s="191" t="s">
        <v>219</v>
      </c>
      <c r="G123" s="177"/>
      <c r="H123" s="177"/>
      <c r="I123" s="180"/>
      <c r="J123" s="192">
        <f>BK123</f>
        <v>0</v>
      </c>
      <c r="K123" s="177"/>
      <c r="L123" s="182"/>
      <c r="M123" s="183"/>
      <c r="N123" s="184"/>
      <c r="O123" s="184"/>
      <c r="P123" s="185">
        <f>SUM(P124:P130)</f>
        <v>0</v>
      </c>
      <c r="Q123" s="184"/>
      <c r="R123" s="185">
        <f>SUM(R124:R130)</f>
        <v>7.3227590595199992</v>
      </c>
      <c r="S123" s="184"/>
      <c r="T123" s="186">
        <f>SUM(T124:T130)</f>
        <v>0</v>
      </c>
      <c r="AR123" s="187" t="s">
        <v>89</v>
      </c>
      <c r="AT123" s="188" t="s">
        <v>80</v>
      </c>
      <c r="AU123" s="188" t="s">
        <v>89</v>
      </c>
      <c r="AY123" s="187" t="s">
        <v>176</v>
      </c>
      <c r="BK123" s="189">
        <f>SUM(BK124:BK130)</f>
        <v>0</v>
      </c>
    </row>
    <row r="124" spans="2:65" s="1" customFormat="1" ht="31.5" customHeight="1">
      <c r="B124" s="40"/>
      <c r="C124" s="193" t="s">
        <v>220</v>
      </c>
      <c r="D124" s="193" t="s">
        <v>178</v>
      </c>
      <c r="E124" s="194" t="s">
        <v>221</v>
      </c>
      <c r="F124" s="195" t="s">
        <v>222</v>
      </c>
      <c r="G124" s="196" t="s">
        <v>223</v>
      </c>
      <c r="H124" s="197">
        <v>51</v>
      </c>
      <c r="I124" s="198"/>
      <c r="J124" s="199">
        <f>ROUND(I124*H124,2)</f>
        <v>0</v>
      </c>
      <c r="K124" s="195" t="s">
        <v>182</v>
      </c>
      <c r="L124" s="60"/>
      <c r="M124" s="200" t="s">
        <v>37</v>
      </c>
      <c r="N124" s="201" t="s">
        <v>52</v>
      </c>
      <c r="O124" s="41"/>
      <c r="P124" s="202">
        <f>O124*H124</f>
        <v>0</v>
      </c>
      <c r="Q124" s="202">
        <v>2.42775E-2</v>
      </c>
      <c r="R124" s="202">
        <f>Q124*H124</f>
        <v>1.2381525</v>
      </c>
      <c r="S124" s="202">
        <v>0</v>
      </c>
      <c r="T124" s="203">
        <f>S124*H124</f>
        <v>0</v>
      </c>
      <c r="AR124" s="22" t="s">
        <v>183</v>
      </c>
      <c r="AT124" s="22" t="s">
        <v>178</v>
      </c>
      <c r="AU124" s="22" t="s">
        <v>91</v>
      </c>
      <c r="AY124" s="22" t="s">
        <v>176</v>
      </c>
      <c r="BE124" s="204">
        <f>IF(N124="základní",J124,0)</f>
        <v>0</v>
      </c>
      <c r="BF124" s="204">
        <f>IF(N124="snížená",J124,0)</f>
        <v>0</v>
      </c>
      <c r="BG124" s="204">
        <f>IF(N124="zákl. přenesená",J124,0)</f>
        <v>0</v>
      </c>
      <c r="BH124" s="204">
        <f>IF(N124="sníž. přenesená",J124,0)</f>
        <v>0</v>
      </c>
      <c r="BI124" s="204">
        <f>IF(N124="nulová",J124,0)</f>
        <v>0</v>
      </c>
      <c r="BJ124" s="22" t="s">
        <v>89</v>
      </c>
      <c r="BK124" s="204">
        <f>ROUND(I124*H124,2)</f>
        <v>0</v>
      </c>
      <c r="BL124" s="22" t="s">
        <v>183</v>
      </c>
      <c r="BM124" s="22" t="s">
        <v>224</v>
      </c>
    </row>
    <row r="125" spans="2:65" s="11" customFormat="1">
      <c r="B125" s="208"/>
      <c r="C125" s="209"/>
      <c r="D125" s="210" t="s">
        <v>187</v>
      </c>
      <c r="E125" s="211" t="s">
        <v>37</v>
      </c>
      <c r="F125" s="212" t="s">
        <v>225</v>
      </c>
      <c r="G125" s="209"/>
      <c r="H125" s="213">
        <v>51</v>
      </c>
      <c r="I125" s="214"/>
      <c r="J125" s="209"/>
      <c r="K125" s="209"/>
      <c r="L125" s="215"/>
      <c r="M125" s="216"/>
      <c r="N125" s="217"/>
      <c r="O125" s="217"/>
      <c r="P125" s="217"/>
      <c r="Q125" s="217"/>
      <c r="R125" s="217"/>
      <c r="S125" s="217"/>
      <c r="T125" s="218"/>
      <c r="AT125" s="219" t="s">
        <v>187</v>
      </c>
      <c r="AU125" s="219" t="s">
        <v>91</v>
      </c>
      <c r="AV125" s="11" t="s">
        <v>91</v>
      </c>
      <c r="AW125" s="11" t="s">
        <v>44</v>
      </c>
      <c r="AX125" s="11" t="s">
        <v>81</v>
      </c>
      <c r="AY125" s="219" t="s">
        <v>176</v>
      </c>
    </row>
    <row r="126" spans="2:65" s="1" customFormat="1" ht="31.5" customHeight="1">
      <c r="B126" s="40"/>
      <c r="C126" s="193" t="s">
        <v>199</v>
      </c>
      <c r="D126" s="193" t="s">
        <v>178</v>
      </c>
      <c r="E126" s="194" t="s">
        <v>226</v>
      </c>
      <c r="F126" s="195" t="s">
        <v>227</v>
      </c>
      <c r="G126" s="196" t="s">
        <v>181</v>
      </c>
      <c r="H126" s="197">
        <v>2.65</v>
      </c>
      <c r="I126" s="198"/>
      <c r="J126" s="199">
        <f>ROUND(I126*H126,2)</f>
        <v>0</v>
      </c>
      <c r="K126" s="195" t="s">
        <v>182</v>
      </c>
      <c r="L126" s="60"/>
      <c r="M126" s="200" t="s">
        <v>37</v>
      </c>
      <c r="N126" s="201" t="s">
        <v>52</v>
      </c>
      <c r="O126" s="41"/>
      <c r="P126" s="202">
        <f>O126*H126</f>
        <v>0</v>
      </c>
      <c r="Q126" s="202">
        <v>2.2563399999999998</v>
      </c>
      <c r="R126" s="202">
        <f>Q126*H126</f>
        <v>5.9793009999999995</v>
      </c>
      <c r="S126" s="202">
        <v>0</v>
      </c>
      <c r="T126" s="203">
        <f>S126*H126</f>
        <v>0</v>
      </c>
      <c r="AR126" s="22" t="s">
        <v>183</v>
      </c>
      <c r="AT126" s="22" t="s">
        <v>178</v>
      </c>
      <c r="AU126" s="22" t="s">
        <v>91</v>
      </c>
      <c r="AY126" s="22" t="s">
        <v>176</v>
      </c>
      <c r="BE126" s="204">
        <f>IF(N126="základní",J126,0)</f>
        <v>0</v>
      </c>
      <c r="BF126" s="204">
        <f>IF(N126="snížená",J126,0)</f>
        <v>0</v>
      </c>
      <c r="BG126" s="204">
        <f>IF(N126="zákl. přenesená",J126,0)</f>
        <v>0</v>
      </c>
      <c r="BH126" s="204">
        <f>IF(N126="sníž. přenesená",J126,0)</f>
        <v>0</v>
      </c>
      <c r="BI126" s="204">
        <f>IF(N126="nulová",J126,0)</f>
        <v>0</v>
      </c>
      <c r="BJ126" s="22" t="s">
        <v>89</v>
      </c>
      <c r="BK126" s="204">
        <f>ROUND(I126*H126,2)</f>
        <v>0</v>
      </c>
      <c r="BL126" s="22" t="s">
        <v>183</v>
      </c>
      <c r="BM126" s="22" t="s">
        <v>228</v>
      </c>
    </row>
    <row r="127" spans="2:65" s="1" customFormat="1" ht="175.5">
      <c r="B127" s="40"/>
      <c r="C127" s="62"/>
      <c r="D127" s="205" t="s">
        <v>185</v>
      </c>
      <c r="E127" s="62"/>
      <c r="F127" s="206" t="s">
        <v>229</v>
      </c>
      <c r="G127" s="62"/>
      <c r="H127" s="62"/>
      <c r="I127" s="163"/>
      <c r="J127" s="62"/>
      <c r="K127" s="62"/>
      <c r="L127" s="60"/>
      <c r="M127" s="207"/>
      <c r="N127" s="41"/>
      <c r="O127" s="41"/>
      <c r="P127" s="41"/>
      <c r="Q127" s="41"/>
      <c r="R127" s="41"/>
      <c r="S127" s="41"/>
      <c r="T127" s="77"/>
      <c r="AT127" s="22" t="s">
        <v>185</v>
      </c>
      <c r="AU127" s="22" t="s">
        <v>91</v>
      </c>
    </row>
    <row r="128" spans="2:65" s="11" customFormat="1">
      <c r="B128" s="208"/>
      <c r="C128" s="209"/>
      <c r="D128" s="210" t="s">
        <v>187</v>
      </c>
      <c r="E128" s="211" t="s">
        <v>37</v>
      </c>
      <c r="F128" s="212" t="s">
        <v>230</v>
      </c>
      <c r="G128" s="209"/>
      <c r="H128" s="213">
        <v>2.65</v>
      </c>
      <c r="I128" s="214"/>
      <c r="J128" s="209"/>
      <c r="K128" s="209"/>
      <c r="L128" s="215"/>
      <c r="M128" s="216"/>
      <c r="N128" s="217"/>
      <c r="O128" s="217"/>
      <c r="P128" s="217"/>
      <c r="Q128" s="217"/>
      <c r="R128" s="217"/>
      <c r="S128" s="217"/>
      <c r="T128" s="218"/>
      <c r="AT128" s="219" t="s">
        <v>187</v>
      </c>
      <c r="AU128" s="219" t="s">
        <v>91</v>
      </c>
      <c r="AV128" s="11" t="s">
        <v>91</v>
      </c>
      <c r="AW128" s="11" t="s">
        <v>44</v>
      </c>
      <c r="AX128" s="11" t="s">
        <v>81</v>
      </c>
      <c r="AY128" s="219" t="s">
        <v>176</v>
      </c>
    </row>
    <row r="129" spans="2:65" s="1" customFormat="1" ht="22.5" customHeight="1">
      <c r="B129" s="40"/>
      <c r="C129" s="193" t="s">
        <v>231</v>
      </c>
      <c r="D129" s="193" t="s">
        <v>178</v>
      </c>
      <c r="E129" s="194" t="s">
        <v>232</v>
      </c>
      <c r="F129" s="195" t="s">
        <v>233</v>
      </c>
      <c r="G129" s="196" t="s">
        <v>198</v>
      </c>
      <c r="H129" s="197">
        <v>0.1</v>
      </c>
      <c r="I129" s="198"/>
      <c r="J129" s="199">
        <f>ROUND(I129*H129,2)</f>
        <v>0</v>
      </c>
      <c r="K129" s="195" t="s">
        <v>182</v>
      </c>
      <c r="L129" s="60"/>
      <c r="M129" s="200" t="s">
        <v>37</v>
      </c>
      <c r="N129" s="201" t="s">
        <v>52</v>
      </c>
      <c r="O129" s="41"/>
      <c r="P129" s="202">
        <f>O129*H129</f>
        <v>0</v>
      </c>
      <c r="Q129" s="202">
        <v>1.0530555952</v>
      </c>
      <c r="R129" s="202">
        <f>Q129*H129</f>
        <v>0.10530555952000001</v>
      </c>
      <c r="S129" s="202">
        <v>0</v>
      </c>
      <c r="T129" s="203">
        <f>S129*H129</f>
        <v>0</v>
      </c>
      <c r="AR129" s="22" t="s">
        <v>183</v>
      </c>
      <c r="AT129" s="22" t="s">
        <v>178</v>
      </c>
      <c r="AU129" s="22" t="s">
        <v>91</v>
      </c>
      <c r="AY129" s="22" t="s">
        <v>176</v>
      </c>
      <c r="BE129" s="204">
        <f>IF(N129="základní",J129,0)</f>
        <v>0</v>
      </c>
      <c r="BF129" s="204">
        <f>IF(N129="snížená",J129,0)</f>
        <v>0</v>
      </c>
      <c r="BG129" s="204">
        <f>IF(N129="zákl. přenesená",J129,0)</f>
        <v>0</v>
      </c>
      <c r="BH129" s="204">
        <f>IF(N129="sníž. přenesená",J129,0)</f>
        <v>0</v>
      </c>
      <c r="BI129" s="204">
        <f>IF(N129="nulová",J129,0)</f>
        <v>0</v>
      </c>
      <c r="BJ129" s="22" t="s">
        <v>89</v>
      </c>
      <c r="BK129" s="204">
        <f>ROUND(I129*H129,2)</f>
        <v>0</v>
      </c>
      <c r="BL129" s="22" t="s">
        <v>183</v>
      </c>
      <c r="BM129" s="22" t="s">
        <v>234</v>
      </c>
    </row>
    <row r="130" spans="2:65" s="11" customFormat="1">
      <c r="B130" s="208"/>
      <c r="C130" s="209"/>
      <c r="D130" s="205" t="s">
        <v>187</v>
      </c>
      <c r="E130" s="230" t="s">
        <v>37</v>
      </c>
      <c r="F130" s="231" t="s">
        <v>235</v>
      </c>
      <c r="G130" s="209"/>
      <c r="H130" s="232">
        <v>0.1</v>
      </c>
      <c r="I130" s="214"/>
      <c r="J130" s="209"/>
      <c r="K130" s="209"/>
      <c r="L130" s="215"/>
      <c r="M130" s="216"/>
      <c r="N130" s="217"/>
      <c r="O130" s="217"/>
      <c r="P130" s="217"/>
      <c r="Q130" s="217"/>
      <c r="R130" s="217"/>
      <c r="S130" s="217"/>
      <c r="T130" s="218"/>
      <c r="AT130" s="219" t="s">
        <v>187</v>
      </c>
      <c r="AU130" s="219" t="s">
        <v>91</v>
      </c>
      <c r="AV130" s="11" t="s">
        <v>91</v>
      </c>
      <c r="AW130" s="11" t="s">
        <v>44</v>
      </c>
      <c r="AX130" s="11" t="s">
        <v>81</v>
      </c>
      <c r="AY130" s="219" t="s">
        <v>176</v>
      </c>
    </row>
    <row r="131" spans="2:65" s="10" customFormat="1" ht="29.85" customHeight="1">
      <c r="B131" s="176"/>
      <c r="C131" s="177"/>
      <c r="D131" s="190" t="s">
        <v>80</v>
      </c>
      <c r="E131" s="191" t="s">
        <v>231</v>
      </c>
      <c r="F131" s="191" t="s">
        <v>236</v>
      </c>
      <c r="G131" s="177"/>
      <c r="H131" s="177"/>
      <c r="I131" s="180"/>
      <c r="J131" s="192">
        <f>BK131</f>
        <v>0</v>
      </c>
      <c r="K131" s="177"/>
      <c r="L131" s="182"/>
      <c r="M131" s="183"/>
      <c r="N131" s="184"/>
      <c r="O131" s="184"/>
      <c r="P131" s="185">
        <f>SUM(P132:P206)</f>
        <v>0</v>
      </c>
      <c r="Q131" s="184"/>
      <c r="R131" s="185">
        <f>SUM(R132:R206)</f>
        <v>5.4144249999999991E-2</v>
      </c>
      <c r="S131" s="184"/>
      <c r="T131" s="186">
        <f>SUM(T132:T206)</f>
        <v>114.492373</v>
      </c>
      <c r="AR131" s="187" t="s">
        <v>89</v>
      </c>
      <c r="AT131" s="188" t="s">
        <v>80</v>
      </c>
      <c r="AU131" s="188" t="s">
        <v>89</v>
      </c>
      <c r="AY131" s="187" t="s">
        <v>176</v>
      </c>
      <c r="BK131" s="189">
        <f>SUM(BK132:BK206)</f>
        <v>0</v>
      </c>
    </row>
    <row r="132" spans="2:65" s="1" customFormat="1" ht="31.5" customHeight="1">
      <c r="B132" s="40"/>
      <c r="C132" s="193" t="s">
        <v>237</v>
      </c>
      <c r="D132" s="193" t="s">
        <v>178</v>
      </c>
      <c r="E132" s="194" t="s">
        <v>238</v>
      </c>
      <c r="F132" s="195" t="s">
        <v>239</v>
      </c>
      <c r="G132" s="196" t="s">
        <v>223</v>
      </c>
      <c r="H132" s="197">
        <v>413.95</v>
      </c>
      <c r="I132" s="198"/>
      <c r="J132" s="199">
        <f>ROUND(I132*H132,2)</f>
        <v>0</v>
      </c>
      <c r="K132" s="195" t="s">
        <v>182</v>
      </c>
      <c r="L132" s="60"/>
      <c r="M132" s="200" t="s">
        <v>37</v>
      </c>
      <c r="N132" s="201" t="s">
        <v>52</v>
      </c>
      <c r="O132" s="41"/>
      <c r="P132" s="202">
        <f>O132*H132</f>
        <v>0</v>
      </c>
      <c r="Q132" s="202">
        <v>1.2999999999999999E-4</v>
      </c>
      <c r="R132" s="202">
        <f>Q132*H132</f>
        <v>5.3813499999999993E-2</v>
      </c>
      <c r="S132" s="202">
        <v>0</v>
      </c>
      <c r="T132" s="203">
        <f>S132*H132</f>
        <v>0</v>
      </c>
      <c r="AR132" s="22" t="s">
        <v>183</v>
      </c>
      <c r="AT132" s="22" t="s">
        <v>178</v>
      </c>
      <c r="AU132" s="22" t="s">
        <v>91</v>
      </c>
      <c r="AY132" s="22" t="s">
        <v>176</v>
      </c>
      <c r="BE132" s="204">
        <f>IF(N132="základní",J132,0)</f>
        <v>0</v>
      </c>
      <c r="BF132" s="204">
        <f>IF(N132="snížená",J132,0)</f>
        <v>0</v>
      </c>
      <c r="BG132" s="204">
        <f>IF(N132="zákl. přenesená",J132,0)</f>
        <v>0</v>
      </c>
      <c r="BH132" s="204">
        <f>IF(N132="sníž. přenesená",J132,0)</f>
        <v>0</v>
      </c>
      <c r="BI132" s="204">
        <f>IF(N132="nulová",J132,0)</f>
        <v>0</v>
      </c>
      <c r="BJ132" s="22" t="s">
        <v>89</v>
      </c>
      <c r="BK132" s="204">
        <f>ROUND(I132*H132,2)</f>
        <v>0</v>
      </c>
      <c r="BL132" s="22" t="s">
        <v>183</v>
      </c>
      <c r="BM132" s="22" t="s">
        <v>240</v>
      </c>
    </row>
    <row r="133" spans="2:65" s="1" customFormat="1" ht="54">
      <c r="B133" s="40"/>
      <c r="C133" s="62"/>
      <c r="D133" s="205" t="s">
        <v>185</v>
      </c>
      <c r="E133" s="62"/>
      <c r="F133" s="206" t="s">
        <v>241</v>
      </c>
      <c r="G133" s="62"/>
      <c r="H133" s="62"/>
      <c r="I133" s="163"/>
      <c r="J133" s="62"/>
      <c r="K133" s="62"/>
      <c r="L133" s="60"/>
      <c r="M133" s="207"/>
      <c r="N133" s="41"/>
      <c r="O133" s="41"/>
      <c r="P133" s="41"/>
      <c r="Q133" s="41"/>
      <c r="R133" s="41"/>
      <c r="S133" s="41"/>
      <c r="T133" s="77"/>
      <c r="AT133" s="22" t="s">
        <v>185</v>
      </c>
      <c r="AU133" s="22" t="s">
        <v>91</v>
      </c>
    </row>
    <row r="134" spans="2:65" s="11" customFormat="1">
      <c r="B134" s="208"/>
      <c r="C134" s="209"/>
      <c r="D134" s="205" t="s">
        <v>187</v>
      </c>
      <c r="E134" s="230" t="s">
        <v>37</v>
      </c>
      <c r="F134" s="231" t="s">
        <v>242</v>
      </c>
      <c r="G134" s="209"/>
      <c r="H134" s="232">
        <v>145.58000000000001</v>
      </c>
      <c r="I134" s="214"/>
      <c r="J134" s="209"/>
      <c r="K134" s="209"/>
      <c r="L134" s="215"/>
      <c r="M134" s="216"/>
      <c r="N134" s="217"/>
      <c r="O134" s="217"/>
      <c r="P134" s="217"/>
      <c r="Q134" s="217"/>
      <c r="R134" s="217"/>
      <c r="S134" s="217"/>
      <c r="T134" s="218"/>
      <c r="AT134" s="219" t="s">
        <v>187</v>
      </c>
      <c r="AU134" s="219" t="s">
        <v>91</v>
      </c>
      <c r="AV134" s="11" t="s">
        <v>91</v>
      </c>
      <c r="AW134" s="11" t="s">
        <v>44</v>
      </c>
      <c r="AX134" s="11" t="s">
        <v>81</v>
      </c>
      <c r="AY134" s="219" t="s">
        <v>176</v>
      </c>
    </row>
    <row r="135" spans="2:65" s="11" customFormat="1">
      <c r="B135" s="208"/>
      <c r="C135" s="209"/>
      <c r="D135" s="205" t="s">
        <v>187</v>
      </c>
      <c r="E135" s="230" t="s">
        <v>37</v>
      </c>
      <c r="F135" s="231" t="s">
        <v>243</v>
      </c>
      <c r="G135" s="209"/>
      <c r="H135" s="232">
        <v>56.63</v>
      </c>
      <c r="I135" s="214"/>
      <c r="J135" s="209"/>
      <c r="K135" s="209"/>
      <c r="L135" s="215"/>
      <c r="M135" s="216"/>
      <c r="N135" s="217"/>
      <c r="O135" s="217"/>
      <c r="P135" s="217"/>
      <c r="Q135" s="217"/>
      <c r="R135" s="217"/>
      <c r="S135" s="217"/>
      <c r="T135" s="218"/>
      <c r="AT135" s="219" t="s">
        <v>187</v>
      </c>
      <c r="AU135" s="219" t="s">
        <v>91</v>
      </c>
      <c r="AV135" s="11" t="s">
        <v>91</v>
      </c>
      <c r="AW135" s="11" t="s">
        <v>44</v>
      </c>
      <c r="AX135" s="11" t="s">
        <v>81</v>
      </c>
      <c r="AY135" s="219" t="s">
        <v>176</v>
      </c>
    </row>
    <row r="136" spans="2:65" s="11" customFormat="1">
      <c r="B136" s="208"/>
      <c r="C136" s="209"/>
      <c r="D136" s="205" t="s">
        <v>187</v>
      </c>
      <c r="E136" s="230" t="s">
        <v>37</v>
      </c>
      <c r="F136" s="231" t="s">
        <v>244</v>
      </c>
      <c r="G136" s="209"/>
      <c r="H136" s="232">
        <v>158.58000000000001</v>
      </c>
      <c r="I136" s="214"/>
      <c r="J136" s="209"/>
      <c r="K136" s="209"/>
      <c r="L136" s="215"/>
      <c r="M136" s="216"/>
      <c r="N136" s="217"/>
      <c r="O136" s="217"/>
      <c r="P136" s="217"/>
      <c r="Q136" s="217"/>
      <c r="R136" s="217"/>
      <c r="S136" s="217"/>
      <c r="T136" s="218"/>
      <c r="AT136" s="219" t="s">
        <v>187</v>
      </c>
      <c r="AU136" s="219" t="s">
        <v>91</v>
      </c>
      <c r="AV136" s="11" t="s">
        <v>91</v>
      </c>
      <c r="AW136" s="11" t="s">
        <v>44</v>
      </c>
      <c r="AX136" s="11" t="s">
        <v>81</v>
      </c>
      <c r="AY136" s="219" t="s">
        <v>176</v>
      </c>
    </row>
    <row r="137" spans="2:65" s="11" customFormat="1">
      <c r="B137" s="208"/>
      <c r="C137" s="209"/>
      <c r="D137" s="210" t="s">
        <v>187</v>
      </c>
      <c r="E137" s="211" t="s">
        <v>37</v>
      </c>
      <c r="F137" s="212" t="s">
        <v>245</v>
      </c>
      <c r="G137" s="209"/>
      <c r="H137" s="213">
        <v>53.16</v>
      </c>
      <c r="I137" s="214"/>
      <c r="J137" s="209"/>
      <c r="K137" s="209"/>
      <c r="L137" s="215"/>
      <c r="M137" s="216"/>
      <c r="N137" s="217"/>
      <c r="O137" s="217"/>
      <c r="P137" s="217"/>
      <c r="Q137" s="217"/>
      <c r="R137" s="217"/>
      <c r="S137" s="217"/>
      <c r="T137" s="218"/>
      <c r="AT137" s="219" t="s">
        <v>187</v>
      </c>
      <c r="AU137" s="219" t="s">
        <v>91</v>
      </c>
      <c r="AV137" s="11" t="s">
        <v>91</v>
      </c>
      <c r="AW137" s="11" t="s">
        <v>44</v>
      </c>
      <c r="AX137" s="11" t="s">
        <v>81</v>
      </c>
      <c r="AY137" s="219" t="s">
        <v>176</v>
      </c>
    </row>
    <row r="138" spans="2:65" s="1" customFormat="1" ht="22.5" customHeight="1">
      <c r="B138" s="40"/>
      <c r="C138" s="193" t="s">
        <v>246</v>
      </c>
      <c r="D138" s="193" t="s">
        <v>178</v>
      </c>
      <c r="E138" s="194" t="s">
        <v>247</v>
      </c>
      <c r="F138" s="195" t="s">
        <v>248</v>
      </c>
      <c r="G138" s="196" t="s">
        <v>181</v>
      </c>
      <c r="H138" s="197">
        <v>4.0350000000000001</v>
      </c>
      <c r="I138" s="198"/>
      <c r="J138" s="199">
        <f>ROUND(I138*H138,2)</f>
        <v>0</v>
      </c>
      <c r="K138" s="195" t="s">
        <v>182</v>
      </c>
      <c r="L138" s="60"/>
      <c r="M138" s="200" t="s">
        <v>37</v>
      </c>
      <c r="N138" s="201" t="s">
        <v>52</v>
      </c>
      <c r="O138" s="41"/>
      <c r="P138" s="202">
        <f>O138*H138</f>
        <v>0</v>
      </c>
      <c r="Q138" s="202">
        <v>0</v>
      </c>
      <c r="R138" s="202">
        <f>Q138*H138</f>
        <v>0</v>
      </c>
      <c r="S138" s="202">
        <v>2</v>
      </c>
      <c r="T138" s="203">
        <f>S138*H138</f>
        <v>8.07</v>
      </c>
      <c r="AR138" s="22" t="s">
        <v>183</v>
      </c>
      <c r="AT138" s="22" t="s">
        <v>178</v>
      </c>
      <c r="AU138" s="22" t="s">
        <v>91</v>
      </c>
      <c r="AY138" s="22" t="s">
        <v>176</v>
      </c>
      <c r="BE138" s="204">
        <f>IF(N138="základní",J138,0)</f>
        <v>0</v>
      </c>
      <c r="BF138" s="204">
        <f>IF(N138="snížená",J138,0)</f>
        <v>0</v>
      </c>
      <c r="BG138" s="204">
        <f>IF(N138="zákl. přenesená",J138,0)</f>
        <v>0</v>
      </c>
      <c r="BH138" s="204">
        <f>IF(N138="sníž. přenesená",J138,0)</f>
        <v>0</v>
      </c>
      <c r="BI138" s="204">
        <f>IF(N138="nulová",J138,0)</f>
        <v>0</v>
      </c>
      <c r="BJ138" s="22" t="s">
        <v>89</v>
      </c>
      <c r="BK138" s="204">
        <f>ROUND(I138*H138,2)</f>
        <v>0</v>
      </c>
      <c r="BL138" s="22" t="s">
        <v>183</v>
      </c>
      <c r="BM138" s="22" t="s">
        <v>249</v>
      </c>
    </row>
    <row r="139" spans="2:65" s="11" customFormat="1">
      <c r="B139" s="208"/>
      <c r="C139" s="209"/>
      <c r="D139" s="205" t="s">
        <v>187</v>
      </c>
      <c r="E139" s="230" t="s">
        <v>37</v>
      </c>
      <c r="F139" s="231" t="s">
        <v>250</v>
      </c>
      <c r="G139" s="209"/>
      <c r="H139" s="232">
        <v>3.24</v>
      </c>
      <c r="I139" s="214"/>
      <c r="J139" s="209"/>
      <c r="K139" s="209"/>
      <c r="L139" s="215"/>
      <c r="M139" s="216"/>
      <c r="N139" s="217"/>
      <c r="O139" s="217"/>
      <c r="P139" s="217"/>
      <c r="Q139" s="217"/>
      <c r="R139" s="217"/>
      <c r="S139" s="217"/>
      <c r="T139" s="218"/>
      <c r="AT139" s="219" t="s">
        <v>187</v>
      </c>
      <c r="AU139" s="219" t="s">
        <v>91</v>
      </c>
      <c r="AV139" s="11" t="s">
        <v>91</v>
      </c>
      <c r="AW139" s="11" t="s">
        <v>44</v>
      </c>
      <c r="AX139" s="11" t="s">
        <v>81</v>
      </c>
      <c r="AY139" s="219" t="s">
        <v>176</v>
      </c>
    </row>
    <row r="140" spans="2:65" s="11" customFormat="1">
      <c r="B140" s="208"/>
      <c r="C140" s="209"/>
      <c r="D140" s="210" t="s">
        <v>187</v>
      </c>
      <c r="E140" s="211" t="s">
        <v>37</v>
      </c>
      <c r="F140" s="212" t="s">
        <v>251</v>
      </c>
      <c r="G140" s="209"/>
      <c r="H140" s="213">
        <v>0.79500000000000004</v>
      </c>
      <c r="I140" s="214"/>
      <c r="J140" s="209"/>
      <c r="K140" s="209"/>
      <c r="L140" s="215"/>
      <c r="M140" s="216"/>
      <c r="N140" s="217"/>
      <c r="O140" s="217"/>
      <c r="P140" s="217"/>
      <c r="Q140" s="217"/>
      <c r="R140" s="217"/>
      <c r="S140" s="217"/>
      <c r="T140" s="218"/>
      <c r="AT140" s="219" t="s">
        <v>187</v>
      </c>
      <c r="AU140" s="219" t="s">
        <v>91</v>
      </c>
      <c r="AV140" s="11" t="s">
        <v>91</v>
      </c>
      <c r="AW140" s="11" t="s">
        <v>44</v>
      </c>
      <c r="AX140" s="11" t="s">
        <v>81</v>
      </c>
      <c r="AY140" s="219" t="s">
        <v>176</v>
      </c>
    </row>
    <row r="141" spans="2:65" s="1" customFormat="1" ht="31.5" customHeight="1">
      <c r="B141" s="40"/>
      <c r="C141" s="193" t="s">
        <v>23</v>
      </c>
      <c r="D141" s="193" t="s">
        <v>178</v>
      </c>
      <c r="E141" s="194" t="s">
        <v>252</v>
      </c>
      <c r="F141" s="195" t="s">
        <v>253</v>
      </c>
      <c r="G141" s="196" t="s">
        <v>223</v>
      </c>
      <c r="H141" s="197">
        <v>81.328999999999994</v>
      </c>
      <c r="I141" s="198"/>
      <c r="J141" s="199">
        <f>ROUND(I141*H141,2)</f>
        <v>0</v>
      </c>
      <c r="K141" s="195" t="s">
        <v>182</v>
      </c>
      <c r="L141" s="60"/>
      <c r="M141" s="200" t="s">
        <v>37</v>
      </c>
      <c r="N141" s="201" t="s">
        <v>52</v>
      </c>
      <c r="O141" s="41"/>
      <c r="P141" s="202">
        <f>O141*H141</f>
        <v>0</v>
      </c>
      <c r="Q141" s="202">
        <v>0</v>
      </c>
      <c r="R141" s="202">
        <f>Q141*H141</f>
        <v>0</v>
      </c>
      <c r="S141" s="202">
        <v>0.26100000000000001</v>
      </c>
      <c r="T141" s="203">
        <f>S141*H141</f>
        <v>21.226869000000001</v>
      </c>
      <c r="AR141" s="22" t="s">
        <v>183</v>
      </c>
      <c r="AT141" s="22" t="s">
        <v>178</v>
      </c>
      <c r="AU141" s="22" t="s">
        <v>91</v>
      </c>
      <c r="AY141" s="22" t="s">
        <v>176</v>
      </c>
      <c r="BE141" s="204">
        <f>IF(N141="základní",J141,0)</f>
        <v>0</v>
      </c>
      <c r="BF141" s="204">
        <f>IF(N141="snížená",J141,0)</f>
        <v>0</v>
      </c>
      <c r="BG141" s="204">
        <f>IF(N141="zákl. přenesená",J141,0)</f>
        <v>0</v>
      </c>
      <c r="BH141" s="204">
        <f>IF(N141="sníž. přenesená",J141,0)</f>
        <v>0</v>
      </c>
      <c r="BI141" s="204">
        <f>IF(N141="nulová",J141,0)</f>
        <v>0</v>
      </c>
      <c r="BJ141" s="22" t="s">
        <v>89</v>
      </c>
      <c r="BK141" s="204">
        <f>ROUND(I141*H141,2)</f>
        <v>0</v>
      </c>
      <c r="BL141" s="22" t="s">
        <v>183</v>
      </c>
      <c r="BM141" s="22" t="s">
        <v>254</v>
      </c>
    </row>
    <row r="142" spans="2:65" s="11" customFormat="1">
      <c r="B142" s="208"/>
      <c r="C142" s="209"/>
      <c r="D142" s="205" t="s">
        <v>187</v>
      </c>
      <c r="E142" s="230" t="s">
        <v>37</v>
      </c>
      <c r="F142" s="231" t="s">
        <v>255</v>
      </c>
      <c r="G142" s="209"/>
      <c r="H142" s="232">
        <v>41.61</v>
      </c>
      <c r="I142" s="214"/>
      <c r="J142" s="209"/>
      <c r="K142" s="209"/>
      <c r="L142" s="215"/>
      <c r="M142" s="216"/>
      <c r="N142" s="217"/>
      <c r="O142" s="217"/>
      <c r="P142" s="217"/>
      <c r="Q142" s="217"/>
      <c r="R142" s="217"/>
      <c r="S142" s="217"/>
      <c r="T142" s="218"/>
      <c r="AT142" s="219" t="s">
        <v>187</v>
      </c>
      <c r="AU142" s="219" t="s">
        <v>91</v>
      </c>
      <c r="AV142" s="11" t="s">
        <v>91</v>
      </c>
      <c r="AW142" s="11" t="s">
        <v>44</v>
      </c>
      <c r="AX142" s="11" t="s">
        <v>81</v>
      </c>
      <c r="AY142" s="219" t="s">
        <v>176</v>
      </c>
    </row>
    <row r="143" spans="2:65" s="11" customFormat="1">
      <c r="B143" s="208"/>
      <c r="C143" s="209"/>
      <c r="D143" s="205" t="s">
        <v>187</v>
      </c>
      <c r="E143" s="230" t="s">
        <v>37</v>
      </c>
      <c r="F143" s="231" t="s">
        <v>256</v>
      </c>
      <c r="G143" s="209"/>
      <c r="H143" s="232">
        <v>2.25</v>
      </c>
      <c r="I143" s="214"/>
      <c r="J143" s="209"/>
      <c r="K143" s="209"/>
      <c r="L143" s="215"/>
      <c r="M143" s="216"/>
      <c r="N143" s="217"/>
      <c r="O143" s="217"/>
      <c r="P143" s="217"/>
      <c r="Q143" s="217"/>
      <c r="R143" s="217"/>
      <c r="S143" s="217"/>
      <c r="T143" s="218"/>
      <c r="AT143" s="219" t="s">
        <v>187</v>
      </c>
      <c r="AU143" s="219" t="s">
        <v>91</v>
      </c>
      <c r="AV143" s="11" t="s">
        <v>91</v>
      </c>
      <c r="AW143" s="11" t="s">
        <v>44</v>
      </c>
      <c r="AX143" s="11" t="s">
        <v>81</v>
      </c>
      <c r="AY143" s="219" t="s">
        <v>176</v>
      </c>
    </row>
    <row r="144" spans="2:65" s="11" customFormat="1">
      <c r="B144" s="208"/>
      <c r="C144" s="209"/>
      <c r="D144" s="210" t="s">
        <v>187</v>
      </c>
      <c r="E144" s="211" t="s">
        <v>37</v>
      </c>
      <c r="F144" s="212" t="s">
        <v>257</v>
      </c>
      <c r="G144" s="209"/>
      <c r="H144" s="213">
        <v>37.469000000000001</v>
      </c>
      <c r="I144" s="214"/>
      <c r="J144" s="209"/>
      <c r="K144" s="209"/>
      <c r="L144" s="215"/>
      <c r="M144" s="216"/>
      <c r="N144" s="217"/>
      <c r="O144" s="217"/>
      <c r="P144" s="217"/>
      <c r="Q144" s="217"/>
      <c r="R144" s="217"/>
      <c r="S144" s="217"/>
      <c r="T144" s="218"/>
      <c r="AT144" s="219" t="s">
        <v>187</v>
      </c>
      <c r="AU144" s="219" t="s">
        <v>91</v>
      </c>
      <c r="AV144" s="11" t="s">
        <v>91</v>
      </c>
      <c r="AW144" s="11" t="s">
        <v>44</v>
      </c>
      <c r="AX144" s="11" t="s">
        <v>81</v>
      </c>
      <c r="AY144" s="219" t="s">
        <v>176</v>
      </c>
    </row>
    <row r="145" spans="2:65" s="1" customFormat="1" ht="31.5" customHeight="1">
      <c r="B145" s="40"/>
      <c r="C145" s="193" t="s">
        <v>258</v>
      </c>
      <c r="D145" s="193" t="s">
        <v>178</v>
      </c>
      <c r="E145" s="194" t="s">
        <v>259</v>
      </c>
      <c r="F145" s="195" t="s">
        <v>260</v>
      </c>
      <c r="G145" s="196" t="s">
        <v>181</v>
      </c>
      <c r="H145" s="197">
        <v>1.4970000000000001</v>
      </c>
      <c r="I145" s="198"/>
      <c r="J145" s="199">
        <f>ROUND(I145*H145,2)</f>
        <v>0</v>
      </c>
      <c r="K145" s="195" t="s">
        <v>182</v>
      </c>
      <c r="L145" s="60"/>
      <c r="M145" s="200" t="s">
        <v>37</v>
      </c>
      <c r="N145" s="201" t="s">
        <v>52</v>
      </c>
      <c r="O145" s="41"/>
      <c r="P145" s="202">
        <f>O145*H145</f>
        <v>0</v>
      </c>
      <c r="Q145" s="202">
        <v>0</v>
      </c>
      <c r="R145" s="202">
        <f>Q145*H145</f>
        <v>0</v>
      </c>
      <c r="S145" s="202">
        <v>1.8</v>
      </c>
      <c r="T145" s="203">
        <f>S145*H145</f>
        <v>2.6946000000000003</v>
      </c>
      <c r="AR145" s="22" t="s">
        <v>183</v>
      </c>
      <c r="AT145" s="22" t="s">
        <v>178</v>
      </c>
      <c r="AU145" s="22" t="s">
        <v>91</v>
      </c>
      <c r="AY145" s="22" t="s">
        <v>176</v>
      </c>
      <c r="BE145" s="204">
        <f>IF(N145="základní",J145,0)</f>
        <v>0</v>
      </c>
      <c r="BF145" s="204">
        <f>IF(N145="snížená",J145,0)</f>
        <v>0</v>
      </c>
      <c r="BG145" s="204">
        <f>IF(N145="zákl. přenesená",J145,0)</f>
        <v>0</v>
      </c>
      <c r="BH145" s="204">
        <f>IF(N145="sníž. přenesená",J145,0)</f>
        <v>0</v>
      </c>
      <c r="BI145" s="204">
        <f>IF(N145="nulová",J145,0)</f>
        <v>0</v>
      </c>
      <c r="BJ145" s="22" t="s">
        <v>89</v>
      </c>
      <c r="BK145" s="204">
        <f>ROUND(I145*H145,2)</f>
        <v>0</v>
      </c>
      <c r="BL145" s="22" t="s">
        <v>183</v>
      </c>
      <c r="BM145" s="22" t="s">
        <v>261</v>
      </c>
    </row>
    <row r="146" spans="2:65" s="1" customFormat="1" ht="40.5">
      <c r="B146" s="40"/>
      <c r="C146" s="62"/>
      <c r="D146" s="205" t="s">
        <v>185</v>
      </c>
      <c r="E146" s="62"/>
      <c r="F146" s="206" t="s">
        <v>262</v>
      </c>
      <c r="G146" s="62"/>
      <c r="H146" s="62"/>
      <c r="I146" s="163"/>
      <c r="J146" s="62"/>
      <c r="K146" s="62"/>
      <c r="L146" s="60"/>
      <c r="M146" s="207"/>
      <c r="N146" s="41"/>
      <c r="O146" s="41"/>
      <c r="P146" s="41"/>
      <c r="Q146" s="41"/>
      <c r="R146" s="41"/>
      <c r="S146" s="41"/>
      <c r="T146" s="77"/>
      <c r="AT146" s="22" t="s">
        <v>185</v>
      </c>
      <c r="AU146" s="22" t="s">
        <v>91</v>
      </c>
    </row>
    <row r="147" spans="2:65" s="11" customFormat="1">
      <c r="B147" s="208"/>
      <c r="C147" s="209"/>
      <c r="D147" s="205" t="s">
        <v>187</v>
      </c>
      <c r="E147" s="230" t="s">
        <v>37</v>
      </c>
      <c r="F147" s="231" t="s">
        <v>263</v>
      </c>
      <c r="G147" s="209"/>
      <c r="H147" s="232">
        <v>0.58299999999999996</v>
      </c>
      <c r="I147" s="214"/>
      <c r="J147" s="209"/>
      <c r="K147" s="209"/>
      <c r="L147" s="215"/>
      <c r="M147" s="216"/>
      <c r="N147" s="217"/>
      <c r="O147" s="217"/>
      <c r="P147" s="217"/>
      <c r="Q147" s="217"/>
      <c r="R147" s="217"/>
      <c r="S147" s="217"/>
      <c r="T147" s="218"/>
      <c r="AT147" s="219" t="s">
        <v>187</v>
      </c>
      <c r="AU147" s="219" t="s">
        <v>91</v>
      </c>
      <c r="AV147" s="11" t="s">
        <v>91</v>
      </c>
      <c r="AW147" s="11" t="s">
        <v>44</v>
      </c>
      <c r="AX147" s="11" t="s">
        <v>81</v>
      </c>
      <c r="AY147" s="219" t="s">
        <v>176</v>
      </c>
    </row>
    <row r="148" spans="2:65" s="11" customFormat="1">
      <c r="B148" s="208"/>
      <c r="C148" s="209"/>
      <c r="D148" s="205" t="s">
        <v>187</v>
      </c>
      <c r="E148" s="230" t="s">
        <v>37</v>
      </c>
      <c r="F148" s="231" t="s">
        <v>264</v>
      </c>
      <c r="G148" s="209"/>
      <c r="H148" s="232">
        <v>0.314</v>
      </c>
      <c r="I148" s="214"/>
      <c r="J148" s="209"/>
      <c r="K148" s="209"/>
      <c r="L148" s="215"/>
      <c r="M148" s="216"/>
      <c r="N148" s="217"/>
      <c r="O148" s="217"/>
      <c r="P148" s="217"/>
      <c r="Q148" s="217"/>
      <c r="R148" s="217"/>
      <c r="S148" s="217"/>
      <c r="T148" s="218"/>
      <c r="AT148" s="219" t="s">
        <v>187</v>
      </c>
      <c r="AU148" s="219" t="s">
        <v>91</v>
      </c>
      <c r="AV148" s="11" t="s">
        <v>91</v>
      </c>
      <c r="AW148" s="11" t="s">
        <v>44</v>
      </c>
      <c r="AX148" s="11" t="s">
        <v>81</v>
      </c>
      <c r="AY148" s="219" t="s">
        <v>176</v>
      </c>
    </row>
    <row r="149" spans="2:65" s="11" customFormat="1">
      <c r="B149" s="208"/>
      <c r="C149" s="209"/>
      <c r="D149" s="210" t="s">
        <v>187</v>
      </c>
      <c r="E149" s="211" t="s">
        <v>37</v>
      </c>
      <c r="F149" s="212" t="s">
        <v>265</v>
      </c>
      <c r="G149" s="209"/>
      <c r="H149" s="213">
        <v>0.6</v>
      </c>
      <c r="I149" s="214"/>
      <c r="J149" s="209"/>
      <c r="K149" s="209"/>
      <c r="L149" s="215"/>
      <c r="M149" s="216"/>
      <c r="N149" s="217"/>
      <c r="O149" s="217"/>
      <c r="P149" s="217"/>
      <c r="Q149" s="217"/>
      <c r="R149" s="217"/>
      <c r="S149" s="217"/>
      <c r="T149" s="218"/>
      <c r="AT149" s="219" t="s">
        <v>187</v>
      </c>
      <c r="AU149" s="219" t="s">
        <v>91</v>
      </c>
      <c r="AV149" s="11" t="s">
        <v>91</v>
      </c>
      <c r="AW149" s="11" t="s">
        <v>44</v>
      </c>
      <c r="AX149" s="11" t="s">
        <v>81</v>
      </c>
      <c r="AY149" s="219" t="s">
        <v>176</v>
      </c>
    </row>
    <row r="150" spans="2:65" s="1" customFormat="1" ht="31.5" customHeight="1">
      <c r="B150" s="40"/>
      <c r="C150" s="193" t="s">
        <v>266</v>
      </c>
      <c r="D150" s="193" t="s">
        <v>178</v>
      </c>
      <c r="E150" s="194" t="s">
        <v>267</v>
      </c>
      <c r="F150" s="195" t="s">
        <v>268</v>
      </c>
      <c r="G150" s="196" t="s">
        <v>181</v>
      </c>
      <c r="H150" s="197">
        <v>10.864000000000001</v>
      </c>
      <c r="I150" s="198"/>
      <c r="J150" s="199">
        <f>ROUND(I150*H150,2)</f>
        <v>0</v>
      </c>
      <c r="K150" s="195" t="s">
        <v>182</v>
      </c>
      <c r="L150" s="60"/>
      <c r="M150" s="200" t="s">
        <v>37</v>
      </c>
      <c r="N150" s="201" t="s">
        <v>52</v>
      </c>
      <c r="O150" s="41"/>
      <c r="P150" s="202">
        <f>O150*H150</f>
        <v>0</v>
      </c>
      <c r="Q150" s="202">
        <v>0</v>
      </c>
      <c r="R150" s="202">
        <f>Q150*H150</f>
        <v>0</v>
      </c>
      <c r="S150" s="202">
        <v>1.8</v>
      </c>
      <c r="T150" s="203">
        <f>S150*H150</f>
        <v>19.555200000000003</v>
      </c>
      <c r="AR150" s="22" t="s">
        <v>183</v>
      </c>
      <c r="AT150" s="22" t="s">
        <v>178</v>
      </c>
      <c r="AU150" s="22" t="s">
        <v>91</v>
      </c>
      <c r="AY150" s="22" t="s">
        <v>176</v>
      </c>
      <c r="BE150" s="204">
        <f>IF(N150="základní",J150,0)</f>
        <v>0</v>
      </c>
      <c r="BF150" s="204">
        <f>IF(N150="snížená",J150,0)</f>
        <v>0</v>
      </c>
      <c r="BG150" s="204">
        <f>IF(N150="zákl. přenesená",J150,0)</f>
        <v>0</v>
      </c>
      <c r="BH150" s="204">
        <f>IF(N150="sníž. přenesená",J150,0)</f>
        <v>0</v>
      </c>
      <c r="BI150" s="204">
        <f>IF(N150="nulová",J150,0)</f>
        <v>0</v>
      </c>
      <c r="BJ150" s="22" t="s">
        <v>89</v>
      </c>
      <c r="BK150" s="204">
        <f>ROUND(I150*H150,2)</f>
        <v>0</v>
      </c>
      <c r="BL150" s="22" t="s">
        <v>183</v>
      </c>
      <c r="BM150" s="22" t="s">
        <v>269</v>
      </c>
    </row>
    <row r="151" spans="2:65" s="1" customFormat="1" ht="40.5">
      <c r="B151" s="40"/>
      <c r="C151" s="62"/>
      <c r="D151" s="205" t="s">
        <v>185</v>
      </c>
      <c r="E151" s="62"/>
      <c r="F151" s="206" t="s">
        <v>262</v>
      </c>
      <c r="G151" s="62"/>
      <c r="H151" s="62"/>
      <c r="I151" s="163"/>
      <c r="J151" s="62"/>
      <c r="K151" s="62"/>
      <c r="L151" s="60"/>
      <c r="M151" s="207"/>
      <c r="N151" s="41"/>
      <c r="O151" s="41"/>
      <c r="P151" s="41"/>
      <c r="Q151" s="41"/>
      <c r="R151" s="41"/>
      <c r="S151" s="41"/>
      <c r="T151" s="77"/>
      <c r="AT151" s="22" t="s">
        <v>185</v>
      </c>
      <c r="AU151" s="22" t="s">
        <v>91</v>
      </c>
    </row>
    <row r="152" spans="2:65" s="11" customFormat="1">
      <c r="B152" s="208"/>
      <c r="C152" s="209"/>
      <c r="D152" s="205" t="s">
        <v>187</v>
      </c>
      <c r="E152" s="230" t="s">
        <v>37</v>
      </c>
      <c r="F152" s="231" t="s">
        <v>270</v>
      </c>
      <c r="G152" s="209"/>
      <c r="H152" s="232">
        <v>6.4269999999999996</v>
      </c>
      <c r="I152" s="214"/>
      <c r="J152" s="209"/>
      <c r="K152" s="209"/>
      <c r="L152" s="215"/>
      <c r="M152" s="216"/>
      <c r="N152" s="217"/>
      <c r="O152" s="217"/>
      <c r="P152" s="217"/>
      <c r="Q152" s="217"/>
      <c r="R152" s="217"/>
      <c r="S152" s="217"/>
      <c r="T152" s="218"/>
      <c r="AT152" s="219" t="s">
        <v>187</v>
      </c>
      <c r="AU152" s="219" t="s">
        <v>91</v>
      </c>
      <c r="AV152" s="11" t="s">
        <v>91</v>
      </c>
      <c r="AW152" s="11" t="s">
        <v>44</v>
      </c>
      <c r="AX152" s="11" t="s">
        <v>81</v>
      </c>
      <c r="AY152" s="219" t="s">
        <v>176</v>
      </c>
    </row>
    <row r="153" spans="2:65" s="11" customFormat="1">
      <c r="B153" s="208"/>
      <c r="C153" s="209"/>
      <c r="D153" s="210" t="s">
        <v>187</v>
      </c>
      <c r="E153" s="211" t="s">
        <v>37</v>
      </c>
      <c r="F153" s="212" t="s">
        <v>271</v>
      </c>
      <c r="G153" s="209"/>
      <c r="H153" s="213">
        <v>4.4370000000000003</v>
      </c>
      <c r="I153" s="214"/>
      <c r="J153" s="209"/>
      <c r="K153" s="209"/>
      <c r="L153" s="215"/>
      <c r="M153" s="216"/>
      <c r="N153" s="217"/>
      <c r="O153" s="217"/>
      <c r="P153" s="217"/>
      <c r="Q153" s="217"/>
      <c r="R153" s="217"/>
      <c r="S153" s="217"/>
      <c r="T153" s="218"/>
      <c r="AT153" s="219" t="s">
        <v>187</v>
      </c>
      <c r="AU153" s="219" t="s">
        <v>91</v>
      </c>
      <c r="AV153" s="11" t="s">
        <v>91</v>
      </c>
      <c r="AW153" s="11" t="s">
        <v>44</v>
      </c>
      <c r="AX153" s="11" t="s">
        <v>81</v>
      </c>
      <c r="AY153" s="219" t="s">
        <v>176</v>
      </c>
    </row>
    <row r="154" spans="2:65" s="1" customFormat="1" ht="31.5" customHeight="1">
      <c r="B154" s="40"/>
      <c r="C154" s="193" t="s">
        <v>10</v>
      </c>
      <c r="D154" s="193" t="s">
        <v>178</v>
      </c>
      <c r="E154" s="194" t="s">
        <v>272</v>
      </c>
      <c r="F154" s="195" t="s">
        <v>273</v>
      </c>
      <c r="G154" s="196" t="s">
        <v>181</v>
      </c>
      <c r="H154" s="197">
        <v>13.497999999999999</v>
      </c>
      <c r="I154" s="198"/>
      <c r="J154" s="199">
        <f>ROUND(I154*H154,2)</f>
        <v>0</v>
      </c>
      <c r="K154" s="195" t="s">
        <v>182</v>
      </c>
      <c r="L154" s="60"/>
      <c r="M154" s="200" t="s">
        <v>37</v>
      </c>
      <c r="N154" s="201" t="s">
        <v>52</v>
      </c>
      <c r="O154" s="41"/>
      <c r="P154" s="202">
        <f>O154*H154</f>
        <v>0</v>
      </c>
      <c r="Q154" s="202">
        <v>0</v>
      </c>
      <c r="R154" s="202">
        <f>Q154*H154</f>
        <v>0</v>
      </c>
      <c r="S154" s="202">
        <v>1.671</v>
      </c>
      <c r="T154" s="203">
        <f>S154*H154</f>
        <v>22.555157999999999</v>
      </c>
      <c r="AR154" s="22" t="s">
        <v>183</v>
      </c>
      <c r="AT154" s="22" t="s">
        <v>178</v>
      </c>
      <c r="AU154" s="22" t="s">
        <v>91</v>
      </c>
      <c r="AY154" s="22" t="s">
        <v>176</v>
      </c>
      <c r="BE154" s="204">
        <f>IF(N154="základní",J154,0)</f>
        <v>0</v>
      </c>
      <c r="BF154" s="204">
        <f>IF(N154="snížená",J154,0)</f>
        <v>0</v>
      </c>
      <c r="BG154" s="204">
        <f>IF(N154="zákl. přenesená",J154,0)</f>
        <v>0</v>
      </c>
      <c r="BH154" s="204">
        <f>IF(N154="sníž. přenesená",J154,0)</f>
        <v>0</v>
      </c>
      <c r="BI154" s="204">
        <f>IF(N154="nulová",J154,0)</f>
        <v>0</v>
      </c>
      <c r="BJ154" s="22" t="s">
        <v>89</v>
      </c>
      <c r="BK154" s="204">
        <f>ROUND(I154*H154,2)</f>
        <v>0</v>
      </c>
      <c r="BL154" s="22" t="s">
        <v>183</v>
      </c>
      <c r="BM154" s="22" t="s">
        <v>274</v>
      </c>
    </row>
    <row r="155" spans="2:65" s="1" customFormat="1" ht="40.5">
      <c r="B155" s="40"/>
      <c r="C155" s="62"/>
      <c r="D155" s="205" t="s">
        <v>185</v>
      </c>
      <c r="E155" s="62"/>
      <c r="F155" s="206" t="s">
        <v>262</v>
      </c>
      <c r="G155" s="62"/>
      <c r="H155" s="62"/>
      <c r="I155" s="163"/>
      <c r="J155" s="62"/>
      <c r="K155" s="62"/>
      <c r="L155" s="60"/>
      <c r="M155" s="207"/>
      <c r="N155" s="41"/>
      <c r="O155" s="41"/>
      <c r="P155" s="41"/>
      <c r="Q155" s="41"/>
      <c r="R155" s="41"/>
      <c r="S155" s="41"/>
      <c r="T155" s="77"/>
      <c r="AT155" s="22" t="s">
        <v>185</v>
      </c>
      <c r="AU155" s="22" t="s">
        <v>91</v>
      </c>
    </row>
    <row r="156" spans="2:65" s="11" customFormat="1">
      <c r="B156" s="208"/>
      <c r="C156" s="209"/>
      <c r="D156" s="210" t="s">
        <v>187</v>
      </c>
      <c r="E156" s="211" t="s">
        <v>37</v>
      </c>
      <c r="F156" s="212" t="s">
        <v>275</v>
      </c>
      <c r="G156" s="209"/>
      <c r="H156" s="213">
        <v>13.497999999999999</v>
      </c>
      <c r="I156" s="214"/>
      <c r="J156" s="209"/>
      <c r="K156" s="209"/>
      <c r="L156" s="215"/>
      <c r="M156" s="216"/>
      <c r="N156" s="217"/>
      <c r="O156" s="217"/>
      <c r="P156" s="217"/>
      <c r="Q156" s="217"/>
      <c r="R156" s="217"/>
      <c r="S156" s="217"/>
      <c r="T156" s="218"/>
      <c r="AT156" s="219" t="s">
        <v>187</v>
      </c>
      <c r="AU156" s="219" t="s">
        <v>91</v>
      </c>
      <c r="AV156" s="11" t="s">
        <v>91</v>
      </c>
      <c r="AW156" s="11" t="s">
        <v>44</v>
      </c>
      <c r="AX156" s="11" t="s">
        <v>81</v>
      </c>
      <c r="AY156" s="219" t="s">
        <v>176</v>
      </c>
    </row>
    <row r="157" spans="2:65" s="1" customFormat="1" ht="22.5" customHeight="1">
      <c r="B157" s="40"/>
      <c r="C157" s="193" t="s">
        <v>276</v>
      </c>
      <c r="D157" s="193" t="s">
        <v>178</v>
      </c>
      <c r="E157" s="194" t="s">
        <v>277</v>
      </c>
      <c r="F157" s="195" t="s">
        <v>278</v>
      </c>
      <c r="G157" s="196" t="s">
        <v>223</v>
      </c>
      <c r="H157" s="197">
        <v>0.52</v>
      </c>
      <c r="I157" s="198"/>
      <c r="J157" s="199">
        <f>ROUND(I157*H157,2)</f>
        <v>0</v>
      </c>
      <c r="K157" s="195" t="s">
        <v>182</v>
      </c>
      <c r="L157" s="60"/>
      <c r="M157" s="200" t="s">
        <v>37</v>
      </c>
      <c r="N157" s="201" t="s">
        <v>52</v>
      </c>
      <c r="O157" s="41"/>
      <c r="P157" s="202">
        <f>O157*H157</f>
        <v>0</v>
      </c>
      <c r="Q157" s="202">
        <v>0</v>
      </c>
      <c r="R157" s="202">
        <f>Q157*H157</f>
        <v>0</v>
      </c>
      <c r="S157" s="202">
        <v>8.2000000000000003E-2</v>
      </c>
      <c r="T157" s="203">
        <f>S157*H157</f>
        <v>4.2640000000000004E-2</v>
      </c>
      <c r="AR157" s="22" t="s">
        <v>183</v>
      </c>
      <c r="AT157" s="22" t="s">
        <v>178</v>
      </c>
      <c r="AU157" s="22" t="s">
        <v>91</v>
      </c>
      <c r="AY157" s="22" t="s">
        <v>176</v>
      </c>
      <c r="BE157" s="204">
        <f>IF(N157="základní",J157,0)</f>
        <v>0</v>
      </c>
      <c r="BF157" s="204">
        <f>IF(N157="snížená",J157,0)</f>
        <v>0</v>
      </c>
      <c r="BG157" s="204">
        <f>IF(N157="zákl. přenesená",J157,0)</f>
        <v>0</v>
      </c>
      <c r="BH157" s="204">
        <f>IF(N157="sníž. přenesená",J157,0)</f>
        <v>0</v>
      </c>
      <c r="BI157" s="204">
        <f>IF(N157="nulová",J157,0)</f>
        <v>0</v>
      </c>
      <c r="BJ157" s="22" t="s">
        <v>89</v>
      </c>
      <c r="BK157" s="204">
        <f>ROUND(I157*H157,2)</f>
        <v>0</v>
      </c>
      <c r="BL157" s="22" t="s">
        <v>183</v>
      </c>
      <c r="BM157" s="22" t="s">
        <v>279</v>
      </c>
    </row>
    <row r="158" spans="2:65" s="11" customFormat="1">
      <c r="B158" s="208"/>
      <c r="C158" s="209"/>
      <c r="D158" s="210" t="s">
        <v>187</v>
      </c>
      <c r="E158" s="211" t="s">
        <v>37</v>
      </c>
      <c r="F158" s="212" t="s">
        <v>280</v>
      </c>
      <c r="G158" s="209"/>
      <c r="H158" s="213">
        <v>0.52</v>
      </c>
      <c r="I158" s="214"/>
      <c r="J158" s="209"/>
      <c r="K158" s="209"/>
      <c r="L158" s="215"/>
      <c r="M158" s="216"/>
      <c r="N158" s="217"/>
      <c r="O158" s="217"/>
      <c r="P158" s="217"/>
      <c r="Q158" s="217"/>
      <c r="R158" s="217"/>
      <c r="S158" s="217"/>
      <c r="T158" s="218"/>
      <c r="AT158" s="219" t="s">
        <v>187</v>
      </c>
      <c r="AU158" s="219" t="s">
        <v>91</v>
      </c>
      <c r="AV158" s="11" t="s">
        <v>91</v>
      </c>
      <c r="AW158" s="11" t="s">
        <v>44</v>
      </c>
      <c r="AX158" s="11" t="s">
        <v>81</v>
      </c>
      <c r="AY158" s="219" t="s">
        <v>176</v>
      </c>
    </row>
    <row r="159" spans="2:65" s="1" customFormat="1" ht="31.5" customHeight="1">
      <c r="B159" s="40"/>
      <c r="C159" s="193" t="s">
        <v>281</v>
      </c>
      <c r="D159" s="193" t="s">
        <v>178</v>
      </c>
      <c r="E159" s="194" t="s">
        <v>282</v>
      </c>
      <c r="F159" s="195" t="s">
        <v>283</v>
      </c>
      <c r="G159" s="196" t="s">
        <v>223</v>
      </c>
      <c r="H159" s="197">
        <v>3.96</v>
      </c>
      <c r="I159" s="198"/>
      <c r="J159" s="199">
        <f>ROUND(I159*H159,2)</f>
        <v>0</v>
      </c>
      <c r="K159" s="195" t="s">
        <v>182</v>
      </c>
      <c r="L159" s="60"/>
      <c r="M159" s="200" t="s">
        <v>37</v>
      </c>
      <c r="N159" s="201" t="s">
        <v>52</v>
      </c>
      <c r="O159" s="41"/>
      <c r="P159" s="202">
        <f>O159*H159</f>
        <v>0</v>
      </c>
      <c r="Q159" s="202">
        <v>0</v>
      </c>
      <c r="R159" s="202">
        <f>Q159*H159</f>
        <v>0</v>
      </c>
      <c r="S159" s="202">
        <v>0.20699999999999999</v>
      </c>
      <c r="T159" s="203">
        <f>S159*H159</f>
        <v>0.81972</v>
      </c>
      <c r="AR159" s="22" t="s">
        <v>183</v>
      </c>
      <c r="AT159" s="22" t="s">
        <v>178</v>
      </c>
      <c r="AU159" s="22" t="s">
        <v>91</v>
      </c>
      <c r="AY159" s="22" t="s">
        <v>176</v>
      </c>
      <c r="BE159" s="204">
        <f>IF(N159="základní",J159,0)</f>
        <v>0</v>
      </c>
      <c r="BF159" s="204">
        <f>IF(N159="snížená",J159,0)</f>
        <v>0</v>
      </c>
      <c r="BG159" s="204">
        <f>IF(N159="zákl. přenesená",J159,0)</f>
        <v>0</v>
      </c>
      <c r="BH159" s="204">
        <f>IF(N159="sníž. přenesená",J159,0)</f>
        <v>0</v>
      </c>
      <c r="BI159" s="204">
        <f>IF(N159="nulová",J159,0)</f>
        <v>0</v>
      </c>
      <c r="BJ159" s="22" t="s">
        <v>89</v>
      </c>
      <c r="BK159" s="204">
        <f>ROUND(I159*H159,2)</f>
        <v>0</v>
      </c>
      <c r="BL159" s="22" t="s">
        <v>183</v>
      </c>
      <c r="BM159" s="22" t="s">
        <v>284</v>
      </c>
    </row>
    <row r="160" spans="2:65" s="11" customFormat="1">
      <c r="B160" s="208"/>
      <c r="C160" s="209"/>
      <c r="D160" s="210" t="s">
        <v>187</v>
      </c>
      <c r="E160" s="211" t="s">
        <v>37</v>
      </c>
      <c r="F160" s="212" t="s">
        <v>285</v>
      </c>
      <c r="G160" s="209"/>
      <c r="H160" s="213">
        <v>3.96</v>
      </c>
      <c r="I160" s="214"/>
      <c r="J160" s="209"/>
      <c r="K160" s="209"/>
      <c r="L160" s="215"/>
      <c r="M160" s="216"/>
      <c r="N160" s="217"/>
      <c r="O160" s="217"/>
      <c r="P160" s="217"/>
      <c r="Q160" s="217"/>
      <c r="R160" s="217"/>
      <c r="S160" s="217"/>
      <c r="T160" s="218"/>
      <c r="AT160" s="219" t="s">
        <v>187</v>
      </c>
      <c r="AU160" s="219" t="s">
        <v>91</v>
      </c>
      <c r="AV160" s="11" t="s">
        <v>91</v>
      </c>
      <c r="AW160" s="11" t="s">
        <v>44</v>
      </c>
      <c r="AX160" s="11" t="s">
        <v>81</v>
      </c>
      <c r="AY160" s="219" t="s">
        <v>176</v>
      </c>
    </row>
    <row r="161" spans="2:65" s="1" customFormat="1" ht="31.5" customHeight="1">
      <c r="B161" s="40"/>
      <c r="C161" s="193" t="s">
        <v>286</v>
      </c>
      <c r="D161" s="193" t="s">
        <v>178</v>
      </c>
      <c r="E161" s="194" t="s">
        <v>287</v>
      </c>
      <c r="F161" s="195" t="s">
        <v>288</v>
      </c>
      <c r="G161" s="196" t="s">
        <v>181</v>
      </c>
      <c r="H161" s="197">
        <v>0.36</v>
      </c>
      <c r="I161" s="198"/>
      <c r="J161" s="199">
        <f>ROUND(I161*H161,2)</f>
        <v>0</v>
      </c>
      <c r="K161" s="195" t="s">
        <v>182</v>
      </c>
      <c r="L161" s="60"/>
      <c r="M161" s="200" t="s">
        <v>37</v>
      </c>
      <c r="N161" s="201" t="s">
        <v>52</v>
      </c>
      <c r="O161" s="41"/>
      <c r="P161" s="202">
        <f>O161*H161</f>
        <v>0</v>
      </c>
      <c r="Q161" s="202">
        <v>0</v>
      </c>
      <c r="R161" s="202">
        <f>Q161*H161</f>
        <v>0</v>
      </c>
      <c r="S161" s="202">
        <v>2.1</v>
      </c>
      <c r="T161" s="203">
        <f>S161*H161</f>
        <v>0.75600000000000001</v>
      </c>
      <c r="AR161" s="22" t="s">
        <v>183</v>
      </c>
      <c r="AT161" s="22" t="s">
        <v>178</v>
      </c>
      <c r="AU161" s="22" t="s">
        <v>91</v>
      </c>
      <c r="AY161" s="22" t="s">
        <v>176</v>
      </c>
      <c r="BE161" s="204">
        <f>IF(N161="základní",J161,0)</f>
        <v>0</v>
      </c>
      <c r="BF161" s="204">
        <f>IF(N161="snížená",J161,0)</f>
        <v>0</v>
      </c>
      <c r="BG161" s="204">
        <f>IF(N161="zákl. přenesená",J161,0)</f>
        <v>0</v>
      </c>
      <c r="BH161" s="204">
        <f>IF(N161="sníž. přenesená",J161,0)</f>
        <v>0</v>
      </c>
      <c r="BI161" s="204">
        <f>IF(N161="nulová",J161,0)</f>
        <v>0</v>
      </c>
      <c r="BJ161" s="22" t="s">
        <v>89</v>
      </c>
      <c r="BK161" s="204">
        <f>ROUND(I161*H161,2)</f>
        <v>0</v>
      </c>
      <c r="BL161" s="22" t="s">
        <v>183</v>
      </c>
      <c r="BM161" s="22" t="s">
        <v>289</v>
      </c>
    </row>
    <row r="162" spans="2:65" s="1" customFormat="1" ht="40.5">
      <c r="B162" s="40"/>
      <c r="C162" s="62"/>
      <c r="D162" s="205" t="s">
        <v>185</v>
      </c>
      <c r="E162" s="62"/>
      <c r="F162" s="206" t="s">
        <v>290</v>
      </c>
      <c r="G162" s="62"/>
      <c r="H162" s="62"/>
      <c r="I162" s="163"/>
      <c r="J162" s="62"/>
      <c r="K162" s="62"/>
      <c r="L162" s="60"/>
      <c r="M162" s="207"/>
      <c r="N162" s="41"/>
      <c r="O162" s="41"/>
      <c r="P162" s="41"/>
      <c r="Q162" s="41"/>
      <c r="R162" s="41"/>
      <c r="S162" s="41"/>
      <c r="T162" s="77"/>
      <c r="AT162" s="22" t="s">
        <v>185</v>
      </c>
      <c r="AU162" s="22" t="s">
        <v>91</v>
      </c>
    </row>
    <row r="163" spans="2:65" s="11" customFormat="1">
      <c r="B163" s="208"/>
      <c r="C163" s="209"/>
      <c r="D163" s="210" t="s">
        <v>187</v>
      </c>
      <c r="E163" s="211" t="s">
        <v>37</v>
      </c>
      <c r="F163" s="212" t="s">
        <v>291</v>
      </c>
      <c r="G163" s="209"/>
      <c r="H163" s="213">
        <v>0.36</v>
      </c>
      <c r="I163" s="214"/>
      <c r="J163" s="209"/>
      <c r="K163" s="209"/>
      <c r="L163" s="215"/>
      <c r="M163" s="216"/>
      <c r="N163" s="217"/>
      <c r="O163" s="217"/>
      <c r="P163" s="217"/>
      <c r="Q163" s="217"/>
      <c r="R163" s="217"/>
      <c r="S163" s="217"/>
      <c r="T163" s="218"/>
      <c r="AT163" s="219" t="s">
        <v>187</v>
      </c>
      <c r="AU163" s="219" t="s">
        <v>91</v>
      </c>
      <c r="AV163" s="11" t="s">
        <v>91</v>
      </c>
      <c r="AW163" s="11" t="s">
        <v>44</v>
      </c>
      <c r="AX163" s="11" t="s">
        <v>81</v>
      </c>
      <c r="AY163" s="219" t="s">
        <v>176</v>
      </c>
    </row>
    <row r="164" spans="2:65" s="1" customFormat="1" ht="22.5" customHeight="1">
      <c r="B164" s="40"/>
      <c r="C164" s="193" t="s">
        <v>292</v>
      </c>
      <c r="D164" s="193" t="s">
        <v>178</v>
      </c>
      <c r="E164" s="194" t="s">
        <v>293</v>
      </c>
      <c r="F164" s="195" t="s">
        <v>294</v>
      </c>
      <c r="G164" s="196" t="s">
        <v>295</v>
      </c>
      <c r="H164" s="197">
        <v>8.8000000000000007</v>
      </c>
      <c r="I164" s="198"/>
      <c r="J164" s="199">
        <f>ROUND(I164*H164,2)</f>
        <v>0</v>
      </c>
      <c r="K164" s="195" t="s">
        <v>182</v>
      </c>
      <c r="L164" s="60"/>
      <c r="M164" s="200" t="s">
        <v>37</v>
      </c>
      <c r="N164" s="201" t="s">
        <v>52</v>
      </c>
      <c r="O164" s="41"/>
      <c r="P164" s="202">
        <f>O164*H164</f>
        <v>0</v>
      </c>
      <c r="Q164" s="202">
        <v>0</v>
      </c>
      <c r="R164" s="202">
        <f>Q164*H164</f>
        <v>0</v>
      </c>
      <c r="S164" s="202">
        <v>7.2999999999999995E-2</v>
      </c>
      <c r="T164" s="203">
        <f>S164*H164</f>
        <v>0.64239999999999997</v>
      </c>
      <c r="AR164" s="22" t="s">
        <v>183</v>
      </c>
      <c r="AT164" s="22" t="s">
        <v>178</v>
      </c>
      <c r="AU164" s="22" t="s">
        <v>91</v>
      </c>
      <c r="AY164" s="22" t="s">
        <v>176</v>
      </c>
      <c r="BE164" s="204">
        <f>IF(N164="základní",J164,0)</f>
        <v>0</v>
      </c>
      <c r="BF164" s="204">
        <f>IF(N164="snížená",J164,0)</f>
        <v>0</v>
      </c>
      <c r="BG164" s="204">
        <f>IF(N164="zákl. přenesená",J164,0)</f>
        <v>0</v>
      </c>
      <c r="BH164" s="204">
        <f>IF(N164="sníž. přenesená",J164,0)</f>
        <v>0</v>
      </c>
      <c r="BI164" s="204">
        <f>IF(N164="nulová",J164,0)</f>
        <v>0</v>
      </c>
      <c r="BJ164" s="22" t="s">
        <v>89</v>
      </c>
      <c r="BK164" s="204">
        <f>ROUND(I164*H164,2)</f>
        <v>0</v>
      </c>
      <c r="BL164" s="22" t="s">
        <v>183</v>
      </c>
      <c r="BM164" s="22" t="s">
        <v>296</v>
      </c>
    </row>
    <row r="165" spans="2:65" s="11" customFormat="1">
      <c r="B165" s="208"/>
      <c r="C165" s="209"/>
      <c r="D165" s="210" t="s">
        <v>187</v>
      </c>
      <c r="E165" s="211" t="s">
        <v>37</v>
      </c>
      <c r="F165" s="212" t="s">
        <v>297</v>
      </c>
      <c r="G165" s="209"/>
      <c r="H165" s="213">
        <v>8.8000000000000007</v>
      </c>
      <c r="I165" s="214"/>
      <c r="J165" s="209"/>
      <c r="K165" s="209"/>
      <c r="L165" s="215"/>
      <c r="M165" s="216"/>
      <c r="N165" s="217"/>
      <c r="O165" s="217"/>
      <c r="P165" s="217"/>
      <c r="Q165" s="217"/>
      <c r="R165" s="217"/>
      <c r="S165" s="217"/>
      <c r="T165" s="218"/>
      <c r="AT165" s="219" t="s">
        <v>187</v>
      </c>
      <c r="AU165" s="219" t="s">
        <v>91</v>
      </c>
      <c r="AV165" s="11" t="s">
        <v>91</v>
      </c>
      <c r="AW165" s="11" t="s">
        <v>44</v>
      </c>
      <c r="AX165" s="11" t="s">
        <v>81</v>
      </c>
      <c r="AY165" s="219" t="s">
        <v>176</v>
      </c>
    </row>
    <row r="166" spans="2:65" s="1" customFormat="1" ht="22.5" customHeight="1">
      <c r="B166" s="40"/>
      <c r="C166" s="193" t="s">
        <v>298</v>
      </c>
      <c r="D166" s="193" t="s">
        <v>178</v>
      </c>
      <c r="E166" s="194" t="s">
        <v>299</v>
      </c>
      <c r="F166" s="195" t="s">
        <v>300</v>
      </c>
      <c r="G166" s="196" t="s">
        <v>181</v>
      </c>
      <c r="H166" s="197">
        <v>4.3730000000000002</v>
      </c>
      <c r="I166" s="198"/>
      <c r="J166" s="199">
        <f>ROUND(I166*H166,2)</f>
        <v>0</v>
      </c>
      <c r="K166" s="195" t="s">
        <v>182</v>
      </c>
      <c r="L166" s="60"/>
      <c r="M166" s="200" t="s">
        <v>37</v>
      </c>
      <c r="N166" s="201" t="s">
        <v>52</v>
      </c>
      <c r="O166" s="41"/>
      <c r="P166" s="202">
        <f>O166*H166</f>
        <v>0</v>
      </c>
      <c r="Q166" s="202">
        <v>0</v>
      </c>
      <c r="R166" s="202">
        <f>Q166*H166</f>
        <v>0</v>
      </c>
      <c r="S166" s="202">
        <v>2.2000000000000002</v>
      </c>
      <c r="T166" s="203">
        <f>S166*H166</f>
        <v>9.6206000000000014</v>
      </c>
      <c r="AR166" s="22" t="s">
        <v>183</v>
      </c>
      <c r="AT166" s="22" t="s">
        <v>178</v>
      </c>
      <c r="AU166" s="22" t="s">
        <v>91</v>
      </c>
      <c r="AY166" s="22" t="s">
        <v>176</v>
      </c>
      <c r="BE166" s="204">
        <f>IF(N166="základní",J166,0)</f>
        <v>0</v>
      </c>
      <c r="BF166" s="204">
        <f>IF(N166="snížená",J166,0)</f>
        <v>0</v>
      </c>
      <c r="BG166" s="204">
        <f>IF(N166="zákl. přenesená",J166,0)</f>
        <v>0</v>
      </c>
      <c r="BH166" s="204">
        <f>IF(N166="sníž. přenesená",J166,0)</f>
        <v>0</v>
      </c>
      <c r="BI166" s="204">
        <f>IF(N166="nulová",J166,0)</f>
        <v>0</v>
      </c>
      <c r="BJ166" s="22" t="s">
        <v>89</v>
      </c>
      <c r="BK166" s="204">
        <f>ROUND(I166*H166,2)</f>
        <v>0</v>
      </c>
      <c r="BL166" s="22" t="s">
        <v>183</v>
      </c>
      <c r="BM166" s="22" t="s">
        <v>301</v>
      </c>
    </row>
    <row r="167" spans="2:65" s="11" customFormat="1">
      <c r="B167" s="208"/>
      <c r="C167" s="209"/>
      <c r="D167" s="210" t="s">
        <v>187</v>
      </c>
      <c r="E167" s="211" t="s">
        <v>37</v>
      </c>
      <c r="F167" s="212" t="s">
        <v>302</v>
      </c>
      <c r="G167" s="209"/>
      <c r="H167" s="213">
        <v>4.3730000000000002</v>
      </c>
      <c r="I167" s="214"/>
      <c r="J167" s="209"/>
      <c r="K167" s="209"/>
      <c r="L167" s="215"/>
      <c r="M167" s="216"/>
      <c r="N167" s="217"/>
      <c r="O167" s="217"/>
      <c r="P167" s="217"/>
      <c r="Q167" s="217"/>
      <c r="R167" s="217"/>
      <c r="S167" s="217"/>
      <c r="T167" s="218"/>
      <c r="AT167" s="219" t="s">
        <v>187</v>
      </c>
      <c r="AU167" s="219" t="s">
        <v>91</v>
      </c>
      <c r="AV167" s="11" t="s">
        <v>91</v>
      </c>
      <c r="AW167" s="11" t="s">
        <v>44</v>
      </c>
      <c r="AX167" s="11" t="s">
        <v>81</v>
      </c>
      <c r="AY167" s="219" t="s">
        <v>176</v>
      </c>
    </row>
    <row r="168" spans="2:65" s="1" customFormat="1" ht="31.5" customHeight="1">
      <c r="B168" s="40"/>
      <c r="C168" s="193" t="s">
        <v>9</v>
      </c>
      <c r="D168" s="193" t="s">
        <v>178</v>
      </c>
      <c r="E168" s="194" t="s">
        <v>303</v>
      </c>
      <c r="F168" s="195" t="s">
        <v>304</v>
      </c>
      <c r="G168" s="196" t="s">
        <v>181</v>
      </c>
      <c r="H168" s="197">
        <v>2.65</v>
      </c>
      <c r="I168" s="198"/>
      <c r="J168" s="199">
        <f>ROUND(I168*H168,2)</f>
        <v>0</v>
      </c>
      <c r="K168" s="195" t="s">
        <v>182</v>
      </c>
      <c r="L168" s="60"/>
      <c r="M168" s="200" t="s">
        <v>37</v>
      </c>
      <c r="N168" s="201" t="s">
        <v>52</v>
      </c>
      <c r="O168" s="41"/>
      <c r="P168" s="202">
        <f>O168*H168</f>
        <v>0</v>
      </c>
      <c r="Q168" s="202">
        <v>0</v>
      </c>
      <c r="R168" s="202">
        <f>Q168*H168</f>
        <v>0</v>
      </c>
      <c r="S168" s="202">
        <v>1.4</v>
      </c>
      <c r="T168" s="203">
        <f>S168*H168</f>
        <v>3.7099999999999995</v>
      </c>
      <c r="AR168" s="22" t="s">
        <v>183</v>
      </c>
      <c r="AT168" s="22" t="s">
        <v>178</v>
      </c>
      <c r="AU168" s="22" t="s">
        <v>91</v>
      </c>
      <c r="AY168" s="22" t="s">
        <v>176</v>
      </c>
      <c r="BE168" s="204">
        <f>IF(N168="základní",J168,0)</f>
        <v>0</v>
      </c>
      <c r="BF168" s="204">
        <f>IF(N168="snížená",J168,0)</f>
        <v>0</v>
      </c>
      <c r="BG168" s="204">
        <f>IF(N168="zákl. přenesená",J168,0)</f>
        <v>0</v>
      </c>
      <c r="BH168" s="204">
        <f>IF(N168="sníž. přenesená",J168,0)</f>
        <v>0</v>
      </c>
      <c r="BI168" s="204">
        <f>IF(N168="nulová",J168,0)</f>
        <v>0</v>
      </c>
      <c r="BJ168" s="22" t="s">
        <v>89</v>
      </c>
      <c r="BK168" s="204">
        <f>ROUND(I168*H168,2)</f>
        <v>0</v>
      </c>
      <c r="BL168" s="22" t="s">
        <v>183</v>
      </c>
      <c r="BM168" s="22" t="s">
        <v>305</v>
      </c>
    </row>
    <row r="169" spans="2:65" s="11" customFormat="1">
      <c r="B169" s="208"/>
      <c r="C169" s="209"/>
      <c r="D169" s="210" t="s">
        <v>187</v>
      </c>
      <c r="E169" s="211" t="s">
        <v>37</v>
      </c>
      <c r="F169" s="212" t="s">
        <v>306</v>
      </c>
      <c r="G169" s="209"/>
      <c r="H169" s="213">
        <v>2.65</v>
      </c>
      <c r="I169" s="214"/>
      <c r="J169" s="209"/>
      <c r="K169" s="209"/>
      <c r="L169" s="215"/>
      <c r="M169" s="216"/>
      <c r="N169" s="217"/>
      <c r="O169" s="217"/>
      <c r="P169" s="217"/>
      <c r="Q169" s="217"/>
      <c r="R169" s="217"/>
      <c r="S169" s="217"/>
      <c r="T169" s="218"/>
      <c r="AT169" s="219" t="s">
        <v>187</v>
      </c>
      <c r="AU169" s="219" t="s">
        <v>91</v>
      </c>
      <c r="AV169" s="11" t="s">
        <v>91</v>
      </c>
      <c r="AW169" s="11" t="s">
        <v>44</v>
      </c>
      <c r="AX169" s="11" t="s">
        <v>81</v>
      </c>
      <c r="AY169" s="219" t="s">
        <v>176</v>
      </c>
    </row>
    <row r="170" spans="2:65" s="1" customFormat="1" ht="31.5" customHeight="1">
      <c r="B170" s="40"/>
      <c r="C170" s="193" t="s">
        <v>307</v>
      </c>
      <c r="D170" s="193" t="s">
        <v>178</v>
      </c>
      <c r="E170" s="194" t="s">
        <v>308</v>
      </c>
      <c r="F170" s="195" t="s">
        <v>309</v>
      </c>
      <c r="G170" s="196" t="s">
        <v>223</v>
      </c>
      <c r="H170" s="197">
        <v>367.44</v>
      </c>
      <c r="I170" s="198"/>
      <c r="J170" s="199">
        <f>ROUND(I170*H170,2)</f>
        <v>0</v>
      </c>
      <c r="K170" s="195" t="s">
        <v>182</v>
      </c>
      <c r="L170" s="60"/>
      <c r="M170" s="200" t="s">
        <v>37</v>
      </c>
      <c r="N170" s="201" t="s">
        <v>52</v>
      </c>
      <c r="O170" s="41"/>
      <c r="P170" s="202">
        <f>O170*H170</f>
        <v>0</v>
      </c>
      <c r="Q170" s="202">
        <v>0</v>
      </c>
      <c r="R170" s="202">
        <f>Q170*H170</f>
        <v>0</v>
      </c>
      <c r="S170" s="202">
        <v>2.5000000000000001E-2</v>
      </c>
      <c r="T170" s="203">
        <f>S170*H170</f>
        <v>9.1859999999999999</v>
      </c>
      <c r="AR170" s="22" t="s">
        <v>183</v>
      </c>
      <c r="AT170" s="22" t="s">
        <v>178</v>
      </c>
      <c r="AU170" s="22" t="s">
        <v>91</v>
      </c>
      <c r="AY170" s="22" t="s">
        <v>176</v>
      </c>
      <c r="BE170" s="204">
        <f>IF(N170="základní",J170,0)</f>
        <v>0</v>
      </c>
      <c r="BF170" s="204">
        <f>IF(N170="snížená",J170,0)</f>
        <v>0</v>
      </c>
      <c r="BG170" s="204">
        <f>IF(N170="zákl. přenesená",J170,0)</f>
        <v>0</v>
      </c>
      <c r="BH170" s="204">
        <f>IF(N170="sníž. přenesená",J170,0)</f>
        <v>0</v>
      </c>
      <c r="BI170" s="204">
        <f>IF(N170="nulová",J170,0)</f>
        <v>0</v>
      </c>
      <c r="BJ170" s="22" t="s">
        <v>89</v>
      </c>
      <c r="BK170" s="204">
        <f>ROUND(I170*H170,2)</f>
        <v>0</v>
      </c>
      <c r="BL170" s="22" t="s">
        <v>183</v>
      </c>
      <c r="BM170" s="22" t="s">
        <v>310</v>
      </c>
    </row>
    <row r="171" spans="2:65" s="1" customFormat="1" ht="67.5">
      <c r="B171" s="40"/>
      <c r="C171" s="62"/>
      <c r="D171" s="205" t="s">
        <v>185</v>
      </c>
      <c r="E171" s="62"/>
      <c r="F171" s="206" t="s">
        <v>311</v>
      </c>
      <c r="G171" s="62"/>
      <c r="H171" s="62"/>
      <c r="I171" s="163"/>
      <c r="J171" s="62"/>
      <c r="K171" s="62"/>
      <c r="L171" s="60"/>
      <c r="M171" s="207"/>
      <c r="N171" s="41"/>
      <c r="O171" s="41"/>
      <c r="P171" s="41"/>
      <c r="Q171" s="41"/>
      <c r="R171" s="41"/>
      <c r="S171" s="41"/>
      <c r="T171" s="77"/>
      <c r="AT171" s="22" t="s">
        <v>185</v>
      </c>
      <c r="AU171" s="22" t="s">
        <v>91</v>
      </c>
    </row>
    <row r="172" spans="2:65" s="11" customFormat="1">
      <c r="B172" s="208"/>
      <c r="C172" s="209"/>
      <c r="D172" s="210" t="s">
        <v>187</v>
      </c>
      <c r="E172" s="211" t="s">
        <v>37</v>
      </c>
      <c r="F172" s="212" t="s">
        <v>312</v>
      </c>
      <c r="G172" s="209"/>
      <c r="H172" s="213">
        <v>367.44</v>
      </c>
      <c r="I172" s="214"/>
      <c r="J172" s="209"/>
      <c r="K172" s="209"/>
      <c r="L172" s="215"/>
      <c r="M172" s="216"/>
      <c r="N172" s="217"/>
      <c r="O172" s="217"/>
      <c r="P172" s="217"/>
      <c r="Q172" s="217"/>
      <c r="R172" s="217"/>
      <c r="S172" s="217"/>
      <c r="T172" s="218"/>
      <c r="AT172" s="219" t="s">
        <v>187</v>
      </c>
      <c r="AU172" s="219" t="s">
        <v>91</v>
      </c>
      <c r="AV172" s="11" t="s">
        <v>91</v>
      </c>
      <c r="AW172" s="11" t="s">
        <v>44</v>
      </c>
      <c r="AX172" s="11" t="s">
        <v>81</v>
      </c>
      <c r="AY172" s="219" t="s">
        <v>176</v>
      </c>
    </row>
    <row r="173" spans="2:65" s="1" customFormat="1" ht="31.5" customHeight="1">
      <c r="B173" s="40"/>
      <c r="C173" s="193" t="s">
        <v>313</v>
      </c>
      <c r="D173" s="193" t="s">
        <v>178</v>
      </c>
      <c r="E173" s="194" t="s">
        <v>314</v>
      </c>
      <c r="F173" s="195" t="s">
        <v>315</v>
      </c>
      <c r="G173" s="196" t="s">
        <v>223</v>
      </c>
      <c r="H173" s="197">
        <v>23.1</v>
      </c>
      <c r="I173" s="198"/>
      <c r="J173" s="199">
        <f>ROUND(I173*H173,2)</f>
        <v>0</v>
      </c>
      <c r="K173" s="195" t="s">
        <v>182</v>
      </c>
      <c r="L173" s="60"/>
      <c r="M173" s="200" t="s">
        <v>37</v>
      </c>
      <c r="N173" s="201" t="s">
        <v>52</v>
      </c>
      <c r="O173" s="41"/>
      <c r="P173" s="202">
        <f>O173*H173</f>
        <v>0</v>
      </c>
      <c r="Q173" s="202">
        <v>0</v>
      </c>
      <c r="R173" s="202">
        <f>Q173*H173</f>
        <v>0</v>
      </c>
      <c r="S173" s="202">
        <v>2E-3</v>
      </c>
      <c r="T173" s="203">
        <f>S173*H173</f>
        <v>4.6200000000000005E-2</v>
      </c>
      <c r="AR173" s="22" t="s">
        <v>183</v>
      </c>
      <c r="AT173" s="22" t="s">
        <v>178</v>
      </c>
      <c r="AU173" s="22" t="s">
        <v>91</v>
      </c>
      <c r="AY173" s="22" t="s">
        <v>176</v>
      </c>
      <c r="BE173" s="204">
        <f>IF(N173="základní",J173,0)</f>
        <v>0</v>
      </c>
      <c r="BF173" s="204">
        <f>IF(N173="snížená",J173,0)</f>
        <v>0</v>
      </c>
      <c r="BG173" s="204">
        <f>IF(N173="zákl. přenesená",J173,0)</f>
        <v>0</v>
      </c>
      <c r="BH173" s="204">
        <f>IF(N173="sníž. přenesená",J173,0)</f>
        <v>0</v>
      </c>
      <c r="BI173" s="204">
        <f>IF(N173="nulová",J173,0)</f>
        <v>0</v>
      </c>
      <c r="BJ173" s="22" t="s">
        <v>89</v>
      </c>
      <c r="BK173" s="204">
        <f>ROUND(I173*H173,2)</f>
        <v>0</v>
      </c>
      <c r="BL173" s="22" t="s">
        <v>183</v>
      </c>
      <c r="BM173" s="22" t="s">
        <v>316</v>
      </c>
    </row>
    <row r="174" spans="2:65" s="1" customFormat="1" ht="67.5">
      <c r="B174" s="40"/>
      <c r="C174" s="62"/>
      <c r="D174" s="205" t="s">
        <v>185</v>
      </c>
      <c r="E174" s="62"/>
      <c r="F174" s="206" t="s">
        <v>317</v>
      </c>
      <c r="G174" s="62"/>
      <c r="H174" s="62"/>
      <c r="I174" s="163"/>
      <c r="J174" s="62"/>
      <c r="K174" s="62"/>
      <c r="L174" s="60"/>
      <c r="M174" s="207"/>
      <c r="N174" s="41"/>
      <c r="O174" s="41"/>
      <c r="P174" s="41"/>
      <c r="Q174" s="41"/>
      <c r="R174" s="41"/>
      <c r="S174" s="41"/>
      <c r="T174" s="77"/>
      <c r="AT174" s="22" t="s">
        <v>185</v>
      </c>
      <c r="AU174" s="22" t="s">
        <v>91</v>
      </c>
    </row>
    <row r="175" spans="2:65" s="11" customFormat="1">
      <c r="B175" s="208"/>
      <c r="C175" s="209"/>
      <c r="D175" s="210" t="s">
        <v>187</v>
      </c>
      <c r="E175" s="211" t="s">
        <v>37</v>
      </c>
      <c r="F175" s="212" t="s">
        <v>318</v>
      </c>
      <c r="G175" s="209"/>
      <c r="H175" s="213">
        <v>23.1</v>
      </c>
      <c r="I175" s="214"/>
      <c r="J175" s="209"/>
      <c r="K175" s="209"/>
      <c r="L175" s="215"/>
      <c r="M175" s="216"/>
      <c r="N175" s="217"/>
      <c r="O175" s="217"/>
      <c r="P175" s="217"/>
      <c r="Q175" s="217"/>
      <c r="R175" s="217"/>
      <c r="S175" s="217"/>
      <c r="T175" s="218"/>
      <c r="AT175" s="219" t="s">
        <v>187</v>
      </c>
      <c r="AU175" s="219" t="s">
        <v>91</v>
      </c>
      <c r="AV175" s="11" t="s">
        <v>91</v>
      </c>
      <c r="AW175" s="11" t="s">
        <v>44</v>
      </c>
      <c r="AX175" s="11" t="s">
        <v>81</v>
      </c>
      <c r="AY175" s="219" t="s">
        <v>176</v>
      </c>
    </row>
    <row r="176" spans="2:65" s="1" customFormat="1" ht="31.5" customHeight="1">
      <c r="B176" s="40"/>
      <c r="C176" s="193" t="s">
        <v>319</v>
      </c>
      <c r="D176" s="193" t="s">
        <v>178</v>
      </c>
      <c r="E176" s="194" t="s">
        <v>320</v>
      </c>
      <c r="F176" s="195" t="s">
        <v>321</v>
      </c>
      <c r="G176" s="196" t="s">
        <v>223</v>
      </c>
      <c r="H176" s="197">
        <v>140.4</v>
      </c>
      <c r="I176" s="198"/>
      <c r="J176" s="199">
        <f>ROUND(I176*H176,2)</f>
        <v>0</v>
      </c>
      <c r="K176" s="195" t="s">
        <v>182</v>
      </c>
      <c r="L176" s="60"/>
      <c r="M176" s="200" t="s">
        <v>37</v>
      </c>
      <c r="N176" s="201" t="s">
        <v>52</v>
      </c>
      <c r="O176" s="41"/>
      <c r="P176" s="202">
        <f>O176*H176</f>
        <v>0</v>
      </c>
      <c r="Q176" s="202">
        <v>0</v>
      </c>
      <c r="R176" s="202">
        <f>Q176*H176</f>
        <v>0</v>
      </c>
      <c r="S176" s="202">
        <v>3.7999999999999999E-2</v>
      </c>
      <c r="T176" s="203">
        <f>S176*H176</f>
        <v>5.3352000000000004</v>
      </c>
      <c r="AR176" s="22" t="s">
        <v>183</v>
      </c>
      <c r="AT176" s="22" t="s">
        <v>178</v>
      </c>
      <c r="AU176" s="22" t="s">
        <v>91</v>
      </c>
      <c r="AY176" s="22" t="s">
        <v>176</v>
      </c>
      <c r="BE176" s="204">
        <f>IF(N176="základní",J176,0)</f>
        <v>0</v>
      </c>
      <c r="BF176" s="204">
        <f>IF(N176="snížená",J176,0)</f>
        <v>0</v>
      </c>
      <c r="BG176" s="204">
        <f>IF(N176="zákl. přenesená",J176,0)</f>
        <v>0</v>
      </c>
      <c r="BH176" s="204">
        <f>IF(N176="sníž. přenesená",J176,0)</f>
        <v>0</v>
      </c>
      <c r="BI176" s="204">
        <f>IF(N176="nulová",J176,0)</f>
        <v>0</v>
      </c>
      <c r="BJ176" s="22" t="s">
        <v>89</v>
      </c>
      <c r="BK176" s="204">
        <f>ROUND(I176*H176,2)</f>
        <v>0</v>
      </c>
      <c r="BL176" s="22" t="s">
        <v>183</v>
      </c>
      <c r="BM176" s="22" t="s">
        <v>322</v>
      </c>
    </row>
    <row r="177" spans="2:65" s="1" customFormat="1" ht="27">
      <c r="B177" s="40"/>
      <c r="C177" s="62"/>
      <c r="D177" s="205" t="s">
        <v>185</v>
      </c>
      <c r="E177" s="62"/>
      <c r="F177" s="206" t="s">
        <v>323</v>
      </c>
      <c r="G177" s="62"/>
      <c r="H177" s="62"/>
      <c r="I177" s="163"/>
      <c r="J177" s="62"/>
      <c r="K177" s="62"/>
      <c r="L177" s="60"/>
      <c r="M177" s="207"/>
      <c r="N177" s="41"/>
      <c r="O177" s="41"/>
      <c r="P177" s="41"/>
      <c r="Q177" s="41"/>
      <c r="R177" s="41"/>
      <c r="S177" s="41"/>
      <c r="T177" s="77"/>
      <c r="AT177" s="22" t="s">
        <v>185</v>
      </c>
      <c r="AU177" s="22" t="s">
        <v>91</v>
      </c>
    </row>
    <row r="178" spans="2:65" s="11" customFormat="1">
      <c r="B178" s="208"/>
      <c r="C178" s="209"/>
      <c r="D178" s="205" t="s">
        <v>187</v>
      </c>
      <c r="E178" s="230" t="s">
        <v>37</v>
      </c>
      <c r="F178" s="231" t="s">
        <v>324</v>
      </c>
      <c r="G178" s="209"/>
      <c r="H178" s="232">
        <v>66.959999999999994</v>
      </c>
      <c r="I178" s="214"/>
      <c r="J178" s="209"/>
      <c r="K178" s="209"/>
      <c r="L178" s="215"/>
      <c r="M178" s="216"/>
      <c r="N178" s="217"/>
      <c r="O178" s="217"/>
      <c r="P178" s="217"/>
      <c r="Q178" s="217"/>
      <c r="R178" s="217"/>
      <c r="S178" s="217"/>
      <c r="T178" s="218"/>
      <c r="AT178" s="219" t="s">
        <v>187</v>
      </c>
      <c r="AU178" s="219" t="s">
        <v>91</v>
      </c>
      <c r="AV178" s="11" t="s">
        <v>91</v>
      </c>
      <c r="AW178" s="11" t="s">
        <v>44</v>
      </c>
      <c r="AX178" s="11" t="s">
        <v>81</v>
      </c>
      <c r="AY178" s="219" t="s">
        <v>176</v>
      </c>
    </row>
    <row r="179" spans="2:65" s="11" customFormat="1">
      <c r="B179" s="208"/>
      <c r="C179" s="209"/>
      <c r="D179" s="210" t="s">
        <v>187</v>
      </c>
      <c r="E179" s="211" t="s">
        <v>37</v>
      </c>
      <c r="F179" s="212" t="s">
        <v>325</v>
      </c>
      <c r="G179" s="209"/>
      <c r="H179" s="213">
        <v>73.44</v>
      </c>
      <c r="I179" s="214"/>
      <c r="J179" s="209"/>
      <c r="K179" s="209"/>
      <c r="L179" s="215"/>
      <c r="M179" s="216"/>
      <c r="N179" s="217"/>
      <c r="O179" s="217"/>
      <c r="P179" s="217"/>
      <c r="Q179" s="217"/>
      <c r="R179" s="217"/>
      <c r="S179" s="217"/>
      <c r="T179" s="218"/>
      <c r="AT179" s="219" t="s">
        <v>187</v>
      </c>
      <c r="AU179" s="219" t="s">
        <v>91</v>
      </c>
      <c r="AV179" s="11" t="s">
        <v>91</v>
      </c>
      <c r="AW179" s="11" t="s">
        <v>44</v>
      </c>
      <c r="AX179" s="11" t="s">
        <v>81</v>
      </c>
      <c r="AY179" s="219" t="s">
        <v>176</v>
      </c>
    </row>
    <row r="180" spans="2:65" s="1" customFormat="1" ht="31.5" customHeight="1">
      <c r="B180" s="40"/>
      <c r="C180" s="193" t="s">
        <v>326</v>
      </c>
      <c r="D180" s="193" t="s">
        <v>178</v>
      </c>
      <c r="E180" s="194" t="s">
        <v>327</v>
      </c>
      <c r="F180" s="195" t="s">
        <v>328</v>
      </c>
      <c r="G180" s="196" t="s">
        <v>223</v>
      </c>
      <c r="H180" s="197">
        <v>55.750999999999998</v>
      </c>
      <c r="I180" s="198"/>
      <c r="J180" s="199">
        <f>ROUND(I180*H180,2)</f>
        <v>0</v>
      </c>
      <c r="K180" s="195" t="s">
        <v>182</v>
      </c>
      <c r="L180" s="60"/>
      <c r="M180" s="200" t="s">
        <v>37</v>
      </c>
      <c r="N180" s="201" t="s">
        <v>52</v>
      </c>
      <c r="O180" s="41"/>
      <c r="P180" s="202">
        <f>O180*H180</f>
        <v>0</v>
      </c>
      <c r="Q180" s="202">
        <v>0</v>
      </c>
      <c r="R180" s="202">
        <f>Q180*H180</f>
        <v>0</v>
      </c>
      <c r="S180" s="202">
        <v>7.5999999999999998E-2</v>
      </c>
      <c r="T180" s="203">
        <f>S180*H180</f>
        <v>4.2370760000000001</v>
      </c>
      <c r="AR180" s="22" t="s">
        <v>183</v>
      </c>
      <c r="AT180" s="22" t="s">
        <v>178</v>
      </c>
      <c r="AU180" s="22" t="s">
        <v>91</v>
      </c>
      <c r="AY180" s="22" t="s">
        <v>176</v>
      </c>
      <c r="BE180" s="204">
        <f>IF(N180="základní",J180,0)</f>
        <v>0</v>
      </c>
      <c r="BF180" s="204">
        <f>IF(N180="snížená",J180,0)</f>
        <v>0</v>
      </c>
      <c r="BG180" s="204">
        <f>IF(N180="zákl. přenesená",J180,0)</f>
        <v>0</v>
      </c>
      <c r="BH180" s="204">
        <f>IF(N180="sníž. přenesená",J180,0)</f>
        <v>0</v>
      </c>
      <c r="BI180" s="204">
        <f>IF(N180="nulová",J180,0)</f>
        <v>0</v>
      </c>
      <c r="BJ180" s="22" t="s">
        <v>89</v>
      </c>
      <c r="BK180" s="204">
        <f>ROUND(I180*H180,2)</f>
        <v>0</v>
      </c>
      <c r="BL180" s="22" t="s">
        <v>183</v>
      </c>
      <c r="BM180" s="22" t="s">
        <v>329</v>
      </c>
    </row>
    <row r="181" spans="2:65" s="1" customFormat="1" ht="40.5">
      <c r="B181" s="40"/>
      <c r="C181" s="62"/>
      <c r="D181" s="205" t="s">
        <v>185</v>
      </c>
      <c r="E181" s="62"/>
      <c r="F181" s="206" t="s">
        <v>330</v>
      </c>
      <c r="G181" s="62"/>
      <c r="H181" s="62"/>
      <c r="I181" s="163"/>
      <c r="J181" s="62"/>
      <c r="K181" s="62"/>
      <c r="L181" s="60"/>
      <c r="M181" s="207"/>
      <c r="N181" s="41"/>
      <c r="O181" s="41"/>
      <c r="P181" s="41"/>
      <c r="Q181" s="41"/>
      <c r="R181" s="41"/>
      <c r="S181" s="41"/>
      <c r="T181" s="77"/>
      <c r="AT181" s="22" t="s">
        <v>185</v>
      </c>
      <c r="AU181" s="22" t="s">
        <v>91</v>
      </c>
    </row>
    <row r="182" spans="2:65" s="11" customFormat="1">
      <c r="B182" s="208"/>
      <c r="C182" s="209"/>
      <c r="D182" s="205" t="s">
        <v>187</v>
      </c>
      <c r="E182" s="230" t="s">
        <v>37</v>
      </c>
      <c r="F182" s="231" t="s">
        <v>331</v>
      </c>
      <c r="G182" s="209"/>
      <c r="H182" s="232">
        <v>20.684999999999999</v>
      </c>
      <c r="I182" s="214"/>
      <c r="J182" s="209"/>
      <c r="K182" s="209"/>
      <c r="L182" s="215"/>
      <c r="M182" s="216"/>
      <c r="N182" s="217"/>
      <c r="O182" s="217"/>
      <c r="P182" s="217"/>
      <c r="Q182" s="217"/>
      <c r="R182" s="217"/>
      <c r="S182" s="217"/>
      <c r="T182" s="218"/>
      <c r="AT182" s="219" t="s">
        <v>187</v>
      </c>
      <c r="AU182" s="219" t="s">
        <v>91</v>
      </c>
      <c r="AV182" s="11" t="s">
        <v>91</v>
      </c>
      <c r="AW182" s="11" t="s">
        <v>44</v>
      </c>
      <c r="AX182" s="11" t="s">
        <v>81</v>
      </c>
      <c r="AY182" s="219" t="s">
        <v>176</v>
      </c>
    </row>
    <row r="183" spans="2:65" s="11" customFormat="1">
      <c r="B183" s="208"/>
      <c r="C183" s="209"/>
      <c r="D183" s="210" t="s">
        <v>187</v>
      </c>
      <c r="E183" s="211" t="s">
        <v>37</v>
      </c>
      <c r="F183" s="212" t="s">
        <v>332</v>
      </c>
      <c r="G183" s="209"/>
      <c r="H183" s="213">
        <v>35.066000000000003</v>
      </c>
      <c r="I183" s="214"/>
      <c r="J183" s="209"/>
      <c r="K183" s="209"/>
      <c r="L183" s="215"/>
      <c r="M183" s="216"/>
      <c r="N183" s="217"/>
      <c r="O183" s="217"/>
      <c r="P183" s="217"/>
      <c r="Q183" s="217"/>
      <c r="R183" s="217"/>
      <c r="S183" s="217"/>
      <c r="T183" s="218"/>
      <c r="AT183" s="219" t="s">
        <v>187</v>
      </c>
      <c r="AU183" s="219" t="s">
        <v>91</v>
      </c>
      <c r="AV183" s="11" t="s">
        <v>91</v>
      </c>
      <c r="AW183" s="11" t="s">
        <v>44</v>
      </c>
      <c r="AX183" s="11" t="s">
        <v>81</v>
      </c>
      <c r="AY183" s="219" t="s">
        <v>176</v>
      </c>
    </row>
    <row r="184" spans="2:65" s="1" customFormat="1" ht="31.5" customHeight="1">
      <c r="B184" s="40"/>
      <c r="C184" s="193" t="s">
        <v>333</v>
      </c>
      <c r="D184" s="193" t="s">
        <v>178</v>
      </c>
      <c r="E184" s="194" t="s">
        <v>334</v>
      </c>
      <c r="F184" s="195" t="s">
        <v>335</v>
      </c>
      <c r="G184" s="196" t="s">
        <v>223</v>
      </c>
      <c r="H184" s="197">
        <v>15.17</v>
      </c>
      <c r="I184" s="198"/>
      <c r="J184" s="199">
        <f>ROUND(I184*H184,2)</f>
        <v>0</v>
      </c>
      <c r="K184" s="195" t="s">
        <v>182</v>
      </c>
      <c r="L184" s="60"/>
      <c r="M184" s="200" t="s">
        <v>37</v>
      </c>
      <c r="N184" s="201" t="s">
        <v>52</v>
      </c>
      <c r="O184" s="41"/>
      <c r="P184" s="202">
        <f>O184*H184</f>
        <v>0</v>
      </c>
      <c r="Q184" s="202">
        <v>0</v>
      </c>
      <c r="R184" s="202">
        <f>Q184*H184</f>
        <v>0</v>
      </c>
      <c r="S184" s="202">
        <v>6.3E-2</v>
      </c>
      <c r="T184" s="203">
        <f>S184*H184</f>
        <v>0.95570999999999995</v>
      </c>
      <c r="AR184" s="22" t="s">
        <v>183</v>
      </c>
      <c r="AT184" s="22" t="s">
        <v>178</v>
      </c>
      <c r="AU184" s="22" t="s">
        <v>91</v>
      </c>
      <c r="AY184" s="22" t="s">
        <v>176</v>
      </c>
      <c r="BE184" s="204">
        <f>IF(N184="základní",J184,0)</f>
        <v>0</v>
      </c>
      <c r="BF184" s="204">
        <f>IF(N184="snížená",J184,0)</f>
        <v>0</v>
      </c>
      <c r="BG184" s="204">
        <f>IF(N184="zákl. přenesená",J184,0)</f>
        <v>0</v>
      </c>
      <c r="BH184" s="204">
        <f>IF(N184="sníž. přenesená",J184,0)</f>
        <v>0</v>
      </c>
      <c r="BI184" s="204">
        <f>IF(N184="nulová",J184,0)</f>
        <v>0</v>
      </c>
      <c r="BJ184" s="22" t="s">
        <v>89</v>
      </c>
      <c r="BK184" s="204">
        <f>ROUND(I184*H184,2)</f>
        <v>0</v>
      </c>
      <c r="BL184" s="22" t="s">
        <v>183</v>
      </c>
      <c r="BM184" s="22" t="s">
        <v>336</v>
      </c>
    </row>
    <row r="185" spans="2:65" s="1" customFormat="1" ht="40.5">
      <c r="B185" s="40"/>
      <c r="C185" s="62"/>
      <c r="D185" s="205" t="s">
        <v>185</v>
      </c>
      <c r="E185" s="62"/>
      <c r="F185" s="206" t="s">
        <v>330</v>
      </c>
      <c r="G185" s="62"/>
      <c r="H185" s="62"/>
      <c r="I185" s="163"/>
      <c r="J185" s="62"/>
      <c r="K185" s="62"/>
      <c r="L185" s="60"/>
      <c r="M185" s="207"/>
      <c r="N185" s="41"/>
      <c r="O185" s="41"/>
      <c r="P185" s="41"/>
      <c r="Q185" s="41"/>
      <c r="R185" s="41"/>
      <c r="S185" s="41"/>
      <c r="T185" s="77"/>
      <c r="AT185" s="22" t="s">
        <v>185</v>
      </c>
      <c r="AU185" s="22" t="s">
        <v>91</v>
      </c>
    </row>
    <row r="186" spans="2:65" s="11" customFormat="1">
      <c r="B186" s="208"/>
      <c r="C186" s="209"/>
      <c r="D186" s="210" t="s">
        <v>187</v>
      </c>
      <c r="E186" s="211" t="s">
        <v>37</v>
      </c>
      <c r="F186" s="212" t="s">
        <v>337</v>
      </c>
      <c r="G186" s="209"/>
      <c r="H186" s="213">
        <v>15.17</v>
      </c>
      <c r="I186" s="214"/>
      <c r="J186" s="209"/>
      <c r="K186" s="209"/>
      <c r="L186" s="215"/>
      <c r="M186" s="216"/>
      <c r="N186" s="217"/>
      <c r="O186" s="217"/>
      <c r="P186" s="217"/>
      <c r="Q186" s="217"/>
      <c r="R186" s="217"/>
      <c r="S186" s="217"/>
      <c r="T186" s="218"/>
      <c r="AT186" s="219" t="s">
        <v>187</v>
      </c>
      <c r="AU186" s="219" t="s">
        <v>91</v>
      </c>
      <c r="AV186" s="11" t="s">
        <v>91</v>
      </c>
      <c r="AW186" s="11" t="s">
        <v>44</v>
      </c>
      <c r="AX186" s="11" t="s">
        <v>81</v>
      </c>
      <c r="AY186" s="219" t="s">
        <v>176</v>
      </c>
    </row>
    <row r="187" spans="2:65" s="1" customFormat="1" ht="31.5" customHeight="1">
      <c r="B187" s="40"/>
      <c r="C187" s="193" t="s">
        <v>338</v>
      </c>
      <c r="D187" s="193" t="s">
        <v>178</v>
      </c>
      <c r="E187" s="194" t="s">
        <v>339</v>
      </c>
      <c r="F187" s="195" t="s">
        <v>340</v>
      </c>
      <c r="G187" s="196" t="s">
        <v>341</v>
      </c>
      <c r="H187" s="197">
        <v>10</v>
      </c>
      <c r="I187" s="198"/>
      <c r="J187" s="199">
        <f>ROUND(I187*H187,2)</f>
        <v>0</v>
      </c>
      <c r="K187" s="195" t="s">
        <v>182</v>
      </c>
      <c r="L187" s="60"/>
      <c r="M187" s="200" t="s">
        <v>37</v>
      </c>
      <c r="N187" s="201" t="s">
        <v>52</v>
      </c>
      <c r="O187" s="41"/>
      <c r="P187" s="202">
        <f>O187*H187</f>
        <v>0</v>
      </c>
      <c r="Q187" s="202">
        <v>0</v>
      </c>
      <c r="R187" s="202">
        <f>Q187*H187</f>
        <v>0</v>
      </c>
      <c r="S187" s="202">
        <v>3.2000000000000001E-2</v>
      </c>
      <c r="T187" s="203">
        <f>S187*H187</f>
        <v>0.32</v>
      </c>
      <c r="AR187" s="22" t="s">
        <v>183</v>
      </c>
      <c r="AT187" s="22" t="s">
        <v>178</v>
      </c>
      <c r="AU187" s="22" t="s">
        <v>91</v>
      </c>
      <c r="AY187" s="22" t="s">
        <v>176</v>
      </c>
      <c r="BE187" s="204">
        <f>IF(N187="základní",J187,0)</f>
        <v>0</v>
      </c>
      <c r="BF187" s="204">
        <f>IF(N187="snížená",J187,0)</f>
        <v>0</v>
      </c>
      <c r="BG187" s="204">
        <f>IF(N187="zákl. přenesená",J187,0)</f>
        <v>0</v>
      </c>
      <c r="BH187" s="204">
        <f>IF(N187="sníž. přenesená",J187,0)</f>
        <v>0</v>
      </c>
      <c r="BI187" s="204">
        <f>IF(N187="nulová",J187,0)</f>
        <v>0</v>
      </c>
      <c r="BJ187" s="22" t="s">
        <v>89</v>
      </c>
      <c r="BK187" s="204">
        <f>ROUND(I187*H187,2)</f>
        <v>0</v>
      </c>
      <c r="BL187" s="22" t="s">
        <v>183</v>
      </c>
      <c r="BM187" s="22" t="s">
        <v>342</v>
      </c>
    </row>
    <row r="188" spans="2:65" s="11" customFormat="1">
      <c r="B188" s="208"/>
      <c r="C188" s="209"/>
      <c r="D188" s="205" t="s">
        <v>187</v>
      </c>
      <c r="E188" s="230" t="s">
        <v>37</v>
      </c>
      <c r="F188" s="231" t="s">
        <v>343</v>
      </c>
      <c r="G188" s="209"/>
      <c r="H188" s="232">
        <v>5</v>
      </c>
      <c r="I188" s="214"/>
      <c r="J188" s="209"/>
      <c r="K188" s="209"/>
      <c r="L188" s="215"/>
      <c r="M188" s="216"/>
      <c r="N188" s="217"/>
      <c r="O188" s="217"/>
      <c r="P188" s="217"/>
      <c r="Q188" s="217"/>
      <c r="R188" s="217"/>
      <c r="S188" s="217"/>
      <c r="T188" s="218"/>
      <c r="AT188" s="219" t="s">
        <v>187</v>
      </c>
      <c r="AU188" s="219" t="s">
        <v>91</v>
      </c>
      <c r="AV188" s="11" t="s">
        <v>91</v>
      </c>
      <c r="AW188" s="11" t="s">
        <v>44</v>
      </c>
      <c r="AX188" s="11" t="s">
        <v>81</v>
      </c>
      <c r="AY188" s="219" t="s">
        <v>176</v>
      </c>
    </row>
    <row r="189" spans="2:65" s="11" customFormat="1">
      <c r="B189" s="208"/>
      <c r="C189" s="209"/>
      <c r="D189" s="210" t="s">
        <v>187</v>
      </c>
      <c r="E189" s="211" t="s">
        <v>37</v>
      </c>
      <c r="F189" s="212" t="s">
        <v>344</v>
      </c>
      <c r="G189" s="209"/>
      <c r="H189" s="213">
        <v>5</v>
      </c>
      <c r="I189" s="214"/>
      <c r="J189" s="209"/>
      <c r="K189" s="209"/>
      <c r="L189" s="215"/>
      <c r="M189" s="216"/>
      <c r="N189" s="217"/>
      <c r="O189" s="217"/>
      <c r="P189" s="217"/>
      <c r="Q189" s="217"/>
      <c r="R189" s="217"/>
      <c r="S189" s="217"/>
      <c r="T189" s="218"/>
      <c r="AT189" s="219" t="s">
        <v>187</v>
      </c>
      <c r="AU189" s="219" t="s">
        <v>91</v>
      </c>
      <c r="AV189" s="11" t="s">
        <v>91</v>
      </c>
      <c r="AW189" s="11" t="s">
        <v>44</v>
      </c>
      <c r="AX189" s="11" t="s">
        <v>81</v>
      </c>
      <c r="AY189" s="219" t="s">
        <v>176</v>
      </c>
    </row>
    <row r="190" spans="2:65" s="1" customFormat="1" ht="31.5" customHeight="1">
      <c r="B190" s="40"/>
      <c r="C190" s="193" t="s">
        <v>345</v>
      </c>
      <c r="D190" s="193" t="s">
        <v>178</v>
      </c>
      <c r="E190" s="194" t="s">
        <v>346</v>
      </c>
      <c r="F190" s="195" t="s">
        <v>347</v>
      </c>
      <c r="G190" s="196" t="s">
        <v>341</v>
      </c>
      <c r="H190" s="197">
        <v>2</v>
      </c>
      <c r="I190" s="198"/>
      <c r="J190" s="199">
        <f>ROUND(I190*H190,2)</f>
        <v>0</v>
      </c>
      <c r="K190" s="195" t="s">
        <v>182</v>
      </c>
      <c r="L190" s="60"/>
      <c r="M190" s="200" t="s">
        <v>37</v>
      </c>
      <c r="N190" s="201" t="s">
        <v>52</v>
      </c>
      <c r="O190" s="41"/>
      <c r="P190" s="202">
        <f>O190*H190</f>
        <v>0</v>
      </c>
      <c r="Q190" s="202">
        <v>0</v>
      </c>
      <c r="R190" s="202">
        <f>Q190*H190</f>
        <v>0</v>
      </c>
      <c r="S190" s="202">
        <v>0.09</v>
      </c>
      <c r="T190" s="203">
        <f>S190*H190</f>
        <v>0.18</v>
      </c>
      <c r="AR190" s="22" t="s">
        <v>183</v>
      </c>
      <c r="AT190" s="22" t="s">
        <v>178</v>
      </c>
      <c r="AU190" s="22" t="s">
        <v>91</v>
      </c>
      <c r="AY190" s="22" t="s">
        <v>176</v>
      </c>
      <c r="BE190" s="204">
        <f>IF(N190="základní",J190,0)</f>
        <v>0</v>
      </c>
      <c r="BF190" s="204">
        <f>IF(N190="snížená",J190,0)</f>
        <v>0</v>
      </c>
      <c r="BG190" s="204">
        <f>IF(N190="zákl. přenesená",J190,0)</f>
        <v>0</v>
      </c>
      <c r="BH190" s="204">
        <f>IF(N190="sníž. přenesená",J190,0)</f>
        <v>0</v>
      </c>
      <c r="BI190" s="204">
        <f>IF(N190="nulová",J190,0)</f>
        <v>0</v>
      </c>
      <c r="BJ190" s="22" t="s">
        <v>89</v>
      </c>
      <c r="BK190" s="204">
        <f>ROUND(I190*H190,2)</f>
        <v>0</v>
      </c>
      <c r="BL190" s="22" t="s">
        <v>183</v>
      </c>
      <c r="BM190" s="22" t="s">
        <v>348</v>
      </c>
    </row>
    <row r="191" spans="2:65" s="11" customFormat="1">
      <c r="B191" s="208"/>
      <c r="C191" s="209"/>
      <c r="D191" s="205" t="s">
        <v>187</v>
      </c>
      <c r="E191" s="230" t="s">
        <v>37</v>
      </c>
      <c r="F191" s="231" t="s">
        <v>349</v>
      </c>
      <c r="G191" s="209"/>
      <c r="H191" s="232">
        <v>1</v>
      </c>
      <c r="I191" s="214"/>
      <c r="J191" s="209"/>
      <c r="K191" s="209"/>
      <c r="L191" s="215"/>
      <c r="M191" s="216"/>
      <c r="N191" s="217"/>
      <c r="O191" s="217"/>
      <c r="P191" s="217"/>
      <c r="Q191" s="217"/>
      <c r="R191" s="217"/>
      <c r="S191" s="217"/>
      <c r="T191" s="218"/>
      <c r="AT191" s="219" t="s">
        <v>187</v>
      </c>
      <c r="AU191" s="219" t="s">
        <v>91</v>
      </c>
      <c r="AV191" s="11" t="s">
        <v>91</v>
      </c>
      <c r="AW191" s="11" t="s">
        <v>44</v>
      </c>
      <c r="AX191" s="11" t="s">
        <v>81</v>
      </c>
      <c r="AY191" s="219" t="s">
        <v>176</v>
      </c>
    </row>
    <row r="192" spans="2:65" s="11" customFormat="1">
      <c r="B192" s="208"/>
      <c r="C192" s="209"/>
      <c r="D192" s="210" t="s">
        <v>187</v>
      </c>
      <c r="E192" s="211" t="s">
        <v>37</v>
      </c>
      <c r="F192" s="212" t="s">
        <v>350</v>
      </c>
      <c r="G192" s="209"/>
      <c r="H192" s="213">
        <v>1</v>
      </c>
      <c r="I192" s="214"/>
      <c r="J192" s="209"/>
      <c r="K192" s="209"/>
      <c r="L192" s="215"/>
      <c r="M192" s="216"/>
      <c r="N192" s="217"/>
      <c r="O192" s="217"/>
      <c r="P192" s="217"/>
      <c r="Q192" s="217"/>
      <c r="R192" s="217"/>
      <c r="S192" s="217"/>
      <c r="T192" s="218"/>
      <c r="AT192" s="219" t="s">
        <v>187</v>
      </c>
      <c r="AU192" s="219" t="s">
        <v>91</v>
      </c>
      <c r="AV192" s="11" t="s">
        <v>91</v>
      </c>
      <c r="AW192" s="11" t="s">
        <v>44</v>
      </c>
      <c r="AX192" s="11" t="s">
        <v>81</v>
      </c>
      <c r="AY192" s="219" t="s">
        <v>176</v>
      </c>
    </row>
    <row r="193" spans="2:65" s="1" customFormat="1" ht="22.5" customHeight="1">
      <c r="B193" s="40"/>
      <c r="C193" s="193" t="s">
        <v>351</v>
      </c>
      <c r="D193" s="193" t="s">
        <v>178</v>
      </c>
      <c r="E193" s="194" t="s">
        <v>352</v>
      </c>
      <c r="F193" s="195" t="s">
        <v>353</v>
      </c>
      <c r="G193" s="196" t="s">
        <v>295</v>
      </c>
      <c r="H193" s="197">
        <v>90</v>
      </c>
      <c r="I193" s="198"/>
      <c r="J193" s="199">
        <f>ROUND(I193*H193,2)</f>
        <v>0</v>
      </c>
      <c r="K193" s="195" t="s">
        <v>182</v>
      </c>
      <c r="L193" s="60"/>
      <c r="M193" s="200" t="s">
        <v>37</v>
      </c>
      <c r="N193" s="201" t="s">
        <v>52</v>
      </c>
      <c r="O193" s="41"/>
      <c r="P193" s="202">
        <f>O193*H193</f>
        <v>0</v>
      </c>
      <c r="Q193" s="202">
        <v>3.675E-6</v>
      </c>
      <c r="R193" s="202">
        <f>Q193*H193</f>
        <v>3.3074999999999999E-4</v>
      </c>
      <c r="S193" s="202">
        <v>0</v>
      </c>
      <c r="T193" s="203">
        <f>S193*H193</f>
        <v>0</v>
      </c>
      <c r="AR193" s="22" t="s">
        <v>183</v>
      </c>
      <c r="AT193" s="22" t="s">
        <v>178</v>
      </c>
      <c r="AU193" s="22" t="s">
        <v>91</v>
      </c>
      <c r="AY193" s="22" t="s">
        <v>176</v>
      </c>
      <c r="BE193" s="204">
        <f>IF(N193="základní",J193,0)</f>
        <v>0</v>
      </c>
      <c r="BF193" s="204">
        <f>IF(N193="snížená",J193,0)</f>
        <v>0</v>
      </c>
      <c r="BG193" s="204">
        <f>IF(N193="zákl. přenesená",J193,0)</f>
        <v>0</v>
      </c>
      <c r="BH193" s="204">
        <f>IF(N193="sníž. přenesená",J193,0)</f>
        <v>0</v>
      </c>
      <c r="BI193" s="204">
        <f>IF(N193="nulová",J193,0)</f>
        <v>0</v>
      </c>
      <c r="BJ193" s="22" t="s">
        <v>89</v>
      </c>
      <c r="BK193" s="204">
        <f>ROUND(I193*H193,2)</f>
        <v>0</v>
      </c>
      <c r="BL193" s="22" t="s">
        <v>183</v>
      </c>
      <c r="BM193" s="22" t="s">
        <v>354</v>
      </c>
    </row>
    <row r="194" spans="2:65" s="11" customFormat="1">
      <c r="B194" s="208"/>
      <c r="C194" s="209"/>
      <c r="D194" s="210" t="s">
        <v>187</v>
      </c>
      <c r="E194" s="211" t="s">
        <v>37</v>
      </c>
      <c r="F194" s="212" t="s">
        <v>355</v>
      </c>
      <c r="G194" s="209"/>
      <c r="H194" s="213">
        <v>90</v>
      </c>
      <c r="I194" s="214"/>
      <c r="J194" s="209"/>
      <c r="K194" s="209"/>
      <c r="L194" s="215"/>
      <c r="M194" s="216"/>
      <c r="N194" s="217"/>
      <c r="O194" s="217"/>
      <c r="P194" s="217"/>
      <c r="Q194" s="217"/>
      <c r="R194" s="217"/>
      <c r="S194" s="217"/>
      <c r="T194" s="218"/>
      <c r="AT194" s="219" t="s">
        <v>187</v>
      </c>
      <c r="AU194" s="219" t="s">
        <v>91</v>
      </c>
      <c r="AV194" s="11" t="s">
        <v>91</v>
      </c>
      <c r="AW194" s="11" t="s">
        <v>44</v>
      </c>
      <c r="AX194" s="11" t="s">
        <v>81</v>
      </c>
      <c r="AY194" s="219" t="s">
        <v>176</v>
      </c>
    </row>
    <row r="195" spans="2:65" s="1" customFormat="1" ht="22.5" customHeight="1">
      <c r="B195" s="40"/>
      <c r="C195" s="193" t="s">
        <v>356</v>
      </c>
      <c r="D195" s="193" t="s">
        <v>178</v>
      </c>
      <c r="E195" s="194" t="s">
        <v>357</v>
      </c>
      <c r="F195" s="195" t="s">
        <v>358</v>
      </c>
      <c r="G195" s="196" t="s">
        <v>295</v>
      </c>
      <c r="H195" s="197">
        <v>11.72</v>
      </c>
      <c r="I195" s="198"/>
      <c r="J195" s="199">
        <f>ROUND(I195*H195,2)</f>
        <v>0</v>
      </c>
      <c r="K195" s="195" t="s">
        <v>182</v>
      </c>
      <c r="L195" s="60"/>
      <c r="M195" s="200" t="s">
        <v>37</v>
      </c>
      <c r="N195" s="201" t="s">
        <v>52</v>
      </c>
      <c r="O195" s="41"/>
      <c r="P195" s="202">
        <f>O195*H195</f>
        <v>0</v>
      </c>
      <c r="Q195" s="202">
        <v>0</v>
      </c>
      <c r="R195" s="202">
        <f>Q195*H195</f>
        <v>0</v>
      </c>
      <c r="S195" s="202">
        <v>0</v>
      </c>
      <c r="T195" s="203">
        <f>S195*H195</f>
        <v>0</v>
      </c>
      <c r="AR195" s="22" t="s">
        <v>183</v>
      </c>
      <c r="AT195" s="22" t="s">
        <v>178</v>
      </c>
      <c r="AU195" s="22" t="s">
        <v>91</v>
      </c>
      <c r="AY195" s="22" t="s">
        <v>176</v>
      </c>
      <c r="BE195" s="204">
        <f>IF(N195="základní",J195,0)</f>
        <v>0</v>
      </c>
      <c r="BF195" s="204">
        <f>IF(N195="snížená",J195,0)</f>
        <v>0</v>
      </c>
      <c r="BG195" s="204">
        <f>IF(N195="zákl. přenesená",J195,0)</f>
        <v>0</v>
      </c>
      <c r="BH195" s="204">
        <f>IF(N195="sníž. přenesená",J195,0)</f>
        <v>0</v>
      </c>
      <c r="BI195" s="204">
        <f>IF(N195="nulová",J195,0)</f>
        <v>0</v>
      </c>
      <c r="BJ195" s="22" t="s">
        <v>89</v>
      </c>
      <c r="BK195" s="204">
        <f>ROUND(I195*H195,2)</f>
        <v>0</v>
      </c>
      <c r="BL195" s="22" t="s">
        <v>183</v>
      </c>
      <c r="BM195" s="22" t="s">
        <v>359</v>
      </c>
    </row>
    <row r="196" spans="2:65" s="11" customFormat="1">
      <c r="B196" s="208"/>
      <c r="C196" s="209"/>
      <c r="D196" s="205" t="s">
        <v>187</v>
      </c>
      <c r="E196" s="230" t="s">
        <v>37</v>
      </c>
      <c r="F196" s="231" t="s">
        <v>360</v>
      </c>
      <c r="G196" s="209"/>
      <c r="H196" s="232">
        <v>5.86</v>
      </c>
      <c r="I196" s="214"/>
      <c r="J196" s="209"/>
      <c r="K196" s="209"/>
      <c r="L196" s="215"/>
      <c r="M196" s="216"/>
      <c r="N196" s="217"/>
      <c r="O196" s="217"/>
      <c r="P196" s="217"/>
      <c r="Q196" s="217"/>
      <c r="R196" s="217"/>
      <c r="S196" s="217"/>
      <c r="T196" s="218"/>
      <c r="AT196" s="219" t="s">
        <v>187</v>
      </c>
      <c r="AU196" s="219" t="s">
        <v>91</v>
      </c>
      <c r="AV196" s="11" t="s">
        <v>91</v>
      </c>
      <c r="AW196" s="11" t="s">
        <v>44</v>
      </c>
      <c r="AX196" s="11" t="s">
        <v>81</v>
      </c>
      <c r="AY196" s="219" t="s">
        <v>176</v>
      </c>
    </row>
    <row r="197" spans="2:65" s="11" customFormat="1">
      <c r="B197" s="208"/>
      <c r="C197" s="209"/>
      <c r="D197" s="210" t="s">
        <v>187</v>
      </c>
      <c r="E197" s="211" t="s">
        <v>37</v>
      </c>
      <c r="F197" s="212" t="s">
        <v>361</v>
      </c>
      <c r="G197" s="209"/>
      <c r="H197" s="213">
        <v>5.86</v>
      </c>
      <c r="I197" s="214"/>
      <c r="J197" s="209"/>
      <c r="K197" s="209"/>
      <c r="L197" s="215"/>
      <c r="M197" s="216"/>
      <c r="N197" s="217"/>
      <c r="O197" s="217"/>
      <c r="P197" s="217"/>
      <c r="Q197" s="217"/>
      <c r="R197" s="217"/>
      <c r="S197" s="217"/>
      <c r="T197" s="218"/>
      <c r="AT197" s="219" t="s">
        <v>187</v>
      </c>
      <c r="AU197" s="219" t="s">
        <v>91</v>
      </c>
      <c r="AV197" s="11" t="s">
        <v>91</v>
      </c>
      <c r="AW197" s="11" t="s">
        <v>44</v>
      </c>
      <c r="AX197" s="11" t="s">
        <v>81</v>
      </c>
      <c r="AY197" s="219" t="s">
        <v>176</v>
      </c>
    </row>
    <row r="198" spans="2:65" s="1" customFormat="1" ht="31.5" customHeight="1">
      <c r="B198" s="40"/>
      <c r="C198" s="193" t="s">
        <v>362</v>
      </c>
      <c r="D198" s="193" t="s">
        <v>178</v>
      </c>
      <c r="E198" s="194" t="s">
        <v>363</v>
      </c>
      <c r="F198" s="195" t="s">
        <v>364</v>
      </c>
      <c r="G198" s="196" t="s">
        <v>223</v>
      </c>
      <c r="H198" s="197">
        <v>51</v>
      </c>
      <c r="I198" s="198"/>
      <c r="J198" s="199">
        <f>ROUND(I198*H198,2)</f>
        <v>0</v>
      </c>
      <c r="K198" s="195" t="s">
        <v>182</v>
      </c>
      <c r="L198" s="60"/>
      <c r="M198" s="200" t="s">
        <v>37</v>
      </c>
      <c r="N198" s="201" t="s">
        <v>52</v>
      </c>
      <c r="O198" s="41"/>
      <c r="P198" s="202">
        <f>O198*H198</f>
        <v>0</v>
      </c>
      <c r="Q198" s="202">
        <v>0</v>
      </c>
      <c r="R198" s="202">
        <f>Q198*H198</f>
        <v>0</v>
      </c>
      <c r="S198" s="202">
        <v>8.8999999999999996E-2</v>
      </c>
      <c r="T198" s="203">
        <f>S198*H198</f>
        <v>4.5389999999999997</v>
      </c>
      <c r="AR198" s="22" t="s">
        <v>183</v>
      </c>
      <c r="AT198" s="22" t="s">
        <v>178</v>
      </c>
      <c r="AU198" s="22" t="s">
        <v>91</v>
      </c>
      <c r="AY198" s="22" t="s">
        <v>176</v>
      </c>
      <c r="BE198" s="204">
        <f>IF(N198="základní",J198,0)</f>
        <v>0</v>
      </c>
      <c r="BF198" s="204">
        <f>IF(N198="snížená",J198,0)</f>
        <v>0</v>
      </c>
      <c r="BG198" s="204">
        <f>IF(N198="zákl. přenesená",J198,0)</f>
        <v>0</v>
      </c>
      <c r="BH198" s="204">
        <f>IF(N198="sníž. přenesená",J198,0)</f>
        <v>0</v>
      </c>
      <c r="BI198" s="204">
        <f>IF(N198="nulová",J198,0)</f>
        <v>0</v>
      </c>
      <c r="BJ198" s="22" t="s">
        <v>89</v>
      </c>
      <c r="BK198" s="204">
        <f>ROUND(I198*H198,2)</f>
        <v>0</v>
      </c>
      <c r="BL198" s="22" t="s">
        <v>183</v>
      </c>
      <c r="BM198" s="22" t="s">
        <v>365</v>
      </c>
    </row>
    <row r="199" spans="2:65" s="1" customFormat="1" ht="27">
      <c r="B199" s="40"/>
      <c r="C199" s="62"/>
      <c r="D199" s="205" t="s">
        <v>185</v>
      </c>
      <c r="E199" s="62"/>
      <c r="F199" s="206" t="s">
        <v>366</v>
      </c>
      <c r="G199" s="62"/>
      <c r="H199" s="62"/>
      <c r="I199" s="163"/>
      <c r="J199" s="62"/>
      <c r="K199" s="62"/>
      <c r="L199" s="60"/>
      <c r="M199" s="207"/>
      <c r="N199" s="41"/>
      <c r="O199" s="41"/>
      <c r="P199" s="41"/>
      <c r="Q199" s="41"/>
      <c r="R199" s="41"/>
      <c r="S199" s="41"/>
      <c r="T199" s="77"/>
      <c r="AT199" s="22" t="s">
        <v>185</v>
      </c>
      <c r="AU199" s="22" t="s">
        <v>91</v>
      </c>
    </row>
    <row r="200" spans="2:65" s="11" customFormat="1">
      <c r="B200" s="208"/>
      <c r="C200" s="209"/>
      <c r="D200" s="210" t="s">
        <v>187</v>
      </c>
      <c r="E200" s="211" t="s">
        <v>37</v>
      </c>
      <c r="F200" s="212" t="s">
        <v>367</v>
      </c>
      <c r="G200" s="209"/>
      <c r="H200" s="213">
        <v>51</v>
      </c>
      <c r="I200" s="214"/>
      <c r="J200" s="209"/>
      <c r="K200" s="209"/>
      <c r="L200" s="215"/>
      <c r="M200" s="216"/>
      <c r="N200" s="217"/>
      <c r="O200" s="217"/>
      <c r="P200" s="217"/>
      <c r="Q200" s="217"/>
      <c r="R200" s="217"/>
      <c r="S200" s="217"/>
      <c r="T200" s="218"/>
      <c r="AT200" s="219" t="s">
        <v>187</v>
      </c>
      <c r="AU200" s="219" t="s">
        <v>91</v>
      </c>
      <c r="AV200" s="11" t="s">
        <v>91</v>
      </c>
      <c r="AW200" s="11" t="s">
        <v>44</v>
      </c>
      <c r="AX200" s="11" t="s">
        <v>81</v>
      </c>
      <c r="AY200" s="219" t="s">
        <v>176</v>
      </c>
    </row>
    <row r="201" spans="2:65" s="1" customFormat="1" ht="22.5" customHeight="1">
      <c r="B201" s="40"/>
      <c r="C201" s="193" t="s">
        <v>368</v>
      </c>
      <c r="D201" s="193" t="s">
        <v>178</v>
      </c>
      <c r="E201" s="194" t="s">
        <v>369</v>
      </c>
      <c r="F201" s="195" t="s">
        <v>370</v>
      </c>
      <c r="G201" s="196" t="s">
        <v>371</v>
      </c>
      <c r="H201" s="197">
        <v>1</v>
      </c>
      <c r="I201" s="198"/>
      <c r="J201" s="199">
        <f>ROUND(I201*H201,2)</f>
        <v>0</v>
      </c>
      <c r="K201" s="195" t="s">
        <v>37</v>
      </c>
      <c r="L201" s="60"/>
      <c r="M201" s="200" t="s">
        <v>37</v>
      </c>
      <c r="N201" s="201" t="s">
        <v>52</v>
      </c>
      <c r="O201" s="41"/>
      <c r="P201" s="202">
        <f>O201*H201</f>
        <v>0</v>
      </c>
      <c r="Q201" s="202">
        <v>0</v>
      </c>
      <c r="R201" s="202">
        <f>Q201*H201</f>
        <v>0</v>
      </c>
      <c r="S201" s="202">
        <v>0</v>
      </c>
      <c r="T201" s="203">
        <f>S201*H201</f>
        <v>0</v>
      </c>
      <c r="AR201" s="22" t="s">
        <v>183</v>
      </c>
      <c r="AT201" s="22" t="s">
        <v>178</v>
      </c>
      <c r="AU201" s="22" t="s">
        <v>91</v>
      </c>
      <c r="AY201" s="22" t="s">
        <v>176</v>
      </c>
      <c r="BE201" s="204">
        <f>IF(N201="základní",J201,0)</f>
        <v>0</v>
      </c>
      <c r="BF201" s="204">
        <f>IF(N201="snížená",J201,0)</f>
        <v>0</v>
      </c>
      <c r="BG201" s="204">
        <f>IF(N201="zákl. přenesená",J201,0)</f>
        <v>0</v>
      </c>
      <c r="BH201" s="204">
        <f>IF(N201="sníž. přenesená",J201,0)</f>
        <v>0</v>
      </c>
      <c r="BI201" s="204">
        <f>IF(N201="nulová",J201,0)</f>
        <v>0</v>
      </c>
      <c r="BJ201" s="22" t="s">
        <v>89</v>
      </c>
      <c r="BK201" s="204">
        <f>ROUND(I201*H201,2)</f>
        <v>0</v>
      </c>
      <c r="BL201" s="22" t="s">
        <v>183</v>
      </c>
      <c r="BM201" s="22" t="s">
        <v>372</v>
      </c>
    </row>
    <row r="202" spans="2:65" s="1" customFormat="1" ht="22.5" customHeight="1">
      <c r="B202" s="40"/>
      <c r="C202" s="193" t="s">
        <v>373</v>
      </c>
      <c r="D202" s="193" t="s">
        <v>178</v>
      </c>
      <c r="E202" s="194" t="s">
        <v>374</v>
      </c>
      <c r="F202" s="195" t="s">
        <v>375</v>
      </c>
      <c r="G202" s="196" t="s">
        <v>376</v>
      </c>
      <c r="H202" s="197">
        <v>1</v>
      </c>
      <c r="I202" s="198"/>
      <c r="J202" s="199">
        <f>ROUND(I202*H202,2)</f>
        <v>0</v>
      </c>
      <c r="K202" s="195" t="s">
        <v>37</v>
      </c>
      <c r="L202" s="60"/>
      <c r="M202" s="200" t="s">
        <v>37</v>
      </c>
      <c r="N202" s="201" t="s">
        <v>52</v>
      </c>
      <c r="O202" s="41"/>
      <c r="P202" s="202">
        <f>O202*H202</f>
        <v>0</v>
      </c>
      <c r="Q202" s="202">
        <v>0</v>
      </c>
      <c r="R202" s="202">
        <f>Q202*H202</f>
        <v>0</v>
      </c>
      <c r="S202" s="202">
        <v>0</v>
      </c>
      <c r="T202" s="203">
        <f>S202*H202</f>
        <v>0</v>
      </c>
      <c r="AR202" s="22" t="s">
        <v>183</v>
      </c>
      <c r="AT202" s="22" t="s">
        <v>178</v>
      </c>
      <c r="AU202" s="22" t="s">
        <v>91</v>
      </c>
      <c r="AY202" s="22" t="s">
        <v>176</v>
      </c>
      <c r="BE202" s="204">
        <f>IF(N202="základní",J202,0)</f>
        <v>0</v>
      </c>
      <c r="BF202" s="204">
        <f>IF(N202="snížená",J202,0)</f>
        <v>0</v>
      </c>
      <c r="BG202" s="204">
        <f>IF(N202="zákl. přenesená",J202,0)</f>
        <v>0</v>
      </c>
      <c r="BH202" s="204">
        <f>IF(N202="sníž. přenesená",J202,0)</f>
        <v>0</v>
      </c>
      <c r="BI202" s="204">
        <f>IF(N202="nulová",J202,0)</f>
        <v>0</v>
      </c>
      <c r="BJ202" s="22" t="s">
        <v>89</v>
      </c>
      <c r="BK202" s="204">
        <f>ROUND(I202*H202,2)</f>
        <v>0</v>
      </c>
      <c r="BL202" s="22" t="s">
        <v>183</v>
      </c>
      <c r="BM202" s="22" t="s">
        <v>377</v>
      </c>
    </row>
    <row r="203" spans="2:65" s="1" customFormat="1" ht="22.5" customHeight="1">
      <c r="B203" s="40"/>
      <c r="C203" s="193" t="s">
        <v>378</v>
      </c>
      <c r="D203" s="193" t="s">
        <v>178</v>
      </c>
      <c r="E203" s="194" t="s">
        <v>379</v>
      </c>
      <c r="F203" s="195" t="s">
        <v>380</v>
      </c>
      <c r="G203" s="196" t="s">
        <v>376</v>
      </c>
      <c r="H203" s="197">
        <v>49</v>
      </c>
      <c r="I203" s="198"/>
      <c r="J203" s="199">
        <f>ROUND(I203*H203,2)</f>
        <v>0</v>
      </c>
      <c r="K203" s="195" t="s">
        <v>37</v>
      </c>
      <c r="L203" s="60"/>
      <c r="M203" s="200" t="s">
        <v>37</v>
      </c>
      <c r="N203" s="201" t="s">
        <v>52</v>
      </c>
      <c r="O203" s="41"/>
      <c r="P203" s="202">
        <f>O203*H203</f>
        <v>0</v>
      </c>
      <c r="Q203" s="202">
        <v>0</v>
      </c>
      <c r="R203" s="202">
        <f>Q203*H203</f>
        <v>0</v>
      </c>
      <c r="S203" s="202">
        <v>0</v>
      </c>
      <c r="T203" s="203">
        <f>S203*H203</f>
        <v>0</v>
      </c>
      <c r="AR203" s="22" t="s">
        <v>183</v>
      </c>
      <c r="AT203" s="22" t="s">
        <v>178</v>
      </c>
      <c r="AU203" s="22" t="s">
        <v>91</v>
      </c>
      <c r="AY203" s="22" t="s">
        <v>176</v>
      </c>
      <c r="BE203" s="204">
        <f>IF(N203="základní",J203,0)</f>
        <v>0</v>
      </c>
      <c r="BF203" s="204">
        <f>IF(N203="snížená",J203,0)</f>
        <v>0</v>
      </c>
      <c r="BG203" s="204">
        <f>IF(N203="zákl. přenesená",J203,0)</f>
        <v>0</v>
      </c>
      <c r="BH203" s="204">
        <f>IF(N203="sníž. přenesená",J203,0)</f>
        <v>0</v>
      </c>
      <c r="BI203" s="204">
        <f>IF(N203="nulová",J203,0)</f>
        <v>0</v>
      </c>
      <c r="BJ203" s="22" t="s">
        <v>89</v>
      </c>
      <c r="BK203" s="204">
        <f>ROUND(I203*H203,2)</f>
        <v>0</v>
      </c>
      <c r="BL203" s="22" t="s">
        <v>183</v>
      </c>
      <c r="BM203" s="22" t="s">
        <v>381</v>
      </c>
    </row>
    <row r="204" spans="2:65" s="11" customFormat="1">
      <c r="B204" s="208"/>
      <c r="C204" s="209"/>
      <c r="D204" s="205" t="s">
        <v>187</v>
      </c>
      <c r="E204" s="230" t="s">
        <v>37</v>
      </c>
      <c r="F204" s="231" t="s">
        <v>382</v>
      </c>
      <c r="G204" s="209"/>
      <c r="H204" s="232">
        <v>25</v>
      </c>
      <c r="I204" s="214"/>
      <c r="J204" s="209"/>
      <c r="K204" s="209"/>
      <c r="L204" s="215"/>
      <c r="M204" s="216"/>
      <c r="N204" s="217"/>
      <c r="O204" s="217"/>
      <c r="P204" s="217"/>
      <c r="Q204" s="217"/>
      <c r="R204" s="217"/>
      <c r="S204" s="217"/>
      <c r="T204" s="218"/>
      <c r="AT204" s="219" t="s">
        <v>187</v>
      </c>
      <c r="AU204" s="219" t="s">
        <v>91</v>
      </c>
      <c r="AV204" s="11" t="s">
        <v>91</v>
      </c>
      <c r="AW204" s="11" t="s">
        <v>44</v>
      </c>
      <c r="AX204" s="11" t="s">
        <v>81</v>
      </c>
      <c r="AY204" s="219" t="s">
        <v>176</v>
      </c>
    </row>
    <row r="205" spans="2:65" s="11" customFormat="1">
      <c r="B205" s="208"/>
      <c r="C205" s="209"/>
      <c r="D205" s="210" t="s">
        <v>187</v>
      </c>
      <c r="E205" s="211" t="s">
        <v>37</v>
      </c>
      <c r="F205" s="212" t="s">
        <v>383</v>
      </c>
      <c r="G205" s="209"/>
      <c r="H205" s="213">
        <v>24</v>
      </c>
      <c r="I205" s="214"/>
      <c r="J205" s="209"/>
      <c r="K205" s="209"/>
      <c r="L205" s="215"/>
      <c r="M205" s="216"/>
      <c r="N205" s="217"/>
      <c r="O205" s="217"/>
      <c r="P205" s="217"/>
      <c r="Q205" s="217"/>
      <c r="R205" s="217"/>
      <c r="S205" s="217"/>
      <c r="T205" s="218"/>
      <c r="AT205" s="219" t="s">
        <v>187</v>
      </c>
      <c r="AU205" s="219" t="s">
        <v>91</v>
      </c>
      <c r="AV205" s="11" t="s">
        <v>91</v>
      </c>
      <c r="AW205" s="11" t="s">
        <v>44</v>
      </c>
      <c r="AX205" s="11" t="s">
        <v>81</v>
      </c>
      <c r="AY205" s="219" t="s">
        <v>176</v>
      </c>
    </row>
    <row r="206" spans="2:65" s="1" customFormat="1" ht="22.5" customHeight="1">
      <c r="B206" s="40"/>
      <c r="C206" s="193" t="s">
        <v>384</v>
      </c>
      <c r="D206" s="193" t="s">
        <v>178</v>
      </c>
      <c r="E206" s="194" t="s">
        <v>385</v>
      </c>
      <c r="F206" s="195" t="s">
        <v>386</v>
      </c>
      <c r="G206" s="196" t="s">
        <v>371</v>
      </c>
      <c r="H206" s="197">
        <v>1</v>
      </c>
      <c r="I206" s="198"/>
      <c r="J206" s="199">
        <f>ROUND(I206*H206,2)</f>
        <v>0</v>
      </c>
      <c r="K206" s="195" t="s">
        <v>37</v>
      </c>
      <c r="L206" s="60"/>
      <c r="M206" s="200" t="s">
        <v>37</v>
      </c>
      <c r="N206" s="201" t="s">
        <v>52</v>
      </c>
      <c r="O206" s="41"/>
      <c r="P206" s="202">
        <f>O206*H206</f>
        <v>0</v>
      </c>
      <c r="Q206" s="202">
        <v>0</v>
      </c>
      <c r="R206" s="202">
        <f>Q206*H206</f>
        <v>0</v>
      </c>
      <c r="S206" s="202">
        <v>0</v>
      </c>
      <c r="T206" s="203">
        <f>S206*H206</f>
        <v>0</v>
      </c>
      <c r="AR206" s="22" t="s">
        <v>183</v>
      </c>
      <c r="AT206" s="22" t="s">
        <v>178</v>
      </c>
      <c r="AU206" s="22" t="s">
        <v>91</v>
      </c>
      <c r="AY206" s="22" t="s">
        <v>176</v>
      </c>
      <c r="BE206" s="204">
        <f>IF(N206="základní",J206,0)</f>
        <v>0</v>
      </c>
      <c r="BF206" s="204">
        <f>IF(N206="snížená",J206,0)</f>
        <v>0</v>
      </c>
      <c r="BG206" s="204">
        <f>IF(N206="zákl. přenesená",J206,0)</f>
        <v>0</v>
      </c>
      <c r="BH206" s="204">
        <f>IF(N206="sníž. přenesená",J206,0)</f>
        <v>0</v>
      </c>
      <c r="BI206" s="204">
        <f>IF(N206="nulová",J206,0)</f>
        <v>0</v>
      </c>
      <c r="BJ206" s="22" t="s">
        <v>89</v>
      </c>
      <c r="BK206" s="204">
        <f>ROUND(I206*H206,2)</f>
        <v>0</v>
      </c>
      <c r="BL206" s="22" t="s">
        <v>183</v>
      </c>
      <c r="BM206" s="22" t="s">
        <v>387</v>
      </c>
    </row>
    <row r="207" spans="2:65" s="10" customFormat="1" ht="29.85" customHeight="1">
      <c r="B207" s="176"/>
      <c r="C207" s="177"/>
      <c r="D207" s="190" t="s">
        <v>80</v>
      </c>
      <c r="E207" s="191" t="s">
        <v>388</v>
      </c>
      <c r="F207" s="191" t="s">
        <v>389</v>
      </c>
      <c r="G207" s="177"/>
      <c r="H207" s="177"/>
      <c r="I207" s="180"/>
      <c r="J207" s="192">
        <f>BK207</f>
        <v>0</v>
      </c>
      <c r="K207" s="177"/>
      <c r="L207" s="182"/>
      <c r="M207" s="183"/>
      <c r="N207" s="184"/>
      <c r="O207" s="184"/>
      <c r="P207" s="185">
        <f>SUM(P208:P231)</f>
        <v>0</v>
      </c>
      <c r="Q207" s="184"/>
      <c r="R207" s="185">
        <f>SUM(R208:R231)</f>
        <v>0</v>
      </c>
      <c r="S207" s="184"/>
      <c r="T207" s="186">
        <f>SUM(T208:T231)</f>
        <v>0</v>
      </c>
      <c r="AR207" s="187" t="s">
        <v>89</v>
      </c>
      <c r="AT207" s="188" t="s">
        <v>80</v>
      </c>
      <c r="AU207" s="188" t="s">
        <v>89</v>
      </c>
      <c r="AY207" s="187" t="s">
        <v>176</v>
      </c>
      <c r="BK207" s="189">
        <f>SUM(BK208:BK231)</f>
        <v>0</v>
      </c>
    </row>
    <row r="208" spans="2:65" s="1" customFormat="1" ht="31.5" customHeight="1">
      <c r="B208" s="40"/>
      <c r="C208" s="193" t="s">
        <v>390</v>
      </c>
      <c r="D208" s="193" t="s">
        <v>178</v>
      </c>
      <c r="E208" s="194" t="s">
        <v>391</v>
      </c>
      <c r="F208" s="195" t="s">
        <v>392</v>
      </c>
      <c r="G208" s="196" t="s">
        <v>198</v>
      </c>
      <c r="H208" s="197">
        <v>210.12100000000001</v>
      </c>
      <c r="I208" s="198"/>
      <c r="J208" s="199">
        <f>ROUND(I208*H208,2)</f>
        <v>0</v>
      </c>
      <c r="K208" s="195" t="s">
        <v>182</v>
      </c>
      <c r="L208" s="60"/>
      <c r="M208" s="200" t="s">
        <v>37</v>
      </c>
      <c r="N208" s="201" t="s">
        <v>52</v>
      </c>
      <c r="O208" s="41"/>
      <c r="P208" s="202">
        <f>O208*H208</f>
        <v>0</v>
      </c>
      <c r="Q208" s="202">
        <v>0</v>
      </c>
      <c r="R208" s="202">
        <f>Q208*H208</f>
        <v>0</v>
      </c>
      <c r="S208" s="202">
        <v>0</v>
      </c>
      <c r="T208" s="203">
        <f>S208*H208</f>
        <v>0</v>
      </c>
      <c r="AR208" s="22" t="s">
        <v>183</v>
      </c>
      <c r="AT208" s="22" t="s">
        <v>178</v>
      </c>
      <c r="AU208" s="22" t="s">
        <v>91</v>
      </c>
      <c r="AY208" s="22" t="s">
        <v>176</v>
      </c>
      <c r="BE208" s="204">
        <f>IF(N208="základní",J208,0)</f>
        <v>0</v>
      </c>
      <c r="BF208" s="204">
        <f>IF(N208="snížená",J208,0)</f>
        <v>0</v>
      </c>
      <c r="BG208" s="204">
        <f>IF(N208="zákl. přenesená",J208,0)</f>
        <v>0</v>
      </c>
      <c r="BH208" s="204">
        <f>IF(N208="sníž. přenesená",J208,0)</f>
        <v>0</v>
      </c>
      <c r="BI208" s="204">
        <f>IF(N208="nulová",J208,0)</f>
        <v>0</v>
      </c>
      <c r="BJ208" s="22" t="s">
        <v>89</v>
      </c>
      <c r="BK208" s="204">
        <f>ROUND(I208*H208,2)</f>
        <v>0</v>
      </c>
      <c r="BL208" s="22" t="s">
        <v>183</v>
      </c>
      <c r="BM208" s="22" t="s">
        <v>393</v>
      </c>
    </row>
    <row r="209" spans="2:65" s="1" customFormat="1" ht="81">
      <c r="B209" s="40"/>
      <c r="C209" s="62"/>
      <c r="D209" s="210" t="s">
        <v>185</v>
      </c>
      <c r="E209" s="62"/>
      <c r="F209" s="233" t="s">
        <v>394</v>
      </c>
      <c r="G209" s="62"/>
      <c r="H209" s="62"/>
      <c r="I209" s="163"/>
      <c r="J209" s="62"/>
      <c r="K209" s="62"/>
      <c r="L209" s="60"/>
      <c r="M209" s="207"/>
      <c r="N209" s="41"/>
      <c r="O209" s="41"/>
      <c r="P209" s="41"/>
      <c r="Q209" s="41"/>
      <c r="R209" s="41"/>
      <c r="S209" s="41"/>
      <c r="T209" s="77"/>
      <c r="AT209" s="22" t="s">
        <v>185</v>
      </c>
      <c r="AU209" s="22" t="s">
        <v>91</v>
      </c>
    </row>
    <row r="210" spans="2:65" s="1" customFormat="1" ht="31.5" customHeight="1">
      <c r="B210" s="40"/>
      <c r="C210" s="193" t="s">
        <v>395</v>
      </c>
      <c r="D210" s="193" t="s">
        <v>178</v>
      </c>
      <c r="E210" s="194" t="s">
        <v>396</v>
      </c>
      <c r="F210" s="195" t="s">
        <v>397</v>
      </c>
      <c r="G210" s="196" t="s">
        <v>198</v>
      </c>
      <c r="H210" s="197">
        <v>1470.847</v>
      </c>
      <c r="I210" s="198"/>
      <c r="J210" s="199">
        <f>ROUND(I210*H210,2)</f>
        <v>0</v>
      </c>
      <c r="K210" s="195" t="s">
        <v>182</v>
      </c>
      <c r="L210" s="60"/>
      <c r="M210" s="200" t="s">
        <v>37</v>
      </c>
      <c r="N210" s="201" t="s">
        <v>52</v>
      </c>
      <c r="O210" s="41"/>
      <c r="P210" s="202">
        <f>O210*H210</f>
        <v>0</v>
      </c>
      <c r="Q210" s="202">
        <v>0</v>
      </c>
      <c r="R210" s="202">
        <f>Q210*H210</f>
        <v>0</v>
      </c>
      <c r="S210" s="202">
        <v>0</v>
      </c>
      <c r="T210" s="203">
        <f>S210*H210</f>
        <v>0</v>
      </c>
      <c r="AR210" s="22" t="s">
        <v>183</v>
      </c>
      <c r="AT210" s="22" t="s">
        <v>178</v>
      </c>
      <c r="AU210" s="22" t="s">
        <v>91</v>
      </c>
      <c r="AY210" s="22" t="s">
        <v>176</v>
      </c>
      <c r="BE210" s="204">
        <f>IF(N210="základní",J210,0)</f>
        <v>0</v>
      </c>
      <c r="BF210" s="204">
        <f>IF(N210="snížená",J210,0)</f>
        <v>0</v>
      </c>
      <c r="BG210" s="204">
        <f>IF(N210="zákl. přenesená",J210,0)</f>
        <v>0</v>
      </c>
      <c r="BH210" s="204">
        <f>IF(N210="sníž. přenesená",J210,0)</f>
        <v>0</v>
      </c>
      <c r="BI210" s="204">
        <f>IF(N210="nulová",J210,0)</f>
        <v>0</v>
      </c>
      <c r="BJ210" s="22" t="s">
        <v>89</v>
      </c>
      <c r="BK210" s="204">
        <f>ROUND(I210*H210,2)</f>
        <v>0</v>
      </c>
      <c r="BL210" s="22" t="s">
        <v>183</v>
      </c>
      <c r="BM210" s="22" t="s">
        <v>398</v>
      </c>
    </row>
    <row r="211" spans="2:65" s="1" customFormat="1" ht="81">
      <c r="B211" s="40"/>
      <c r="C211" s="62"/>
      <c r="D211" s="205" t="s">
        <v>185</v>
      </c>
      <c r="E211" s="62"/>
      <c r="F211" s="206" t="s">
        <v>394</v>
      </c>
      <c r="G211" s="62"/>
      <c r="H211" s="62"/>
      <c r="I211" s="163"/>
      <c r="J211" s="62"/>
      <c r="K211" s="62"/>
      <c r="L211" s="60"/>
      <c r="M211" s="207"/>
      <c r="N211" s="41"/>
      <c r="O211" s="41"/>
      <c r="P211" s="41"/>
      <c r="Q211" s="41"/>
      <c r="R211" s="41"/>
      <c r="S211" s="41"/>
      <c r="T211" s="77"/>
      <c r="AT211" s="22" t="s">
        <v>185</v>
      </c>
      <c r="AU211" s="22" t="s">
        <v>91</v>
      </c>
    </row>
    <row r="212" spans="2:65" s="11" customFormat="1">
      <c r="B212" s="208"/>
      <c r="C212" s="209"/>
      <c r="D212" s="210" t="s">
        <v>187</v>
      </c>
      <c r="E212" s="209"/>
      <c r="F212" s="212" t="s">
        <v>399</v>
      </c>
      <c r="G212" s="209"/>
      <c r="H212" s="213">
        <v>1470.847</v>
      </c>
      <c r="I212" s="214"/>
      <c r="J212" s="209"/>
      <c r="K212" s="209"/>
      <c r="L212" s="215"/>
      <c r="M212" s="216"/>
      <c r="N212" s="217"/>
      <c r="O212" s="217"/>
      <c r="P212" s="217"/>
      <c r="Q212" s="217"/>
      <c r="R212" s="217"/>
      <c r="S212" s="217"/>
      <c r="T212" s="218"/>
      <c r="AT212" s="219" t="s">
        <v>187</v>
      </c>
      <c r="AU212" s="219" t="s">
        <v>91</v>
      </c>
      <c r="AV212" s="11" t="s">
        <v>91</v>
      </c>
      <c r="AW212" s="11" t="s">
        <v>6</v>
      </c>
      <c r="AX212" s="11" t="s">
        <v>89</v>
      </c>
      <c r="AY212" s="219" t="s">
        <v>176</v>
      </c>
    </row>
    <row r="213" spans="2:65" s="1" customFormat="1" ht="22.5" customHeight="1">
      <c r="B213" s="40"/>
      <c r="C213" s="193" t="s">
        <v>400</v>
      </c>
      <c r="D213" s="193" t="s">
        <v>178</v>
      </c>
      <c r="E213" s="194" t="s">
        <v>401</v>
      </c>
      <c r="F213" s="195" t="s">
        <v>402</v>
      </c>
      <c r="G213" s="196" t="s">
        <v>198</v>
      </c>
      <c r="H213" s="197">
        <v>19.588000000000001</v>
      </c>
      <c r="I213" s="198"/>
      <c r="J213" s="199">
        <f>ROUND(I213*H213,2)</f>
        <v>0</v>
      </c>
      <c r="K213" s="195" t="s">
        <v>182</v>
      </c>
      <c r="L213" s="60"/>
      <c r="M213" s="200" t="s">
        <v>37</v>
      </c>
      <c r="N213" s="201" t="s">
        <v>52</v>
      </c>
      <c r="O213" s="41"/>
      <c r="P213" s="202">
        <f>O213*H213</f>
        <v>0</v>
      </c>
      <c r="Q213" s="202">
        <v>0</v>
      </c>
      <c r="R213" s="202">
        <f>Q213*H213</f>
        <v>0</v>
      </c>
      <c r="S213" s="202">
        <v>0</v>
      </c>
      <c r="T213" s="203">
        <f>S213*H213</f>
        <v>0</v>
      </c>
      <c r="AR213" s="22" t="s">
        <v>183</v>
      </c>
      <c r="AT213" s="22" t="s">
        <v>178</v>
      </c>
      <c r="AU213" s="22" t="s">
        <v>91</v>
      </c>
      <c r="AY213" s="22" t="s">
        <v>176</v>
      </c>
      <c r="BE213" s="204">
        <f>IF(N213="základní",J213,0)</f>
        <v>0</v>
      </c>
      <c r="BF213" s="204">
        <f>IF(N213="snížená",J213,0)</f>
        <v>0</v>
      </c>
      <c r="BG213" s="204">
        <f>IF(N213="zákl. přenesená",J213,0)</f>
        <v>0</v>
      </c>
      <c r="BH213" s="204">
        <f>IF(N213="sníž. přenesená",J213,0)</f>
        <v>0</v>
      </c>
      <c r="BI213" s="204">
        <f>IF(N213="nulová",J213,0)</f>
        <v>0</v>
      </c>
      <c r="BJ213" s="22" t="s">
        <v>89</v>
      </c>
      <c r="BK213" s="204">
        <f>ROUND(I213*H213,2)</f>
        <v>0</v>
      </c>
      <c r="BL213" s="22" t="s">
        <v>183</v>
      </c>
      <c r="BM213" s="22" t="s">
        <v>403</v>
      </c>
    </row>
    <row r="214" spans="2:65" s="1" customFormat="1" ht="67.5">
      <c r="B214" s="40"/>
      <c r="C214" s="62"/>
      <c r="D214" s="205" t="s">
        <v>185</v>
      </c>
      <c r="E214" s="62"/>
      <c r="F214" s="206" t="s">
        <v>404</v>
      </c>
      <c r="G214" s="62"/>
      <c r="H214" s="62"/>
      <c r="I214" s="163"/>
      <c r="J214" s="62"/>
      <c r="K214" s="62"/>
      <c r="L214" s="60"/>
      <c r="M214" s="207"/>
      <c r="N214" s="41"/>
      <c r="O214" s="41"/>
      <c r="P214" s="41"/>
      <c r="Q214" s="41"/>
      <c r="R214" s="41"/>
      <c r="S214" s="41"/>
      <c r="T214" s="77"/>
      <c r="AT214" s="22" t="s">
        <v>185</v>
      </c>
      <c r="AU214" s="22" t="s">
        <v>91</v>
      </c>
    </row>
    <row r="215" spans="2:65" s="11" customFormat="1">
      <c r="B215" s="208"/>
      <c r="C215" s="209"/>
      <c r="D215" s="210" t="s">
        <v>187</v>
      </c>
      <c r="E215" s="211" t="s">
        <v>37</v>
      </c>
      <c r="F215" s="212" t="s">
        <v>405</v>
      </c>
      <c r="G215" s="209"/>
      <c r="H215" s="213">
        <v>19.588000000000001</v>
      </c>
      <c r="I215" s="214"/>
      <c r="J215" s="209"/>
      <c r="K215" s="209"/>
      <c r="L215" s="215"/>
      <c r="M215" s="216"/>
      <c r="N215" s="217"/>
      <c r="O215" s="217"/>
      <c r="P215" s="217"/>
      <c r="Q215" s="217"/>
      <c r="R215" s="217"/>
      <c r="S215" s="217"/>
      <c r="T215" s="218"/>
      <c r="AT215" s="219" t="s">
        <v>187</v>
      </c>
      <c r="AU215" s="219" t="s">
        <v>91</v>
      </c>
      <c r="AV215" s="11" t="s">
        <v>91</v>
      </c>
      <c r="AW215" s="11" t="s">
        <v>44</v>
      </c>
      <c r="AX215" s="11" t="s">
        <v>81</v>
      </c>
      <c r="AY215" s="219" t="s">
        <v>176</v>
      </c>
    </row>
    <row r="216" spans="2:65" s="1" customFormat="1" ht="22.5" customHeight="1">
      <c r="B216" s="40"/>
      <c r="C216" s="193" t="s">
        <v>406</v>
      </c>
      <c r="D216" s="193" t="s">
        <v>178</v>
      </c>
      <c r="E216" s="194" t="s">
        <v>407</v>
      </c>
      <c r="F216" s="195" t="s">
        <v>408</v>
      </c>
      <c r="G216" s="196" t="s">
        <v>198</v>
      </c>
      <c r="H216" s="197">
        <v>116.548</v>
      </c>
      <c r="I216" s="198"/>
      <c r="J216" s="199">
        <f>ROUND(I216*H216,2)</f>
        <v>0</v>
      </c>
      <c r="K216" s="195" t="s">
        <v>182</v>
      </c>
      <c r="L216" s="60"/>
      <c r="M216" s="200" t="s">
        <v>37</v>
      </c>
      <c r="N216" s="201" t="s">
        <v>52</v>
      </c>
      <c r="O216" s="41"/>
      <c r="P216" s="202">
        <f>O216*H216</f>
        <v>0</v>
      </c>
      <c r="Q216" s="202">
        <v>0</v>
      </c>
      <c r="R216" s="202">
        <f>Q216*H216</f>
        <v>0</v>
      </c>
      <c r="S216" s="202">
        <v>0</v>
      </c>
      <c r="T216" s="203">
        <f>S216*H216</f>
        <v>0</v>
      </c>
      <c r="AR216" s="22" t="s">
        <v>183</v>
      </c>
      <c r="AT216" s="22" t="s">
        <v>178</v>
      </c>
      <c r="AU216" s="22" t="s">
        <v>91</v>
      </c>
      <c r="AY216" s="22" t="s">
        <v>176</v>
      </c>
      <c r="BE216" s="204">
        <f>IF(N216="základní",J216,0)</f>
        <v>0</v>
      </c>
      <c r="BF216" s="204">
        <f>IF(N216="snížená",J216,0)</f>
        <v>0</v>
      </c>
      <c r="BG216" s="204">
        <f>IF(N216="zákl. přenesená",J216,0)</f>
        <v>0</v>
      </c>
      <c r="BH216" s="204">
        <f>IF(N216="sníž. přenesená",J216,0)</f>
        <v>0</v>
      </c>
      <c r="BI216" s="204">
        <f>IF(N216="nulová",J216,0)</f>
        <v>0</v>
      </c>
      <c r="BJ216" s="22" t="s">
        <v>89</v>
      </c>
      <c r="BK216" s="204">
        <f>ROUND(I216*H216,2)</f>
        <v>0</v>
      </c>
      <c r="BL216" s="22" t="s">
        <v>183</v>
      </c>
      <c r="BM216" s="22" t="s">
        <v>409</v>
      </c>
    </row>
    <row r="217" spans="2:65" s="1" customFormat="1" ht="67.5">
      <c r="B217" s="40"/>
      <c r="C217" s="62"/>
      <c r="D217" s="205" t="s">
        <v>185</v>
      </c>
      <c r="E217" s="62"/>
      <c r="F217" s="206" t="s">
        <v>404</v>
      </c>
      <c r="G217" s="62"/>
      <c r="H217" s="62"/>
      <c r="I217" s="163"/>
      <c r="J217" s="62"/>
      <c r="K217" s="62"/>
      <c r="L217" s="60"/>
      <c r="M217" s="207"/>
      <c r="N217" s="41"/>
      <c r="O217" s="41"/>
      <c r="P217" s="41"/>
      <c r="Q217" s="41"/>
      <c r="R217" s="41"/>
      <c r="S217" s="41"/>
      <c r="T217" s="77"/>
      <c r="AT217" s="22" t="s">
        <v>185</v>
      </c>
      <c r="AU217" s="22" t="s">
        <v>91</v>
      </c>
    </row>
    <row r="218" spans="2:65" s="11" customFormat="1">
      <c r="B218" s="208"/>
      <c r="C218" s="209"/>
      <c r="D218" s="205" t="s">
        <v>187</v>
      </c>
      <c r="E218" s="230" t="s">
        <v>37</v>
      </c>
      <c r="F218" s="231" t="s">
        <v>410</v>
      </c>
      <c r="G218" s="209"/>
      <c r="H218" s="232">
        <v>74.787999999999997</v>
      </c>
      <c r="I218" s="214"/>
      <c r="J218" s="209"/>
      <c r="K218" s="209"/>
      <c r="L218" s="215"/>
      <c r="M218" s="216"/>
      <c r="N218" s="217"/>
      <c r="O218" s="217"/>
      <c r="P218" s="217"/>
      <c r="Q218" s="217"/>
      <c r="R218" s="217"/>
      <c r="S218" s="217"/>
      <c r="T218" s="218"/>
      <c r="AT218" s="219" t="s">
        <v>187</v>
      </c>
      <c r="AU218" s="219" t="s">
        <v>91</v>
      </c>
      <c r="AV218" s="11" t="s">
        <v>91</v>
      </c>
      <c r="AW218" s="11" t="s">
        <v>44</v>
      </c>
      <c r="AX218" s="11" t="s">
        <v>81</v>
      </c>
      <c r="AY218" s="219" t="s">
        <v>176</v>
      </c>
    </row>
    <row r="219" spans="2:65" s="11" customFormat="1">
      <c r="B219" s="208"/>
      <c r="C219" s="209"/>
      <c r="D219" s="210" t="s">
        <v>187</v>
      </c>
      <c r="E219" s="211" t="s">
        <v>37</v>
      </c>
      <c r="F219" s="212" t="s">
        <v>411</v>
      </c>
      <c r="G219" s="209"/>
      <c r="H219" s="213">
        <v>41.76</v>
      </c>
      <c r="I219" s="214"/>
      <c r="J219" s="209"/>
      <c r="K219" s="209"/>
      <c r="L219" s="215"/>
      <c r="M219" s="216"/>
      <c r="N219" s="217"/>
      <c r="O219" s="217"/>
      <c r="P219" s="217"/>
      <c r="Q219" s="217"/>
      <c r="R219" s="217"/>
      <c r="S219" s="217"/>
      <c r="T219" s="218"/>
      <c r="AT219" s="219" t="s">
        <v>187</v>
      </c>
      <c r="AU219" s="219" t="s">
        <v>91</v>
      </c>
      <c r="AV219" s="11" t="s">
        <v>91</v>
      </c>
      <c r="AW219" s="11" t="s">
        <v>44</v>
      </c>
      <c r="AX219" s="11" t="s">
        <v>81</v>
      </c>
      <c r="AY219" s="219" t="s">
        <v>176</v>
      </c>
    </row>
    <row r="220" spans="2:65" s="1" customFormat="1" ht="22.5" customHeight="1">
      <c r="B220" s="40"/>
      <c r="C220" s="193" t="s">
        <v>412</v>
      </c>
      <c r="D220" s="193" t="s">
        <v>178</v>
      </c>
      <c r="E220" s="194" t="s">
        <v>413</v>
      </c>
      <c r="F220" s="195" t="s">
        <v>414</v>
      </c>
      <c r="G220" s="196" t="s">
        <v>198</v>
      </c>
      <c r="H220" s="197">
        <v>6.4390000000000001</v>
      </c>
      <c r="I220" s="198"/>
      <c r="J220" s="199">
        <f>ROUND(I220*H220,2)</f>
        <v>0</v>
      </c>
      <c r="K220" s="195" t="s">
        <v>182</v>
      </c>
      <c r="L220" s="60"/>
      <c r="M220" s="200" t="s">
        <v>37</v>
      </c>
      <c r="N220" s="201" t="s">
        <v>52</v>
      </c>
      <c r="O220" s="41"/>
      <c r="P220" s="202">
        <f>O220*H220</f>
        <v>0</v>
      </c>
      <c r="Q220" s="202">
        <v>0</v>
      </c>
      <c r="R220" s="202">
        <f>Q220*H220</f>
        <v>0</v>
      </c>
      <c r="S220" s="202">
        <v>0</v>
      </c>
      <c r="T220" s="203">
        <f>S220*H220</f>
        <v>0</v>
      </c>
      <c r="AR220" s="22" t="s">
        <v>183</v>
      </c>
      <c r="AT220" s="22" t="s">
        <v>178</v>
      </c>
      <c r="AU220" s="22" t="s">
        <v>91</v>
      </c>
      <c r="AY220" s="22" t="s">
        <v>176</v>
      </c>
      <c r="BE220" s="204">
        <f>IF(N220="základní",J220,0)</f>
        <v>0</v>
      </c>
      <c r="BF220" s="204">
        <f>IF(N220="snížená",J220,0)</f>
        <v>0</v>
      </c>
      <c r="BG220" s="204">
        <f>IF(N220="zákl. přenesená",J220,0)</f>
        <v>0</v>
      </c>
      <c r="BH220" s="204">
        <f>IF(N220="sníž. přenesená",J220,0)</f>
        <v>0</v>
      </c>
      <c r="BI220" s="204">
        <f>IF(N220="nulová",J220,0)</f>
        <v>0</v>
      </c>
      <c r="BJ220" s="22" t="s">
        <v>89</v>
      </c>
      <c r="BK220" s="204">
        <f>ROUND(I220*H220,2)</f>
        <v>0</v>
      </c>
      <c r="BL220" s="22" t="s">
        <v>183</v>
      </c>
      <c r="BM220" s="22" t="s">
        <v>415</v>
      </c>
    </row>
    <row r="221" spans="2:65" s="1" customFormat="1" ht="67.5">
      <c r="B221" s="40"/>
      <c r="C221" s="62"/>
      <c r="D221" s="205" t="s">
        <v>185</v>
      </c>
      <c r="E221" s="62"/>
      <c r="F221" s="206" t="s">
        <v>404</v>
      </c>
      <c r="G221" s="62"/>
      <c r="H221" s="62"/>
      <c r="I221" s="163"/>
      <c r="J221" s="62"/>
      <c r="K221" s="62"/>
      <c r="L221" s="60"/>
      <c r="M221" s="207"/>
      <c r="N221" s="41"/>
      <c r="O221" s="41"/>
      <c r="P221" s="41"/>
      <c r="Q221" s="41"/>
      <c r="R221" s="41"/>
      <c r="S221" s="41"/>
      <c r="T221" s="77"/>
      <c r="AT221" s="22" t="s">
        <v>185</v>
      </c>
      <c r="AU221" s="22" t="s">
        <v>91</v>
      </c>
    </row>
    <row r="222" spans="2:65" s="11" customFormat="1">
      <c r="B222" s="208"/>
      <c r="C222" s="209"/>
      <c r="D222" s="210" t="s">
        <v>187</v>
      </c>
      <c r="E222" s="211" t="s">
        <v>37</v>
      </c>
      <c r="F222" s="212" t="s">
        <v>416</v>
      </c>
      <c r="G222" s="209"/>
      <c r="H222" s="213">
        <v>6.4390000000000001</v>
      </c>
      <c r="I222" s="214"/>
      <c r="J222" s="209"/>
      <c r="K222" s="209"/>
      <c r="L222" s="215"/>
      <c r="M222" s="216"/>
      <c r="N222" s="217"/>
      <c r="O222" s="217"/>
      <c r="P222" s="217"/>
      <c r="Q222" s="217"/>
      <c r="R222" s="217"/>
      <c r="S222" s="217"/>
      <c r="T222" s="218"/>
      <c r="AT222" s="219" t="s">
        <v>187</v>
      </c>
      <c r="AU222" s="219" t="s">
        <v>91</v>
      </c>
      <c r="AV222" s="11" t="s">
        <v>91</v>
      </c>
      <c r="AW222" s="11" t="s">
        <v>44</v>
      </c>
      <c r="AX222" s="11" t="s">
        <v>81</v>
      </c>
      <c r="AY222" s="219" t="s">
        <v>176</v>
      </c>
    </row>
    <row r="223" spans="2:65" s="1" customFormat="1" ht="22.5" customHeight="1">
      <c r="B223" s="40"/>
      <c r="C223" s="193" t="s">
        <v>417</v>
      </c>
      <c r="D223" s="193" t="s">
        <v>178</v>
      </c>
      <c r="E223" s="194" t="s">
        <v>418</v>
      </c>
      <c r="F223" s="195" t="s">
        <v>419</v>
      </c>
      <c r="G223" s="196" t="s">
        <v>198</v>
      </c>
      <c r="H223" s="197">
        <v>12.428000000000001</v>
      </c>
      <c r="I223" s="198"/>
      <c r="J223" s="199">
        <f>ROUND(I223*H223,2)</f>
        <v>0</v>
      </c>
      <c r="K223" s="195" t="s">
        <v>182</v>
      </c>
      <c r="L223" s="60"/>
      <c r="M223" s="200" t="s">
        <v>37</v>
      </c>
      <c r="N223" s="201" t="s">
        <v>52</v>
      </c>
      <c r="O223" s="41"/>
      <c r="P223" s="202">
        <f>O223*H223</f>
        <v>0</v>
      </c>
      <c r="Q223" s="202">
        <v>0</v>
      </c>
      <c r="R223" s="202">
        <f>Q223*H223</f>
        <v>0</v>
      </c>
      <c r="S223" s="202">
        <v>0</v>
      </c>
      <c r="T223" s="203">
        <f>S223*H223</f>
        <v>0</v>
      </c>
      <c r="AR223" s="22" t="s">
        <v>183</v>
      </c>
      <c r="AT223" s="22" t="s">
        <v>178</v>
      </c>
      <c r="AU223" s="22" t="s">
        <v>91</v>
      </c>
      <c r="AY223" s="22" t="s">
        <v>176</v>
      </c>
      <c r="BE223" s="204">
        <f>IF(N223="základní",J223,0)</f>
        <v>0</v>
      </c>
      <c r="BF223" s="204">
        <f>IF(N223="snížená",J223,0)</f>
        <v>0</v>
      </c>
      <c r="BG223" s="204">
        <f>IF(N223="zákl. přenesená",J223,0)</f>
        <v>0</v>
      </c>
      <c r="BH223" s="204">
        <f>IF(N223="sníž. přenesená",J223,0)</f>
        <v>0</v>
      </c>
      <c r="BI223" s="204">
        <f>IF(N223="nulová",J223,0)</f>
        <v>0</v>
      </c>
      <c r="BJ223" s="22" t="s">
        <v>89</v>
      </c>
      <c r="BK223" s="204">
        <f>ROUND(I223*H223,2)</f>
        <v>0</v>
      </c>
      <c r="BL223" s="22" t="s">
        <v>183</v>
      </c>
      <c r="BM223" s="22" t="s">
        <v>420</v>
      </c>
    </row>
    <row r="224" spans="2:65" s="1" customFormat="1" ht="67.5">
      <c r="B224" s="40"/>
      <c r="C224" s="62"/>
      <c r="D224" s="205" t="s">
        <v>185</v>
      </c>
      <c r="E224" s="62"/>
      <c r="F224" s="206" t="s">
        <v>404</v>
      </c>
      <c r="G224" s="62"/>
      <c r="H224" s="62"/>
      <c r="I224" s="163"/>
      <c r="J224" s="62"/>
      <c r="K224" s="62"/>
      <c r="L224" s="60"/>
      <c r="M224" s="207"/>
      <c r="N224" s="41"/>
      <c r="O224" s="41"/>
      <c r="P224" s="41"/>
      <c r="Q224" s="41"/>
      <c r="R224" s="41"/>
      <c r="S224" s="41"/>
      <c r="T224" s="77"/>
      <c r="AT224" s="22" t="s">
        <v>185</v>
      </c>
      <c r="AU224" s="22" t="s">
        <v>91</v>
      </c>
    </row>
    <row r="225" spans="2:65" s="11" customFormat="1">
      <c r="B225" s="208"/>
      <c r="C225" s="209"/>
      <c r="D225" s="210" t="s">
        <v>187</v>
      </c>
      <c r="E225" s="211" t="s">
        <v>37</v>
      </c>
      <c r="F225" s="212" t="s">
        <v>421</v>
      </c>
      <c r="G225" s="209"/>
      <c r="H225" s="213">
        <v>12.428000000000001</v>
      </c>
      <c r="I225" s="214"/>
      <c r="J225" s="209"/>
      <c r="K225" s="209"/>
      <c r="L225" s="215"/>
      <c r="M225" s="216"/>
      <c r="N225" s="217"/>
      <c r="O225" s="217"/>
      <c r="P225" s="217"/>
      <c r="Q225" s="217"/>
      <c r="R225" s="217"/>
      <c r="S225" s="217"/>
      <c r="T225" s="218"/>
      <c r="AT225" s="219" t="s">
        <v>187</v>
      </c>
      <c r="AU225" s="219" t="s">
        <v>91</v>
      </c>
      <c r="AV225" s="11" t="s">
        <v>91</v>
      </c>
      <c r="AW225" s="11" t="s">
        <v>44</v>
      </c>
      <c r="AX225" s="11" t="s">
        <v>81</v>
      </c>
      <c r="AY225" s="219" t="s">
        <v>176</v>
      </c>
    </row>
    <row r="226" spans="2:65" s="1" customFormat="1" ht="22.5" customHeight="1">
      <c r="B226" s="40"/>
      <c r="C226" s="193" t="s">
        <v>422</v>
      </c>
      <c r="D226" s="193" t="s">
        <v>178</v>
      </c>
      <c r="E226" s="194" t="s">
        <v>423</v>
      </c>
      <c r="F226" s="195" t="s">
        <v>424</v>
      </c>
      <c r="G226" s="196" t="s">
        <v>198</v>
      </c>
      <c r="H226" s="197">
        <v>11.009</v>
      </c>
      <c r="I226" s="198"/>
      <c r="J226" s="199">
        <f>ROUND(I226*H226,2)</f>
        <v>0</v>
      </c>
      <c r="K226" s="195" t="s">
        <v>182</v>
      </c>
      <c r="L226" s="60"/>
      <c r="M226" s="200" t="s">
        <v>37</v>
      </c>
      <c r="N226" s="201" t="s">
        <v>52</v>
      </c>
      <c r="O226" s="41"/>
      <c r="P226" s="202">
        <f>O226*H226</f>
        <v>0</v>
      </c>
      <c r="Q226" s="202">
        <v>0</v>
      </c>
      <c r="R226" s="202">
        <f>Q226*H226</f>
        <v>0</v>
      </c>
      <c r="S226" s="202">
        <v>0</v>
      </c>
      <c r="T226" s="203">
        <f>S226*H226</f>
        <v>0</v>
      </c>
      <c r="AR226" s="22" t="s">
        <v>183</v>
      </c>
      <c r="AT226" s="22" t="s">
        <v>178</v>
      </c>
      <c r="AU226" s="22" t="s">
        <v>91</v>
      </c>
      <c r="AY226" s="22" t="s">
        <v>176</v>
      </c>
      <c r="BE226" s="204">
        <f>IF(N226="základní",J226,0)</f>
        <v>0</v>
      </c>
      <c r="BF226" s="204">
        <f>IF(N226="snížená",J226,0)</f>
        <v>0</v>
      </c>
      <c r="BG226" s="204">
        <f>IF(N226="zákl. přenesená",J226,0)</f>
        <v>0</v>
      </c>
      <c r="BH226" s="204">
        <f>IF(N226="sníž. přenesená",J226,0)</f>
        <v>0</v>
      </c>
      <c r="BI226" s="204">
        <f>IF(N226="nulová",J226,0)</f>
        <v>0</v>
      </c>
      <c r="BJ226" s="22" t="s">
        <v>89</v>
      </c>
      <c r="BK226" s="204">
        <f>ROUND(I226*H226,2)</f>
        <v>0</v>
      </c>
      <c r="BL226" s="22" t="s">
        <v>183</v>
      </c>
      <c r="BM226" s="22" t="s">
        <v>425</v>
      </c>
    </row>
    <row r="227" spans="2:65" s="1" customFormat="1" ht="67.5">
      <c r="B227" s="40"/>
      <c r="C227" s="62"/>
      <c r="D227" s="205" t="s">
        <v>185</v>
      </c>
      <c r="E227" s="62"/>
      <c r="F227" s="206" t="s">
        <v>404</v>
      </c>
      <c r="G227" s="62"/>
      <c r="H227" s="62"/>
      <c r="I227" s="163"/>
      <c r="J227" s="62"/>
      <c r="K227" s="62"/>
      <c r="L227" s="60"/>
      <c r="M227" s="207"/>
      <c r="N227" s="41"/>
      <c r="O227" s="41"/>
      <c r="P227" s="41"/>
      <c r="Q227" s="41"/>
      <c r="R227" s="41"/>
      <c r="S227" s="41"/>
      <c r="T227" s="77"/>
      <c r="AT227" s="22" t="s">
        <v>185</v>
      </c>
      <c r="AU227" s="22" t="s">
        <v>91</v>
      </c>
    </row>
    <row r="228" spans="2:65" s="11" customFormat="1">
      <c r="B228" s="208"/>
      <c r="C228" s="209"/>
      <c r="D228" s="210" t="s">
        <v>187</v>
      </c>
      <c r="E228" s="211" t="s">
        <v>37</v>
      </c>
      <c r="F228" s="212" t="s">
        <v>426</v>
      </c>
      <c r="G228" s="209"/>
      <c r="H228" s="213">
        <v>11.009</v>
      </c>
      <c r="I228" s="214"/>
      <c r="J228" s="209"/>
      <c r="K228" s="209"/>
      <c r="L228" s="215"/>
      <c r="M228" s="216"/>
      <c r="N228" s="217"/>
      <c r="O228" s="217"/>
      <c r="P228" s="217"/>
      <c r="Q228" s="217"/>
      <c r="R228" s="217"/>
      <c r="S228" s="217"/>
      <c r="T228" s="218"/>
      <c r="AT228" s="219" t="s">
        <v>187</v>
      </c>
      <c r="AU228" s="219" t="s">
        <v>91</v>
      </c>
      <c r="AV228" s="11" t="s">
        <v>91</v>
      </c>
      <c r="AW228" s="11" t="s">
        <v>44</v>
      </c>
      <c r="AX228" s="11" t="s">
        <v>81</v>
      </c>
      <c r="AY228" s="219" t="s">
        <v>176</v>
      </c>
    </row>
    <row r="229" spans="2:65" s="1" customFormat="1" ht="22.5" customHeight="1">
      <c r="B229" s="40"/>
      <c r="C229" s="193" t="s">
        <v>427</v>
      </c>
      <c r="D229" s="193" t="s">
        <v>178</v>
      </c>
      <c r="E229" s="194" t="s">
        <v>428</v>
      </c>
      <c r="F229" s="195" t="s">
        <v>429</v>
      </c>
      <c r="G229" s="196" t="s">
        <v>198</v>
      </c>
      <c r="H229" s="197">
        <v>23.001000000000001</v>
      </c>
      <c r="I229" s="198"/>
      <c r="J229" s="199">
        <f>ROUND(I229*H229,2)</f>
        <v>0</v>
      </c>
      <c r="K229" s="195" t="s">
        <v>182</v>
      </c>
      <c r="L229" s="60"/>
      <c r="M229" s="200" t="s">
        <v>37</v>
      </c>
      <c r="N229" s="201" t="s">
        <v>52</v>
      </c>
      <c r="O229" s="41"/>
      <c r="P229" s="202">
        <f>O229*H229</f>
        <v>0</v>
      </c>
      <c r="Q229" s="202">
        <v>0</v>
      </c>
      <c r="R229" s="202">
        <f>Q229*H229</f>
        <v>0</v>
      </c>
      <c r="S229" s="202">
        <v>0</v>
      </c>
      <c r="T229" s="203">
        <f>S229*H229</f>
        <v>0</v>
      </c>
      <c r="AR229" s="22" t="s">
        <v>183</v>
      </c>
      <c r="AT229" s="22" t="s">
        <v>178</v>
      </c>
      <c r="AU229" s="22" t="s">
        <v>91</v>
      </c>
      <c r="AY229" s="22" t="s">
        <v>176</v>
      </c>
      <c r="BE229" s="204">
        <f>IF(N229="základní",J229,0)</f>
        <v>0</v>
      </c>
      <c r="BF229" s="204">
        <f>IF(N229="snížená",J229,0)</f>
        <v>0</v>
      </c>
      <c r="BG229" s="204">
        <f>IF(N229="zákl. přenesená",J229,0)</f>
        <v>0</v>
      </c>
      <c r="BH229" s="204">
        <f>IF(N229="sníž. přenesená",J229,0)</f>
        <v>0</v>
      </c>
      <c r="BI229" s="204">
        <f>IF(N229="nulová",J229,0)</f>
        <v>0</v>
      </c>
      <c r="BJ229" s="22" t="s">
        <v>89</v>
      </c>
      <c r="BK229" s="204">
        <f>ROUND(I229*H229,2)</f>
        <v>0</v>
      </c>
      <c r="BL229" s="22" t="s">
        <v>183</v>
      </c>
      <c r="BM229" s="22" t="s">
        <v>430</v>
      </c>
    </row>
    <row r="230" spans="2:65" s="1" customFormat="1" ht="67.5">
      <c r="B230" s="40"/>
      <c r="C230" s="62"/>
      <c r="D230" s="205" t="s">
        <v>185</v>
      </c>
      <c r="E230" s="62"/>
      <c r="F230" s="206" t="s">
        <v>404</v>
      </c>
      <c r="G230" s="62"/>
      <c r="H230" s="62"/>
      <c r="I230" s="163"/>
      <c r="J230" s="62"/>
      <c r="K230" s="62"/>
      <c r="L230" s="60"/>
      <c r="M230" s="207"/>
      <c r="N230" s="41"/>
      <c r="O230" s="41"/>
      <c r="P230" s="41"/>
      <c r="Q230" s="41"/>
      <c r="R230" s="41"/>
      <c r="S230" s="41"/>
      <c r="T230" s="77"/>
      <c r="AT230" s="22" t="s">
        <v>185</v>
      </c>
      <c r="AU230" s="22" t="s">
        <v>91</v>
      </c>
    </row>
    <row r="231" spans="2:65" s="11" customFormat="1">
      <c r="B231" s="208"/>
      <c r="C231" s="209"/>
      <c r="D231" s="205" t="s">
        <v>187</v>
      </c>
      <c r="E231" s="230" t="s">
        <v>37</v>
      </c>
      <c r="F231" s="231" t="s">
        <v>431</v>
      </c>
      <c r="G231" s="209"/>
      <c r="H231" s="232">
        <v>23.001000000000001</v>
      </c>
      <c r="I231" s="214"/>
      <c r="J231" s="209"/>
      <c r="K231" s="209"/>
      <c r="L231" s="215"/>
      <c r="M231" s="216"/>
      <c r="N231" s="217"/>
      <c r="O231" s="217"/>
      <c r="P231" s="217"/>
      <c r="Q231" s="217"/>
      <c r="R231" s="217"/>
      <c r="S231" s="217"/>
      <c r="T231" s="218"/>
      <c r="AT231" s="219" t="s">
        <v>187</v>
      </c>
      <c r="AU231" s="219" t="s">
        <v>91</v>
      </c>
      <c r="AV231" s="11" t="s">
        <v>91</v>
      </c>
      <c r="AW231" s="11" t="s">
        <v>44</v>
      </c>
      <c r="AX231" s="11" t="s">
        <v>81</v>
      </c>
      <c r="AY231" s="219" t="s">
        <v>176</v>
      </c>
    </row>
    <row r="232" spans="2:65" s="10" customFormat="1" ht="29.85" customHeight="1">
      <c r="B232" s="176"/>
      <c r="C232" s="177"/>
      <c r="D232" s="190" t="s">
        <v>80</v>
      </c>
      <c r="E232" s="191" t="s">
        <v>432</v>
      </c>
      <c r="F232" s="191" t="s">
        <v>433</v>
      </c>
      <c r="G232" s="177"/>
      <c r="H232" s="177"/>
      <c r="I232" s="180"/>
      <c r="J232" s="192">
        <f>BK232</f>
        <v>0</v>
      </c>
      <c r="K232" s="177"/>
      <c r="L232" s="182"/>
      <c r="M232" s="183"/>
      <c r="N232" s="184"/>
      <c r="O232" s="184"/>
      <c r="P232" s="185">
        <f>SUM(P233:P234)</f>
        <v>0</v>
      </c>
      <c r="Q232" s="184"/>
      <c r="R232" s="185">
        <f>SUM(R233:R234)</f>
        <v>0</v>
      </c>
      <c r="S232" s="184"/>
      <c r="T232" s="186">
        <f>SUM(T233:T234)</f>
        <v>0</v>
      </c>
      <c r="AR232" s="187" t="s">
        <v>89</v>
      </c>
      <c r="AT232" s="188" t="s">
        <v>80</v>
      </c>
      <c r="AU232" s="188" t="s">
        <v>89</v>
      </c>
      <c r="AY232" s="187" t="s">
        <v>176</v>
      </c>
      <c r="BK232" s="189">
        <f>SUM(BK233:BK234)</f>
        <v>0</v>
      </c>
    </row>
    <row r="233" spans="2:65" s="1" customFormat="1" ht="44.25" customHeight="1">
      <c r="B233" s="40"/>
      <c r="C233" s="193" t="s">
        <v>434</v>
      </c>
      <c r="D233" s="193" t="s">
        <v>178</v>
      </c>
      <c r="E233" s="194" t="s">
        <v>435</v>
      </c>
      <c r="F233" s="195" t="s">
        <v>436</v>
      </c>
      <c r="G233" s="196" t="s">
        <v>198</v>
      </c>
      <c r="H233" s="197">
        <v>17.196999999999999</v>
      </c>
      <c r="I233" s="198"/>
      <c r="J233" s="199">
        <f>ROUND(I233*H233,2)</f>
        <v>0</v>
      </c>
      <c r="K233" s="195" t="s">
        <v>182</v>
      </c>
      <c r="L233" s="60"/>
      <c r="M233" s="200" t="s">
        <v>37</v>
      </c>
      <c r="N233" s="201" t="s">
        <v>52</v>
      </c>
      <c r="O233" s="41"/>
      <c r="P233" s="202">
        <f>O233*H233</f>
        <v>0</v>
      </c>
      <c r="Q233" s="202">
        <v>0</v>
      </c>
      <c r="R233" s="202">
        <f>Q233*H233</f>
        <v>0</v>
      </c>
      <c r="S233" s="202">
        <v>0</v>
      </c>
      <c r="T233" s="203">
        <f>S233*H233</f>
        <v>0</v>
      </c>
      <c r="AR233" s="22" t="s">
        <v>183</v>
      </c>
      <c r="AT233" s="22" t="s">
        <v>178</v>
      </c>
      <c r="AU233" s="22" t="s">
        <v>91</v>
      </c>
      <c r="AY233" s="22" t="s">
        <v>176</v>
      </c>
      <c r="BE233" s="204">
        <f>IF(N233="základní",J233,0)</f>
        <v>0</v>
      </c>
      <c r="BF233" s="204">
        <f>IF(N233="snížená",J233,0)</f>
        <v>0</v>
      </c>
      <c r="BG233" s="204">
        <f>IF(N233="zákl. přenesená",J233,0)</f>
        <v>0</v>
      </c>
      <c r="BH233" s="204">
        <f>IF(N233="sníž. přenesená",J233,0)</f>
        <v>0</v>
      </c>
      <c r="BI233" s="204">
        <f>IF(N233="nulová",J233,0)</f>
        <v>0</v>
      </c>
      <c r="BJ233" s="22" t="s">
        <v>89</v>
      </c>
      <c r="BK233" s="204">
        <f>ROUND(I233*H233,2)</f>
        <v>0</v>
      </c>
      <c r="BL233" s="22" t="s">
        <v>183</v>
      </c>
      <c r="BM233" s="22" t="s">
        <v>437</v>
      </c>
    </row>
    <row r="234" spans="2:65" s="1" customFormat="1" ht="40.5">
      <c r="B234" s="40"/>
      <c r="C234" s="62"/>
      <c r="D234" s="205" t="s">
        <v>185</v>
      </c>
      <c r="E234" s="62"/>
      <c r="F234" s="206" t="s">
        <v>438</v>
      </c>
      <c r="G234" s="62"/>
      <c r="H234" s="62"/>
      <c r="I234" s="163"/>
      <c r="J234" s="62"/>
      <c r="K234" s="62"/>
      <c r="L234" s="60"/>
      <c r="M234" s="207"/>
      <c r="N234" s="41"/>
      <c r="O234" s="41"/>
      <c r="P234" s="41"/>
      <c r="Q234" s="41"/>
      <c r="R234" s="41"/>
      <c r="S234" s="41"/>
      <c r="T234" s="77"/>
      <c r="AT234" s="22" t="s">
        <v>185</v>
      </c>
      <c r="AU234" s="22" t="s">
        <v>91</v>
      </c>
    </row>
    <row r="235" spans="2:65" s="10" customFormat="1" ht="37.35" customHeight="1">
      <c r="B235" s="176"/>
      <c r="C235" s="177"/>
      <c r="D235" s="178" t="s">
        <v>80</v>
      </c>
      <c r="E235" s="179" t="s">
        <v>439</v>
      </c>
      <c r="F235" s="179" t="s">
        <v>440</v>
      </c>
      <c r="G235" s="177"/>
      <c r="H235" s="177"/>
      <c r="I235" s="180"/>
      <c r="J235" s="181">
        <f>BK235</f>
        <v>0</v>
      </c>
      <c r="K235" s="177"/>
      <c r="L235" s="182"/>
      <c r="M235" s="183"/>
      <c r="N235" s="184"/>
      <c r="O235" s="184"/>
      <c r="P235" s="185">
        <f>P236+P244+P254+P260+P271+P278+P280+P306+P310+P314+P319+P322+P335+P340+P351+P381+P384+P390</f>
        <v>0</v>
      </c>
      <c r="Q235" s="184"/>
      <c r="R235" s="185">
        <f>R236+R244+R254+R260+R271+R278+R280+R306+R310+R314+R319+R322+R335+R340+R351+R381+R384+R390</f>
        <v>0.26551912</v>
      </c>
      <c r="S235" s="184"/>
      <c r="T235" s="186">
        <f>T236+T244+T254+T260+T271+T278+T280+T306+T310+T314+T319+T322+T335+T340+T351+T381+T384+T390</f>
        <v>95.628913850000004</v>
      </c>
      <c r="AR235" s="187" t="s">
        <v>91</v>
      </c>
      <c r="AT235" s="188" t="s">
        <v>80</v>
      </c>
      <c r="AU235" s="188" t="s">
        <v>81</v>
      </c>
      <c r="AY235" s="187" t="s">
        <v>176</v>
      </c>
      <c r="BK235" s="189">
        <f>BK236+BK244+BK254+BK260+BK271+BK278+BK280+BK306+BK310+BK314+BK319+BK322+BK335+BK340+BK351+BK381+BK384+BK390</f>
        <v>0</v>
      </c>
    </row>
    <row r="236" spans="2:65" s="10" customFormat="1" ht="19.899999999999999" customHeight="1">
      <c r="B236" s="176"/>
      <c r="C236" s="177"/>
      <c r="D236" s="190" t="s">
        <v>80</v>
      </c>
      <c r="E236" s="191" t="s">
        <v>441</v>
      </c>
      <c r="F236" s="191" t="s">
        <v>442</v>
      </c>
      <c r="G236" s="177"/>
      <c r="H236" s="177"/>
      <c r="I236" s="180"/>
      <c r="J236" s="192">
        <f>BK236</f>
        <v>0</v>
      </c>
      <c r="K236" s="177"/>
      <c r="L236" s="182"/>
      <c r="M236" s="183"/>
      <c r="N236" s="184"/>
      <c r="O236" s="184"/>
      <c r="P236" s="185">
        <f>SUM(P237:P243)</f>
        <v>0</v>
      </c>
      <c r="Q236" s="184"/>
      <c r="R236" s="185">
        <f>SUM(R237:R243)</f>
        <v>0.25768600000000003</v>
      </c>
      <c r="S236" s="184"/>
      <c r="T236" s="186">
        <f>SUM(T237:T243)</f>
        <v>0</v>
      </c>
      <c r="AR236" s="187" t="s">
        <v>91</v>
      </c>
      <c r="AT236" s="188" t="s">
        <v>80</v>
      </c>
      <c r="AU236" s="188" t="s">
        <v>89</v>
      </c>
      <c r="AY236" s="187" t="s">
        <v>176</v>
      </c>
      <c r="BK236" s="189">
        <f>SUM(BK237:BK243)</f>
        <v>0</v>
      </c>
    </row>
    <row r="237" spans="2:65" s="1" customFormat="1" ht="22.5" customHeight="1">
      <c r="B237" s="40"/>
      <c r="C237" s="193" t="s">
        <v>443</v>
      </c>
      <c r="D237" s="193" t="s">
        <v>178</v>
      </c>
      <c r="E237" s="194" t="s">
        <v>444</v>
      </c>
      <c r="F237" s="195" t="s">
        <v>445</v>
      </c>
      <c r="G237" s="196" t="s">
        <v>223</v>
      </c>
      <c r="H237" s="197">
        <v>53</v>
      </c>
      <c r="I237" s="198"/>
      <c r="J237" s="199">
        <f>ROUND(I237*H237,2)</f>
        <v>0</v>
      </c>
      <c r="K237" s="195" t="s">
        <v>446</v>
      </c>
      <c r="L237" s="60"/>
      <c r="M237" s="200" t="s">
        <v>37</v>
      </c>
      <c r="N237" s="201" t="s">
        <v>52</v>
      </c>
      <c r="O237" s="41"/>
      <c r="P237" s="202">
        <f>O237*H237</f>
        <v>0</v>
      </c>
      <c r="Q237" s="202">
        <v>4.0000000000000002E-4</v>
      </c>
      <c r="R237" s="202">
        <f>Q237*H237</f>
        <v>2.12E-2</v>
      </c>
      <c r="S237" s="202">
        <v>0</v>
      </c>
      <c r="T237" s="203">
        <f>S237*H237</f>
        <v>0</v>
      </c>
      <c r="AR237" s="22" t="s">
        <v>276</v>
      </c>
      <c r="AT237" s="22" t="s">
        <v>178</v>
      </c>
      <c r="AU237" s="22" t="s">
        <v>91</v>
      </c>
      <c r="AY237" s="22" t="s">
        <v>176</v>
      </c>
      <c r="BE237" s="204">
        <f>IF(N237="základní",J237,0)</f>
        <v>0</v>
      </c>
      <c r="BF237" s="204">
        <f>IF(N237="snížená",J237,0)</f>
        <v>0</v>
      </c>
      <c r="BG237" s="204">
        <f>IF(N237="zákl. přenesená",J237,0)</f>
        <v>0</v>
      </c>
      <c r="BH237" s="204">
        <f>IF(N237="sníž. přenesená",J237,0)</f>
        <v>0</v>
      </c>
      <c r="BI237" s="204">
        <f>IF(N237="nulová",J237,0)</f>
        <v>0</v>
      </c>
      <c r="BJ237" s="22" t="s">
        <v>89</v>
      </c>
      <c r="BK237" s="204">
        <f>ROUND(I237*H237,2)</f>
        <v>0</v>
      </c>
      <c r="BL237" s="22" t="s">
        <v>276</v>
      </c>
      <c r="BM237" s="22" t="s">
        <v>447</v>
      </c>
    </row>
    <row r="238" spans="2:65" s="11" customFormat="1">
      <c r="B238" s="208"/>
      <c r="C238" s="209"/>
      <c r="D238" s="210" t="s">
        <v>187</v>
      </c>
      <c r="E238" s="209"/>
      <c r="F238" s="212" t="s">
        <v>448</v>
      </c>
      <c r="G238" s="209"/>
      <c r="H238" s="213">
        <v>53</v>
      </c>
      <c r="I238" s="214"/>
      <c r="J238" s="209"/>
      <c r="K238" s="209"/>
      <c r="L238" s="215"/>
      <c r="M238" s="216"/>
      <c r="N238" s="217"/>
      <c r="O238" s="217"/>
      <c r="P238" s="217"/>
      <c r="Q238" s="217"/>
      <c r="R238" s="217"/>
      <c r="S238" s="217"/>
      <c r="T238" s="218"/>
      <c r="AT238" s="219" t="s">
        <v>187</v>
      </c>
      <c r="AU238" s="219" t="s">
        <v>91</v>
      </c>
      <c r="AV238" s="11" t="s">
        <v>91</v>
      </c>
      <c r="AW238" s="11" t="s">
        <v>6</v>
      </c>
      <c r="AX238" s="11" t="s">
        <v>89</v>
      </c>
      <c r="AY238" s="219" t="s">
        <v>176</v>
      </c>
    </row>
    <row r="239" spans="2:65" s="1" customFormat="1" ht="22.5" customHeight="1">
      <c r="B239" s="40"/>
      <c r="C239" s="220" t="s">
        <v>449</v>
      </c>
      <c r="D239" s="220" t="s">
        <v>195</v>
      </c>
      <c r="E239" s="221" t="s">
        <v>450</v>
      </c>
      <c r="F239" s="222" t="s">
        <v>451</v>
      </c>
      <c r="G239" s="223" t="s">
        <v>223</v>
      </c>
      <c r="H239" s="224">
        <v>60.95</v>
      </c>
      <c r="I239" s="225"/>
      <c r="J239" s="226">
        <f>ROUND(I239*H239,2)</f>
        <v>0</v>
      </c>
      <c r="K239" s="222" t="s">
        <v>182</v>
      </c>
      <c r="L239" s="227"/>
      <c r="M239" s="228" t="s">
        <v>37</v>
      </c>
      <c r="N239" s="229" t="s">
        <v>52</v>
      </c>
      <c r="O239" s="41"/>
      <c r="P239" s="202">
        <f>O239*H239</f>
        <v>0</v>
      </c>
      <c r="Q239" s="202">
        <v>3.8800000000000002E-3</v>
      </c>
      <c r="R239" s="202">
        <f>Q239*H239</f>
        <v>0.23648600000000003</v>
      </c>
      <c r="S239" s="202">
        <v>0</v>
      </c>
      <c r="T239" s="203">
        <f>S239*H239</f>
        <v>0</v>
      </c>
      <c r="AR239" s="22" t="s">
        <v>368</v>
      </c>
      <c r="AT239" s="22" t="s">
        <v>195</v>
      </c>
      <c r="AU239" s="22" t="s">
        <v>91</v>
      </c>
      <c r="AY239" s="22" t="s">
        <v>176</v>
      </c>
      <c r="BE239" s="204">
        <f>IF(N239="základní",J239,0)</f>
        <v>0</v>
      </c>
      <c r="BF239" s="204">
        <f>IF(N239="snížená",J239,0)</f>
        <v>0</v>
      </c>
      <c r="BG239" s="204">
        <f>IF(N239="zákl. přenesená",J239,0)</f>
        <v>0</v>
      </c>
      <c r="BH239" s="204">
        <f>IF(N239="sníž. přenesená",J239,0)</f>
        <v>0</v>
      </c>
      <c r="BI239" s="204">
        <f>IF(N239="nulová",J239,0)</f>
        <v>0</v>
      </c>
      <c r="BJ239" s="22" t="s">
        <v>89</v>
      </c>
      <c r="BK239" s="204">
        <f>ROUND(I239*H239,2)</f>
        <v>0</v>
      </c>
      <c r="BL239" s="22" t="s">
        <v>276</v>
      </c>
      <c r="BM239" s="22" t="s">
        <v>452</v>
      </c>
    </row>
    <row r="240" spans="2:65" s="11" customFormat="1">
      <c r="B240" s="208"/>
      <c r="C240" s="209"/>
      <c r="D240" s="205" t="s">
        <v>187</v>
      </c>
      <c r="E240" s="230" t="s">
        <v>37</v>
      </c>
      <c r="F240" s="231" t="s">
        <v>453</v>
      </c>
      <c r="G240" s="209"/>
      <c r="H240" s="232">
        <v>26.5</v>
      </c>
      <c r="I240" s="214"/>
      <c r="J240" s="209"/>
      <c r="K240" s="209"/>
      <c r="L240" s="215"/>
      <c r="M240" s="216"/>
      <c r="N240" s="217"/>
      <c r="O240" s="217"/>
      <c r="P240" s="217"/>
      <c r="Q240" s="217"/>
      <c r="R240" s="217"/>
      <c r="S240" s="217"/>
      <c r="T240" s="218"/>
      <c r="AT240" s="219" t="s">
        <v>187</v>
      </c>
      <c r="AU240" s="219" t="s">
        <v>91</v>
      </c>
      <c r="AV240" s="11" t="s">
        <v>91</v>
      </c>
      <c r="AW240" s="11" t="s">
        <v>44</v>
      </c>
      <c r="AX240" s="11" t="s">
        <v>81</v>
      </c>
      <c r="AY240" s="219" t="s">
        <v>176</v>
      </c>
    </row>
    <row r="241" spans="2:65" s="11" customFormat="1">
      <c r="B241" s="208"/>
      <c r="C241" s="209"/>
      <c r="D241" s="210" t="s">
        <v>187</v>
      </c>
      <c r="E241" s="209"/>
      <c r="F241" s="212" t="s">
        <v>454</v>
      </c>
      <c r="G241" s="209"/>
      <c r="H241" s="213">
        <v>60.95</v>
      </c>
      <c r="I241" s="214"/>
      <c r="J241" s="209"/>
      <c r="K241" s="209"/>
      <c r="L241" s="215"/>
      <c r="M241" s="216"/>
      <c r="N241" s="217"/>
      <c r="O241" s="217"/>
      <c r="P241" s="217"/>
      <c r="Q241" s="217"/>
      <c r="R241" s="217"/>
      <c r="S241" s="217"/>
      <c r="T241" s="218"/>
      <c r="AT241" s="219" t="s">
        <v>187</v>
      </c>
      <c r="AU241" s="219" t="s">
        <v>91</v>
      </c>
      <c r="AV241" s="11" t="s">
        <v>91</v>
      </c>
      <c r="AW241" s="11" t="s">
        <v>6</v>
      </c>
      <c r="AX241" s="11" t="s">
        <v>89</v>
      </c>
      <c r="AY241" s="219" t="s">
        <v>176</v>
      </c>
    </row>
    <row r="242" spans="2:65" s="1" customFormat="1" ht="44.25" customHeight="1">
      <c r="B242" s="40"/>
      <c r="C242" s="193" t="s">
        <v>455</v>
      </c>
      <c r="D242" s="193" t="s">
        <v>178</v>
      </c>
      <c r="E242" s="194" t="s">
        <v>456</v>
      </c>
      <c r="F242" s="195" t="s">
        <v>457</v>
      </c>
      <c r="G242" s="196" t="s">
        <v>198</v>
      </c>
      <c r="H242" s="197">
        <v>0.25800000000000001</v>
      </c>
      <c r="I242" s="198"/>
      <c r="J242" s="199">
        <f>ROUND(I242*H242,2)</f>
        <v>0</v>
      </c>
      <c r="K242" s="195" t="s">
        <v>182</v>
      </c>
      <c r="L242" s="60"/>
      <c r="M242" s="200" t="s">
        <v>37</v>
      </c>
      <c r="N242" s="201" t="s">
        <v>52</v>
      </c>
      <c r="O242" s="41"/>
      <c r="P242" s="202">
        <f>O242*H242</f>
        <v>0</v>
      </c>
      <c r="Q242" s="202">
        <v>0</v>
      </c>
      <c r="R242" s="202">
        <f>Q242*H242</f>
        <v>0</v>
      </c>
      <c r="S242" s="202">
        <v>0</v>
      </c>
      <c r="T242" s="203">
        <f>S242*H242</f>
        <v>0</v>
      </c>
      <c r="AR242" s="22" t="s">
        <v>276</v>
      </c>
      <c r="AT242" s="22" t="s">
        <v>178</v>
      </c>
      <c r="AU242" s="22" t="s">
        <v>91</v>
      </c>
      <c r="AY242" s="22" t="s">
        <v>176</v>
      </c>
      <c r="BE242" s="204">
        <f>IF(N242="základní",J242,0)</f>
        <v>0</v>
      </c>
      <c r="BF242" s="204">
        <f>IF(N242="snížená",J242,0)</f>
        <v>0</v>
      </c>
      <c r="BG242" s="204">
        <f>IF(N242="zákl. přenesená",J242,0)</f>
        <v>0</v>
      </c>
      <c r="BH242" s="204">
        <f>IF(N242="sníž. přenesená",J242,0)</f>
        <v>0</v>
      </c>
      <c r="BI242" s="204">
        <f>IF(N242="nulová",J242,0)</f>
        <v>0</v>
      </c>
      <c r="BJ242" s="22" t="s">
        <v>89</v>
      </c>
      <c r="BK242" s="204">
        <f>ROUND(I242*H242,2)</f>
        <v>0</v>
      </c>
      <c r="BL242" s="22" t="s">
        <v>276</v>
      </c>
      <c r="BM242" s="22" t="s">
        <v>458</v>
      </c>
    </row>
    <row r="243" spans="2:65" s="1" customFormat="1" ht="121.5">
      <c r="B243" s="40"/>
      <c r="C243" s="62"/>
      <c r="D243" s="205" t="s">
        <v>185</v>
      </c>
      <c r="E243" s="62"/>
      <c r="F243" s="206" t="s">
        <v>459</v>
      </c>
      <c r="G243" s="62"/>
      <c r="H243" s="62"/>
      <c r="I243" s="163"/>
      <c r="J243" s="62"/>
      <c r="K243" s="62"/>
      <c r="L243" s="60"/>
      <c r="M243" s="207"/>
      <c r="N243" s="41"/>
      <c r="O243" s="41"/>
      <c r="P243" s="41"/>
      <c r="Q243" s="41"/>
      <c r="R243" s="41"/>
      <c r="S243" s="41"/>
      <c r="T243" s="77"/>
      <c r="AT243" s="22" t="s">
        <v>185</v>
      </c>
      <c r="AU243" s="22" t="s">
        <v>91</v>
      </c>
    </row>
    <row r="244" spans="2:65" s="10" customFormat="1" ht="29.85" customHeight="1">
      <c r="B244" s="176"/>
      <c r="C244" s="177"/>
      <c r="D244" s="190" t="s">
        <v>80</v>
      </c>
      <c r="E244" s="191" t="s">
        <v>460</v>
      </c>
      <c r="F244" s="191" t="s">
        <v>461</v>
      </c>
      <c r="G244" s="177"/>
      <c r="H244" s="177"/>
      <c r="I244" s="180"/>
      <c r="J244" s="192">
        <f>BK244</f>
        <v>0</v>
      </c>
      <c r="K244" s="177"/>
      <c r="L244" s="182"/>
      <c r="M244" s="183"/>
      <c r="N244" s="184"/>
      <c r="O244" s="184"/>
      <c r="P244" s="185">
        <f>SUM(P245:P253)</f>
        <v>0</v>
      </c>
      <c r="Q244" s="184"/>
      <c r="R244" s="185">
        <f>SUM(R245:R253)</f>
        <v>0</v>
      </c>
      <c r="S244" s="184"/>
      <c r="T244" s="186">
        <f>SUM(T245:T253)</f>
        <v>60.121599999999994</v>
      </c>
      <c r="AR244" s="187" t="s">
        <v>91</v>
      </c>
      <c r="AT244" s="188" t="s">
        <v>80</v>
      </c>
      <c r="AU244" s="188" t="s">
        <v>89</v>
      </c>
      <c r="AY244" s="187" t="s">
        <v>176</v>
      </c>
      <c r="BK244" s="189">
        <f>SUM(BK245:BK253)</f>
        <v>0</v>
      </c>
    </row>
    <row r="245" spans="2:65" s="1" customFormat="1" ht="22.5" customHeight="1">
      <c r="B245" s="40"/>
      <c r="C245" s="193" t="s">
        <v>462</v>
      </c>
      <c r="D245" s="193" t="s">
        <v>178</v>
      </c>
      <c r="E245" s="194" t="s">
        <v>463</v>
      </c>
      <c r="F245" s="195" t="s">
        <v>464</v>
      </c>
      <c r="G245" s="196" t="s">
        <v>223</v>
      </c>
      <c r="H245" s="197">
        <v>246.4</v>
      </c>
      <c r="I245" s="198"/>
      <c r="J245" s="199">
        <f>ROUND(I245*H245,2)</f>
        <v>0</v>
      </c>
      <c r="K245" s="195" t="s">
        <v>182</v>
      </c>
      <c r="L245" s="60"/>
      <c r="M245" s="200" t="s">
        <v>37</v>
      </c>
      <c r="N245" s="201" t="s">
        <v>52</v>
      </c>
      <c r="O245" s="41"/>
      <c r="P245" s="202">
        <f>O245*H245</f>
        <v>0</v>
      </c>
      <c r="Q245" s="202">
        <v>0</v>
      </c>
      <c r="R245" s="202">
        <f>Q245*H245</f>
        <v>0</v>
      </c>
      <c r="S245" s="202">
        <v>4.0000000000000001E-3</v>
      </c>
      <c r="T245" s="203">
        <f>S245*H245</f>
        <v>0.98560000000000003</v>
      </c>
      <c r="AR245" s="22" t="s">
        <v>276</v>
      </c>
      <c r="AT245" s="22" t="s">
        <v>178</v>
      </c>
      <c r="AU245" s="22" t="s">
        <v>91</v>
      </c>
      <c r="AY245" s="22" t="s">
        <v>176</v>
      </c>
      <c r="BE245" s="204">
        <f>IF(N245="základní",J245,0)</f>
        <v>0</v>
      </c>
      <c r="BF245" s="204">
        <f>IF(N245="snížená",J245,0)</f>
        <v>0</v>
      </c>
      <c r="BG245" s="204">
        <f>IF(N245="zákl. přenesená",J245,0)</f>
        <v>0</v>
      </c>
      <c r="BH245" s="204">
        <f>IF(N245="sníž. přenesená",J245,0)</f>
        <v>0</v>
      </c>
      <c r="BI245" s="204">
        <f>IF(N245="nulová",J245,0)</f>
        <v>0</v>
      </c>
      <c r="BJ245" s="22" t="s">
        <v>89</v>
      </c>
      <c r="BK245" s="204">
        <f>ROUND(I245*H245,2)</f>
        <v>0</v>
      </c>
      <c r="BL245" s="22" t="s">
        <v>276</v>
      </c>
      <c r="BM245" s="22" t="s">
        <v>465</v>
      </c>
    </row>
    <row r="246" spans="2:65" s="1" customFormat="1" ht="40.5">
      <c r="B246" s="40"/>
      <c r="C246" s="62"/>
      <c r="D246" s="205" t="s">
        <v>185</v>
      </c>
      <c r="E246" s="62"/>
      <c r="F246" s="206" t="s">
        <v>466</v>
      </c>
      <c r="G246" s="62"/>
      <c r="H246" s="62"/>
      <c r="I246" s="163"/>
      <c r="J246" s="62"/>
      <c r="K246" s="62"/>
      <c r="L246" s="60"/>
      <c r="M246" s="207"/>
      <c r="N246" s="41"/>
      <c r="O246" s="41"/>
      <c r="P246" s="41"/>
      <c r="Q246" s="41"/>
      <c r="R246" s="41"/>
      <c r="S246" s="41"/>
      <c r="T246" s="77"/>
      <c r="AT246" s="22" t="s">
        <v>185</v>
      </c>
      <c r="AU246" s="22" t="s">
        <v>91</v>
      </c>
    </row>
    <row r="247" spans="2:65" s="11" customFormat="1">
      <c r="B247" s="208"/>
      <c r="C247" s="209"/>
      <c r="D247" s="210" t="s">
        <v>187</v>
      </c>
      <c r="E247" s="211" t="s">
        <v>37</v>
      </c>
      <c r="F247" s="212" t="s">
        <v>467</v>
      </c>
      <c r="G247" s="209"/>
      <c r="H247" s="213">
        <v>246.4</v>
      </c>
      <c r="I247" s="214"/>
      <c r="J247" s="209"/>
      <c r="K247" s="209"/>
      <c r="L247" s="215"/>
      <c r="M247" s="216"/>
      <c r="N247" s="217"/>
      <c r="O247" s="217"/>
      <c r="P247" s="217"/>
      <c r="Q247" s="217"/>
      <c r="R247" s="217"/>
      <c r="S247" s="217"/>
      <c r="T247" s="218"/>
      <c r="AT247" s="219" t="s">
        <v>187</v>
      </c>
      <c r="AU247" s="219" t="s">
        <v>91</v>
      </c>
      <c r="AV247" s="11" t="s">
        <v>91</v>
      </c>
      <c r="AW247" s="11" t="s">
        <v>44</v>
      </c>
      <c r="AX247" s="11" t="s">
        <v>81</v>
      </c>
      <c r="AY247" s="219" t="s">
        <v>176</v>
      </c>
    </row>
    <row r="248" spans="2:65" s="1" customFormat="1" ht="22.5" customHeight="1">
      <c r="B248" s="40"/>
      <c r="C248" s="193" t="s">
        <v>468</v>
      </c>
      <c r="D248" s="193" t="s">
        <v>178</v>
      </c>
      <c r="E248" s="194" t="s">
        <v>469</v>
      </c>
      <c r="F248" s="195" t="s">
        <v>470</v>
      </c>
      <c r="G248" s="196" t="s">
        <v>223</v>
      </c>
      <c r="H248" s="197">
        <v>264</v>
      </c>
      <c r="I248" s="198"/>
      <c r="J248" s="199">
        <f>ROUND(I248*H248,2)</f>
        <v>0</v>
      </c>
      <c r="K248" s="195" t="s">
        <v>182</v>
      </c>
      <c r="L248" s="60"/>
      <c r="M248" s="200" t="s">
        <v>37</v>
      </c>
      <c r="N248" s="201" t="s">
        <v>52</v>
      </c>
      <c r="O248" s="41"/>
      <c r="P248" s="202">
        <f>O248*H248</f>
        <v>0</v>
      </c>
      <c r="Q248" s="202">
        <v>0</v>
      </c>
      <c r="R248" s="202">
        <f>Q248*H248</f>
        <v>0</v>
      </c>
      <c r="S248" s="202">
        <v>1.4E-2</v>
      </c>
      <c r="T248" s="203">
        <f>S248*H248</f>
        <v>3.6960000000000002</v>
      </c>
      <c r="AR248" s="22" t="s">
        <v>276</v>
      </c>
      <c r="AT248" s="22" t="s">
        <v>178</v>
      </c>
      <c r="AU248" s="22" t="s">
        <v>91</v>
      </c>
      <c r="AY248" s="22" t="s">
        <v>176</v>
      </c>
      <c r="BE248" s="204">
        <f>IF(N248="základní",J248,0)</f>
        <v>0</v>
      </c>
      <c r="BF248" s="204">
        <f>IF(N248="snížená",J248,0)</f>
        <v>0</v>
      </c>
      <c r="BG248" s="204">
        <f>IF(N248="zákl. přenesená",J248,0)</f>
        <v>0</v>
      </c>
      <c r="BH248" s="204">
        <f>IF(N248="sníž. přenesená",J248,0)</f>
        <v>0</v>
      </c>
      <c r="BI248" s="204">
        <f>IF(N248="nulová",J248,0)</f>
        <v>0</v>
      </c>
      <c r="BJ248" s="22" t="s">
        <v>89</v>
      </c>
      <c r="BK248" s="204">
        <f>ROUND(I248*H248,2)</f>
        <v>0</v>
      </c>
      <c r="BL248" s="22" t="s">
        <v>276</v>
      </c>
      <c r="BM248" s="22" t="s">
        <v>471</v>
      </c>
    </row>
    <row r="249" spans="2:65" s="11" customFormat="1">
      <c r="B249" s="208"/>
      <c r="C249" s="209"/>
      <c r="D249" s="210" t="s">
        <v>187</v>
      </c>
      <c r="E249" s="211" t="s">
        <v>37</v>
      </c>
      <c r="F249" s="212" t="s">
        <v>472</v>
      </c>
      <c r="G249" s="209"/>
      <c r="H249" s="213">
        <v>264</v>
      </c>
      <c r="I249" s="214"/>
      <c r="J249" s="209"/>
      <c r="K249" s="209"/>
      <c r="L249" s="215"/>
      <c r="M249" s="216"/>
      <c r="N249" s="217"/>
      <c r="O249" s="217"/>
      <c r="P249" s="217"/>
      <c r="Q249" s="217"/>
      <c r="R249" s="217"/>
      <c r="S249" s="217"/>
      <c r="T249" s="218"/>
      <c r="AT249" s="219" t="s">
        <v>187</v>
      </c>
      <c r="AU249" s="219" t="s">
        <v>91</v>
      </c>
      <c r="AV249" s="11" t="s">
        <v>91</v>
      </c>
      <c r="AW249" s="11" t="s">
        <v>44</v>
      </c>
      <c r="AX249" s="11" t="s">
        <v>81</v>
      </c>
      <c r="AY249" s="219" t="s">
        <v>176</v>
      </c>
    </row>
    <row r="250" spans="2:65" s="1" customFormat="1" ht="22.5" customHeight="1">
      <c r="B250" s="40"/>
      <c r="C250" s="193" t="s">
        <v>473</v>
      </c>
      <c r="D250" s="193" t="s">
        <v>178</v>
      </c>
      <c r="E250" s="194" t="s">
        <v>474</v>
      </c>
      <c r="F250" s="195" t="s">
        <v>475</v>
      </c>
      <c r="G250" s="196" t="s">
        <v>223</v>
      </c>
      <c r="H250" s="197">
        <v>240</v>
      </c>
      <c r="I250" s="198"/>
      <c r="J250" s="199">
        <f>ROUND(I250*H250,2)</f>
        <v>0</v>
      </c>
      <c r="K250" s="195" t="s">
        <v>182</v>
      </c>
      <c r="L250" s="60"/>
      <c r="M250" s="200" t="s">
        <v>37</v>
      </c>
      <c r="N250" s="201" t="s">
        <v>52</v>
      </c>
      <c r="O250" s="41"/>
      <c r="P250" s="202">
        <f>O250*H250</f>
        <v>0</v>
      </c>
      <c r="Q250" s="202">
        <v>0</v>
      </c>
      <c r="R250" s="202">
        <f>Q250*H250</f>
        <v>0</v>
      </c>
      <c r="S250" s="202">
        <v>8.4000000000000005E-2</v>
      </c>
      <c r="T250" s="203">
        <f>S250*H250</f>
        <v>20.16</v>
      </c>
      <c r="AR250" s="22" t="s">
        <v>276</v>
      </c>
      <c r="AT250" s="22" t="s">
        <v>178</v>
      </c>
      <c r="AU250" s="22" t="s">
        <v>91</v>
      </c>
      <c r="AY250" s="22" t="s">
        <v>176</v>
      </c>
      <c r="BE250" s="204">
        <f>IF(N250="základní",J250,0)</f>
        <v>0</v>
      </c>
      <c r="BF250" s="204">
        <f>IF(N250="snížená",J250,0)</f>
        <v>0</v>
      </c>
      <c r="BG250" s="204">
        <f>IF(N250="zákl. přenesená",J250,0)</f>
        <v>0</v>
      </c>
      <c r="BH250" s="204">
        <f>IF(N250="sníž. přenesená",J250,0)</f>
        <v>0</v>
      </c>
      <c r="BI250" s="204">
        <f>IF(N250="nulová",J250,0)</f>
        <v>0</v>
      </c>
      <c r="BJ250" s="22" t="s">
        <v>89</v>
      </c>
      <c r="BK250" s="204">
        <f>ROUND(I250*H250,2)</f>
        <v>0</v>
      </c>
      <c r="BL250" s="22" t="s">
        <v>276</v>
      </c>
      <c r="BM250" s="22" t="s">
        <v>476</v>
      </c>
    </row>
    <row r="251" spans="2:65" s="1" customFormat="1" ht="31.5" customHeight="1">
      <c r="B251" s="40"/>
      <c r="C251" s="193" t="s">
        <v>477</v>
      </c>
      <c r="D251" s="193" t="s">
        <v>178</v>
      </c>
      <c r="E251" s="194" t="s">
        <v>478</v>
      </c>
      <c r="F251" s="195" t="s">
        <v>479</v>
      </c>
      <c r="G251" s="196" t="s">
        <v>223</v>
      </c>
      <c r="H251" s="197">
        <v>240</v>
      </c>
      <c r="I251" s="198"/>
      <c r="J251" s="199">
        <f>ROUND(I251*H251,2)</f>
        <v>0</v>
      </c>
      <c r="K251" s="195" t="s">
        <v>182</v>
      </c>
      <c r="L251" s="60"/>
      <c r="M251" s="200" t="s">
        <v>37</v>
      </c>
      <c r="N251" s="201" t="s">
        <v>52</v>
      </c>
      <c r="O251" s="41"/>
      <c r="P251" s="202">
        <f>O251*H251</f>
        <v>0</v>
      </c>
      <c r="Q251" s="202">
        <v>0</v>
      </c>
      <c r="R251" s="202">
        <f>Q251*H251</f>
        <v>0</v>
      </c>
      <c r="S251" s="202">
        <v>0.09</v>
      </c>
      <c r="T251" s="203">
        <f>S251*H251</f>
        <v>21.599999999999998</v>
      </c>
      <c r="AR251" s="22" t="s">
        <v>276</v>
      </c>
      <c r="AT251" s="22" t="s">
        <v>178</v>
      </c>
      <c r="AU251" s="22" t="s">
        <v>91</v>
      </c>
      <c r="AY251" s="22" t="s">
        <v>176</v>
      </c>
      <c r="BE251" s="204">
        <f>IF(N251="základní",J251,0)</f>
        <v>0</v>
      </c>
      <c r="BF251" s="204">
        <f>IF(N251="snížená",J251,0)</f>
        <v>0</v>
      </c>
      <c r="BG251" s="204">
        <f>IF(N251="zákl. přenesená",J251,0)</f>
        <v>0</v>
      </c>
      <c r="BH251" s="204">
        <f>IF(N251="sníž. přenesená",J251,0)</f>
        <v>0</v>
      </c>
      <c r="BI251" s="204">
        <f>IF(N251="nulová",J251,0)</f>
        <v>0</v>
      </c>
      <c r="BJ251" s="22" t="s">
        <v>89</v>
      </c>
      <c r="BK251" s="204">
        <f>ROUND(I251*H251,2)</f>
        <v>0</v>
      </c>
      <c r="BL251" s="22" t="s">
        <v>276</v>
      </c>
      <c r="BM251" s="22" t="s">
        <v>480</v>
      </c>
    </row>
    <row r="252" spans="2:65" s="1" customFormat="1" ht="54">
      <c r="B252" s="40"/>
      <c r="C252" s="62"/>
      <c r="D252" s="210" t="s">
        <v>185</v>
      </c>
      <c r="E252" s="62"/>
      <c r="F252" s="233" t="s">
        <v>481</v>
      </c>
      <c r="G252" s="62"/>
      <c r="H252" s="62"/>
      <c r="I252" s="163"/>
      <c r="J252" s="62"/>
      <c r="K252" s="62"/>
      <c r="L252" s="60"/>
      <c r="M252" s="207"/>
      <c r="N252" s="41"/>
      <c r="O252" s="41"/>
      <c r="P252" s="41"/>
      <c r="Q252" s="41"/>
      <c r="R252" s="41"/>
      <c r="S252" s="41"/>
      <c r="T252" s="77"/>
      <c r="AT252" s="22" t="s">
        <v>185</v>
      </c>
      <c r="AU252" s="22" t="s">
        <v>91</v>
      </c>
    </row>
    <row r="253" spans="2:65" s="1" customFormat="1" ht="22.5" customHeight="1">
      <c r="B253" s="40"/>
      <c r="C253" s="193" t="s">
        <v>482</v>
      </c>
      <c r="D253" s="193" t="s">
        <v>178</v>
      </c>
      <c r="E253" s="194" t="s">
        <v>483</v>
      </c>
      <c r="F253" s="195" t="s">
        <v>484</v>
      </c>
      <c r="G253" s="196" t="s">
        <v>223</v>
      </c>
      <c r="H253" s="197">
        <v>240</v>
      </c>
      <c r="I253" s="198"/>
      <c r="J253" s="199">
        <f>ROUND(I253*H253,2)</f>
        <v>0</v>
      </c>
      <c r="K253" s="195" t="s">
        <v>37</v>
      </c>
      <c r="L253" s="60"/>
      <c r="M253" s="200" t="s">
        <v>37</v>
      </c>
      <c r="N253" s="201" t="s">
        <v>52</v>
      </c>
      <c r="O253" s="41"/>
      <c r="P253" s="202">
        <f>O253*H253</f>
        <v>0</v>
      </c>
      <c r="Q253" s="202">
        <v>0</v>
      </c>
      <c r="R253" s="202">
        <f>Q253*H253</f>
        <v>0</v>
      </c>
      <c r="S253" s="202">
        <v>5.7000000000000002E-2</v>
      </c>
      <c r="T253" s="203">
        <f>S253*H253</f>
        <v>13.68</v>
      </c>
      <c r="AR253" s="22" t="s">
        <v>183</v>
      </c>
      <c r="AT253" s="22" t="s">
        <v>178</v>
      </c>
      <c r="AU253" s="22" t="s">
        <v>91</v>
      </c>
      <c r="AY253" s="22" t="s">
        <v>176</v>
      </c>
      <c r="BE253" s="204">
        <f>IF(N253="základní",J253,0)</f>
        <v>0</v>
      </c>
      <c r="BF253" s="204">
        <f>IF(N253="snížená",J253,0)</f>
        <v>0</v>
      </c>
      <c r="BG253" s="204">
        <f>IF(N253="zákl. přenesená",J253,0)</f>
        <v>0</v>
      </c>
      <c r="BH253" s="204">
        <f>IF(N253="sníž. přenesená",J253,0)</f>
        <v>0</v>
      </c>
      <c r="BI253" s="204">
        <f>IF(N253="nulová",J253,0)</f>
        <v>0</v>
      </c>
      <c r="BJ253" s="22" t="s">
        <v>89</v>
      </c>
      <c r="BK253" s="204">
        <f>ROUND(I253*H253,2)</f>
        <v>0</v>
      </c>
      <c r="BL253" s="22" t="s">
        <v>183</v>
      </c>
      <c r="BM253" s="22" t="s">
        <v>485</v>
      </c>
    </row>
    <row r="254" spans="2:65" s="10" customFormat="1" ht="29.85" customHeight="1">
      <c r="B254" s="176"/>
      <c r="C254" s="177"/>
      <c r="D254" s="190" t="s">
        <v>80</v>
      </c>
      <c r="E254" s="191" t="s">
        <v>486</v>
      </c>
      <c r="F254" s="191" t="s">
        <v>487</v>
      </c>
      <c r="G254" s="177"/>
      <c r="H254" s="177"/>
      <c r="I254" s="180"/>
      <c r="J254" s="192">
        <f>BK254</f>
        <v>0</v>
      </c>
      <c r="K254" s="177"/>
      <c r="L254" s="182"/>
      <c r="M254" s="183"/>
      <c r="N254" s="184"/>
      <c r="O254" s="184"/>
      <c r="P254" s="185">
        <f>SUM(P255:P259)</f>
        <v>0</v>
      </c>
      <c r="Q254" s="184"/>
      <c r="R254" s="185">
        <f>SUM(R255:R259)</f>
        <v>0</v>
      </c>
      <c r="S254" s="184"/>
      <c r="T254" s="186">
        <f>SUM(T255:T259)</f>
        <v>1.82273</v>
      </c>
      <c r="AR254" s="187" t="s">
        <v>91</v>
      </c>
      <c r="AT254" s="188" t="s">
        <v>80</v>
      </c>
      <c r="AU254" s="188" t="s">
        <v>89</v>
      </c>
      <c r="AY254" s="187" t="s">
        <v>176</v>
      </c>
      <c r="BK254" s="189">
        <f>SUM(BK255:BK259)</f>
        <v>0</v>
      </c>
    </row>
    <row r="255" spans="2:65" s="1" customFormat="1" ht="31.5" customHeight="1">
      <c r="B255" s="40"/>
      <c r="C255" s="193" t="s">
        <v>488</v>
      </c>
      <c r="D255" s="193" t="s">
        <v>178</v>
      </c>
      <c r="E255" s="194" t="s">
        <v>489</v>
      </c>
      <c r="F255" s="195" t="s">
        <v>490</v>
      </c>
      <c r="G255" s="196" t="s">
        <v>223</v>
      </c>
      <c r="H255" s="197">
        <v>26.5</v>
      </c>
      <c r="I255" s="198"/>
      <c r="J255" s="199">
        <f>ROUND(I255*H255,2)</f>
        <v>0</v>
      </c>
      <c r="K255" s="195" t="s">
        <v>182</v>
      </c>
      <c r="L255" s="60"/>
      <c r="M255" s="200" t="s">
        <v>37</v>
      </c>
      <c r="N255" s="201" t="s">
        <v>52</v>
      </c>
      <c r="O255" s="41"/>
      <c r="P255" s="202">
        <f>O255*H255</f>
        <v>0</v>
      </c>
      <c r="Q255" s="202">
        <v>0</v>
      </c>
      <c r="R255" s="202">
        <f>Q255*H255</f>
        <v>0</v>
      </c>
      <c r="S255" s="202">
        <v>4.2000000000000002E-4</v>
      </c>
      <c r="T255" s="203">
        <f>S255*H255</f>
        <v>1.1130000000000001E-2</v>
      </c>
      <c r="AR255" s="22" t="s">
        <v>276</v>
      </c>
      <c r="AT255" s="22" t="s">
        <v>178</v>
      </c>
      <c r="AU255" s="22" t="s">
        <v>91</v>
      </c>
      <c r="AY255" s="22" t="s">
        <v>176</v>
      </c>
      <c r="BE255" s="204">
        <f>IF(N255="základní",J255,0)</f>
        <v>0</v>
      </c>
      <c r="BF255" s="204">
        <f>IF(N255="snížená",J255,0)</f>
        <v>0</v>
      </c>
      <c r="BG255" s="204">
        <f>IF(N255="zákl. přenesená",J255,0)</f>
        <v>0</v>
      </c>
      <c r="BH255" s="204">
        <f>IF(N255="sníž. přenesená",J255,0)</f>
        <v>0</v>
      </c>
      <c r="BI255" s="204">
        <f>IF(N255="nulová",J255,0)</f>
        <v>0</v>
      </c>
      <c r="BJ255" s="22" t="s">
        <v>89</v>
      </c>
      <c r="BK255" s="204">
        <f>ROUND(I255*H255,2)</f>
        <v>0</v>
      </c>
      <c r="BL255" s="22" t="s">
        <v>276</v>
      </c>
      <c r="BM255" s="22" t="s">
        <v>491</v>
      </c>
    </row>
    <row r="256" spans="2:65" s="1" customFormat="1" ht="67.5">
      <c r="B256" s="40"/>
      <c r="C256" s="62"/>
      <c r="D256" s="205" t="s">
        <v>185</v>
      </c>
      <c r="E256" s="62"/>
      <c r="F256" s="206" t="s">
        <v>492</v>
      </c>
      <c r="G256" s="62"/>
      <c r="H256" s="62"/>
      <c r="I256" s="163"/>
      <c r="J256" s="62"/>
      <c r="K256" s="62"/>
      <c r="L256" s="60"/>
      <c r="M256" s="207"/>
      <c r="N256" s="41"/>
      <c r="O256" s="41"/>
      <c r="P256" s="41"/>
      <c r="Q256" s="41"/>
      <c r="R256" s="41"/>
      <c r="S256" s="41"/>
      <c r="T256" s="77"/>
      <c r="AT256" s="22" t="s">
        <v>185</v>
      </c>
      <c r="AU256" s="22" t="s">
        <v>91</v>
      </c>
    </row>
    <row r="257" spans="2:65" s="11" customFormat="1">
      <c r="B257" s="208"/>
      <c r="C257" s="209"/>
      <c r="D257" s="210" t="s">
        <v>187</v>
      </c>
      <c r="E257" s="211" t="s">
        <v>37</v>
      </c>
      <c r="F257" s="212" t="s">
        <v>493</v>
      </c>
      <c r="G257" s="209"/>
      <c r="H257" s="213">
        <v>26.5</v>
      </c>
      <c r="I257" s="214"/>
      <c r="J257" s="209"/>
      <c r="K257" s="209"/>
      <c r="L257" s="215"/>
      <c r="M257" s="216"/>
      <c r="N257" s="217"/>
      <c r="O257" s="217"/>
      <c r="P257" s="217"/>
      <c r="Q257" s="217"/>
      <c r="R257" s="217"/>
      <c r="S257" s="217"/>
      <c r="T257" s="218"/>
      <c r="AT257" s="219" t="s">
        <v>187</v>
      </c>
      <c r="AU257" s="219" t="s">
        <v>91</v>
      </c>
      <c r="AV257" s="11" t="s">
        <v>91</v>
      </c>
      <c r="AW257" s="11" t="s">
        <v>44</v>
      </c>
      <c r="AX257" s="11" t="s">
        <v>81</v>
      </c>
      <c r="AY257" s="219" t="s">
        <v>176</v>
      </c>
    </row>
    <row r="258" spans="2:65" s="1" customFormat="1" ht="44.25" customHeight="1">
      <c r="B258" s="40"/>
      <c r="C258" s="193" t="s">
        <v>494</v>
      </c>
      <c r="D258" s="193" t="s">
        <v>178</v>
      </c>
      <c r="E258" s="194" t="s">
        <v>495</v>
      </c>
      <c r="F258" s="195" t="s">
        <v>496</v>
      </c>
      <c r="G258" s="196" t="s">
        <v>295</v>
      </c>
      <c r="H258" s="197">
        <v>100</v>
      </c>
      <c r="I258" s="198"/>
      <c r="J258" s="199">
        <f>ROUND(I258*H258,2)</f>
        <v>0</v>
      </c>
      <c r="K258" s="195" t="s">
        <v>182</v>
      </c>
      <c r="L258" s="60"/>
      <c r="M258" s="200" t="s">
        <v>37</v>
      </c>
      <c r="N258" s="201" t="s">
        <v>52</v>
      </c>
      <c r="O258" s="41"/>
      <c r="P258" s="202">
        <f>O258*H258</f>
        <v>0</v>
      </c>
      <c r="Q258" s="202">
        <v>0</v>
      </c>
      <c r="R258" s="202">
        <f>Q258*H258</f>
        <v>0</v>
      </c>
      <c r="S258" s="202">
        <v>9.4999999999999998E-3</v>
      </c>
      <c r="T258" s="203">
        <f>S258*H258</f>
        <v>0.95</v>
      </c>
      <c r="AR258" s="22" t="s">
        <v>276</v>
      </c>
      <c r="AT258" s="22" t="s">
        <v>178</v>
      </c>
      <c r="AU258" s="22" t="s">
        <v>91</v>
      </c>
      <c r="AY258" s="22" t="s">
        <v>176</v>
      </c>
      <c r="BE258" s="204">
        <f>IF(N258="základní",J258,0)</f>
        <v>0</v>
      </c>
      <c r="BF258" s="204">
        <f>IF(N258="snížená",J258,0)</f>
        <v>0</v>
      </c>
      <c r="BG258" s="204">
        <f>IF(N258="zákl. přenesená",J258,0)</f>
        <v>0</v>
      </c>
      <c r="BH258" s="204">
        <f>IF(N258="sníž. přenesená",J258,0)</f>
        <v>0</v>
      </c>
      <c r="BI258" s="204">
        <f>IF(N258="nulová",J258,0)</f>
        <v>0</v>
      </c>
      <c r="BJ258" s="22" t="s">
        <v>89</v>
      </c>
      <c r="BK258" s="204">
        <f>ROUND(I258*H258,2)</f>
        <v>0</v>
      </c>
      <c r="BL258" s="22" t="s">
        <v>276</v>
      </c>
      <c r="BM258" s="22" t="s">
        <v>497</v>
      </c>
    </row>
    <row r="259" spans="2:65" s="1" customFormat="1" ht="31.5" customHeight="1">
      <c r="B259" s="40"/>
      <c r="C259" s="193" t="s">
        <v>498</v>
      </c>
      <c r="D259" s="193" t="s">
        <v>178</v>
      </c>
      <c r="E259" s="194" t="s">
        <v>499</v>
      </c>
      <c r="F259" s="195" t="s">
        <v>500</v>
      </c>
      <c r="G259" s="196" t="s">
        <v>295</v>
      </c>
      <c r="H259" s="197">
        <v>120</v>
      </c>
      <c r="I259" s="198"/>
      <c r="J259" s="199">
        <f>ROUND(I259*H259,2)</f>
        <v>0</v>
      </c>
      <c r="K259" s="195" t="s">
        <v>182</v>
      </c>
      <c r="L259" s="60"/>
      <c r="M259" s="200" t="s">
        <v>37</v>
      </c>
      <c r="N259" s="201" t="s">
        <v>52</v>
      </c>
      <c r="O259" s="41"/>
      <c r="P259" s="202">
        <f>O259*H259</f>
        <v>0</v>
      </c>
      <c r="Q259" s="202">
        <v>0</v>
      </c>
      <c r="R259" s="202">
        <f>Q259*H259</f>
        <v>0</v>
      </c>
      <c r="S259" s="202">
        <v>7.1799999999999998E-3</v>
      </c>
      <c r="T259" s="203">
        <f>S259*H259</f>
        <v>0.86159999999999992</v>
      </c>
      <c r="AR259" s="22" t="s">
        <v>276</v>
      </c>
      <c r="AT259" s="22" t="s">
        <v>178</v>
      </c>
      <c r="AU259" s="22" t="s">
        <v>91</v>
      </c>
      <c r="AY259" s="22" t="s">
        <v>176</v>
      </c>
      <c r="BE259" s="204">
        <f>IF(N259="základní",J259,0)</f>
        <v>0</v>
      </c>
      <c r="BF259" s="204">
        <f>IF(N259="snížená",J259,0)</f>
        <v>0</v>
      </c>
      <c r="BG259" s="204">
        <f>IF(N259="zákl. přenesená",J259,0)</f>
        <v>0</v>
      </c>
      <c r="BH259" s="204">
        <f>IF(N259="sníž. přenesená",J259,0)</f>
        <v>0</v>
      </c>
      <c r="BI259" s="204">
        <f>IF(N259="nulová",J259,0)</f>
        <v>0</v>
      </c>
      <c r="BJ259" s="22" t="s">
        <v>89</v>
      </c>
      <c r="BK259" s="204">
        <f>ROUND(I259*H259,2)</f>
        <v>0</v>
      </c>
      <c r="BL259" s="22" t="s">
        <v>276</v>
      </c>
      <c r="BM259" s="22" t="s">
        <v>501</v>
      </c>
    </row>
    <row r="260" spans="2:65" s="10" customFormat="1" ht="29.85" customHeight="1">
      <c r="B260" s="176"/>
      <c r="C260" s="177"/>
      <c r="D260" s="190" t="s">
        <v>80</v>
      </c>
      <c r="E260" s="191" t="s">
        <v>502</v>
      </c>
      <c r="F260" s="191" t="s">
        <v>503</v>
      </c>
      <c r="G260" s="177"/>
      <c r="H260" s="177"/>
      <c r="I260" s="180"/>
      <c r="J260" s="192">
        <f>BK260</f>
        <v>0</v>
      </c>
      <c r="K260" s="177"/>
      <c r="L260" s="182"/>
      <c r="M260" s="183"/>
      <c r="N260" s="184"/>
      <c r="O260" s="184"/>
      <c r="P260" s="185">
        <f>SUM(P261:P270)</f>
        <v>0</v>
      </c>
      <c r="Q260" s="184"/>
      <c r="R260" s="185">
        <f>SUM(R261:R270)</f>
        <v>0</v>
      </c>
      <c r="S260" s="184"/>
      <c r="T260" s="186">
        <f>SUM(T261:T270)</f>
        <v>0.38717799999999997</v>
      </c>
      <c r="AR260" s="187" t="s">
        <v>91</v>
      </c>
      <c r="AT260" s="188" t="s">
        <v>80</v>
      </c>
      <c r="AU260" s="188" t="s">
        <v>89</v>
      </c>
      <c r="AY260" s="187" t="s">
        <v>176</v>
      </c>
      <c r="BK260" s="189">
        <f>SUM(BK261:BK270)</f>
        <v>0</v>
      </c>
    </row>
    <row r="261" spans="2:65" s="1" customFormat="1" ht="22.5" customHeight="1">
      <c r="B261" s="40"/>
      <c r="C261" s="193" t="s">
        <v>504</v>
      </c>
      <c r="D261" s="193" t="s">
        <v>178</v>
      </c>
      <c r="E261" s="194" t="s">
        <v>505</v>
      </c>
      <c r="F261" s="195" t="s">
        <v>506</v>
      </c>
      <c r="G261" s="196" t="s">
        <v>295</v>
      </c>
      <c r="H261" s="197">
        <v>7</v>
      </c>
      <c r="I261" s="198"/>
      <c r="J261" s="199">
        <f>ROUND(I261*H261,2)</f>
        <v>0</v>
      </c>
      <c r="K261" s="195" t="s">
        <v>182</v>
      </c>
      <c r="L261" s="60"/>
      <c r="M261" s="200" t="s">
        <v>37</v>
      </c>
      <c r="N261" s="201" t="s">
        <v>52</v>
      </c>
      <c r="O261" s="41"/>
      <c r="P261" s="202">
        <f>O261*H261</f>
        <v>0</v>
      </c>
      <c r="Q261" s="202">
        <v>0</v>
      </c>
      <c r="R261" s="202">
        <f>Q261*H261</f>
        <v>0</v>
      </c>
      <c r="S261" s="202">
        <v>3.065E-2</v>
      </c>
      <c r="T261" s="203">
        <f>S261*H261</f>
        <v>0.21454999999999999</v>
      </c>
      <c r="AR261" s="22" t="s">
        <v>276</v>
      </c>
      <c r="AT261" s="22" t="s">
        <v>178</v>
      </c>
      <c r="AU261" s="22" t="s">
        <v>91</v>
      </c>
      <c r="AY261" s="22" t="s">
        <v>176</v>
      </c>
      <c r="BE261" s="204">
        <f>IF(N261="základní",J261,0)</f>
        <v>0</v>
      </c>
      <c r="BF261" s="204">
        <f>IF(N261="snížená",J261,0)</f>
        <v>0</v>
      </c>
      <c r="BG261" s="204">
        <f>IF(N261="zákl. přenesená",J261,0)</f>
        <v>0</v>
      </c>
      <c r="BH261" s="204">
        <f>IF(N261="sníž. přenesená",J261,0)</f>
        <v>0</v>
      </c>
      <c r="BI261" s="204">
        <f>IF(N261="nulová",J261,0)</f>
        <v>0</v>
      </c>
      <c r="BJ261" s="22" t="s">
        <v>89</v>
      </c>
      <c r="BK261" s="204">
        <f>ROUND(I261*H261,2)</f>
        <v>0</v>
      </c>
      <c r="BL261" s="22" t="s">
        <v>276</v>
      </c>
      <c r="BM261" s="22" t="s">
        <v>507</v>
      </c>
    </row>
    <row r="262" spans="2:65" s="11" customFormat="1">
      <c r="B262" s="208"/>
      <c r="C262" s="209"/>
      <c r="D262" s="210" t="s">
        <v>187</v>
      </c>
      <c r="E262" s="211" t="s">
        <v>37</v>
      </c>
      <c r="F262" s="212" t="s">
        <v>508</v>
      </c>
      <c r="G262" s="209"/>
      <c r="H262" s="213">
        <v>7</v>
      </c>
      <c r="I262" s="214"/>
      <c r="J262" s="209"/>
      <c r="K262" s="209"/>
      <c r="L262" s="215"/>
      <c r="M262" s="216"/>
      <c r="N262" s="217"/>
      <c r="O262" s="217"/>
      <c r="P262" s="217"/>
      <c r="Q262" s="217"/>
      <c r="R262" s="217"/>
      <c r="S262" s="217"/>
      <c r="T262" s="218"/>
      <c r="AT262" s="219" t="s">
        <v>187</v>
      </c>
      <c r="AU262" s="219" t="s">
        <v>91</v>
      </c>
      <c r="AV262" s="11" t="s">
        <v>91</v>
      </c>
      <c r="AW262" s="11" t="s">
        <v>44</v>
      </c>
      <c r="AX262" s="11" t="s">
        <v>81</v>
      </c>
      <c r="AY262" s="219" t="s">
        <v>176</v>
      </c>
    </row>
    <row r="263" spans="2:65" s="1" customFormat="1" ht="22.5" customHeight="1">
      <c r="B263" s="40"/>
      <c r="C263" s="193" t="s">
        <v>509</v>
      </c>
      <c r="D263" s="193" t="s">
        <v>178</v>
      </c>
      <c r="E263" s="194" t="s">
        <v>510</v>
      </c>
      <c r="F263" s="195" t="s">
        <v>511</v>
      </c>
      <c r="G263" s="196" t="s">
        <v>295</v>
      </c>
      <c r="H263" s="197">
        <v>34.200000000000003</v>
      </c>
      <c r="I263" s="198"/>
      <c r="J263" s="199">
        <f>ROUND(I263*H263,2)</f>
        <v>0</v>
      </c>
      <c r="K263" s="195" t="s">
        <v>182</v>
      </c>
      <c r="L263" s="60"/>
      <c r="M263" s="200" t="s">
        <v>37</v>
      </c>
      <c r="N263" s="201" t="s">
        <v>52</v>
      </c>
      <c r="O263" s="41"/>
      <c r="P263" s="202">
        <f>O263*H263</f>
        <v>0</v>
      </c>
      <c r="Q263" s="202">
        <v>0</v>
      </c>
      <c r="R263" s="202">
        <f>Q263*H263</f>
        <v>0</v>
      </c>
      <c r="S263" s="202">
        <v>2.0999999999999999E-3</v>
      </c>
      <c r="T263" s="203">
        <f>S263*H263</f>
        <v>7.1819999999999995E-2</v>
      </c>
      <c r="AR263" s="22" t="s">
        <v>276</v>
      </c>
      <c r="AT263" s="22" t="s">
        <v>178</v>
      </c>
      <c r="AU263" s="22" t="s">
        <v>91</v>
      </c>
      <c r="AY263" s="22" t="s">
        <v>176</v>
      </c>
      <c r="BE263" s="204">
        <f>IF(N263="základní",J263,0)</f>
        <v>0</v>
      </c>
      <c r="BF263" s="204">
        <f>IF(N263="snížená",J263,0)</f>
        <v>0</v>
      </c>
      <c r="BG263" s="204">
        <f>IF(N263="zákl. přenesená",J263,0)</f>
        <v>0</v>
      </c>
      <c r="BH263" s="204">
        <f>IF(N263="sníž. přenesená",J263,0)</f>
        <v>0</v>
      </c>
      <c r="BI263" s="204">
        <f>IF(N263="nulová",J263,0)</f>
        <v>0</v>
      </c>
      <c r="BJ263" s="22" t="s">
        <v>89</v>
      </c>
      <c r="BK263" s="204">
        <f>ROUND(I263*H263,2)</f>
        <v>0</v>
      </c>
      <c r="BL263" s="22" t="s">
        <v>276</v>
      </c>
      <c r="BM263" s="22" t="s">
        <v>512</v>
      </c>
    </row>
    <row r="264" spans="2:65" s="1" customFormat="1" ht="40.5">
      <c r="B264" s="40"/>
      <c r="C264" s="62"/>
      <c r="D264" s="205" t="s">
        <v>185</v>
      </c>
      <c r="E264" s="62"/>
      <c r="F264" s="206" t="s">
        <v>513</v>
      </c>
      <c r="G264" s="62"/>
      <c r="H264" s="62"/>
      <c r="I264" s="163"/>
      <c r="J264" s="62"/>
      <c r="K264" s="62"/>
      <c r="L264" s="60"/>
      <c r="M264" s="207"/>
      <c r="N264" s="41"/>
      <c r="O264" s="41"/>
      <c r="P264" s="41"/>
      <c r="Q264" s="41"/>
      <c r="R264" s="41"/>
      <c r="S264" s="41"/>
      <c r="T264" s="77"/>
      <c r="AT264" s="22" t="s">
        <v>185</v>
      </c>
      <c r="AU264" s="22" t="s">
        <v>91</v>
      </c>
    </row>
    <row r="265" spans="2:65" s="11" customFormat="1">
      <c r="B265" s="208"/>
      <c r="C265" s="209"/>
      <c r="D265" s="205" t="s">
        <v>187</v>
      </c>
      <c r="E265" s="230" t="s">
        <v>37</v>
      </c>
      <c r="F265" s="231" t="s">
        <v>514</v>
      </c>
      <c r="G265" s="209"/>
      <c r="H265" s="232">
        <v>19.8</v>
      </c>
      <c r="I265" s="214"/>
      <c r="J265" s="209"/>
      <c r="K265" s="209"/>
      <c r="L265" s="215"/>
      <c r="M265" s="216"/>
      <c r="N265" s="217"/>
      <c r="O265" s="217"/>
      <c r="P265" s="217"/>
      <c r="Q265" s="217"/>
      <c r="R265" s="217"/>
      <c r="S265" s="217"/>
      <c r="T265" s="218"/>
      <c r="AT265" s="219" t="s">
        <v>187</v>
      </c>
      <c r="AU265" s="219" t="s">
        <v>91</v>
      </c>
      <c r="AV265" s="11" t="s">
        <v>91</v>
      </c>
      <c r="AW265" s="11" t="s">
        <v>44</v>
      </c>
      <c r="AX265" s="11" t="s">
        <v>81</v>
      </c>
      <c r="AY265" s="219" t="s">
        <v>176</v>
      </c>
    </row>
    <row r="266" spans="2:65" s="11" customFormat="1">
      <c r="B266" s="208"/>
      <c r="C266" s="209"/>
      <c r="D266" s="210" t="s">
        <v>187</v>
      </c>
      <c r="E266" s="211" t="s">
        <v>37</v>
      </c>
      <c r="F266" s="212" t="s">
        <v>515</v>
      </c>
      <c r="G266" s="209"/>
      <c r="H266" s="213">
        <v>14.4</v>
      </c>
      <c r="I266" s="214"/>
      <c r="J266" s="209"/>
      <c r="K266" s="209"/>
      <c r="L266" s="215"/>
      <c r="M266" s="216"/>
      <c r="N266" s="217"/>
      <c r="O266" s="217"/>
      <c r="P266" s="217"/>
      <c r="Q266" s="217"/>
      <c r="R266" s="217"/>
      <c r="S266" s="217"/>
      <c r="T266" s="218"/>
      <c r="AT266" s="219" t="s">
        <v>187</v>
      </c>
      <c r="AU266" s="219" t="s">
        <v>91</v>
      </c>
      <c r="AV266" s="11" t="s">
        <v>91</v>
      </c>
      <c r="AW266" s="11" t="s">
        <v>44</v>
      </c>
      <c r="AX266" s="11" t="s">
        <v>81</v>
      </c>
      <c r="AY266" s="219" t="s">
        <v>176</v>
      </c>
    </row>
    <row r="267" spans="2:65" s="1" customFormat="1" ht="22.5" customHeight="1">
      <c r="B267" s="40"/>
      <c r="C267" s="193" t="s">
        <v>516</v>
      </c>
      <c r="D267" s="193" t="s">
        <v>178</v>
      </c>
      <c r="E267" s="194" t="s">
        <v>517</v>
      </c>
      <c r="F267" s="195" t="s">
        <v>518</v>
      </c>
      <c r="G267" s="196" t="s">
        <v>295</v>
      </c>
      <c r="H267" s="197">
        <v>30.6</v>
      </c>
      <c r="I267" s="198"/>
      <c r="J267" s="199">
        <f>ROUND(I267*H267,2)</f>
        <v>0</v>
      </c>
      <c r="K267" s="195" t="s">
        <v>182</v>
      </c>
      <c r="L267" s="60"/>
      <c r="M267" s="200" t="s">
        <v>37</v>
      </c>
      <c r="N267" s="201" t="s">
        <v>52</v>
      </c>
      <c r="O267" s="41"/>
      <c r="P267" s="202">
        <f>O267*H267</f>
        <v>0</v>
      </c>
      <c r="Q267" s="202">
        <v>0</v>
      </c>
      <c r="R267" s="202">
        <f>Q267*H267</f>
        <v>0</v>
      </c>
      <c r="S267" s="202">
        <v>1.98E-3</v>
      </c>
      <c r="T267" s="203">
        <f>S267*H267</f>
        <v>6.0588000000000003E-2</v>
      </c>
      <c r="AR267" s="22" t="s">
        <v>276</v>
      </c>
      <c r="AT267" s="22" t="s">
        <v>178</v>
      </c>
      <c r="AU267" s="22" t="s">
        <v>91</v>
      </c>
      <c r="AY267" s="22" t="s">
        <v>176</v>
      </c>
      <c r="BE267" s="204">
        <f>IF(N267="základní",J267,0)</f>
        <v>0</v>
      </c>
      <c r="BF267" s="204">
        <f>IF(N267="snížená",J267,0)</f>
        <v>0</v>
      </c>
      <c r="BG267" s="204">
        <f>IF(N267="zákl. přenesená",J267,0)</f>
        <v>0</v>
      </c>
      <c r="BH267" s="204">
        <f>IF(N267="sníž. přenesená",J267,0)</f>
        <v>0</v>
      </c>
      <c r="BI267" s="204">
        <f>IF(N267="nulová",J267,0)</f>
        <v>0</v>
      </c>
      <c r="BJ267" s="22" t="s">
        <v>89</v>
      </c>
      <c r="BK267" s="204">
        <f>ROUND(I267*H267,2)</f>
        <v>0</v>
      </c>
      <c r="BL267" s="22" t="s">
        <v>276</v>
      </c>
      <c r="BM267" s="22" t="s">
        <v>519</v>
      </c>
    </row>
    <row r="268" spans="2:65" s="1" customFormat="1" ht="40.5">
      <c r="B268" s="40"/>
      <c r="C268" s="62"/>
      <c r="D268" s="205" t="s">
        <v>185</v>
      </c>
      <c r="E268" s="62"/>
      <c r="F268" s="206" t="s">
        <v>513</v>
      </c>
      <c r="G268" s="62"/>
      <c r="H268" s="62"/>
      <c r="I268" s="163"/>
      <c r="J268" s="62"/>
      <c r="K268" s="62"/>
      <c r="L268" s="60"/>
      <c r="M268" s="207"/>
      <c r="N268" s="41"/>
      <c r="O268" s="41"/>
      <c r="P268" s="41"/>
      <c r="Q268" s="41"/>
      <c r="R268" s="41"/>
      <c r="S268" s="41"/>
      <c r="T268" s="77"/>
      <c r="AT268" s="22" t="s">
        <v>185</v>
      </c>
      <c r="AU268" s="22" t="s">
        <v>91</v>
      </c>
    </row>
    <row r="269" spans="2:65" s="11" customFormat="1">
      <c r="B269" s="208"/>
      <c r="C269" s="209"/>
      <c r="D269" s="210" t="s">
        <v>187</v>
      </c>
      <c r="E269" s="211" t="s">
        <v>37</v>
      </c>
      <c r="F269" s="212" t="s">
        <v>520</v>
      </c>
      <c r="G269" s="209"/>
      <c r="H269" s="213">
        <v>30.6</v>
      </c>
      <c r="I269" s="214"/>
      <c r="J269" s="209"/>
      <c r="K269" s="209"/>
      <c r="L269" s="215"/>
      <c r="M269" s="216"/>
      <c r="N269" s="217"/>
      <c r="O269" s="217"/>
      <c r="P269" s="217"/>
      <c r="Q269" s="217"/>
      <c r="R269" s="217"/>
      <c r="S269" s="217"/>
      <c r="T269" s="218"/>
      <c r="AT269" s="219" t="s">
        <v>187</v>
      </c>
      <c r="AU269" s="219" t="s">
        <v>91</v>
      </c>
      <c r="AV269" s="11" t="s">
        <v>91</v>
      </c>
      <c r="AW269" s="11" t="s">
        <v>44</v>
      </c>
      <c r="AX269" s="11" t="s">
        <v>81</v>
      </c>
      <c r="AY269" s="219" t="s">
        <v>176</v>
      </c>
    </row>
    <row r="270" spans="2:65" s="1" customFormat="1" ht="22.5" customHeight="1">
      <c r="B270" s="40"/>
      <c r="C270" s="193" t="s">
        <v>521</v>
      </c>
      <c r="D270" s="193" t="s">
        <v>178</v>
      </c>
      <c r="E270" s="194" t="s">
        <v>522</v>
      </c>
      <c r="F270" s="195" t="s">
        <v>523</v>
      </c>
      <c r="G270" s="196" t="s">
        <v>341</v>
      </c>
      <c r="H270" s="197">
        <v>2</v>
      </c>
      <c r="I270" s="198"/>
      <c r="J270" s="199">
        <f>ROUND(I270*H270,2)</f>
        <v>0</v>
      </c>
      <c r="K270" s="195" t="s">
        <v>182</v>
      </c>
      <c r="L270" s="60"/>
      <c r="M270" s="200" t="s">
        <v>37</v>
      </c>
      <c r="N270" s="201" t="s">
        <v>52</v>
      </c>
      <c r="O270" s="41"/>
      <c r="P270" s="202">
        <f>O270*H270</f>
        <v>0</v>
      </c>
      <c r="Q270" s="202">
        <v>0</v>
      </c>
      <c r="R270" s="202">
        <f>Q270*H270</f>
        <v>0</v>
      </c>
      <c r="S270" s="202">
        <v>2.0109999999999999E-2</v>
      </c>
      <c r="T270" s="203">
        <f>S270*H270</f>
        <v>4.0219999999999999E-2</v>
      </c>
      <c r="AR270" s="22" t="s">
        <v>276</v>
      </c>
      <c r="AT270" s="22" t="s">
        <v>178</v>
      </c>
      <c r="AU270" s="22" t="s">
        <v>91</v>
      </c>
      <c r="AY270" s="22" t="s">
        <v>176</v>
      </c>
      <c r="BE270" s="204">
        <f>IF(N270="základní",J270,0)</f>
        <v>0</v>
      </c>
      <c r="BF270" s="204">
        <f>IF(N270="snížená",J270,0)</f>
        <v>0</v>
      </c>
      <c r="BG270" s="204">
        <f>IF(N270="zákl. přenesená",J270,0)</f>
        <v>0</v>
      </c>
      <c r="BH270" s="204">
        <f>IF(N270="sníž. přenesená",J270,0)</f>
        <v>0</v>
      </c>
      <c r="BI270" s="204">
        <f>IF(N270="nulová",J270,0)</f>
        <v>0</v>
      </c>
      <c r="BJ270" s="22" t="s">
        <v>89</v>
      </c>
      <c r="BK270" s="204">
        <f>ROUND(I270*H270,2)</f>
        <v>0</v>
      </c>
      <c r="BL270" s="22" t="s">
        <v>276</v>
      </c>
      <c r="BM270" s="22" t="s">
        <v>524</v>
      </c>
    </row>
    <row r="271" spans="2:65" s="10" customFormat="1" ht="29.85" customHeight="1">
      <c r="B271" s="176"/>
      <c r="C271" s="177"/>
      <c r="D271" s="190" t="s">
        <v>80</v>
      </c>
      <c r="E271" s="191" t="s">
        <v>525</v>
      </c>
      <c r="F271" s="191" t="s">
        <v>526</v>
      </c>
      <c r="G271" s="177"/>
      <c r="H271" s="177"/>
      <c r="I271" s="180"/>
      <c r="J271" s="192">
        <f>BK271</f>
        <v>0</v>
      </c>
      <c r="K271" s="177"/>
      <c r="L271" s="182"/>
      <c r="M271" s="183"/>
      <c r="N271" s="184"/>
      <c r="O271" s="184"/>
      <c r="P271" s="185">
        <f>SUM(P272:P277)</f>
        <v>0</v>
      </c>
      <c r="Q271" s="184"/>
      <c r="R271" s="185">
        <f>SUM(R272:R277)</f>
        <v>0</v>
      </c>
      <c r="S271" s="184"/>
      <c r="T271" s="186">
        <f>SUM(T272:T277)</f>
        <v>1.2666299999999999</v>
      </c>
      <c r="AR271" s="187" t="s">
        <v>91</v>
      </c>
      <c r="AT271" s="188" t="s">
        <v>80</v>
      </c>
      <c r="AU271" s="188" t="s">
        <v>89</v>
      </c>
      <c r="AY271" s="187" t="s">
        <v>176</v>
      </c>
      <c r="BK271" s="189">
        <f>SUM(BK272:BK277)</f>
        <v>0</v>
      </c>
    </row>
    <row r="272" spans="2:65" s="1" customFormat="1" ht="22.5" customHeight="1">
      <c r="B272" s="40"/>
      <c r="C272" s="193" t="s">
        <v>527</v>
      </c>
      <c r="D272" s="193" t="s">
        <v>178</v>
      </c>
      <c r="E272" s="194" t="s">
        <v>528</v>
      </c>
      <c r="F272" s="195" t="s">
        <v>529</v>
      </c>
      <c r="G272" s="196" t="s">
        <v>341</v>
      </c>
      <c r="H272" s="197">
        <v>12</v>
      </c>
      <c r="I272" s="198"/>
      <c r="J272" s="199">
        <f>ROUND(I272*H272,2)</f>
        <v>0</v>
      </c>
      <c r="K272" s="195" t="s">
        <v>182</v>
      </c>
      <c r="L272" s="60"/>
      <c r="M272" s="200" t="s">
        <v>37</v>
      </c>
      <c r="N272" s="201" t="s">
        <v>52</v>
      </c>
      <c r="O272" s="41"/>
      <c r="P272" s="202">
        <f>O272*H272</f>
        <v>0</v>
      </c>
      <c r="Q272" s="202">
        <v>0</v>
      </c>
      <c r="R272" s="202">
        <f>Q272*H272</f>
        <v>0</v>
      </c>
      <c r="S272" s="202">
        <v>0.10316</v>
      </c>
      <c r="T272" s="203">
        <f>S272*H272</f>
        <v>1.2379199999999999</v>
      </c>
      <c r="AR272" s="22" t="s">
        <v>276</v>
      </c>
      <c r="AT272" s="22" t="s">
        <v>178</v>
      </c>
      <c r="AU272" s="22" t="s">
        <v>91</v>
      </c>
      <c r="AY272" s="22" t="s">
        <v>176</v>
      </c>
      <c r="BE272" s="204">
        <f>IF(N272="základní",J272,0)</f>
        <v>0</v>
      </c>
      <c r="BF272" s="204">
        <f>IF(N272="snížená",J272,0)</f>
        <v>0</v>
      </c>
      <c r="BG272" s="204">
        <f>IF(N272="zákl. přenesená",J272,0)</f>
        <v>0</v>
      </c>
      <c r="BH272" s="204">
        <f>IF(N272="sníž. přenesená",J272,0)</f>
        <v>0</v>
      </c>
      <c r="BI272" s="204">
        <f>IF(N272="nulová",J272,0)</f>
        <v>0</v>
      </c>
      <c r="BJ272" s="22" t="s">
        <v>89</v>
      </c>
      <c r="BK272" s="204">
        <f>ROUND(I272*H272,2)</f>
        <v>0</v>
      </c>
      <c r="BL272" s="22" t="s">
        <v>276</v>
      </c>
      <c r="BM272" s="22" t="s">
        <v>530</v>
      </c>
    </row>
    <row r="273" spans="2:65" s="11" customFormat="1">
      <c r="B273" s="208"/>
      <c r="C273" s="209"/>
      <c r="D273" s="210" t="s">
        <v>187</v>
      </c>
      <c r="E273" s="211" t="s">
        <v>37</v>
      </c>
      <c r="F273" s="212" t="s">
        <v>23</v>
      </c>
      <c r="G273" s="209"/>
      <c r="H273" s="213">
        <v>12</v>
      </c>
      <c r="I273" s="214"/>
      <c r="J273" s="209"/>
      <c r="K273" s="209"/>
      <c r="L273" s="215"/>
      <c r="M273" s="216"/>
      <c r="N273" s="217"/>
      <c r="O273" s="217"/>
      <c r="P273" s="217"/>
      <c r="Q273" s="217"/>
      <c r="R273" s="217"/>
      <c r="S273" s="217"/>
      <c r="T273" s="218"/>
      <c r="AT273" s="219" t="s">
        <v>187</v>
      </c>
      <c r="AU273" s="219" t="s">
        <v>91</v>
      </c>
      <c r="AV273" s="11" t="s">
        <v>91</v>
      </c>
      <c r="AW273" s="11" t="s">
        <v>44</v>
      </c>
      <c r="AX273" s="11" t="s">
        <v>81</v>
      </c>
      <c r="AY273" s="219" t="s">
        <v>176</v>
      </c>
    </row>
    <row r="274" spans="2:65" s="1" customFormat="1" ht="22.5" customHeight="1">
      <c r="B274" s="40"/>
      <c r="C274" s="193" t="s">
        <v>531</v>
      </c>
      <c r="D274" s="193" t="s">
        <v>178</v>
      </c>
      <c r="E274" s="194" t="s">
        <v>532</v>
      </c>
      <c r="F274" s="195" t="s">
        <v>533</v>
      </c>
      <c r="G274" s="196" t="s">
        <v>295</v>
      </c>
      <c r="H274" s="197">
        <v>99</v>
      </c>
      <c r="I274" s="198"/>
      <c r="J274" s="199">
        <f>ROUND(I274*H274,2)</f>
        <v>0</v>
      </c>
      <c r="K274" s="195" t="s">
        <v>182</v>
      </c>
      <c r="L274" s="60"/>
      <c r="M274" s="200" t="s">
        <v>37</v>
      </c>
      <c r="N274" s="201" t="s">
        <v>52</v>
      </c>
      <c r="O274" s="41"/>
      <c r="P274" s="202">
        <f>O274*H274</f>
        <v>0</v>
      </c>
      <c r="Q274" s="202">
        <v>0</v>
      </c>
      <c r="R274" s="202">
        <f>Q274*H274</f>
        <v>0</v>
      </c>
      <c r="S274" s="202">
        <v>2.9E-4</v>
      </c>
      <c r="T274" s="203">
        <f>S274*H274</f>
        <v>2.8709999999999999E-2</v>
      </c>
      <c r="AR274" s="22" t="s">
        <v>276</v>
      </c>
      <c r="AT274" s="22" t="s">
        <v>178</v>
      </c>
      <c r="AU274" s="22" t="s">
        <v>91</v>
      </c>
      <c r="AY274" s="22" t="s">
        <v>176</v>
      </c>
      <c r="BE274" s="204">
        <f>IF(N274="základní",J274,0)</f>
        <v>0</v>
      </c>
      <c r="BF274" s="204">
        <f>IF(N274="snížená",J274,0)</f>
        <v>0</v>
      </c>
      <c r="BG274" s="204">
        <f>IF(N274="zákl. přenesená",J274,0)</f>
        <v>0</v>
      </c>
      <c r="BH274" s="204">
        <f>IF(N274="sníž. přenesená",J274,0)</f>
        <v>0</v>
      </c>
      <c r="BI274" s="204">
        <f>IF(N274="nulová",J274,0)</f>
        <v>0</v>
      </c>
      <c r="BJ274" s="22" t="s">
        <v>89</v>
      </c>
      <c r="BK274" s="204">
        <f>ROUND(I274*H274,2)</f>
        <v>0</v>
      </c>
      <c r="BL274" s="22" t="s">
        <v>276</v>
      </c>
      <c r="BM274" s="22" t="s">
        <v>534</v>
      </c>
    </row>
    <row r="275" spans="2:65" s="11" customFormat="1">
      <c r="B275" s="208"/>
      <c r="C275" s="209"/>
      <c r="D275" s="205" t="s">
        <v>187</v>
      </c>
      <c r="E275" s="230" t="s">
        <v>37</v>
      </c>
      <c r="F275" s="231" t="s">
        <v>520</v>
      </c>
      <c r="G275" s="209"/>
      <c r="H275" s="232">
        <v>30.6</v>
      </c>
      <c r="I275" s="214"/>
      <c r="J275" s="209"/>
      <c r="K275" s="209"/>
      <c r="L275" s="215"/>
      <c r="M275" s="216"/>
      <c r="N275" s="217"/>
      <c r="O275" s="217"/>
      <c r="P275" s="217"/>
      <c r="Q275" s="217"/>
      <c r="R275" s="217"/>
      <c r="S275" s="217"/>
      <c r="T275" s="218"/>
      <c r="AT275" s="219" t="s">
        <v>187</v>
      </c>
      <c r="AU275" s="219" t="s">
        <v>91</v>
      </c>
      <c r="AV275" s="11" t="s">
        <v>91</v>
      </c>
      <c r="AW275" s="11" t="s">
        <v>44</v>
      </c>
      <c r="AX275" s="11" t="s">
        <v>81</v>
      </c>
      <c r="AY275" s="219" t="s">
        <v>176</v>
      </c>
    </row>
    <row r="276" spans="2:65" s="11" customFormat="1">
      <c r="B276" s="208"/>
      <c r="C276" s="209"/>
      <c r="D276" s="205" t="s">
        <v>187</v>
      </c>
      <c r="E276" s="230" t="s">
        <v>37</v>
      </c>
      <c r="F276" s="231" t="s">
        <v>535</v>
      </c>
      <c r="G276" s="209"/>
      <c r="H276" s="232">
        <v>39.6</v>
      </c>
      <c r="I276" s="214"/>
      <c r="J276" s="209"/>
      <c r="K276" s="209"/>
      <c r="L276" s="215"/>
      <c r="M276" s="216"/>
      <c r="N276" s="217"/>
      <c r="O276" s="217"/>
      <c r="P276" s="217"/>
      <c r="Q276" s="217"/>
      <c r="R276" s="217"/>
      <c r="S276" s="217"/>
      <c r="T276" s="218"/>
      <c r="AT276" s="219" t="s">
        <v>187</v>
      </c>
      <c r="AU276" s="219" t="s">
        <v>91</v>
      </c>
      <c r="AV276" s="11" t="s">
        <v>91</v>
      </c>
      <c r="AW276" s="11" t="s">
        <v>44</v>
      </c>
      <c r="AX276" s="11" t="s">
        <v>81</v>
      </c>
      <c r="AY276" s="219" t="s">
        <v>176</v>
      </c>
    </row>
    <row r="277" spans="2:65" s="11" customFormat="1">
      <c r="B277" s="208"/>
      <c r="C277" s="209"/>
      <c r="D277" s="205" t="s">
        <v>187</v>
      </c>
      <c r="E277" s="230" t="s">
        <v>37</v>
      </c>
      <c r="F277" s="231" t="s">
        <v>536</v>
      </c>
      <c r="G277" s="209"/>
      <c r="H277" s="232">
        <v>28.8</v>
      </c>
      <c r="I277" s="214"/>
      <c r="J277" s="209"/>
      <c r="K277" s="209"/>
      <c r="L277" s="215"/>
      <c r="M277" s="216"/>
      <c r="N277" s="217"/>
      <c r="O277" s="217"/>
      <c r="P277" s="217"/>
      <c r="Q277" s="217"/>
      <c r="R277" s="217"/>
      <c r="S277" s="217"/>
      <c r="T277" s="218"/>
      <c r="AT277" s="219" t="s">
        <v>187</v>
      </c>
      <c r="AU277" s="219" t="s">
        <v>91</v>
      </c>
      <c r="AV277" s="11" t="s">
        <v>91</v>
      </c>
      <c r="AW277" s="11" t="s">
        <v>44</v>
      </c>
      <c r="AX277" s="11" t="s">
        <v>81</v>
      </c>
      <c r="AY277" s="219" t="s">
        <v>176</v>
      </c>
    </row>
    <row r="278" spans="2:65" s="10" customFormat="1" ht="29.85" customHeight="1">
      <c r="B278" s="176"/>
      <c r="C278" s="177"/>
      <c r="D278" s="190" t="s">
        <v>80</v>
      </c>
      <c r="E278" s="191" t="s">
        <v>537</v>
      </c>
      <c r="F278" s="191" t="s">
        <v>538</v>
      </c>
      <c r="G278" s="177"/>
      <c r="H278" s="177"/>
      <c r="I278" s="180"/>
      <c r="J278" s="192">
        <f>BK278</f>
        <v>0</v>
      </c>
      <c r="K278" s="177"/>
      <c r="L278" s="182"/>
      <c r="M278" s="183"/>
      <c r="N278" s="184"/>
      <c r="O278" s="184"/>
      <c r="P278" s="185">
        <f>P279</f>
        <v>0</v>
      </c>
      <c r="Q278" s="184"/>
      <c r="R278" s="185">
        <f>R279</f>
        <v>0</v>
      </c>
      <c r="S278" s="184"/>
      <c r="T278" s="186">
        <f>T279</f>
        <v>0</v>
      </c>
      <c r="AR278" s="187" t="s">
        <v>91</v>
      </c>
      <c r="AT278" s="188" t="s">
        <v>80</v>
      </c>
      <c r="AU278" s="188" t="s">
        <v>89</v>
      </c>
      <c r="AY278" s="187" t="s">
        <v>176</v>
      </c>
      <c r="BK278" s="189">
        <f>BK279</f>
        <v>0</v>
      </c>
    </row>
    <row r="279" spans="2:65" s="1" customFormat="1" ht="22.5" customHeight="1">
      <c r="B279" s="40"/>
      <c r="C279" s="193" t="s">
        <v>539</v>
      </c>
      <c r="D279" s="193" t="s">
        <v>178</v>
      </c>
      <c r="E279" s="194" t="s">
        <v>540</v>
      </c>
      <c r="F279" s="195" t="s">
        <v>541</v>
      </c>
      <c r="G279" s="196" t="s">
        <v>295</v>
      </c>
      <c r="H279" s="197">
        <v>10</v>
      </c>
      <c r="I279" s="198"/>
      <c r="J279" s="199">
        <f>ROUND(I279*H279,2)</f>
        <v>0</v>
      </c>
      <c r="K279" s="195" t="s">
        <v>37</v>
      </c>
      <c r="L279" s="60"/>
      <c r="M279" s="200" t="s">
        <v>37</v>
      </c>
      <c r="N279" s="201" t="s">
        <v>52</v>
      </c>
      <c r="O279" s="41"/>
      <c r="P279" s="202">
        <f>O279*H279</f>
        <v>0</v>
      </c>
      <c r="Q279" s="202">
        <v>0</v>
      </c>
      <c r="R279" s="202">
        <f>Q279*H279</f>
        <v>0</v>
      </c>
      <c r="S279" s="202">
        <v>0</v>
      </c>
      <c r="T279" s="203">
        <f>S279*H279</f>
        <v>0</v>
      </c>
      <c r="AR279" s="22" t="s">
        <v>183</v>
      </c>
      <c r="AT279" s="22" t="s">
        <v>178</v>
      </c>
      <c r="AU279" s="22" t="s">
        <v>91</v>
      </c>
      <c r="AY279" s="22" t="s">
        <v>176</v>
      </c>
      <c r="BE279" s="204">
        <f>IF(N279="základní",J279,0)</f>
        <v>0</v>
      </c>
      <c r="BF279" s="204">
        <f>IF(N279="snížená",J279,0)</f>
        <v>0</v>
      </c>
      <c r="BG279" s="204">
        <f>IF(N279="zákl. přenesená",J279,0)</f>
        <v>0</v>
      </c>
      <c r="BH279" s="204">
        <f>IF(N279="sníž. přenesená",J279,0)</f>
        <v>0</v>
      </c>
      <c r="BI279" s="204">
        <f>IF(N279="nulová",J279,0)</f>
        <v>0</v>
      </c>
      <c r="BJ279" s="22" t="s">
        <v>89</v>
      </c>
      <c r="BK279" s="204">
        <f>ROUND(I279*H279,2)</f>
        <v>0</v>
      </c>
      <c r="BL279" s="22" t="s">
        <v>183</v>
      </c>
      <c r="BM279" s="22" t="s">
        <v>542</v>
      </c>
    </row>
    <row r="280" spans="2:65" s="10" customFormat="1" ht="29.85" customHeight="1">
      <c r="B280" s="176"/>
      <c r="C280" s="177"/>
      <c r="D280" s="190" t="s">
        <v>80</v>
      </c>
      <c r="E280" s="191" t="s">
        <v>543</v>
      </c>
      <c r="F280" s="191" t="s">
        <v>544</v>
      </c>
      <c r="G280" s="177"/>
      <c r="H280" s="177"/>
      <c r="I280" s="180"/>
      <c r="J280" s="192">
        <f>BK280</f>
        <v>0</v>
      </c>
      <c r="K280" s="177"/>
      <c r="L280" s="182"/>
      <c r="M280" s="183"/>
      <c r="N280" s="184"/>
      <c r="O280" s="184"/>
      <c r="P280" s="185">
        <f>SUM(P281:P305)</f>
        <v>0</v>
      </c>
      <c r="Q280" s="184"/>
      <c r="R280" s="185">
        <f>SUM(R281:R305)</f>
        <v>0</v>
      </c>
      <c r="S280" s="184"/>
      <c r="T280" s="186">
        <f>SUM(T281:T305)</f>
        <v>0.86588000000000009</v>
      </c>
      <c r="AR280" s="187" t="s">
        <v>91</v>
      </c>
      <c r="AT280" s="188" t="s">
        <v>80</v>
      </c>
      <c r="AU280" s="188" t="s">
        <v>89</v>
      </c>
      <c r="AY280" s="187" t="s">
        <v>176</v>
      </c>
      <c r="BK280" s="189">
        <f>SUM(BK281:BK305)</f>
        <v>0</v>
      </c>
    </row>
    <row r="281" spans="2:65" s="1" customFormat="1" ht="22.5" customHeight="1">
      <c r="B281" s="40"/>
      <c r="C281" s="193" t="s">
        <v>545</v>
      </c>
      <c r="D281" s="193" t="s">
        <v>178</v>
      </c>
      <c r="E281" s="194" t="s">
        <v>546</v>
      </c>
      <c r="F281" s="195" t="s">
        <v>547</v>
      </c>
      <c r="G281" s="196" t="s">
        <v>548</v>
      </c>
      <c r="H281" s="197">
        <v>6</v>
      </c>
      <c r="I281" s="198"/>
      <c r="J281" s="199">
        <f>ROUND(I281*H281,2)</f>
        <v>0</v>
      </c>
      <c r="K281" s="195" t="s">
        <v>182</v>
      </c>
      <c r="L281" s="60"/>
      <c r="M281" s="200" t="s">
        <v>37</v>
      </c>
      <c r="N281" s="201" t="s">
        <v>52</v>
      </c>
      <c r="O281" s="41"/>
      <c r="P281" s="202">
        <f>O281*H281</f>
        <v>0</v>
      </c>
      <c r="Q281" s="202">
        <v>0</v>
      </c>
      <c r="R281" s="202">
        <f>Q281*H281</f>
        <v>0</v>
      </c>
      <c r="S281" s="202">
        <v>1.933E-2</v>
      </c>
      <c r="T281" s="203">
        <f>S281*H281</f>
        <v>0.11598</v>
      </c>
      <c r="AR281" s="22" t="s">
        <v>276</v>
      </c>
      <c r="AT281" s="22" t="s">
        <v>178</v>
      </c>
      <c r="AU281" s="22" t="s">
        <v>91</v>
      </c>
      <c r="AY281" s="22" t="s">
        <v>176</v>
      </c>
      <c r="BE281" s="204">
        <f>IF(N281="základní",J281,0)</f>
        <v>0</v>
      </c>
      <c r="BF281" s="204">
        <f>IF(N281="snížená",J281,0)</f>
        <v>0</v>
      </c>
      <c r="BG281" s="204">
        <f>IF(N281="zákl. přenesená",J281,0)</f>
        <v>0</v>
      </c>
      <c r="BH281" s="204">
        <f>IF(N281="sníž. přenesená",J281,0)</f>
        <v>0</v>
      </c>
      <c r="BI281" s="204">
        <f>IF(N281="nulová",J281,0)</f>
        <v>0</v>
      </c>
      <c r="BJ281" s="22" t="s">
        <v>89</v>
      </c>
      <c r="BK281" s="204">
        <f>ROUND(I281*H281,2)</f>
        <v>0</v>
      </c>
      <c r="BL281" s="22" t="s">
        <v>276</v>
      </c>
      <c r="BM281" s="22" t="s">
        <v>549</v>
      </c>
    </row>
    <row r="282" spans="2:65" s="11" customFormat="1">
      <c r="B282" s="208"/>
      <c r="C282" s="209"/>
      <c r="D282" s="205" t="s">
        <v>187</v>
      </c>
      <c r="E282" s="230" t="s">
        <v>37</v>
      </c>
      <c r="F282" s="231" t="s">
        <v>550</v>
      </c>
      <c r="G282" s="209"/>
      <c r="H282" s="232">
        <v>3</v>
      </c>
      <c r="I282" s="214"/>
      <c r="J282" s="209"/>
      <c r="K282" s="209"/>
      <c r="L282" s="215"/>
      <c r="M282" s="216"/>
      <c r="N282" s="217"/>
      <c r="O282" s="217"/>
      <c r="P282" s="217"/>
      <c r="Q282" s="217"/>
      <c r="R282" s="217"/>
      <c r="S282" s="217"/>
      <c r="T282" s="218"/>
      <c r="AT282" s="219" t="s">
        <v>187</v>
      </c>
      <c r="AU282" s="219" t="s">
        <v>91</v>
      </c>
      <c r="AV282" s="11" t="s">
        <v>91</v>
      </c>
      <c r="AW282" s="11" t="s">
        <v>44</v>
      </c>
      <c r="AX282" s="11" t="s">
        <v>81</v>
      </c>
      <c r="AY282" s="219" t="s">
        <v>176</v>
      </c>
    </row>
    <row r="283" spans="2:65" s="11" customFormat="1">
      <c r="B283" s="208"/>
      <c r="C283" s="209"/>
      <c r="D283" s="210" t="s">
        <v>187</v>
      </c>
      <c r="E283" s="211" t="s">
        <v>37</v>
      </c>
      <c r="F283" s="212" t="s">
        <v>551</v>
      </c>
      <c r="G283" s="209"/>
      <c r="H283" s="213">
        <v>3</v>
      </c>
      <c r="I283" s="214"/>
      <c r="J283" s="209"/>
      <c r="K283" s="209"/>
      <c r="L283" s="215"/>
      <c r="M283" s="216"/>
      <c r="N283" s="217"/>
      <c r="O283" s="217"/>
      <c r="P283" s="217"/>
      <c r="Q283" s="217"/>
      <c r="R283" s="217"/>
      <c r="S283" s="217"/>
      <c r="T283" s="218"/>
      <c r="AT283" s="219" t="s">
        <v>187</v>
      </c>
      <c r="AU283" s="219" t="s">
        <v>91</v>
      </c>
      <c r="AV283" s="11" t="s">
        <v>91</v>
      </c>
      <c r="AW283" s="11" t="s">
        <v>44</v>
      </c>
      <c r="AX283" s="11" t="s">
        <v>81</v>
      </c>
      <c r="AY283" s="219" t="s">
        <v>176</v>
      </c>
    </row>
    <row r="284" spans="2:65" s="1" customFormat="1" ht="22.5" customHeight="1">
      <c r="B284" s="40"/>
      <c r="C284" s="193" t="s">
        <v>552</v>
      </c>
      <c r="D284" s="193" t="s">
        <v>178</v>
      </c>
      <c r="E284" s="194" t="s">
        <v>553</v>
      </c>
      <c r="F284" s="195" t="s">
        <v>554</v>
      </c>
      <c r="G284" s="196" t="s">
        <v>548</v>
      </c>
      <c r="H284" s="197">
        <v>2</v>
      </c>
      <c r="I284" s="198"/>
      <c r="J284" s="199">
        <f>ROUND(I284*H284,2)</f>
        <v>0</v>
      </c>
      <c r="K284" s="195" t="s">
        <v>182</v>
      </c>
      <c r="L284" s="60"/>
      <c r="M284" s="200" t="s">
        <v>37</v>
      </c>
      <c r="N284" s="201" t="s">
        <v>52</v>
      </c>
      <c r="O284" s="41"/>
      <c r="P284" s="202">
        <f>O284*H284</f>
        <v>0</v>
      </c>
      <c r="Q284" s="202">
        <v>0</v>
      </c>
      <c r="R284" s="202">
        <f>Q284*H284</f>
        <v>0</v>
      </c>
      <c r="S284" s="202">
        <v>1.72E-2</v>
      </c>
      <c r="T284" s="203">
        <f>S284*H284</f>
        <v>3.44E-2</v>
      </c>
      <c r="AR284" s="22" t="s">
        <v>276</v>
      </c>
      <c r="AT284" s="22" t="s">
        <v>178</v>
      </c>
      <c r="AU284" s="22" t="s">
        <v>91</v>
      </c>
      <c r="AY284" s="22" t="s">
        <v>176</v>
      </c>
      <c r="BE284" s="204">
        <f>IF(N284="základní",J284,0)</f>
        <v>0</v>
      </c>
      <c r="BF284" s="204">
        <f>IF(N284="snížená",J284,0)</f>
        <v>0</v>
      </c>
      <c r="BG284" s="204">
        <f>IF(N284="zákl. přenesená",J284,0)</f>
        <v>0</v>
      </c>
      <c r="BH284" s="204">
        <f>IF(N284="sníž. přenesená",J284,0)</f>
        <v>0</v>
      </c>
      <c r="BI284" s="204">
        <f>IF(N284="nulová",J284,0)</f>
        <v>0</v>
      </c>
      <c r="BJ284" s="22" t="s">
        <v>89</v>
      </c>
      <c r="BK284" s="204">
        <f>ROUND(I284*H284,2)</f>
        <v>0</v>
      </c>
      <c r="BL284" s="22" t="s">
        <v>276</v>
      </c>
      <c r="BM284" s="22" t="s">
        <v>555</v>
      </c>
    </row>
    <row r="285" spans="2:65" s="11" customFormat="1">
      <c r="B285" s="208"/>
      <c r="C285" s="209"/>
      <c r="D285" s="205" t="s">
        <v>187</v>
      </c>
      <c r="E285" s="230" t="s">
        <v>37</v>
      </c>
      <c r="F285" s="231" t="s">
        <v>349</v>
      </c>
      <c r="G285" s="209"/>
      <c r="H285" s="232">
        <v>1</v>
      </c>
      <c r="I285" s="214"/>
      <c r="J285" s="209"/>
      <c r="K285" s="209"/>
      <c r="L285" s="215"/>
      <c r="M285" s="216"/>
      <c r="N285" s="217"/>
      <c r="O285" s="217"/>
      <c r="P285" s="217"/>
      <c r="Q285" s="217"/>
      <c r="R285" s="217"/>
      <c r="S285" s="217"/>
      <c r="T285" s="218"/>
      <c r="AT285" s="219" t="s">
        <v>187</v>
      </c>
      <c r="AU285" s="219" t="s">
        <v>91</v>
      </c>
      <c r="AV285" s="11" t="s">
        <v>91</v>
      </c>
      <c r="AW285" s="11" t="s">
        <v>44</v>
      </c>
      <c r="AX285" s="11" t="s">
        <v>81</v>
      </c>
      <c r="AY285" s="219" t="s">
        <v>176</v>
      </c>
    </row>
    <row r="286" spans="2:65" s="11" customFormat="1">
      <c r="B286" s="208"/>
      <c r="C286" s="209"/>
      <c r="D286" s="210" t="s">
        <v>187</v>
      </c>
      <c r="E286" s="211" t="s">
        <v>37</v>
      </c>
      <c r="F286" s="212" t="s">
        <v>350</v>
      </c>
      <c r="G286" s="209"/>
      <c r="H286" s="213">
        <v>1</v>
      </c>
      <c r="I286" s="214"/>
      <c r="J286" s="209"/>
      <c r="K286" s="209"/>
      <c r="L286" s="215"/>
      <c r="M286" s="216"/>
      <c r="N286" s="217"/>
      <c r="O286" s="217"/>
      <c r="P286" s="217"/>
      <c r="Q286" s="217"/>
      <c r="R286" s="217"/>
      <c r="S286" s="217"/>
      <c r="T286" s="218"/>
      <c r="AT286" s="219" t="s">
        <v>187</v>
      </c>
      <c r="AU286" s="219" t="s">
        <v>91</v>
      </c>
      <c r="AV286" s="11" t="s">
        <v>91</v>
      </c>
      <c r="AW286" s="11" t="s">
        <v>44</v>
      </c>
      <c r="AX286" s="11" t="s">
        <v>81</v>
      </c>
      <c r="AY286" s="219" t="s">
        <v>176</v>
      </c>
    </row>
    <row r="287" spans="2:65" s="1" customFormat="1" ht="22.5" customHeight="1">
      <c r="B287" s="40"/>
      <c r="C287" s="193" t="s">
        <v>556</v>
      </c>
      <c r="D287" s="193" t="s">
        <v>178</v>
      </c>
      <c r="E287" s="194" t="s">
        <v>557</v>
      </c>
      <c r="F287" s="195" t="s">
        <v>558</v>
      </c>
      <c r="G287" s="196" t="s">
        <v>548</v>
      </c>
      <c r="H287" s="197">
        <v>11</v>
      </c>
      <c r="I287" s="198"/>
      <c r="J287" s="199">
        <f>ROUND(I287*H287,2)</f>
        <v>0</v>
      </c>
      <c r="K287" s="195" t="s">
        <v>182</v>
      </c>
      <c r="L287" s="60"/>
      <c r="M287" s="200" t="s">
        <v>37</v>
      </c>
      <c r="N287" s="201" t="s">
        <v>52</v>
      </c>
      <c r="O287" s="41"/>
      <c r="P287" s="202">
        <f>O287*H287</f>
        <v>0</v>
      </c>
      <c r="Q287" s="202">
        <v>0</v>
      </c>
      <c r="R287" s="202">
        <f>Q287*H287</f>
        <v>0</v>
      </c>
      <c r="S287" s="202">
        <v>1.9460000000000002E-2</v>
      </c>
      <c r="T287" s="203">
        <f>S287*H287</f>
        <v>0.21406000000000003</v>
      </c>
      <c r="AR287" s="22" t="s">
        <v>276</v>
      </c>
      <c r="AT287" s="22" t="s">
        <v>178</v>
      </c>
      <c r="AU287" s="22" t="s">
        <v>91</v>
      </c>
      <c r="AY287" s="22" t="s">
        <v>176</v>
      </c>
      <c r="BE287" s="204">
        <f>IF(N287="základní",J287,0)</f>
        <v>0</v>
      </c>
      <c r="BF287" s="204">
        <f>IF(N287="snížená",J287,0)</f>
        <v>0</v>
      </c>
      <c r="BG287" s="204">
        <f>IF(N287="zákl. přenesená",J287,0)</f>
        <v>0</v>
      </c>
      <c r="BH287" s="204">
        <f>IF(N287="sníž. přenesená",J287,0)</f>
        <v>0</v>
      </c>
      <c r="BI287" s="204">
        <f>IF(N287="nulová",J287,0)</f>
        <v>0</v>
      </c>
      <c r="BJ287" s="22" t="s">
        <v>89</v>
      </c>
      <c r="BK287" s="204">
        <f>ROUND(I287*H287,2)</f>
        <v>0</v>
      </c>
      <c r="BL287" s="22" t="s">
        <v>276</v>
      </c>
      <c r="BM287" s="22" t="s">
        <v>559</v>
      </c>
    </row>
    <row r="288" spans="2:65" s="11" customFormat="1">
      <c r="B288" s="208"/>
      <c r="C288" s="209"/>
      <c r="D288" s="205" t="s">
        <v>187</v>
      </c>
      <c r="E288" s="230" t="s">
        <v>37</v>
      </c>
      <c r="F288" s="231" t="s">
        <v>560</v>
      </c>
      <c r="G288" s="209"/>
      <c r="H288" s="232">
        <v>9</v>
      </c>
      <c r="I288" s="214"/>
      <c r="J288" s="209"/>
      <c r="K288" s="209"/>
      <c r="L288" s="215"/>
      <c r="M288" s="216"/>
      <c r="N288" s="217"/>
      <c r="O288" s="217"/>
      <c r="P288" s="217"/>
      <c r="Q288" s="217"/>
      <c r="R288" s="217"/>
      <c r="S288" s="217"/>
      <c r="T288" s="218"/>
      <c r="AT288" s="219" t="s">
        <v>187</v>
      </c>
      <c r="AU288" s="219" t="s">
        <v>91</v>
      </c>
      <c r="AV288" s="11" t="s">
        <v>91</v>
      </c>
      <c r="AW288" s="11" t="s">
        <v>44</v>
      </c>
      <c r="AX288" s="11" t="s">
        <v>81</v>
      </c>
      <c r="AY288" s="219" t="s">
        <v>176</v>
      </c>
    </row>
    <row r="289" spans="2:65" s="11" customFormat="1">
      <c r="B289" s="208"/>
      <c r="C289" s="209"/>
      <c r="D289" s="210" t="s">
        <v>187</v>
      </c>
      <c r="E289" s="211" t="s">
        <v>37</v>
      </c>
      <c r="F289" s="212" t="s">
        <v>561</v>
      </c>
      <c r="G289" s="209"/>
      <c r="H289" s="213">
        <v>2</v>
      </c>
      <c r="I289" s="214"/>
      <c r="J289" s="209"/>
      <c r="K289" s="209"/>
      <c r="L289" s="215"/>
      <c r="M289" s="216"/>
      <c r="N289" s="217"/>
      <c r="O289" s="217"/>
      <c r="P289" s="217"/>
      <c r="Q289" s="217"/>
      <c r="R289" s="217"/>
      <c r="S289" s="217"/>
      <c r="T289" s="218"/>
      <c r="AT289" s="219" t="s">
        <v>187</v>
      </c>
      <c r="AU289" s="219" t="s">
        <v>91</v>
      </c>
      <c r="AV289" s="11" t="s">
        <v>91</v>
      </c>
      <c r="AW289" s="11" t="s">
        <v>44</v>
      </c>
      <c r="AX289" s="11" t="s">
        <v>81</v>
      </c>
      <c r="AY289" s="219" t="s">
        <v>176</v>
      </c>
    </row>
    <row r="290" spans="2:65" s="1" customFormat="1" ht="22.5" customHeight="1">
      <c r="B290" s="40"/>
      <c r="C290" s="193" t="s">
        <v>562</v>
      </c>
      <c r="D290" s="193" t="s">
        <v>178</v>
      </c>
      <c r="E290" s="194" t="s">
        <v>563</v>
      </c>
      <c r="F290" s="195" t="s">
        <v>564</v>
      </c>
      <c r="G290" s="196" t="s">
        <v>548</v>
      </c>
      <c r="H290" s="197">
        <v>2</v>
      </c>
      <c r="I290" s="198"/>
      <c r="J290" s="199">
        <f>ROUND(I290*H290,2)</f>
        <v>0</v>
      </c>
      <c r="K290" s="195" t="s">
        <v>182</v>
      </c>
      <c r="L290" s="60"/>
      <c r="M290" s="200" t="s">
        <v>37</v>
      </c>
      <c r="N290" s="201" t="s">
        <v>52</v>
      </c>
      <c r="O290" s="41"/>
      <c r="P290" s="202">
        <f>O290*H290</f>
        <v>0</v>
      </c>
      <c r="Q290" s="202">
        <v>0</v>
      </c>
      <c r="R290" s="202">
        <f>Q290*H290</f>
        <v>0</v>
      </c>
      <c r="S290" s="202">
        <v>8.7999999999999995E-2</v>
      </c>
      <c r="T290" s="203">
        <f>S290*H290</f>
        <v>0.17599999999999999</v>
      </c>
      <c r="AR290" s="22" t="s">
        <v>276</v>
      </c>
      <c r="AT290" s="22" t="s">
        <v>178</v>
      </c>
      <c r="AU290" s="22" t="s">
        <v>91</v>
      </c>
      <c r="AY290" s="22" t="s">
        <v>176</v>
      </c>
      <c r="BE290" s="204">
        <f>IF(N290="základní",J290,0)</f>
        <v>0</v>
      </c>
      <c r="BF290" s="204">
        <f>IF(N290="snížená",J290,0)</f>
        <v>0</v>
      </c>
      <c r="BG290" s="204">
        <f>IF(N290="zákl. přenesená",J290,0)</f>
        <v>0</v>
      </c>
      <c r="BH290" s="204">
        <f>IF(N290="sníž. přenesená",J290,0)</f>
        <v>0</v>
      </c>
      <c r="BI290" s="204">
        <f>IF(N290="nulová",J290,0)</f>
        <v>0</v>
      </c>
      <c r="BJ290" s="22" t="s">
        <v>89</v>
      </c>
      <c r="BK290" s="204">
        <f>ROUND(I290*H290,2)</f>
        <v>0</v>
      </c>
      <c r="BL290" s="22" t="s">
        <v>276</v>
      </c>
      <c r="BM290" s="22" t="s">
        <v>565</v>
      </c>
    </row>
    <row r="291" spans="2:65" s="11" customFormat="1">
      <c r="B291" s="208"/>
      <c r="C291" s="209"/>
      <c r="D291" s="210" t="s">
        <v>187</v>
      </c>
      <c r="E291" s="211" t="s">
        <v>37</v>
      </c>
      <c r="F291" s="212" t="s">
        <v>566</v>
      </c>
      <c r="G291" s="209"/>
      <c r="H291" s="213">
        <v>2</v>
      </c>
      <c r="I291" s="214"/>
      <c r="J291" s="209"/>
      <c r="K291" s="209"/>
      <c r="L291" s="215"/>
      <c r="M291" s="216"/>
      <c r="N291" s="217"/>
      <c r="O291" s="217"/>
      <c r="P291" s="217"/>
      <c r="Q291" s="217"/>
      <c r="R291" s="217"/>
      <c r="S291" s="217"/>
      <c r="T291" s="218"/>
      <c r="AT291" s="219" t="s">
        <v>187</v>
      </c>
      <c r="AU291" s="219" t="s">
        <v>91</v>
      </c>
      <c r="AV291" s="11" t="s">
        <v>91</v>
      </c>
      <c r="AW291" s="11" t="s">
        <v>44</v>
      </c>
      <c r="AX291" s="11" t="s">
        <v>81</v>
      </c>
      <c r="AY291" s="219" t="s">
        <v>176</v>
      </c>
    </row>
    <row r="292" spans="2:65" s="1" customFormat="1" ht="22.5" customHeight="1">
      <c r="B292" s="40"/>
      <c r="C292" s="193" t="s">
        <v>567</v>
      </c>
      <c r="D292" s="193" t="s">
        <v>178</v>
      </c>
      <c r="E292" s="194" t="s">
        <v>568</v>
      </c>
      <c r="F292" s="195" t="s">
        <v>569</v>
      </c>
      <c r="G292" s="196" t="s">
        <v>548</v>
      </c>
      <c r="H292" s="197">
        <v>4</v>
      </c>
      <c r="I292" s="198"/>
      <c r="J292" s="199">
        <f>ROUND(I292*H292,2)</f>
        <v>0</v>
      </c>
      <c r="K292" s="195" t="s">
        <v>182</v>
      </c>
      <c r="L292" s="60"/>
      <c r="M292" s="200" t="s">
        <v>37</v>
      </c>
      <c r="N292" s="201" t="s">
        <v>52</v>
      </c>
      <c r="O292" s="41"/>
      <c r="P292" s="202">
        <f>O292*H292</f>
        <v>0</v>
      </c>
      <c r="Q292" s="202">
        <v>0</v>
      </c>
      <c r="R292" s="202">
        <f>Q292*H292</f>
        <v>0</v>
      </c>
      <c r="S292" s="202">
        <v>7.1499999999999994E-2</v>
      </c>
      <c r="T292" s="203">
        <f>S292*H292</f>
        <v>0.28599999999999998</v>
      </c>
      <c r="AR292" s="22" t="s">
        <v>276</v>
      </c>
      <c r="AT292" s="22" t="s">
        <v>178</v>
      </c>
      <c r="AU292" s="22" t="s">
        <v>91</v>
      </c>
      <c r="AY292" s="22" t="s">
        <v>176</v>
      </c>
      <c r="BE292" s="204">
        <f>IF(N292="základní",J292,0)</f>
        <v>0</v>
      </c>
      <c r="BF292" s="204">
        <f>IF(N292="snížená",J292,0)</f>
        <v>0</v>
      </c>
      <c r="BG292" s="204">
        <f>IF(N292="zákl. přenesená",J292,0)</f>
        <v>0</v>
      </c>
      <c r="BH292" s="204">
        <f>IF(N292="sníž. přenesená",J292,0)</f>
        <v>0</v>
      </c>
      <c r="BI292" s="204">
        <f>IF(N292="nulová",J292,0)</f>
        <v>0</v>
      </c>
      <c r="BJ292" s="22" t="s">
        <v>89</v>
      </c>
      <c r="BK292" s="204">
        <f>ROUND(I292*H292,2)</f>
        <v>0</v>
      </c>
      <c r="BL292" s="22" t="s">
        <v>276</v>
      </c>
      <c r="BM292" s="22" t="s">
        <v>570</v>
      </c>
    </row>
    <row r="293" spans="2:65" s="11" customFormat="1">
      <c r="B293" s="208"/>
      <c r="C293" s="209"/>
      <c r="D293" s="205" t="s">
        <v>187</v>
      </c>
      <c r="E293" s="230" t="s">
        <v>37</v>
      </c>
      <c r="F293" s="231" t="s">
        <v>571</v>
      </c>
      <c r="G293" s="209"/>
      <c r="H293" s="232">
        <v>2</v>
      </c>
      <c r="I293" s="214"/>
      <c r="J293" s="209"/>
      <c r="K293" s="209"/>
      <c r="L293" s="215"/>
      <c r="M293" s="216"/>
      <c r="N293" s="217"/>
      <c r="O293" s="217"/>
      <c r="P293" s="217"/>
      <c r="Q293" s="217"/>
      <c r="R293" s="217"/>
      <c r="S293" s="217"/>
      <c r="T293" s="218"/>
      <c r="AT293" s="219" t="s">
        <v>187</v>
      </c>
      <c r="AU293" s="219" t="s">
        <v>91</v>
      </c>
      <c r="AV293" s="11" t="s">
        <v>91</v>
      </c>
      <c r="AW293" s="11" t="s">
        <v>44</v>
      </c>
      <c r="AX293" s="11" t="s">
        <v>81</v>
      </c>
      <c r="AY293" s="219" t="s">
        <v>176</v>
      </c>
    </row>
    <row r="294" spans="2:65" s="11" customFormat="1">
      <c r="B294" s="208"/>
      <c r="C294" s="209"/>
      <c r="D294" s="210" t="s">
        <v>187</v>
      </c>
      <c r="E294" s="211" t="s">
        <v>37</v>
      </c>
      <c r="F294" s="212" t="s">
        <v>561</v>
      </c>
      <c r="G294" s="209"/>
      <c r="H294" s="213">
        <v>2</v>
      </c>
      <c r="I294" s="214"/>
      <c r="J294" s="209"/>
      <c r="K294" s="209"/>
      <c r="L294" s="215"/>
      <c r="M294" s="216"/>
      <c r="N294" s="217"/>
      <c r="O294" s="217"/>
      <c r="P294" s="217"/>
      <c r="Q294" s="217"/>
      <c r="R294" s="217"/>
      <c r="S294" s="217"/>
      <c r="T294" s="218"/>
      <c r="AT294" s="219" t="s">
        <v>187</v>
      </c>
      <c r="AU294" s="219" t="s">
        <v>91</v>
      </c>
      <c r="AV294" s="11" t="s">
        <v>91</v>
      </c>
      <c r="AW294" s="11" t="s">
        <v>44</v>
      </c>
      <c r="AX294" s="11" t="s">
        <v>81</v>
      </c>
      <c r="AY294" s="219" t="s">
        <v>176</v>
      </c>
    </row>
    <row r="295" spans="2:65" s="1" customFormat="1" ht="22.5" customHeight="1">
      <c r="B295" s="40"/>
      <c r="C295" s="193" t="s">
        <v>572</v>
      </c>
      <c r="D295" s="193" t="s">
        <v>178</v>
      </c>
      <c r="E295" s="194" t="s">
        <v>573</v>
      </c>
      <c r="F295" s="195" t="s">
        <v>574</v>
      </c>
      <c r="G295" s="196" t="s">
        <v>548</v>
      </c>
      <c r="H295" s="197">
        <v>11</v>
      </c>
      <c r="I295" s="198"/>
      <c r="J295" s="199">
        <f>ROUND(I295*H295,2)</f>
        <v>0</v>
      </c>
      <c r="K295" s="195" t="s">
        <v>182</v>
      </c>
      <c r="L295" s="60"/>
      <c r="M295" s="200" t="s">
        <v>37</v>
      </c>
      <c r="N295" s="201" t="s">
        <v>52</v>
      </c>
      <c r="O295" s="41"/>
      <c r="P295" s="202">
        <f>O295*H295</f>
        <v>0</v>
      </c>
      <c r="Q295" s="202">
        <v>0</v>
      </c>
      <c r="R295" s="202">
        <f>Q295*H295</f>
        <v>0</v>
      </c>
      <c r="S295" s="202">
        <v>1.56E-3</v>
      </c>
      <c r="T295" s="203">
        <f>S295*H295</f>
        <v>1.7159999999999998E-2</v>
      </c>
      <c r="AR295" s="22" t="s">
        <v>276</v>
      </c>
      <c r="AT295" s="22" t="s">
        <v>178</v>
      </c>
      <c r="AU295" s="22" t="s">
        <v>91</v>
      </c>
      <c r="AY295" s="22" t="s">
        <v>176</v>
      </c>
      <c r="BE295" s="204">
        <f>IF(N295="základní",J295,0)</f>
        <v>0</v>
      </c>
      <c r="BF295" s="204">
        <f>IF(N295="snížená",J295,0)</f>
        <v>0</v>
      </c>
      <c r="BG295" s="204">
        <f>IF(N295="zákl. přenesená",J295,0)</f>
        <v>0</v>
      </c>
      <c r="BH295" s="204">
        <f>IF(N295="sníž. přenesená",J295,0)</f>
        <v>0</v>
      </c>
      <c r="BI295" s="204">
        <f>IF(N295="nulová",J295,0)</f>
        <v>0</v>
      </c>
      <c r="BJ295" s="22" t="s">
        <v>89</v>
      </c>
      <c r="BK295" s="204">
        <f>ROUND(I295*H295,2)</f>
        <v>0</v>
      </c>
      <c r="BL295" s="22" t="s">
        <v>276</v>
      </c>
      <c r="BM295" s="22" t="s">
        <v>575</v>
      </c>
    </row>
    <row r="296" spans="2:65" s="11" customFormat="1">
      <c r="B296" s="208"/>
      <c r="C296" s="209"/>
      <c r="D296" s="205" t="s">
        <v>187</v>
      </c>
      <c r="E296" s="230" t="s">
        <v>37</v>
      </c>
      <c r="F296" s="231" t="s">
        <v>576</v>
      </c>
      <c r="G296" s="209"/>
      <c r="H296" s="232">
        <v>9</v>
      </c>
      <c r="I296" s="214"/>
      <c r="J296" s="209"/>
      <c r="K296" s="209"/>
      <c r="L296" s="215"/>
      <c r="M296" s="216"/>
      <c r="N296" s="217"/>
      <c r="O296" s="217"/>
      <c r="P296" s="217"/>
      <c r="Q296" s="217"/>
      <c r="R296" s="217"/>
      <c r="S296" s="217"/>
      <c r="T296" s="218"/>
      <c r="AT296" s="219" t="s">
        <v>187</v>
      </c>
      <c r="AU296" s="219" t="s">
        <v>91</v>
      </c>
      <c r="AV296" s="11" t="s">
        <v>91</v>
      </c>
      <c r="AW296" s="11" t="s">
        <v>44</v>
      </c>
      <c r="AX296" s="11" t="s">
        <v>81</v>
      </c>
      <c r="AY296" s="219" t="s">
        <v>176</v>
      </c>
    </row>
    <row r="297" spans="2:65" s="11" customFormat="1">
      <c r="B297" s="208"/>
      <c r="C297" s="209"/>
      <c r="D297" s="210" t="s">
        <v>187</v>
      </c>
      <c r="E297" s="211" t="s">
        <v>37</v>
      </c>
      <c r="F297" s="212" t="s">
        <v>561</v>
      </c>
      <c r="G297" s="209"/>
      <c r="H297" s="213">
        <v>2</v>
      </c>
      <c r="I297" s="214"/>
      <c r="J297" s="209"/>
      <c r="K297" s="209"/>
      <c r="L297" s="215"/>
      <c r="M297" s="216"/>
      <c r="N297" s="217"/>
      <c r="O297" s="217"/>
      <c r="P297" s="217"/>
      <c r="Q297" s="217"/>
      <c r="R297" s="217"/>
      <c r="S297" s="217"/>
      <c r="T297" s="218"/>
      <c r="AT297" s="219" t="s">
        <v>187</v>
      </c>
      <c r="AU297" s="219" t="s">
        <v>91</v>
      </c>
      <c r="AV297" s="11" t="s">
        <v>91</v>
      </c>
      <c r="AW297" s="11" t="s">
        <v>44</v>
      </c>
      <c r="AX297" s="11" t="s">
        <v>81</v>
      </c>
      <c r="AY297" s="219" t="s">
        <v>176</v>
      </c>
    </row>
    <row r="298" spans="2:65" s="1" customFormat="1" ht="22.5" customHeight="1">
      <c r="B298" s="40"/>
      <c r="C298" s="193" t="s">
        <v>577</v>
      </c>
      <c r="D298" s="193" t="s">
        <v>178</v>
      </c>
      <c r="E298" s="194" t="s">
        <v>578</v>
      </c>
      <c r="F298" s="195" t="s">
        <v>579</v>
      </c>
      <c r="G298" s="196" t="s">
        <v>548</v>
      </c>
      <c r="H298" s="197">
        <v>4</v>
      </c>
      <c r="I298" s="198"/>
      <c r="J298" s="199">
        <f>ROUND(I298*H298,2)</f>
        <v>0</v>
      </c>
      <c r="K298" s="195" t="s">
        <v>182</v>
      </c>
      <c r="L298" s="60"/>
      <c r="M298" s="200" t="s">
        <v>37</v>
      </c>
      <c r="N298" s="201" t="s">
        <v>52</v>
      </c>
      <c r="O298" s="41"/>
      <c r="P298" s="202">
        <f>O298*H298</f>
        <v>0</v>
      </c>
      <c r="Q298" s="202">
        <v>0</v>
      </c>
      <c r="R298" s="202">
        <f>Q298*H298</f>
        <v>0</v>
      </c>
      <c r="S298" s="202">
        <v>1.7600000000000001E-3</v>
      </c>
      <c r="T298" s="203">
        <f>S298*H298</f>
        <v>7.0400000000000003E-3</v>
      </c>
      <c r="AR298" s="22" t="s">
        <v>276</v>
      </c>
      <c r="AT298" s="22" t="s">
        <v>178</v>
      </c>
      <c r="AU298" s="22" t="s">
        <v>91</v>
      </c>
      <c r="AY298" s="22" t="s">
        <v>176</v>
      </c>
      <c r="BE298" s="204">
        <f>IF(N298="základní",J298,0)</f>
        <v>0</v>
      </c>
      <c r="BF298" s="204">
        <f>IF(N298="snížená",J298,0)</f>
        <v>0</v>
      </c>
      <c r="BG298" s="204">
        <f>IF(N298="zákl. přenesená",J298,0)</f>
        <v>0</v>
      </c>
      <c r="BH298" s="204">
        <f>IF(N298="sníž. přenesená",J298,0)</f>
        <v>0</v>
      </c>
      <c r="BI298" s="204">
        <f>IF(N298="nulová",J298,0)</f>
        <v>0</v>
      </c>
      <c r="BJ298" s="22" t="s">
        <v>89</v>
      </c>
      <c r="BK298" s="204">
        <f>ROUND(I298*H298,2)</f>
        <v>0</v>
      </c>
      <c r="BL298" s="22" t="s">
        <v>276</v>
      </c>
      <c r="BM298" s="22" t="s">
        <v>580</v>
      </c>
    </row>
    <row r="299" spans="2:65" s="11" customFormat="1">
      <c r="B299" s="208"/>
      <c r="C299" s="209"/>
      <c r="D299" s="205" t="s">
        <v>187</v>
      </c>
      <c r="E299" s="230" t="s">
        <v>37</v>
      </c>
      <c r="F299" s="231" t="s">
        <v>571</v>
      </c>
      <c r="G299" s="209"/>
      <c r="H299" s="232">
        <v>2</v>
      </c>
      <c r="I299" s="214"/>
      <c r="J299" s="209"/>
      <c r="K299" s="209"/>
      <c r="L299" s="215"/>
      <c r="M299" s="216"/>
      <c r="N299" s="217"/>
      <c r="O299" s="217"/>
      <c r="P299" s="217"/>
      <c r="Q299" s="217"/>
      <c r="R299" s="217"/>
      <c r="S299" s="217"/>
      <c r="T299" s="218"/>
      <c r="AT299" s="219" t="s">
        <v>187</v>
      </c>
      <c r="AU299" s="219" t="s">
        <v>91</v>
      </c>
      <c r="AV299" s="11" t="s">
        <v>91</v>
      </c>
      <c r="AW299" s="11" t="s">
        <v>44</v>
      </c>
      <c r="AX299" s="11" t="s">
        <v>81</v>
      </c>
      <c r="AY299" s="219" t="s">
        <v>176</v>
      </c>
    </row>
    <row r="300" spans="2:65" s="11" customFormat="1">
      <c r="B300" s="208"/>
      <c r="C300" s="209"/>
      <c r="D300" s="210" t="s">
        <v>187</v>
      </c>
      <c r="E300" s="211" t="s">
        <v>37</v>
      </c>
      <c r="F300" s="212" t="s">
        <v>561</v>
      </c>
      <c r="G300" s="209"/>
      <c r="H300" s="213">
        <v>2</v>
      </c>
      <c r="I300" s="214"/>
      <c r="J300" s="209"/>
      <c r="K300" s="209"/>
      <c r="L300" s="215"/>
      <c r="M300" s="216"/>
      <c r="N300" s="217"/>
      <c r="O300" s="217"/>
      <c r="P300" s="217"/>
      <c r="Q300" s="217"/>
      <c r="R300" s="217"/>
      <c r="S300" s="217"/>
      <c r="T300" s="218"/>
      <c r="AT300" s="219" t="s">
        <v>187</v>
      </c>
      <c r="AU300" s="219" t="s">
        <v>91</v>
      </c>
      <c r="AV300" s="11" t="s">
        <v>91</v>
      </c>
      <c r="AW300" s="11" t="s">
        <v>44</v>
      </c>
      <c r="AX300" s="11" t="s">
        <v>81</v>
      </c>
      <c r="AY300" s="219" t="s">
        <v>176</v>
      </c>
    </row>
    <row r="301" spans="2:65" s="1" customFormat="1" ht="22.5" customHeight="1">
      <c r="B301" s="40"/>
      <c r="C301" s="193" t="s">
        <v>581</v>
      </c>
      <c r="D301" s="193" t="s">
        <v>178</v>
      </c>
      <c r="E301" s="194" t="s">
        <v>582</v>
      </c>
      <c r="F301" s="195" t="s">
        <v>583</v>
      </c>
      <c r="G301" s="196" t="s">
        <v>341</v>
      </c>
      <c r="H301" s="197">
        <v>2</v>
      </c>
      <c r="I301" s="198"/>
      <c r="J301" s="199">
        <f>ROUND(I301*H301,2)</f>
        <v>0</v>
      </c>
      <c r="K301" s="195" t="s">
        <v>182</v>
      </c>
      <c r="L301" s="60"/>
      <c r="M301" s="200" t="s">
        <v>37</v>
      </c>
      <c r="N301" s="201" t="s">
        <v>52</v>
      </c>
      <c r="O301" s="41"/>
      <c r="P301" s="202">
        <f>O301*H301</f>
        <v>0</v>
      </c>
      <c r="Q301" s="202">
        <v>0</v>
      </c>
      <c r="R301" s="202">
        <f>Q301*H301</f>
        <v>0</v>
      </c>
      <c r="S301" s="202">
        <v>7.62E-3</v>
      </c>
      <c r="T301" s="203">
        <f>S301*H301</f>
        <v>1.524E-2</v>
      </c>
      <c r="AR301" s="22" t="s">
        <v>276</v>
      </c>
      <c r="AT301" s="22" t="s">
        <v>178</v>
      </c>
      <c r="AU301" s="22" t="s">
        <v>91</v>
      </c>
      <c r="AY301" s="22" t="s">
        <v>176</v>
      </c>
      <c r="BE301" s="204">
        <f>IF(N301="základní",J301,0)</f>
        <v>0</v>
      </c>
      <c r="BF301" s="204">
        <f>IF(N301="snížená",J301,0)</f>
        <v>0</v>
      </c>
      <c r="BG301" s="204">
        <f>IF(N301="zákl. přenesená",J301,0)</f>
        <v>0</v>
      </c>
      <c r="BH301" s="204">
        <f>IF(N301="sníž. přenesená",J301,0)</f>
        <v>0</v>
      </c>
      <c r="BI301" s="204">
        <f>IF(N301="nulová",J301,0)</f>
        <v>0</v>
      </c>
      <c r="BJ301" s="22" t="s">
        <v>89</v>
      </c>
      <c r="BK301" s="204">
        <f>ROUND(I301*H301,2)</f>
        <v>0</v>
      </c>
      <c r="BL301" s="22" t="s">
        <v>276</v>
      </c>
      <c r="BM301" s="22" t="s">
        <v>584</v>
      </c>
    </row>
    <row r="302" spans="2:65" s="11" customFormat="1">
      <c r="B302" s="208"/>
      <c r="C302" s="209"/>
      <c r="D302" s="210" t="s">
        <v>187</v>
      </c>
      <c r="E302" s="211" t="s">
        <v>37</v>
      </c>
      <c r="F302" s="212" t="s">
        <v>571</v>
      </c>
      <c r="G302" s="209"/>
      <c r="H302" s="213">
        <v>2</v>
      </c>
      <c r="I302" s="214"/>
      <c r="J302" s="209"/>
      <c r="K302" s="209"/>
      <c r="L302" s="215"/>
      <c r="M302" s="216"/>
      <c r="N302" s="217"/>
      <c r="O302" s="217"/>
      <c r="P302" s="217"/>
      <c r="Q302" s="217"/>
      <c r="R302" s="217"/>
      <c r="S302" s="217"/>
      <c r="T302" s="218"/>
      <c r="AT302" s="219" t="s">
        <v>187</v>
      </c>
      <c r="AU302" s="219" t="s">
        <v>91</v>
      </c>
      <c r="AV302" s="11" t="s">
        <v>91</v>
      </c>
      <c r="AW302" s="11" t="s">
        <v>44</v>
      </c>
      <c r="AX302" s="11" t="s">
        <v>81</v>
      </c>
      <c r="AY302" s="219" t="s">
        <v>176</v>
      </c>
    </row>
    <row r="303" spans="2:65" s="1" customFormat="1" ht="22.5" customHeight="1">
      <c r="B303" s="40"/>
      <c r="C303" s="193" t="s">
        <v>585</v>
      </c>
      <c r="D303" s="193" t="s">
        <v>178</v>
      </c>
      <c r="E303" s="194" t="s">
        <v>586</v>
      </c>
      <c r="F303" s="195" t="s">
        <v>587</v>
      </c>
      <c r="G303" s="196" t="s">
        <v>376</v>
      </c>
      <c r="H303" s="197">
        <v>2</v>
      </c>
      <c r="I303" s="198"/>
      <c r="J303" s="199">
        <f>ROUND(I303*H303,2)</f>
        <v>0</v>
      </c>
      <c r="K303" s="195" t="s">
        <v>37</v>
      </c>
      <c r="L303" s="60"/>
      <c r="M303" s="200" t="s">
        <v>37</v>
      </c>
      <c r="N303" s="201" t="s">
        <v>52</v>
      </c>
      <c r="O303" s="41"/>
      <c r="P303" s="202">
        <f>O303*H303</f>
        <v>0</v>
      </c>
      <c r="Q303" s="202">
        <v>0</v>
      </c>
      <c r="R303" s="202">
        <f>Q303*H303</f>
        <v>0</v>
      </c>
      <c r="S303" s="202">
        <v>0</v>
      </c>
      <c r="T303" s="203">
        <f>S303*H303</f>
        <v>0</v>
      </c>
      <c r="AR303" s="22" t="s">
        <v>276</v>
      </c>
      <c r="AT303" s="22" t="s">
        <v>178</v>
      </c>
      <c r="AU303" s="22" t="s">
        <v>91</v>
      </c>
      <c r="AY303" s="22" t="s">
        <v>176</v>
      </c>
      <c r="BE303" s="204">
        <f>IF(N303="základní",J303,0)</f>
        <v>0</v>
      </c>
      <c r="BF303" s="204">
        <f>IF(N303="snížená",J303,0)</f>
        <v>0</v>
      </c>
      <c r="BG303" s="204">
        <f>IF(N303="zákl. přenesená",J303,0)</f>
        <v>0</v>
      </c>
      <c r="BH303" s="204">
        <f>IF(N303="sníž. přenesená",J303,0)</f>
        <v>0</v>
      </c>
      <c r="BI303" s="204">
        <f>IF(N303="nulová",J303,0)</f>
        <v>0</v>
      </c>
      <c r="BJ303" s="22" t="s">
        <v>89</v>
      </c>
      <c r="BK303" s="204">
        <f>ROUND(I303*H303,2)</f>
        <v>0</v>
      </c>
      <c r="BL303" s="22" t="s">
        <v>276</v>
      </c>
      <c r="BM303" s="22" t="s">
        <v>588</v>
      </c>
    </row>
    <row r="304" spans="2:65" s="11" customFormat="1">
      <c r="B304" s="208"/>
      <c r="C304" s="209"/>
      <c r="D304" s="205" t="s">
        <v>187</v>
      </c>
      <c r="E304" s="230" t="s">
        <v>37</v>
      </c>
      <c r="F304" s="231" t="s">
        <v>589</v>
      </c>
      <c r="G304" s="209"/>
      <c r="H304" s="232">
        <v>1</v>
      </c>
      <c r="I304" s="214"/>
      <c r="J304" s="209"/>
      <c r="K304" s="209"/>
      <c r="L304" s="215"/>
      <c r="M304" s="216"/>
      <c r="N304" s="217"/>
      <c r="O304" s="217"/>
      <c r="P304" s="217"/>
      <c r="Q304" s="217"/>
      <c r="R304" s="217"/>
      <c r="S304" s="217"/>
      <c r="T304" s="218"/>
      <c r="AT304" s="219" t="s">
        <v>187</v>
      </c>
      <c r="AU304" s="219" t="s">
        <v>91</v>
      </c>
      <c r="AV304" s="11" t="s">
        <v>91</v>
      </c>
      <c r="AW304" s="11" t="s">
        <v>44</v>
      </c>
      <c r="AX304" s="11" t="s">
        <v>81</v>
      </c>
      <c r="AY304" s="219" t="s">
        <v>176</v>
      </c>
    </row>
    <row r="305" spans="2:65" s="11" customFormat="1">
      <c r="B305" s="208"/>
      <c r="C305" s="209"/>
      <c r="D305" s="205" t="s">
        <v>187</v>
      </c>
      <c r="E305" s="230" t="s">
        <v>37</v>
      </c>
      <c r="F305" s="231" t="s">
        <v>350</v>
      </c>
      <c r="G305" s="209"/>
      <c r="H305" s="232">
        <v>1</v>
      </c>
      <c r="I305" s="214"/>
      <c r="J305" s="209"/>
      <c r="K305" s="209"/>
      <c r="L305" s="215"/>
      <c r="M305" s="216"/>
      <c r="N305" s="217"/>
      <c r="O305" s="217"/>
      <c r="P305" s="217"/>
      <c r="Q305" s="217"/>
      <c r="R305" s="217"/>
      <c r="S305" s="217"/>
      <c r="T305" s="218"/>
      <c r="AT305" s="219" t="s">
        <v>187</v>
      </c>
      <c r="AU305" s="219" t="s">
        <v>91</v>
      </c>
      <c r="AV305" s="11" t="s">
        <v>91</v>
      </c>
      <c r="AW305" s="11" t="s">
        <v>44</v>
      </c>
      <c r="AX305" s="11" t="s">
        <v>81</v>
      </c>
      <c r="AY305" s="219" t="s">
        <v>176</v>
      </c>
    </row>
    <row r="306" spans="2:65" s="10" customFormat="1" ht="29.85" customHeight="1">
      <c r="B306" s="176"/>
      <c r="C306" s="177"/>
      <c r="D306" s="190" t="s">
        <v>80</v>
      </c>
      <c r="E306" s="191" t="s">
        <v>590</v>
      </c>
      <c r="F306" s="191" t="s">
        <v>591</v>
      </c>
      <c r="G306" s="177"/>
      <c r="H306" s="177"/>
      <c r="I306" s="180"/>
      <c r="J306" s="192">
        <f>BK306</f>
        <v>0</v>
      </c>
      <c r="K306" s="177"/>
      <c r="L306" s="182"/>
      <c r="M306" s="183"/>
      <c r="N306" s="184"/>
      <c r="O306" s="184"/>
      <c r="P306" s="185">
        <f>SUM(P307:P309)</f>
        <v>0</v>
      </c>
      <c r="Q306" s="184"/>
      <c r="R306" s="185">
        <f>SUM(R307:R309)</f>
        <v>3.4511999999999998E-4</v>
      </c>
      <c r="S306" s="184"/>
      <c r="T306" s="186">
        <f>SUM(T307:T309)</f>
        <v>0.71250000000000002</v>
      </c>
      <c r="AR306" s="187" t="s">
        <v>91</v>
      </c>
      <c r="AT306" s="188" t="s">
        <v>80</v>
      </c>
      <c r="AU306" s="188" t="s">
        <v>89</v>
      </c>
      <c r="AY306" s="187" t="s">
        <v>176</v>
      </c>
      <c r="BK306" s="189">
        <f>SUM(BK307:BK309)</f>
        <v>0</v>
      </c>
    </row>
    <row r="307" spans="2:65" s="1" customFormat="1" ht="22.5" customHeight="1">
      <c r="B307" s="40"/>
      <c r="C307" s="193" t="s">
        <v>592</v>
      </c>
      <c r="D307" s="193" t="s">
        <v>178</v>
      </c>
      <c r="E307" s="194" t="s">
        <v>593</v>
      </c>
      <c r="F307" s="195" t="s">
        <v>594</v>
      </c>
      <c r="G307" s="196" t="s">
        <v>341</v>
      </c>
      <c r="H307" s="197">
        <v>2</v>
      </c>
      <c r="I307" s="198"/>
      <c r="J307" s="199">
        <f>ROUND(I307*H307,2)</f>
        <v>0</v>
      </c>
      <c r="K307" s="195" t="s">
        <v>182</v>
      </c>
      <c r="L307" s="60"/>
      <c r="M307" s="200" t="s">
        <v>37</v>
      </c>
      <c r="N307" s="201" t="s">
        <v>52</v>
      </c>
      <c r="O307" s="41"/>
      <c r="P307" s="202">
        <f>O307*H307</f>
        <v>0</v>
      </c>
      <c r="Q307" s="202">
        <v>1.7255999999999999E-4</v>
      </c>
      <c r="R307" s="202">
        <f>Q307*H307</f>
        <v>3.4511999999999998E-4</v>
      </c>
      <c r="S307" s="202">
        <v>0.35625000000000001</v>
      </c>
      <c r="T307" s="203">
        <f>S307*H307</f>
        <v>0.71250000000000002</v>
      </c>
      <c r="AR307" s="22" t="s">
        <v>276</v>
      </c>
      <c r="AT307" s="22" t="s">
        <v>178</v>
      </c>
      <c r="AU307" s="22" t="s">
        <v>91</v>
      </c>
      <c r="AY307" s="22" t="s">
        <v>176</v>
      </c>
      <c r="BE307" s="204">
        <f>IF(N307="základní",J307,0)</f>
        <v>0</v>
      </c>
      <c r="BF307" s="204">
        <f>IF(N307="snížená",J307,0)</f>
        <v>0</v>
      </c>
      <c r="BG307" s="204">
        <f>IF(N307="zákl. přenesená",J307,0)</f>
        <v>0</v>
      </c>
      <c r="BH307" s="204">
        <f>IF(N307="sníž. přenesená",J307,0)</f>
        <v>0</v>
      </c>
      <c r="BI307" s="204">
        <f>IF(N307="nulová",J307,0)</f>
        <v>0</v>
      </c>
      <c r="BJ307" s="22" t="s">
        <v>89</v>
      </c>
      <c r="BK307" s="204">
        <f>ROUND(I307*H307,2)</f>
        <v>0</v>
      </c>
      <c r="BL307" s="22" t="s">
        <v>276</v>
      </c>
      <c r="BM307" s="22" t="s">
        <v>595</v>
      </c>
    </row>
    <row r="308" spans="2:65" s="1" customFormat="1" ht="31.5" customHeight="1">
      <c r="B308" s="40"/>
      <c r="C308" s="193" t="s">
        <v>596</v>
      </c>
      <c r="D308" s="193" t="s">
        <v>178</v>
      </c>
      <c r="E308" s="194" t="s">
        <v>597</v>
      </c>
      <c r="F308" s="195" t="s">
        <v>598</v>
      </c>
      <c r="G308" s="196" t="s">
        <v>198</v>
      </c>
      <c r="H308" s="197">
        <v>1E-3</v>
      </c>
      <c r="I308" s="198"/>
      <c r="J308" s="199">
        <f>ROUND(I308*H308,2)</f>
        <v>0</v>
      </c>
      <c r="K308" s="195" t="s">
        <v>182</v>
      </c>
      <c r="L308" s="60"/>
      <c r="M308" s="200" t="s">
        <v>37</v>
      </c>
      <c r="N308" s="201" t="s">
        <v>52</v>
      </c>
      <c r="O308" s="41"/>
      <c r="P308" s="202">
        <f>O308*H308</f>
        <v>0</v>
      </c>
      <c r="Q308" s="202">
        <v>0</v>
      </c>
      <c r="R308" s="202">
        <f>Q308*H308</f>
        <v>0</v>
      </c>
      <c r="S308" s="202">
        <v>0</v>
      </c>
      <c r="T308" s="203">
        <f>S308*H308</f>
        <v>0</v>
      </c>
      <c r="AR308" s="22" t="s">
        <v>276</v>
      </c>
      <c r="AT308" s="22" t="s">
        <v>178</v>
      </c>
      <c r="AU308" s="22" t="s">
        <v>91</v>
      </c>
      <c r="AY308" s="22" t="s">
        <v>176</v>
      </c>
      <c r="BE308" s="204">
        <f>IF(N308="základní",J308,0)</f>
        <v>0</v>
      </c>
      <c r="BF308" s="204">
        <f>IF(N308="snížená",J308,0)</f>
        <v>0</v>
      </c>
      <c r="BG308" s="204">
        <f>IF(N308="zákl. přenesená",J308,0)</f>
        <v>0</v>
      </c>
      <c r="BH308" s="204">
        <f>IF(N308="sníž. přenesená",J308,0)</f>
        <v>0</v>
      </c>
      <c r="BI308" s="204">
        <f>IF(N308="nulová",J308,0)</f>
        <v>0</v>
      </c>
      <c r="BJ308" s="22" t="s">
        <v>89</v>
      </c>
      <c r="BK308" s="204">
        <f>ROUND(I308*H308,2)</f>
        <v>0</v>
      </c>
      <c r="BL308" s="22" t="s">
        <v>276</v>
      </c>
      <c r="BM308" s="22" t="s">
        <v>599</v>
      </c>
    </row>
    <row r="309" spans="2:65" s="1" customFormat="1" ht="121.5">
      <c r="B309" s="40"/>
      <c r="C309" s="62"/>
      <c r="D309" s="205" t="s">
        <v>185</v>
      </c>
      <c r="E309" s="62"/>
      <c r="F309" s="206" t="s">
        <v>459</v>
      </c>
      <c r="G309" s="62"/>
      <c r="H309" s="62"/>
      <c r="I309" s="163"/>
      <c r="J309" s="62"/>
      <c r="K309" s="62"/>
      <c r="L309" s="60"/>
      <c r="M309" s="207"/>
      <c r="N309" s="41"/>
      <c r="O309" s="41"/>
      <c r="P309" s="41"/>
      <c r="Q309" s="41"/>
      <c r="R309" s="41"/>
      <c r="S309" s="41"/>
      <c r="T309" s="77"/>
      <c r="AT309" s="22" t="s">
        <v>185</v>
      </c>
      <c r="AU309" s="22" t="s">
        <v>91</v>
      </c>
    </row>
    <row r="310" spans="2:65" s="10" customFormat="1" ht="29.85" customHeight="1">
      <c r="B310" s="176"/>
      <c r="C310" s="177"/>
      <c r="D310" s="190" t="s">
        <v>80</v>
      </c>
      <c r="E310" s="191" t="s">
        <v>600</v>
      </c>
      <c r="F310" s="191" t="s">
        <v>601</v>
      </c>
      <c r="G310" s="177"/>
      <c r="H310" s="177"/>
      <c r="I310" s="180"/>
      <c r="J310" s="192">
        <f>BK310</f>
        <v>0</v>
      </c>
      <c r="K310" s="177"/>
      <c r="L310" s="182"/>
      <c r="M310" s="183"/>
      <c r="N310" s="184"/>
      <c r="O310" s="184"/>
      <c r="P310" s="185">
        <f>SUM(P311:P313)</f>
        <v>0</v>
      </c>
      <c r="Q310" s="184"/>
      <c r="R310" s="185">
        <f>SUM(R311:R313)</f>
        <v>0</v>
      </c>
      <c r="S310" s="184"/>
      <c r="T310" s="186">
        <f>SUM(T311:T313)</f>
        <v>1.9156599999999999</v>
      </c>
      <c r="AR310" s="187" t="s">
        <v>91</v>
      </c>
      <c r="AT310" s="188" t="s">
        <v>80</v>
      </c>
      <c r="AU310" s="188" t="s">
        <v>89</v>
      </c>
      <c r="AY310" s="187" t="s">
        <v>176</v>
      </c>
      <c r="BK310" s="189">
        <f>SUM(BK311:BK313)</f>
        <v>0</v>
      </c>
    </row>
    <row r="311" spans="2:65" s="1" customFormat="1" ht="22.5" customHeight="1">
      <c r="B311" s="40"/>
      <c r="C311" s="193" t="s">
        <v>602</v>
      </c>
      <c r="D311" s="193" t="s">
        <v>178</v>
      </c>
      <c r="E311" s="194" t="s">
        <v>603</v>
      </c>
      <c r="F311" s="195" t="s">
        <v>604</v>
      </c>
      <c r="G311" s="196" t="s">
        <v>295</v>
      </c>
      <c r="H311" s="197">
        <v>15</v>
      </c>
      <c r="I311" s="198"/>
      <c r="J311" s="199">
        <f>ROUND(I311*H311,2)</f>
        <v>0</v>
      </c>
      <c r="K311" s="195" t="s">
        <v>182</v>
      </c>
      <c r="L311" s="60"/>
      <c r="M311" s="200" t="s">
        <v>37</v>
      </c>
      <c r="N311" s="201" t="s">
        <v>52</v>
      </c>
      <c r="O311" s="41"/>
      <c r="P311" s="202">
        <f>O311*H311</f>
        <v>0</v>
      </c>
      <c r="Q311" s="202">
        <v>0</v>
      </c>
      <c r="R311" s="202">
        <f>Q311*H311</f>
        <v>0</v>
      </c>
      <c r="S311" s="202">
        <v>9.3579999999999997E-2</v>
      </c>
      <c r="T311" s="203">
        <f>S311*H311</f>
        <v>1.4036999999999999</v>
      </c>
      <c r="AR311" s="22" t="s">
        <v>276</v>
      </c>
      <c r="AT311" s="22" t="s">
        <v>178</v>
      </c>
      <c r="AU311" s="22" t="s">
        <v>91</v>
      </c>
      <c r="AY311" s="22" t="s">
        <v>176</v>
      </c>
      <c r="BE311" s="204">
        <f>IF(N311="základní",J311,0)</f>
        <v>0</v>
      </c>
      <c r="BF311" s="204">
        <f>IF(N311="snížená",J311,0)</f>
        <v>0</v>
      </c>
      <c r="BG311" s="204">
        <f>IF(N311="zákl. přenesená",J311,0)</f>
        <v>0</v>
      </c>
      <c r="BH311" s="204">
        <f>IF(N311="sníž. přenesená",J311,0)</f>
        <v>0</v>
      </c>
      <c r="BI311" s="204">
        <f>IF(N311="nulová",J311,0)</f>
        <v>0</v>
      </c>
      <c r="BJ311" s="22" t="s">
        <v>89</v>
      </c>
      <c r="BK311" s="204">
        <f>ROUND(I311*H311,2)</f>
        <v>0</v>
      </c>
      <c r="BL311" s="22" t="s">
        <v>276</v>
      </c>
      <c r="BM311" s="22" t="s">
        <v>605</v>
      </c>
    </row>
    <row r="312" spans="2:65" s="1" customFormat="1" ht="54">
      <c r="B312" s="40"/>
      <c r="C312" s="62"/>
      <c r="D312" s="210" t="s">
        <v>185</v>
      </c>
      <c r="E312" s="62"/>
      <c r="F312" s="233" t="s">
        <v>606</v>
      </c>
      <c r="G312" s="62"/>
      <c r="H312" s="62"/>
      <c r="I312" s="163"/>
      <c r="J312" s="62"/>
      <c r="K312" s="62"/>
      <c r="L312" s="60"/>
      <c r="M312" s="207"/>
      <c r="N312" s="41"/>
      <c r="O312" s="41"/>
      <c r="P312" s="41"/>
      <c r="Q312" s="41"/>
      <c r="R312" s="41"/>
      <c r="S312" s="41"/>
      <c r="T312" s="77"/>
      <c r="AT312" s="22" t="s">
        <v>185</v>
      </c>
      <c r="AU312" s="22" t="s">
        <v>91</v>
      </c>
    </row>
    <row r="313" spans="2:65" s="1" customFormat="1" ht="22.5" customHeight="1">
      <c r="B313" s="40"/>
      <c r="C313" s="193" t="s">
        <v>607</v>
      </c>
      <c r="D313" s="193" t="s">
        <v>178</v>
      </c>
      <c r="E313" s="194" t="s">
        <v>608</v>
      </c>
      <c r="F313" s="195" t="s">
        <v>609</v>
      </c>
      <c r="G313" s="196" t="s">
        <v>341</v>
      </c>
      <c r="H313" s="197">
        <v>1</v>
      </c>
      <c r="I313" s="198"/>
      <c r="J313" s="199">
        <f>ROUND(I313*H313,2)</f>
        <v>0</v>
      </c>
      <c r="K313" s="195" t="s">
        <v>182</v>
      </c>
      <c r="L313" s="60"/>
      <c r="M313" s="200" t="s">
        <v>37</v>
      </c>
      <c r="N313" s="201" t="s">
        <v>52</v>
      </c>
      <c r="O313" s="41"/>
      <c r="P313" s="202">
        <f>O313*H313</f>
        <v>0</v>
      </c>
      <c r="Q313" s="202">
        <v>0</v>
      </c>
      <c r="R313" s="202">
        <f>Q313*H313</f>
        <v>0</v>
      </c>
      <c r="S313" s="202">
        <v>0.51195999999999997</v>
      </c>
      <c r="T313" s="203">
        <f>S313*H313</f>
        <v>0.51195999999999997</v>
      </c>
      <c r="AR313" s="22" t="s">
        <v>276</v>
      </c>
      <c r="AT313" s="22" t="s">
        <v>178</v>
      </c>
      <c r="AU313" s="22" t="s">
        <v>91</v>
      </c>
      <c r="AY313" s="22" t="s">
        <v>176</v>
      </c>
      <c r="BE313" s="204">
        <f>IF(N313="základní",J313,0)</f>
        <v>0</v>
      </c>
      <c r="BF313" s="204">
        <f>IF(N313="snížená",J313,0)</f>
        <v>0</v>
      </c>
      <c r="BG313" s="204">
        <f>IF(N313="zákl. přenesená",J313,0)</f>
        <v>0</v>
      </c>
      <c r="BH313" s="204">
        <f>IF(N313="sníž. přenesená",J313,0)</f>
        <v>0</v>
      </c>
      <c r="BI313" s="204">
        <f>IF(N313="nulová",J313,0)</f>
        <v>0</v>
      </c>
      <c r="BJ313" s="22" t="s">
        <v>89</v>
      </c>
      <c r="BK313" s="204">
        <f>ROUND(I313*H313,2)</f>
        <v>0</v>
      </c>
      <c r="BL313" s="22" t="s">
        <v>276</v>
      </c>
      <c r="BM313" s="22" t="s">
        <v>610</v>
      </c>
    </row>
    <row r="314" spans="2:65" s="10" customFormat="1" ht="29.85" customHeight="1">
      <c r="B314" s="176"/>
      <c r="C314" s="177"/>
      <c r="D314" s="190" t="s">
        <v>80</v>
      </c>
      <c r="E314" s="191" t="s">
        <v>611</v>
      </c>
      <c r="F314" s="191" t="s">
        <v>612</v>
      </c>
      <c r="G314" s="177"/>
      <c r="H314" s="177"/>
      <c r="I314" s="180"/>
      <c r="J314" s="192">
        <f>BK314</f>
        <v>0</v>
      </c>
      <c r="K314" s="177"/>
      <c r="L314" s="182"/>
      <c r="M314" s="183"/>
      <c r="N314" s="184"/>
      <c r="O314" s="184"/>
      <c r="P314" s="185">
        <f>SUM(P315:P318)</f>
        <v>0</v>
      </c>
      <c r="Q314" s="184"/>
      <c r="R314" s="185">
        <f>SUM(R315:R318)</f>
        <v>7.4879999999999999E-3</v>
      </c>
      <c r="S314" s="184"/>
      <c r="T314" s="186">
        <f>SUM(T315:T318)</f>
        <v>0.68111999999999995</v>
      </c>
      <c r="AR314" s="187" t="s">
        <v>91</v>
      </c>
      <c r="AT314" s="188" t="s">
        <v>80</v>
      </c>
      <c r="AU314" s="188" t="s">
        <v>89</v>
      </c>
      <c r="AY314" s="187" t="s">
        <v>176</v>
      </c>
      <c r="BK314" s="189">
        <f>SUM(BK315:BK318)</f>
        <v>0</v>
      </c>
    </row>
    <row r="315" spans="2:65" s="1" customFormat="1" ht="22.5" customHeight="1">
      <c r="B315" s="40"/>
      <c r="C315" s="193" t="s">
        <v>613</v>
      </c>
      <c r="D315" s="193" t="s">
        <v>178</v>
      </c>
      <c r="E315" s="194" t="s">
        <v>614</v>
      </c>
      <c r="F315" s="195" t="s">
        <v>615</v>
      </c>
      <c r="G315" s="196" t="s">
        <v>295</v>
      </c>
      <c r="H315" s="197">
        <v>144</v>
      </c>
      <c r="I315" s="198"/>
      <c r="J315" s="199">
        <f>ROUND(I315*H315,2)</f>
        <v>0</v>
      </c>
      <c r="K315" s="195" t="s">
        <v>182</v>
      </c>
      <c r="L315" s="60"/>
      <c r="M315" s="200" t="s">
        <v>37</v>
      </c>
      <c r="N315" s="201" t="s">
        <v>52</v>
      </c>
      <c r="O315" s="41"/>
      <c r="P315" s="202">
        <f>O315*H315</f>
        <v>0</v>
      </c>
      <c r="Q315" s="202">
        <v>5.1999999999999997E-5</v>
      </c>
      <c r="R315" s="202">
        <f>Q315*H315</f>
        <v>7.4879999999999999E-3</v>
      </c>
      <c r="S315" s="202">
        <v>4.7299999999999998E-3</v>
      </c>
      <c r="T315" s="203">
        <f>S315*H315</f>
        <v>0.68111999999999995</v>
      </c>
      <c r="AR315" s="22" t="s">
        <v>276</v>
      </c>
      <c r="AT315" s="22" t="s">
        <v>178</v>
      </c>
      <c r="AU315" s="22" t="s">
        <v>91</v>
      </c>
      <c r="AY315" s="22" t="s">
        <v>176</v>
      </c>
      <c r="BE315" s="204">
        <f>IF(N315="základní",J315,0)</f>
        <v>0</v>
      </c>
      <c r="BF315" s="204">
        <f>IF(N315="snížená",J315,0)</f>
        <v>0</v>
      </c>
      <c r="BG315" s="204">
        <f>IF(N315="zákl. přenesená",J315,0)</f>
        <v>0</v>
      </c>
      <c r="BH315" s="204">
        <f>IF(N315="sníž. přenesená",J315,0)</f>
        <v>0</v>
      </c>
      <c r="BI315" s="204">
        <f>IF(N315="nulová",J315,0)</f>
        <v>0</v>
      </c>
      <c r="BJ315" s="22" t="s">
        <v>89</v>
      </c>
      <c r="BK315" s="204">
        <f>ROUND(I315*H315,2)</f>
        <v>0</v>
      </c>
      <c r="BL315" s="22" t="s">
        <v>276</v>
      </c>
      <c r="BM315" s="22" t="s">
        <v>616</v>
      </c>
    </row>
    <row r="316" spans="2:65" s="11" customFormat="1">
      <c r="B316" s="208"/>
      <c r="C316" s="209"/>
      <c r="D316" s="210" t="s">
        <v>187</v>
      </c>
      <c r="E316" s="211" t="s">
        <v>37</v>
      </c>
      <c r="F316" s="212" t="s">
        <v>617</v>
      </c>
      <c r="G316" s="209"/>
      <c r="H316" s="213">
        <v>144</v>
      </c>
      <c r="I316" s="214"/>
      <c r="J316" s="209"/>
      <c r="K316" s="209"/>
      <c r="L316" s="215"/>
      <c r="M316" s="216"/>
      <c r="N316" s="217"/>
      <c r="O316" s="217"/>
      <c r="P316" s="217"/>
      <c r="Q316" s="217"/>
      <c r="R316" s="217"/>
      <c r="S316" s="217"/>
      <c r="T316" s="218"/>
      <c r="AT316" s="219" t="s">
        <v>187</v>
      </c>
      <c r="AU316" s="219" t="s">
        <v>91</v>
      </c>
      <c r="AV316" s="11" t="s">
        <v>91</v>
      </c>
      <c r="AW316" s="11" t="s">
        <v>44</v>
      </c>
      <c r="AX316" s="11" t="s">
        <v>81</v>
      </c>
      <c r="AY316" s="219" t="s">
        <v>176</v>
      </c>
    </row>
    <row r="317" spans="2:65" s="1" customFormat="1" ht="31.5" customHeight="1">
      <c r="B317" s="40"/>
      <c r="C317" s="193" t="s">
        <v>618</v>
      </c>
      <c r="D317" s="193" t="s">
        <v>178</v>
      </c>
      <c r="E317" s="194" t="s">
        <v>619</v>
      </c>
      <c r="F317" s="195" t="s">
        <v>620</v>
      </c>
      <c r="G317" s="196" t="s">
        <v>198</v>
      </c>
      <c r="H317" s="197">
        <v>7.0000000000000001E-3</v>
      </c>
      <c r="I317" s="198"/>
      <c r="J317" s="199">
        <f>ROUND(I317*H317,2)</f>
        <v>0</v>
      </c>
      <c r="K317" s="195" t="s">
        <v>182</v>
      </c>
      <c r="L317" s="60"/>
      <c r="M317" s="200" t="s">
        <v>37</v>
      </c>
      <c r="N317" s="201" t="s">
        <v>52</v>
      </c>
      <c r="O317" s="41"/>
      <c r="P317" s="202">
        <f>O317*H317</f>
        <v>0</v>
      </c>
      <c r="Q317" s="202">
        <v>0</v>
      </c>
      <c r="R317" s="202">
        <f>Q317*H317</f>
        <v>0</v>
      </c>
      <c r="S317" s="202">
        <v>0</v>
      </c>
      <c r="T317" s="203">
        <f>S317*H317</f>
        <v>0</v>
      </c>
      <c r="AR317" s="22" t="s">
        <v>276</v>
      </c>
      <c r="AT317" s="22" t="s">
        <v>178</v>
      </c>
      <c r="AU317" s="22" t="s">
        <v>91</v>
      </c>
      <c r="AY317" s="22" t="s">
        <v>176</v>
      </c>
      <c r="BE317" s="204">
        <f>IF(N317="základní",J317,0)</f>
        <v>0</v>
      </c>
      <c r="BF317" s="204">
        <f>IF(N317="snížená",J317,0)</f>
        <v>0</v>
      </c>
      <c r="BG317" s="204">
        <f>IF(N317="zákl. přenesená",J317,0)</f>
        <v>0</v>
      </c>
      <c r="BH317" s="204">
        <f>IF(N317="sníž. přenesená",J317,0)</f>
        <v>0</v>
      </c>
      <c r="BI317" s="204">
        <f>IF(N317="nulová",J317,0)</f>
        <v>0</v>
      </c>
      <c r="BJ317" s="22" t="s">
        <v>89</v>
      </c>
      <c r="BK317" s="204">
        <f>ROUND(I317*H317,2)</f>
        <v>0</v>
      </c>
      <c r="BL317" s="22" t="s">
        <v>276</v>
      </c>
      <c r="BM317" s="22" t="s">
        <v>621</v>
      </c>
    </row>
    <row r="318" spans="2:65" s="1" customFormat="1" ht="121.5">
      <c r="B318" s="40"/>
      <c r="C318" s="62"/>
      <c r="D318" s="205" t="s">
        <v>185</v>
      </c>
      <c r="E318" s="62"/>
      <c r="F318" s="206" t="s">
        <v>622</v>
      </c>
      <c r="G318" s="62"/>
      <c r="H318" s="62"/>
      <c r="I318" s="163"/>
      <c r="J318" s="62"/>
      <c r="K318" s="62"/>
      <c r="L318" s="60"/>
      <c r="M318" s="207"/>
      <c r="N318" s="41"/>
      <c r="O318" s="41"/>
      <c r="P318" s="41"/>
      <c r="Q318" s="41"/>
      <c r="R318" s="41"/>
      <c r="S318" s="41"/>
      <c r="T318" s="77"/>
      <c r="AT318" s="22" t="s">
        <v>185</v>
      </c>
      <c r="AU318" s="22" t="s">
        <v>91</v>
      </c>
    </row>
    <row r="319" spans="2:65" s="10" customFormat="1" ht="29.85" customHeight="1">
      <c r="B319" s="176"/>
      <c r="C319" s="177"/>
      <c r="D319" s="190" t="s">
        <v>80</v>
      </c>
      <c r="E319" s="191" t="s">
        <v>623</v>
      </c>
      <c r="F319" s="191" t="s">
        <v>624</v>
      </c>
      <c r="G319" s="177"/>
      <c r="H319" s="177"/>
      <c r="I319" s="180"/>
      <c r="J319" s="192">
        <f>BK319</f>
        <v>0</v>
      </c>
      <c r="K319" s="177"/>
      <c r="L319" s="182"/>
      <c r="M319" s="183"/>
      <c r="N319" s="184"/>
      <c r="O319" s="184"/>
      <c r="P319" s="185">
        <f>SUM(P320:P321)</f>
        <v>0</v>
      </c>
      <c r="Q319" s="184"/>
      <c r="R319" s="185">
        <f>SUM(R320:R321)</f>
        <v>0</v>
      </c>
      <c r="S319" s="184"/>
      <c r="T319" s="186">
        <f>SUM(T320:T321)</f>
        <v>1.5422400000000001</v>
      </c>
      <c r="AR319" s="187" t="s">
        <v>91</v>
      </c>
      <c r="AT319" s="188" t="s">
        <v>80</v>
      </c>
      <c r="AU319" s="188" t="s">
        <v>89</v>
      </c>
      <c r="AY319" s="187" t="s">
        <v>176</v>
      </c>
      <c r="BK319" s="189">
        <f>SUM(BK320:BK321)</f>
        <v>0</v>
      </c>
    </row>
    <row r="320" spans="2:65" s="1" customFormat="1" ht="22.5" customHeight="1">
      <c r="B320" s="40"/>
      <c r="C320" s="193" t="s">
        <v>625</v>
      </c>
      <c r="D320" s="193" t="s">
        <v>178</v>
      </c>
      <c r="E320" s="194" t="s">
        <v>626</v>
      </c>
      <c r="F320" s="195" t="s">
        <v>627</v>
      </c>
      <c r="G320" s="196" t="s">
        <v>223</v>
      </c>
      <c r="H320" s="197">
        <v>64.8</v>
      </c>
      <c r="I320" s="198"/>
      <c r="J320" s="199">
        <f>ROUND(I320*H320,2)</f>
        <v>0</v>
      </c>
      <c r="K320" s="195" t="s">
        <v>182</v>
      </c>
      <c r="L320" s="60"/>
      <c r="M320" s="200" t="s">
        <v>37</v>
      </c>
      <c r="N320" s="201" t="s">
        <v>52</v>
      </c>
      <c r="O320" s="41"/>
      <c r="P320" s="202">
        <f>O320*H320</f>
        <v>0</v>
      </c>
      <c r="Q320" s="202">
        <v>0</v>
      </c>
      <c r="R320" s="202">
        <f>Q320*H320</f>
        <v>0</v>
      </c>
      <c r="S320" s="202">
        <v>2.3800000000000002E-2</v>
      </c>
      <c r="T320" s="203">
        <f>S320*H320</f>
        <v>1.5422400000000001</v>
      </c>
      <c r="AR320" s="22" t="s">
        <v>276</v>
      </c>
      <c r="AT320" s="22" t="s">
        <v>178</v>
      </c>
      <c r="AU320" s="22" t="s">
        <v>91</v>
      </c>
      <c r="AY320" s="22" t="s">
        <v>176</v>
      </c>
      <c r="BE320" s="204">
        <f>IF(N320="základní",J320,0)</f>
        <v>0</v>
      </c>
      <c r="BF320" s="204">
        <f>IF(N320="snížená",J320,0)</f>
        <v>0</v>
      </c>
      <c r="BG320" s="204">
        <f>IF(N320="zákl. přenesená",J320,0)</f>
        <v>0</v>
      </c>
      <c r="BH320" s="204">
        <f>IF(N320="sníž. přenesená",J320,0)</f>
        <v>0</v>
      </c>
      <c r="BI320" s="204">
        <f>IF(N320="nulová",J320,0)</f>
        <v>0</v>
      </c>
      <c r="BJ320" s="22" t="s">
        <v>89</v>
      </c>
      <c r="BK320" s="204">
        <f>ROUND(I320*H320,2)</f>
        <v>0</v>
      </c>
      <c r="BL320" s="22" t="s">
        <v>276</v>
      </c>
      <c r="BM320" s="22" t="s">
        <v>628</v>
      </c>
    </row>
    <row r="321" spans="2:65" s="11" customFormat="1">
      <c r="B321" s="208"/>
      <c r="C321" s="209"/>
      <c r="D321" s="205" t="s">
        <v>187</v>
      </c>
      <c r="E321" s="230" t="s">
        <v>37</v>
      </c>
      <c r="F321" s="231" t="s">
        <v>629</v>
      </c>
      <c r="G321" s="209"/>
      <c r="H321" s="232">
        <v>64.8</v>
      </c>
      <c r="I321" s="214"/>
      <c r="J321" s="209"/>
      <c r="K321" s="209"/>
      <c r="L321" s="215"/>
      <c r="M321" s="216"/>
      <c r="N321" s="217"/>
      <c r="O321" s="217"/>
      <c r="P321" s="217"/>
      <c r="Q321" s="217"/>
      <c r="R321" s="217"/>
      <c r="S321" s="217"/>
      <c r="T321" s="218"/>
      <c r="AT321" s="219" t="s">
        <v>187</v>
      </c>
      <c r="AU321" s="219" t="s">
        <v>91</v>
      </c>
      <c r="AV321" s="11" t="s">
        <v>91</v>
      </c>
      <c r="AW321" s="11" t="s">
        <v>44</v>
      </c>
      <c r="AX321" s="11" t="s">
        <v>81</v>
      </c>
      <c r="AY321" s="219" t="s">
        <v>176</v>
      </c>
    </row>
    <row r="322" spans="2:65" s="10" customFormat="1" ht="29.85" customHeight="1">
      <c r="B322" s="176"/>
      <c r="C322" s="177"/>
      <c r="D322" s="190" t="s">
        <v>80</v>
      </c>
      <c r="E322" s="191" t="s">
        <v>630</v>
      </c>
      <c r="F322" s="191" t="s">
        <v>631</v>
      </c>
      <c r="G322" s="177"/>
      <c r="H322" s="177"/>
      <c r="I322" s="180"/>
      <c r="J322" s="192">
        <f>BK322</f>
        <v>0</v>
      </c>
      <c r="K322" s="177"/>
      <c r="L322" s="182"/>
      <c r="M322" s="183"/>
      <c r="N322" s="184"/>
      <c r="O322" s="184"/>
      <c r="P322" s="185">
        <f>SUM(P323:P334)</f>
        <v>0</v>
      </c>
      <c r="Q322" s="184"/>
      <c r="R322" s="185">
        <f>SUM(R323:R334)</f>
        <v>0</v>
      </c>
      <c r="S322" s="184"/>
      <c r="T322" s="186">
        <f>SUM(T323:T334)</f>
        <v>12.42820075</v>
      </c>
      <c r="AR322" s="187" t="s">
        <v>91</v>
      </c>
      <c r="AT322" s="188" t="s">
        <v>80</v>
      </c>
      <c r="AU322" s="188" t="s">
        <v>89</v>
      </c>
      <c r="AY322" s="187" t="s">
        <v>176</v>
      </c>
      <c r="BK322" s="189">
        <f>SUM(BK323:BK334)</f>
        <v>0</v>
      </c>
    </row>
    <row r="323" spans="2:65" s="1" customFormat="1" ht="31.5" customHeight="1">
      <c r="B323" s="40"/>
      <c r="C323" s="193" t="s">
        <v>632</v>
      </c>
      <c r="D323" s="193" t="s">
        <v>178</v>
      </c>
      <c r="E323" s="194" t="s">
        <v>633</v>
      </c>
      <c r="F323" s="195" t="s">
        <v>634</v>
      </c>
      <c r="G323" s="196" t="s">
        <v>223</v>
      </c>
      <c r="H323" s="197">
        <v>387.16899999999998</v>
      </c>
      <c r="I323" s="198"/>
      <c r="J323" s="199">
        <f>ROUND(I323*H323,2)</f>
        <v>0</v>
      </c>
      <c r="K323" s="195" t="s">
        <v>182</v>
      </c>
      <c r="L323" s="60"/>
      <c r="M323" s="200" t="s">
        <v>37</v>
      </c>
      <c r="N323" s="201" t="s">
        <v>52</v>
      </c>
      <c r="O323" s="41"/>
      <c r="P323" s="202">
        <f>O323*H323</f>
        <v>0</v>
      </c>
      <c r="Q323" s="202">
        <v>0</v>
      </c>
      <c r="R323" s="202">
        <f>Q323*H323</f>
        <v>0</v>
      </c>
      <c r="S323" s="202">
        <v>3.175E-2</v>
      </c>
      <c r="T323" s="203">
        <f>S323*H323</f>
        <v>12.29261575</v>
      </c>
      <c r="AR323" s="22" t="s">
        <v>276</v>
      </c>
      <c r="AT323" s="22" t="s">
        <v>178</v>
      </c>
      <c r="AU323" s="22" t="s">
        <v>91</v>
      </c>
      <c r="AY323" s="22" t="s">
        <v>176</v>
      </c>
      <c r="BE323" s="204">
        <f>IF(N323="základní",J323,0)</f>
        <v>0</v>
      </c>
      <c r="BF323" s="204">
        <f>IF(N323="snížená",J323,0)</f>
        <v>0</v>
      </c>
      <c r="BG323" s="204">
        <f>IF(N323="zákl. přenesená",J323,0)</f>
        <v>0</v>
      </c>
      <c r="BH323" s="204">
        <f>IF(N323="sníž. přenesená",J323,0)</f>
        <v>0</v>
      </c>
      <c r="BI323" s="204">
        <f>IF(N323="nulová",J323,0)</f>
        <v>0</v>
      </c>
      <c r="BJ323" s="22" t="s">
        <v>89</v>
      </c>
      <c r="BK323" s="204">
        <f>ROUND(I323*H323,2)</f>
        <v>0</v>
      </c>
      <c r="BL323" s="22" t="s">
        <v>276</v>
      </c>
      <c r="BM323" s="22" t="s">
        <v>635</v>
      </c>
    </row>
    <row r="324" spans="2:65" s="1" customFormat="1" ht="54">
      <c r="B324" s="40"/>
      <c r="C324" s="62"/>
      <c r="D324" s="205" t="s">
        <v>185</v>
      </c>
      <c r="E324" s="62"/>
      <c r="F324" s="206" t="s">
        <v>636</v>
      </c>
      <c r="G324" s="62"/>
      <c r="H324" s="62"/>
      <c r="I324" s="163"/>
      <c r="J324" s="62"/>
      <c r="K324" s="62"/>
      <c r="L324" s="60"/>
      <c r="M324" s="207"/>
      <c r="N324" s="41"/>
      <c r="O324" s="41"/>
      <c r="P324" s="41"/>
      <c r="Q324" s="41"/>
      <c r="R324" s="41"/>
      <c r="S324" s="41"/>
      <c r="T324" s="77"/>
      <c r="AT324" s="22" t="s">
        <v>185</v>
      </c>
      <c r="AU324" s="22" t="s">
        <v>91</v>
      </c>
    </row>
    <row r="325" spans="2:65" s="11" customFormat="1" ht="27">
      <c r="B325" s="208"/>
      <c r="C325" s="209"/>
      <c r="D325" s="205" t="s">
        <v>187</v>
      </c>
      <c r="E325" s="230" t="s">
        <v>37</v>
      </c>
      <c r="F325" s="231" t="s">
        <v>637</v>
      </c>
      <c r="G325" s="209"/>
      <c r="H325" s="232">
        <v>202.29</v>
      </c>
      <c r="I325" s="214"/>
      <c r="J325" s="209"/>
      <c r="K325" s="209"/>
      <c r="L325" s="215"/>
      <c r="M325" s="216"/>
      <c r="N325" s="217"/>
      <c r="O325" s="217"/>
      <c r="P325" s="217"/>
      <c r="Q325" s="217"/>
      <c r="R325" s="217"/>
      <c r="S325" s="217"/>
      <c r="T325" s="218"/>
      <c r="AT325" s="219" t="s">
        <v>187</v>
      </c>
      <c r="AU325" s="219" t="s">
        <v>91</v>
      </c>
      <c r="AV325" s="11" t="s">
        <v>91</v>
      </c>
      <c r="AW325" s="11" t="s">
        <v>44</v>
      </c>
      <c r="AX325" s="11" t="s">
        <v>81</v>
      </c>
      <c r="AY325" s="219" t="s">
        <v>176</v>
      </c>
    </row>
    <row r="326" spans="2:65" s="11" customFormat="1">
      <c r="B326" s="208"/>
      <c r="C326" s="209"/>
      <c r="D326" s="205" t="s">
        <v>187</v>
      </c>
      <c r="E326" s="230" t="s">
        <v>37</v>
      </c>
      <c r="F326" s="231" t="s">
        <v>638</v>
      </c>
      <c r="G326" s="209"/>
      <c r="H326" s="232">
        <v>-31.395</v>
      </c>
      <c r="I326" s="214"/>
      <c r="J326" s="209"/>
      <c r="K326" s="209"/>
      <c r="L326" s="215"/>
      <c r="M326" s="216"/>
      <c r="N326" s="217"/>
      <c r="O326" s="217"/>
      <c r="P326" s="217"/>
      <c r="Q326" s="217"/>
      <c r="R326" s="217"/>
      <c r="S326" s="217"/>
      <c r="T326" s="218"/>
      <c r="AT326" s="219" t="s">
        <v>187</v>
      </c>
      <c r="AU326" s="219" t="s">
        <v>91</v>
      </c>
      <c r="AV326" s="11" t="s">
        <v>91</v>
      </c>
      <c r="AW326" s="11" t="s">
        <v>44</v>
      </c>
      <c r="AX326" s="11" t="s">
        <v>81</v>
      </c>
      <c r="AY326" s="219" t="s">
        <v>176</v>
      </c>
    </row>
    <row r="327" spans="2:65" s="11" customFormat="1">
      <c r="B327" s="208"/>
      <c r="C327" s="209"/>
      <c r="D327" s="205" t="s">
        <v>187</v>
      </c>
      <c r="E327" s="230" t="s">
        <v>37</v>
      </c>
      <c r="F327" s="231" t="s">
        <v>639</v>
      </c>
      <c r="G327" s="209"/>
      <c r="H327" s="232">
        <v>4.7039999999999997</v>
      </c>
      <c r="I327" s="214"/>
      <c r="J327" s="209"/>
      <c r="K327" s="209"/>
      <c r="L327" s="215"/>
      <c r="M327" s="216"/>
      <c r="N327" s="217"/>
      <c r="O327" s="217"/>
      <c r="P327" s="217"/>
      <c r="Q327" s="217"/>
      <c r="R327" s="217"/>
      <c r="S327" s="217"/>
      <c r="T327" s="218"/>
      <c r="AT327" s="219" t="s">
        <v>187</v>
      </c>
      <c r="AU327" s="219" t="s">
        <v>91</v>
      </c>
      <c r="AV327" s="11" t="s">
        <v>91</v>
      </c>
      <c r="AW327" s="11" t="s">
        <v>44</v>
      </c>
      <c r="AX327" s="11" t="s">
        <v>81</v>
      </c>
      <c r="AY327" s="219" t="s">
        <v>176</v>
      </c>
    </row>
    <row r="328" spans="2:65" s="11" customFormat="1" ht="27">
      <c r="B328" s="208"/>
      <c r="C328" s="209"/>
      <c r="D328" s="205" t="s">
        <v>187</v>
      </c>
      <c r="E328" s="230" t="s">
        <v>37</v>
      </c>
      <c r="F328" s="231" t="s">
        <v>640</v>
      </c>
      <c r="G328" s="209"/>
      <c r="H328" s="232">
        <v>216.51</v>
      </c>
      <c r="I328" s="214"/>
      <c r="J328" s="209"/>
      <c r="K328" s="209"/>
      <c r="L328" s="215"/>
      <c r="M328" s="216"/>
      <c r="N328" s="217"/>
      <c r="O328" s="217"/>
      <c r="P328" s="217"/>
      <c r="Q328" s="217"/>
      <c r="R328" s="217"/>
      <c r="S328" s="217"/>
      <c r="T328" s="218"/>
      <c r="AT328" s="219" t="s">
        <v>187</v>
      </c>
      <c r="AU328" s="219" t="s">
        <v>91</v>
      </c>
      <c r="AV328" s="11" t="s">
        <v>91</v>
      </c>
      <c r="AW328" s="11" t="s">
        <v>44</v>
      </c>
      <c r="AX328" s="11" t="s">
        <v>81</v>
      </c>
      <c r="AY328" s="219" t="s">
        <v>176</v>
      </c>
    </row>
    <row r="329" spans="2:65" s="11" customFormat="1">
      <c r="B329" s="208"/>
      <c r="C329" s="209"/>
      <c r="D329" s="205" t="s">
        <v>187</v>
      </c>
      <c r="E329" s="230" t="s">
        <v>37</v>
      </c>
      <c r="F329" s="231" t="s">
        <v>641</v>
      </c>
      <c r="G329" s="209"/>
      <c r="H329" s="232">
        <v>19.488</v>
      </c>
      <c r="I329" s="214"/>
      <c r="J329" s="209"/>
      <c r="K329" s="209"/>
      <c r="L329" s="215"/>
      <c r="M329" s="216"/>
      <c r="N329" s="217"/>
      <c r="O329" s="217"/>
      <c r="P329" s="217"/>
      <c r="Q329" s="217"/>
      <c r="R329" s="217"/>
      <c r="S329" s="217"/>
      <c r="T329" s="218"/>
      <c r="AT329" s="219" t="s">
        <v>187</v>
      </c>
      <c r="AU329" s="219" t="s">
        <v>91</v>
      </c>
      <c r="AV329" s="11" t="s">
        <v>91</v>
      </c>
      <c r="AW329" s="11" t="s">
        <v>44</v>
      </c>
      <c r="AX329" s="11" t="s">
        <v>81</v>
      </c>
      <c r="AY329" s="219" t="s">
        <v>176</v>
      </c>
    </row>
    <row r="330" spans="2:65" s="11" customFormat="1">
      <c r="B330" s="208"/>
      <c r="C330" s="209"/>
      <c r="D330" s="210" t="s">
        <v>187</v>
      </c>
      <c r="E330" s="211" t="s">
        <v>37</v>
      </c>
      <c r="F330" s="212" t="s">
        <v>642</v>
      </c>
      <c r="G330" s="209"/>
      <c r="H330" s="213">
        <v>-24.428000000000001</v>
      </c>
      <c r="I330" s="214"/>
      <c r="J330" s="209"/>
      <c r="K330" s="209"/>
      <c r="L330" s="215"/>
      <c r="M330" s="216"/>
      <c r="N330" s="217"/>
      <c r="O330" s="217"/>
      <c r="P330" s="217"/>
      <c r="Q330" s="217"/>
      <c r="R330" s="217"/>
      <c r="S330" s="217"/>
      <c r="T330" s="218"/>
      <c r="AT330" s="219" t="s">
        <v>187</v>
      </c>
      <c r="AU330" s="219" t="s">
        <v>91</v>
      </c>
      <c r="AV330" s="11" t="s">
        <v>91</v>
      </c>
      <c r="AW330" s="11" t="s">
        <v>44</v>
      </c>
      <c r="AX330" s="11" t="s">
        <v>81</v>
      </c>
      <c r="AY330" s="219" t="s">
        <v>176</v>
      </c>
    </row>
    <row r="331" spans="2:65" s="1" customFormat="1" ht="31.5" customHeight="1">
      <c r="B331" s="40"/>
      <c r="C331" s="193" t="s">
        <v>643</v>
      </c>
      <c r="D331" s="193" t="s">
        <v>178</v>
      </c>
      <c r="E331" s="194" t="s">
        <v>644</v>
      </c>
      <c r="F331" s="195" t="s">
        <v>645</v>
      </c>
      <c r="G331" s="196" t="s">
        <v>223</v>
      </c>
      <c r="H331" s="197">
        <v>7.86</v>
      </c>
      <c r="I331" s="198"/>
      <c r="J331" s="199">
        <f>ROUND(I331*H331,2)</f>
        <v>0</v>
      </c>
      <c r="K331" s="195" t="s">
        <v>182</v>
      </c>
      <c r="L331" s="60"/>
      <c r="M331" s="200" t="s">
        <v>37</v>
      </c>
      <c r="N331" s="201" t="s">
        <v>52</v>
      </c>
      <c r="O331" s="41"/>
      <c r="P331" s="202">
        <f>O331*H331</f>
        <v>0</v>
      </c>
      <c r="Q331" s="202">
        <v>0</v>
      </c>
      <c r="R331" s="202">
        <f>Q331*H331</f>
        <v>0</v>
      </c>
      <c r="S331" s="202">
        <v>1.7250000000000001E-2</v>
      </c>
      <c r="T331" s="203">
        <f>S331*H331</f>
        <v>0.13558500000000001</v>
      </c>
      <c r="AR331" s="22" t="s">
        <v>276</v>
      </c>
      <c r="AT331" s="22" t="s">
        <v>178</v>
      </c>
      <c r="AU331" s="22" t="s">
        <v>91</v>
      </c>
      <c r="AY331" s="22" t="s">
        <v>176</v>
      </c>
      <c r="BE331" s="204">
        <f>IF(N331="základní",J331,0)</f>
        <v>0</v>
      </c>
      <c r="BF331" s="204">
        <f>IF(N331="snížená",J331,0)</f>
        <v>0</v>
      </c>
      <c r="BG331" s="204">
        <f>IF(N331="zákl. přenesená",J331,0)</f>
        <v>0</v>
      </c>
      <c r="BH331" s="204">
        <f>IF(N331="sníž. přenesená",J331,0)</f>
        <v>0</v>
      </c>
      <c r="BI331" s="204">
        <f>IF(N331="nulová",J331,0)</f>
        <v>0</v>
      </c>
      <c r="BJ331" s="22" t="s">
        <v>89</v>
      </c>
      <c r="BK331" s="204">
        <f>ROUND(I331*H331,2)</f>
        <v>0</v>
      </c>
      <c r="BL331" s="22" t="s">
        <v>276</v>
      </c>
      <c r="BM331" s="22" t="s">
        <v>646</v>
      </c>
    </row>
    <row r="332" spans="2:65" s="1" customFormat="1" ht="40.5">
      <c r="B332" s="40"/>
      <c r="C332" s="62"/>
      <c r="D332" s="205" t="s">
        <v>185</v>
      </c>
      <c r="E332" s="62"/>
      <c r="F332" s="206" t="s">
        <v>647</v>
      </c>
      <c r="G332" s="62"/>
      <c r="H332" s="62"/>
      <c r="I332" s="163"/>
      <c r="J332" s="62"/>
      <c r="K332" s="62"/>
      <c r="L332" s="60"/>
      <c r="M332" s="207"/>
      <c r="N332" s="41"/>
      <c r="O332" s="41"/>
      <c r="P332" s="41"/>
      <c r="Q332" s="41"/>
      <c r="R332" s="41"/>
      <c r="S332" s="41"/>
      <c r="T332" s="77"/>
      <c r="AT332" s="22" t="s">
        <v>185</v>
      </c>
      <c r="AU332" s="22" t="s">
        <v>91</v>
      </c>
    </row>
    <row r="333" spans="2:65" s="11" customFormat="1">
      <c r="B333" s="208"/>
      <c r="C333" s="209"/>
      <c r="D333" s="205" t="s">
        <v>187</v>
      </c>
      <c r="E333" s="230" t="s">
        <v>37</v>
      </c>
      <c r="F333" s="231" t="s">
        <v>648</v>
      </c>
      <c r="G333" s="209"/>
      <c r="H333" s="232">
        <v>3.93</v>
      </c>
      <c r="I333" s="214"/>
      <c r="J333" s="209"/>
      <c r="K333" s="209"/>
      <c r="L333" s="215"/>
      <c r="M333" s="216"/>
      <c r="N333" s="217"/>
      <c r="O333" s="217"/>
      <c r="P333" s="217"/>
      <c r="Q333" s="217"/>
      <c r="R333" s="217"/>
      <c r="S333" s="217"/>
      <c r="T333" s="218"/>
      <c r="AT333" s="219" t="s">
        <v>187</v>
      </c>
      <c r="AU333" s="219" t="s">
        <v>91</v>
      </c>
      <c r="AV333" s="11" t="s">
        <v>91</v>
      </c>
      <c r="AW333" s="11" t="s">
        <v>44</v>
      </c>
      <c r="AX333" s="11" t="s">
        <v>81</v>
      </c>
      <c r="AY333" s="219" t="s">
        <v>176</v>
      </c>
    </row>
    <row r="334" spans="2:65" s="11" customFormat="1">
      <c r="B334" s="208"/>
      <c r="C334" s="209"/>
      <c r="D334" s="205" t="s">
        <v>187</v>
      </c>
      <c r="E334" s="230" t="s">
        <v>37</v>
      </c>
      <c r="F334" s="231" t="s">
        <v>649</v>
      </c>
      <c r="G334" s="209"/>
      <c r="H334" s="232">
        <v>3.93</v>
      </c>
      <c r="I334" s="214"/>
      <c r="J334" s="209"/>
      <c r="K334" s="209"/>
      <c r="L334" s="215"/>
      <c r="M334" s="216"/>
      <c r="N334" s="217"/>
      <c r="O334" s="217"/>
      <c r="P334" s="217"/>
      <c r="Q334" s="217"/>
      <c r="R334" s="217"/>
      <c r="S334" s="217"/>
      <c r="T334" s="218"/>
      <c r="AT334" s="219" t="s">
        <v>187</v>
      </c>
      <c r="AU334" s="219" t="s">
        <v>91</v>
      </c>
      <c r="AV334" s="11" t="s">
        <v>91</v>
      </c>
      <c r="AW334" s="11" t="s">
        <v>44</v>
      </c>
      <c r="AX334" s="11" t="s">
        <v>81</v>
      </c>
      <c r="AY334" s="219" t="s">
        <v>176</v>
      </c>
    </row>
    <row r="335" spans="2:65" s="10" customFormat="1" ht="29.85" customHeight="1">
      <c r="B335" s="176"/>
      <c r="C335" s="177"/>
      <c r="D335" s="190" t="s">
        <v>80</v>
      </c>
      <c r="E335" s="191" t="s">
        <v>650</v>
      </c>
      <c r="F335" s="191" t="s">
        <v>651</v>
      </c>
      <c r="G335" s="177"/>
      <c r="H335" s="177"/>
      <c r="I335" s="180"/>
      <c r="J335" s="192">
        <f>BK335</f>
        <v>0</v>
      </c>
      <c r="K335" s="177"/>
      <c r="L335" s="182"/>
      <c r="M335" s="183"/>
      <c r="N335" s="184"/>
      <c r="O335" s="184"/>
      <c r="P335" s="185">
        <f>SUM(P336:P339)</f>
        <v>0</v>
      </c>
      <c r="Q335" s="184"/>
      <c r="R335" s="185">
        <f>SUM(R336:R339)</f>
        <v>0</v>
      </c>
      <c r="S335" s="184"/>
      <c r="T335" s="186">
        <f>SUM(T336:T339)</f>
        <v>0.30930800000000003</v>
      </c>
      <c r="AR335" s="187" t="s">
        <v>91</v>
      </c>
      <c r="AT335" s="188" t="s">
        <v>80</v>
      </c>
      <c r="AU335" s="188" t="s">
        <v>89</v>
      </c>
      <c r="AY335" s="187" t="s">
        <v>176</v>
      </c>
      <c r="BK335" s="189">
        <f>SUM(BK336:BK339)</f>
        <v>0</v>
      </c>
    </row>
    <row r="336" spans="2:65" s="1" customFormat="1" ht="22.5" customHeight="1">
      <c r="B336" s="40"/>
      <c r="C336" s="193" t="s">
        <v>652</v>
      </c>
      <c r="D336" s="193" t="s">
        <v>178</v>
      </c>
      <c r="E336" s="194" t="s">
        <v>653</v>
      </c>
      <c r="F336" s="195" t="s">
        <v>654</v>
      </c>
      <c r="G336" s="196" t="s">
        <v>295</v>
      </c>
      <c r="H336" s="197">
        <v>66.8</v>
      </c>
      <c r="I336" s="198"/>
      <c r="J336" s="199">
        <f>ROUND(I336*H336,2)</f>
        <v>0</v>
      </c>
      <c r="K336" s="195" t="s">
        <v>182</v>
      </c>
      <c r="L336" s="60"/>
      <c r="M336" s="200" t="s">
        <v>37</v>
      </c>
      <c r="N336" s="201" t="s">
        <v>52</v>
      </c>
      <c r="O336" s="41"/>
      <c r="P336" s="202">
        <f>O336*H336</f>
        <v>0</v>
      </c>
      <c r="Q336" s="202">
        <v>0</v>
      </c>
      <c r="R336" s="202">
        <f>Q336*H336</f>
        <v>0</v>
      </c>
      <c r="S336" s="202">
        <v>1.91E-3</v>
      </c>
      <c r="T336" s="203">
        <f>S336*H336</f>
        <v>0.12758800000000001</v>
      </c>
      <c r="AR336" s="22" t="s">
        <v>276</v>
      </c>
      <c r="AT336" s="22" t="s">
        <v>178</v>
      </c>
      <c r="AU336" s="22" t="s">
        <v>91</v>
      </c>
      <c r="AY336" s="22" t="s">
        <v>176</v>
      </c>
      <c r="BE336" s="204">
        <f>IF(N336="základní",J336,0)</f>
        <v>0</v>
      </c>
      <c r="BF336" s="204">
        <f>IF(N336="snížená",J336,0)</f>
        <v>0</v>
      </c>
      <c r="BG336" s="204">
        <f>IF(N336="zákl. přenesená",J336,0)</f>
        <v>0</v>
      </c>
      <c r="BH336" s="204">
        <f>IF(N336="sníž. přenesená",J336,0)</f>
        <v>0</v>
      </c>
      <c r="BI336" s="204">
        <f>IF(N336="nulová",J336,0)</f>
        <v>0</v>
      </c>
      <c r="BJ336" s="22" t="s">
        <v>89</v>
      </c>
      <c r="BK336" s="204">
        <f>ROUND(I336*H336,2)</f>
        <v>0</v>
      </c>
      <c r="BL336" s="22" t="s">
        <v>276</v>
      </c>
      <c r="BM336" s="22" t="s">
        <v>655</v>
      </c>
    </row>
    <row r="337" spans="2:65" s="1" customFormat="1" ht="22.5" customHeight="1">
      <c r="B337" s="40"/>
      <c r="C337" s="193" t="s">
        <v>656</v>
      </c>
      <c r="D337" s="193" t="s">
        <v>178</v>
      </c>
      <c r="E337" s="194" t="s">
        <v>657</v>
      </c>
      <c r="F337" s="195" t="s">
        <v>658</v>
      </c>
      <c r="G337" s="196" t="s">
        <v>295</v>
      </c>
      <c r="H337" s="197">
        <v>68</v>
      </c>
      <c r="I337" s="198"/>
      <c r="J337" s="199">
        <f>ROUND(I337*H337,2)</f>
        <v>0</v>
      </c>
      <c r="K337" s="195" t="s">
        <v>182</v>
      </c>
      <c r="L337" s="60"/>
      <c r="M337" s="200" t="s">
        <v>37</v>
      </c>
      <c r="N337" s="201" t="s">
        <v>52</v>
      </c>
      <c r="O337" s="41"/>
      <c r="P337" s="202">
        <f>O337*H337</f>
        <v>0</v>
      </c>
      <c r="Q337" s="202">
        <v>0</v>
      </c>
      <c r="R337" s="202">
        <f>Q337*H337</f>
        <v>0</v>
      </c>
      <c r="S337" s="202">
        <v>2.2300000000000002E-3</v>
      </c>
      <c r="T337" s="203">
        <f>S337*H337</f>
        <v>0.15164000000000002</v>
      </c>
      <c r="AR337" s="22" t="s">
        <v>276</v>
      </c>
      <c r="AT337" s="22" t="s">
        <v>178</v>
      </c>
      <c r="AU337" s="22" t="s">
        <v>91</v>
      </c>
      <c r="AY337" s="22" t="s">
        <v>176</v>
      </c>
      <c r="BE337" s="204">
        <f>IF(N337="základní",J337,0)</f>
        <v>0</v>
      </c>
      <c r="BF337" s="204">
        <f>IF(N337="snížená",J337,0)</f>
        <v>0</v>
      </c>
      <c r="BG337" s="204">
        <f>IF(N337="zákl. přenesená",J337,0)</f>
        <v>0</v>
      </c>
      <c r="BH337" s="204">
        <f>IF(N337="sníž. přenesená",J337,0)</f>
        <v>0</v>
      </c>
      <c r="BI337" s="204">
        <f>IF(N337="nulová",J337,0)</f>
        <v>0</v>
      </c>
      <c r="BJ337" s="22" t="s">
        <v>89</v>
      </c>
      <c r="BK337" s="204">
        <f>ROUND(I337*H337,2)</f>
        <v>0</v>
      </c>
      <c r="BL337" s="22" t="s">
        <v>276</v>
      </c>
      <c r="BM337" s="22" t="s">
        <v>659</v>
      </c>
    </row>
    <row r="338" spans="2:65" s="11" customFormat="1">
      <c r="B338" s="208"/>
      <c r="C338" s="209"/>
      <c r="D338" s="210" t="s">
        <v>187</v>
      </c>
      <c r="E338" s="211" t="s">
        <v>37</v>
      </c>
      <c r="F338" s="212" t="s">
        <v>660</v>
      </c>
      <c r="G338" s="209"/>
      <c r="H338" s="213">
        <v>68</v>
      </c>
      <c r="I338" s="214"/>
      <c r="J338" s="209"/>
      <c r="K338" s="209"/>
      <c r="L338" s="215"/>
      <c r="M338" s="216"/>
      <c r="N338" s="217"/>
      <c r="O338" s="217"/>
      <c r="P338" s="217"/>
      <c r="Q338" s="217"/>
      <c r="R338" s="217"/>
      <c r="S338" s="217"/>
      <c r="T338" s="218"/>
      <c r="AT338" s="219" t="s">
        <v>187</v>
      </c>
      <c r="AU338" s="219" t="s">
        <v>91</v>
      </c>
      <c r="AV338" s="11" t="s">
        <v>91</v>
      </c>
      <c r="AW338" s="11" t="s">
        <v>44</v>
      </c>
      <c r="AX338" s="11" t="s">
        <v>81</v>
      </c>
      <c r="AY338" s="219" t="s">
        <v>176</v>
      </c>
    </row>
    <row r="339" spans="2:65" s="1" customFormat="1" ht="31.5" customHeight="1">
      <c r="B339" s="40"/>
      <c r="C339" s="193" t="s">
        <v>661</v>
      </c>
      <c r="D339" s="193" t="s">
        <v>178</v>
      </c>
      <c r="E339" s="194" t="s">
        <v>662</v>
      </c>
      <c r="F339" s="195" t="s">
        <v>663</v>
      </c>
      <c r="G339" s="196" t="s">
        <v>341</v>
      </c>
      <c r="H339" s="197">
        <v>16</v>
      </c>
      <c r="I339" s="198"/>
      <c r="J339" s="199">
        <f>ROUND(I339*H339,2)</f>
        <v>0</v>
      </c>
      <c r="K339" s="195" t="s">
        <v>182</v>
      </c>
      <c r="L339" s="60"/>
      <c r="M339" s="200" t="s">
        <v>37</v>
      </c>
      <c r="N339" s="201" t="s">
        <v>52</v>
      </c>
      <c r="O339" s="41"/>
      <c r="P339" s="202">
        <f>O339*H339</f>
        <v>0</v>
      </c>
      <c r="Q339" s="202">
        <v>0</v>
      </c>
      <c r="R339" s="202">
        <f>Q339*H339</f>
        <v>0</v>
      </c>
      <c r="S339" s="202">
        <v>1.8799999999999999E-3</v>
      </c>
      <c r="T339" s="203">
        <f>S339*H339</f>
        <v>3.0079999999999999E-2</v>
      </c>
      <c r="AR339" s="22" t="s">
        <v>276</v>
      </c>
      <c r="AT339" s="22" t="s">
        <v>178</v>
      </c>
      <c r="AU339" s="22" t="s">
        <v>91</v>
      </c>
      <c r="AY339" s="22" t="s">
        <v>176</v>
      </c>
      <c r="BE339" s="204">
        <f>IF(N339="základní",J339,0)</f>
        <v>0</v>
      </c>
      <c r="BF339" s="204">
        <f>IF(N339="snížená",J339,0)</f>
        <v>0</v>
      </c>
      <c r="BG339" s="204">
        <f>IF(N339="zákl. přenesená",J339,0)</f>
        <v>0</v>
      </c>
      <c r="BH339" s="204">
        <f>IF(N339="sníž. přenesená",J339,0)</f>
        <v>0</v>
      </c>
      <c r="BI339" s="204">
        <f>IF(N339="nulová",J339,0)</f>
        <v>0</v>
      </c>
      <c r="BJ339" s="22" t="s">
        <v>89</v>
      </c>
      <c r="BK339" s="204">
        <f>ROUND(I339*H339,2)</f>
        <v>0</v>
      </c>
      <c r="BL339" s="22" t="s">
        <v>276</v>
      </c>
      <c r="BM339" s="22" t="s">
        <v>664</v>
      </c>
    </row>
    <row r="340" spans="2:65" s="10" customFormat="1" ht="29.85" customHeight="1">
      <c r="B340" s="176"/>
      <c r="C340" s="177"/>
      <c r="D340" s="190" t="s">
        <v>80</v>
      </c>
      <c r="E340" s="191" t="s">
        <v>665</v>
      </c>
      <c r="F340" s="191" t="s">
        <v>666</v>
      </c>
      <c r="G340" s="177"/>
      <c r="H340" s="177"/>
      <c r="I340" s="180"/>
      <c r="J340" s="192">
        <f>BK340</f>
        <v>0</v>
      </c>
      <c r="K340" s="177"/>
      <c r="L340" s="182"/>
      <c r="M340" s="183"/>
      <c r="N340" s="184"/>
      <c r="O340" s="184"/>
      <c r="P340" s="185">
        <f>SUM(P341:P350)</f>
        <v>0</v>
      </c>
      <c r="Q340" s="184"/>
      <c r="R340" s="185">
        <f>SUM(R341:R350)</f>
        <v>0</v>
      </c>
      <c r="S340" s="184"/>
      <c r="T340" s="186">
        <f>SUM(T341:T350)</f>
        <v>1.172328</v>
      </c>
      <c r="AR340" s="187" t="s">
        <v>91</v>
      </c>
      <c r="AT340" s="188" t="s">
        <v>80</v>
      </c>
      <c r="AU340" s="188" t="s">
        <v>89</v>
      </c>
      <c r="AY340" s="187" t="s">
        <v>176</v>
      </c>
      <c r="BK340" s="189">
        <f>SUM(BK341:BK350)</f>
        <v>0</v>
      </c>
    </row>
    <row r="341" spans="2:65" s="1" customFormat="1" ht="22.5" customHeight="1">
      <c r="B341" s="40"/>
      <c r="C341" s="193" t="s">
        <v>667</v>
      </c>
      <c r="D341" s="193" t="s">
        <v>178</v>
      </c>
      <c r="E341" s="194" t="s">
        <v>668</v>
      </c>
      <c r="F341" s="195" t="s">
        <v>669</v>
      </c>
      <c r="G341" s="196" t="s">
        <v>223</v>
      </c>
      <c r="H341" s="197">
        <v>3.6</v>
      </c>
      <c r="I341" s="198"/>
      <c r="J341" s="199">
        <f>ROUND(I341*H341,2)</f>
        <v>0</v>
      </c>
      <c r="K341" s="195" t="s">
        <v>182</v>
      </c>
      <c r="L341" s="60"/>
      <c r="M341" s="200" t="s">
        <v>37</v>
      </c>
      <c r="N341" s="201" t="s">
        <v>52</v>
      </c>
      <c r="O341" s="41"/>
      <c r="P341" s="202">
        <f>O341*H341</f>
        <v>0</v>
      </c>
      <c r="Q341" s="202">
        <v>0</v>
      </c>
      <c r="R341" s="202">
        <f>Q341*H341</f>
        <v>0</v>
      </c>
      <c r="S341" s="202">
        <v>1.098E-2</v>
      </c>
      <c r="T341" s="203">
        <f>S341*H341</f>
        <v>3.9528000000000001E-2</v>
      </c>
      <c r="AR341" s="22" t="s">
        <v>183</v>
      </c>
      <c r="AT341" s="22" t="s">
        <v>178</v>
      </c>
      <c r="AU341" s="22" t="s">
        <v>91</v>
      </c>
      <c r="AY341" s="22" t="s">
        <v>176</v>
      </c>
      <c r="BE341" s="204">
        <f>IF(N341="základní",J341,0)</f>
        <v>0</v>
      </c>
      <c r="BF341" s="204">
        <f>IF(N341="snížená",J341,0)</f>
        <v>0</v>
      </c>
      <c r="BG341" s="204">
        <f>IF(N341="zákl. přenesená",J341,0)</f>
        <v>0</v>
      </c>
      <c r="BH341" s="204">
        <f>IF(N341="sníž. přenesená",J341,0)</f>
        <v>0</v>
      </c>
      <c r="BI341" s="204">
        <f>IF(N341="nulová",J341,0)</f>
        <v>0</v>
      </c>
      <c r="BJ341" s="22" t="s">
        <v>89</v>
      </c>
      <c r="BK341" s="204">
        <f>ROUND(I341*H341,2)</f>
        <v>0</v>
      </c>
      <c r="BL341" s="22" t="s">
        <v>183</v>
      </c>
      <c r="BM341" s="22" t="s">
        <v>670</v>
      </c>
    </row>
    <row r="342" spans="2:65" s="1" customFormat="1" ht="40.5">
      <c r="B342" s="40"/>
      <c r="C342" s="62"/>
      <c r="D342" s="205" t="s">
        <v>185</v>
      </c>
      <c r="E342" s="62"/>
      <c r="F342" s="206" t="s">
        <v>671</v>
      </c>
      <c r="G342" s="62"/>
      <c r="H342" s="62"/>
      <c r="I342" s="163"/>
      <c r="J342" s="62"/>
      <c r="K342" s="62"/>
      <c r="L342" s="60"/>
      <c r="M342" s="207"/>
      <c r="N342" s="41"/>
      <c r="O342" s="41"/>
      <c r="P342" s="41"/>
      <c r="Q342" s="41"/>
      <c r="R342" s="41"/>
      <c r="S342" s="41"/>
      <c r="T342" s="77"/>
      <c r="AT342" s="22" t="s">
        <v>185</v>
      </c>
      <c r="AU342" s="22" t="s">
        <v>91</v>
      </c>
    </row>
    <row r="343" spans="2:65" s="11" customFormat="1">
      <c r="B343" s="208"/>
      <c r="C343" s="209"/>
      <c r="D343" s="210" t="s">
        <v>187</v>
      </c>
      <c r="E343" s="211" t="s">
        <v>37</v>
      </c>
      <c r="F343" s="212" t="s">
        <v>672</v>
      </c>
      <c r="G343" s="209"/>
      <c r="H343" s="213">
        <v>3.6</v>
      </c>
      <c r="I343" s="214"/>
      <c r="J343" s="209"/>
      <c r="K343" s="209"/>
      <c r="L343" s="215"/>
      <c r="M343" s="216"/>
      <c r="N343" s="217"/>
      <c r="O343" s="217"/>
      <c r="P343" s="217"/>
      <c r="Q343" s="217"/>
      <c r="R343" s="217"/>
      <c r="S343" s="217"/>
      <c r="T343" s="218"/>
      <c r="AT343" s="219" t="s">
        <v>187</v>
      </c>
      <c r="AU343" s="219" t="s">
        <v>91</v>
      </c>
      <c r="AV343" s="11" t="s">
        <v>91</v>
      </c>
      <c r="AW343" s="11" t="s">
        <v>44</v>
      </c>
      <c r="AX343" s="11" t="s">
        <v>81</v>
      </c>
      <c r="AY343" s="219" t="s">
        <v>176</v>
      </c>
    </row>
    <row r="344" spans="2:65" s="1" customFormat="1" ht="22.5" customHeight="1">
      <c r="B344" s="40"/>
      <c r="C344" s="193" t="s">
        <v>673</v>
      </c>
      <c r="D344" s="193" t="s">
        <v>178</v>
      </c>
      <c r="E344" s="194" t="s">
        <v>674</v>
      </c>
      <c r="F344" s="195" t="s">
        <v>675</v>
      </c>
      <c r="G344" s="196" t="s">
        <v>223</v>
      </c>
      <c r="H344" s="197">
        <v>3.6</v>
      </c>
      <c r="I344" s="198"/>
      <c r="J344" s="199">
        <f>ROUND(I344*H344,2)</f>
        <v>0</v>
      </c>
      <c r="K344" s="195" t="s">
        <v>182</v>
      </c>
      <c r="L344" s="60"/>
      <c r="M344" s="200" t="s">
        <v>37</v>
      </c>
      <c r="N344" s="201" t="s">
        <v>52</v>
      </c>
      <c r="O344" s="41"/>
      <c r="P344" s="202">
        <f>O344*H344</f>
        <v>0</v>
      </c>
      <c r="Q344" s="202">
        <v>0</v>
      </c>
      <c r="R344" s="202">
        <f>Q344*H344</f>
        <v>0</v>
      </c>
      <c r="S344" s="202">
        <v>8.0000000000000002E-3</v>
      </c>
      <c r="T344" s="203">
        <f>S344*H344</f>
        <v>2.8800000000000003E-2</v>
      </c>
      <c r="AR344" s="22" t="s">
        <v>276</v>
      </c>
      <c r="AT344" s="22" t="s">
        <v>178</v>
      </c>
      <c r="AU344" s="22" t="s">
        <v>91</v>
      </c>
      <c r="AY344" s="22" t="s">
        <v>176</v>
      </c>
      <c r="BE344" s="204">
        <f>IF(N344="základní",J344,0)</f>
        <v>0</v>
      </c>
      <c r="BF344" s="204">
        <f>IF(N344="snížená",J344,0)</f>
        <v>0</v>
      </c>
      <c r="BG344" s="204">
        <f>IF(N344="zákl. přenesená",J344,0)</f>
        <v>0</v>
      </c>
      <c r="BH344" s="204">
        <f>IF(N344="sníž. přenesená",J344,0)</f>
        <v>0</v>
      </c>
      <c r="BI344" s="204">
        <f>IF(N344="nulová",J344,0)</f>
        <v>0</v>
      </c>
      <c r="BJ344" s="22" t="s">
        <v>89</v>
      </c>
      <c r="BK344" s="204">
        <f>ROUND(I344*H344,2)</f>
        <v>0</v>
      </c>
      <c r="BL344" s="22" t="s">
        <v>276</v>
      </c>
      <c r="BM344" s="22" t="s">
        <v>676</v>
      </c>
    </row>
    <row r="345" spans="2:65" s="1" customFormat="1" ht="40.5">
      <c r="B345" s="40"/>
      <c r="C345" s="62"/>
      <c r="D345" s="205" t="s">
        <v>185</v>
      </c>
      <c r="E345" s="62"/>
      <c r="F345" s="206" t="s">
        <v>671</v>
      </c>
      <c r="G345" s="62"/>
      <c r="H345" s="62"/>
      <c r="I345" s="163"/>
      <c r="J345" s="62"/>
      <c r="K345" s="62"/>
      <c r="L345" s="60"/>
      <c r="M345" s="207"/>
      <c r="N345" s="41"/>
      <c r="O345" s="41"/>
      <c r="P345" s="41"/>
      <c r="Q345" s="41"/>
      <c r="R345" s="41"/>
      <c r="S345" s="41"/>
      <c r="T345" s="77"/>
      <c r="AT345" s="22" t="s">
        <v>185</v>
      </c>
      <c r="AU345" s="22" t="s">
        <v>91</v>
      </c>
    </row>
    <row r="346" spans="2:65" s="11" customFormat="1">
      <c r="B346" s="208"/>
      <c r="C346" s="209"/>
      <c r="D346" s="210" t="s">
        <v>187</v>
      </c>
      <c r="E346" s="211" t="s">
        <v>37</v>
      </c>
      <c r="F346" s="212" t="s">
        <v>672</v>
      </c>
      <c r="G346" s="209"/>
      <c r="H346" s="213">
        <v>3.6</v>
      </c>
      <c r="I346" s="214"/>
      <c r="J346" s="209"/>
      <c r="K346" s="209"/>
      <c r="L346" s="215"/>
      <c r="M346" s="216"/>
      <c r="N346" s="217"/>
      <c r="O346" s="217"/>
      <c r="P346" s="217"/>
      <c r="Q346" s="217"/>
      <c r="R346" s="217"/>
      <c r="S346" s="217"/>
      <c r="T346" s="218"/>
      <c r="AT346" s="219" t="s">
        <v>187</v>
      </c>
      <c r="AU346" s="219" t="s">
        <v>91</v>
      </c>
      <c r="AV346" s="11" t="s">
        <v>91</v>
      </c>
      <c r="AW346" s="11" t="s">
        <v>44</v>
      </c>
      <c r="AX346" s="11" t="s">
        <v>81</v>
      </c>
      <c r="AY346" s="219" t="s">
        <v>176</v>
      </c>
    </row>
    <row r="347" spans="2:65" s="1" customFormat="1" ht="31.5" customHeight="1">
      <c r="B347" s="40"/>
      <c r="C347" s="193" t="s">
        <v>677</v>
      </c>
      <c r="D347" s="193" t="s">
        <v>178</v>
      </c>
      <c r="E347" s="194" t="s">
        <v>678</v>
      </c>
      <c r="F347" s="195" t="s">
        <v>679</v>
      </c>
      <c r="G347" s="196" t="s">
        <v>341</v>
      </c>
      <c r="H347" s="197">
        <v>46</v>
      </c>
      <c r="I347" s="198"/>
      <c r="J347" s="199">
        <f>ROUND(I347*H347,2)</f>
        <v>0</v>
      </c>
      <c r="K347" s="195" t="s">
        <v>182</v>
      </c>
      <c r="L347" s="60"/>
      <c r="M347" s="200" t="s">
        <v>37</v>
      </c>
      <c r="N347" s="201" t="s">
        <v>52</v>
      </c>
      <c r="O347" s="41"/>
      <c r="P347" s="202">
        <f>O347*H347</f>
        <v>0</v>
      </c>
      <c r="Q347" s="202">
        <v>0</v>
      </c>
      <c r="R347" s="202">
        <f>Q347*H347</f>
        <v>0</v>
      </c>
      <c r="S347" s="202">
        <v>2.4E-2</v>
      </c>
      <c r="T347" s="203">
        <f>S347*H347</f>
        <v>1.1040000000000001</v>
      </c>
      <c r="AR347" s="22" t="s">
        <v>276</v>
      </c>
      <c r="AT347" s="22" t="s">
        <v>178</v>
      </c>
      <c r="AU347" s="22" t="s">
        <v>91</v>
      </c>
      <c r="AY347" s="22" t="s">
        <v>176</v>
      </c>
      <c r="BE347" s="204">
        <f>IF(N347="základní",J347,0)</f>
        <v>0</v>
      </c>
      <c r="BF347" s="204">
        <f>IF(N347="snížená",J347,0)</f>
        <v>0</v>
      </c>
      <c r="BG347" s="204">
        <f>IF(N347="zákl. přenesená",J347,0)</f>
        <v>0</v>
      </c>
      <c r="BH347" s="204">
        <f>IF(N347="sníž. přenesená",J347,0)</f>
        <v>0</v>
      </c>
      <c r="BI347" s="204">
        <f>IF(N347="nulová",J347,0)</f>
        <v>0</v>
      </c>
      <c r="BJ347" s="22" t="s">
        <v>89</v>
      </c>
      <c r="BK347" s="204">
        <f>ROUND(I347*H347,2)</f>
        <v>0</v>
      </c>
      <c r="BL347" s="22" t="s">
        <v>276</v>
      </c>
      <c r="BM347" s="22" t="s">
        <v>680</v>
      </c>
    </row>
    <row r="348" spans="2:65" s="1" customFormat="1" ht="27">
      <c r="B348" s="40"/>
      <c r="C348" s="62"/>
      <c r="D348" s="205" t="s">
        <v>185</v>
      </c>
      <c r="E348" s="62"/>
      <c r="F348" s="206" t="s">
        <v>681</v>
      </c>
      <c r="G348" s="62"/>
      <c r="H348" s="62"/>
      <c r="I348" s="163"/>
      <c r="J348" s="62"/>
      <c r="K348" s="62"/>
      <c r="L348" s="60"/>
      <c r="M348" s="207"/>
      <c r="N348" s="41"/>
      <c r="O348" s="41"/>
      <c r="P348" s="41"/>
      <c r="Q348" s="41"/>
      <c r="R348" s="41"/>
      <c r="S348" s="41"/>
      <c r="T348" s="77"/>
      <c r="AT348" s="22" t="s">
        <v>185</v>
      </c>
      <c r="AU348" s="22" t="s">
        <v>91</v>
      </c>
    </row>
    <row r="349" spans="2:65" s="11" customFormat="1">
      <c r="B349" s="208"/>
      <c r="C349" s="209"/>
      <c r="D349" s="205" t="s">
        <v>187</v>
      </c>
      <c r="E349" s="230" t="s">
        <v>37</v>
      </c>
      <c r="F349" s="231" t="s">
        <v>682</v>
      </c>
      <c r="G349" s="209"/>
      <c r="H349" s="232">
        <v>22</v>
      </c>
      <c r="I349" s="214"/>
      <c r="J349" s="209"/>
      <c r="K349" s="209"/>
      <c r="L349" s="215"/>
      <c r="M349" s="216"/>
      <c r="N349" s="217"/>
      <c r="O349" s="217"/>
      <c r="P349" s="217"/>
      <c r="Q349" s="217"/>
      <c r="R349" s="217"/>
      <c r="S349" s="217"/>
      <c r="T349" s="218"/>
      <c r="AT349" s="219" t="s">
        <v>187</v>
      </c>
      <c r="AU349" s="219" t="s">
        <v>91</v>
      </c>
      <c r="AV349" s="11" t="s">
        <v>91</v>
      </c>
      <c r="AW349" s="11" t="s">
        <v>44</v>
      </c>
      <c r="AX349" s="11" t="s">
        <v>81</v>
      </c>
      <c r="AY349" s="219" t="s">
        <v>176</v>
      </c>
    </row>
    <row r="350" spans="2:65" s="11" customFormat="1">
      <c r="B350" s="208"/>
      <c r="C350" s="209"/>
      <c r="D350" s="205" t="s">
        <v>187</v>
      </c>
      <c r="E350" s="230" t="s">
        <v>37</v>
      </c>
      <c r="F350" s="231" t="s">
        <v>683</v>
      </c>
      <c r="G350" s="209"/>
      <c r="H350" s="232">
        <v>24</v>
      </c>
      <c r="I350" s="214"/>
      <c r="J350" s="209"/>
      <c r="K350" s="209"/>
      <c r="L350" s="215"/>
      <c r="M350" s="216"/>
      <c r="N350" s="217"/>
      <c r="O350" s="217"/>
      <c r="P350" s="217"/>
      <c r="Q350" s="217"/>
      <c r="R350" s="217"/>
      <c r="S350" s="217"/>
      <c r="T350" s="218"/>
      <c r="AT350" s="219" t="s">
        <v>187</v>
      </c>
      <c r="AU350" s="219" t="s">
        <v>91</v>
      </c>
      <c r="AV350" s="11" t="s">
        <v>91</v>
      </c>
      <c r="AW350" s="11" t="s">
        <v>44</v>
      </c>
      <c r="AX350" s="11" t="s">
        <v>81</v>
      </c>
      <c r="AY350" s="219" t="s">
        <v>176</v>
      </c>
    </row>
    <row r="351" spans="2:65" s="10" customFormat="1" ht="29.85" customHeight="1">
      <c r="B351" s="176"/>
      <c r="C351" s="177"/>
      <c r="D351" s="190" t="s">
        <v>80</v>
      </c>
      <c r="E351" s="191" t="s">
        <v>684</v>
      </c>
      <c r="F351" s="191" t="s">
        <v>685</v>
      </c>
      <c r="G351" s="177"/>
      <c r="H351" s="177"/>
      <c r="I351" s="180"/>
      <c r="J351" s="192">
        <f>BK351</f>
        <v>0</v>
      </c>
      <c r="K351" s="177"/>
      <c r="L351" s="182"/>
      <c r="M351" s="183"/>
      <c r="N351" s="184"/>
      <c r="O351" s="184"/>
      <c r="P351" s="185">
        <f>SUM(P352:P380)</f>
        <v>0</v>
      </c>
      <c r="Q351" s="184"/>
      <c r="R351" s="185">
        <f>SUM(R352:R380)</f>
        <v>0</v>
      </c>
      <c r="S351" s="184"/>
      <c r="T351" s="186">
        <f>SUM(T352:T380)</f>
        <v>8.8441399999999994</v>
      </c>
      <c r="AR351" s="187" t="s">
        <v>91</v>
      </c>
      <c r="AT351" s="188" t="s">
        <v>80</v>
      </c>
      <c r="AU351" s="188" t="s">
        <v>89</v>
      </c>
      <c r="AY351" s="187" t="s">
        <v>176</v>
      </c>
      <c r="BK351" s="189">
        <f>SUM(BK352:BK380)</f>
        <v>0</v>
      </c>
    </row>
    <row r="352" spans="2:65" s="1" customFormat="1" ht="22.5" customHeight="1">
      <c r="B352" s="40"/>
      <c r="C352" s="193" t="s">
        <v>686</v>
      </c>
      <c r="D352" s="193" t="s">
        <v>178</v>
      </c>
      <c r="E352" s="194" t="s">
        <v>687</v>
      </c>
      <c r="F352" s="195" t="s">
        <v>688</v>
      </c>
      <c r="G352" s="196" t="s">
        <v>295</v>
      </c>
      <c r="H352" s="197">
        <v>21.1</v>
      </c>
      <c r="I352" s="198"/>
      <c r="J352" s="199">
        <f>ROUND(I352*H352,2)</f>
        <v>0</v>
      </c>
      <c r="K352" s="195" t="s">
        <v>182</v>
      </c>
      <c r="L352" s="60"/>
      <c r="M352" s="200" t="s">
        <v>37</v>
      </c>
      <c r="N352" s="201" t="s">
        <v>52</v>
      </c>
      <c r="O352" s="41"/>
      <c r="P352" s="202">
        <f>O352*H352</f>
        <v>0</v>
      </c>
      <c r="Q352" s="202">
        <v>0</v>
      </c>
      <c r="R352" s="202">
        <f>Q352*H352</f>
        <v>0</v>
      </c>
      <c r="S352" s="202">
        <v>1.6E-2</v>
      </c>
      <c r="T352" s="203">
        <f>S352*H352</f>
        <v>0.33760000000000001</v>
      </c>
      <c r="AR352" s="22" t="s">
        <v>276</v>
      </c>
      <c r="AT352" s="22" t="s">
        <v>178</v>
      </c>
      <c r="AU352" s="22" t="s">
        <v>91</v>
      </c>
      <c r="AY352" s="22" t="s">
        <v>176</v>
      </c>
      <c r="BE352" s="204">
        <f>IF(N352="základní",J352,0)</f>
        <v>0</v>
      </c>
      <c r="BF352" s="204">
        <f>IF(N352="snížená",J352,0)</f>
        <v>0</v>
      </c>
      <c r="BG352" s="204">
        <f>IF(N352="zákl. přenesená",J352,0)</f>
        <v>0</v>
      </c>
      <c r="BH352" s="204">
        <f>IF(N352="sníž. přenesená",J352,0)</f>
        <v>0</v>
      </c>
      <c r="BI352" s="204">
        <f>IF(N352="nulová",J352,0)</f>
        <v>0</v>
      </c>
      <c r="BJ352" s="22" t="s">
        <v>89</v>
      </c>
      <c r="BK352" s="204">
        <f>ROUND(I352*H352,2)</f>
        <v>0</v>
      </c>
      <c r="BL352" s="22" t="s">
        <v>276</v>
      </c>
      <c r="BM352" s="22" t="s">
        <v>689</v>
      </c>
    </row>
    <row r="353" spans="2:65" s="11" customFormat="1">
      <c r="B353" s="208"/>
      <c r="C353" s="209"/>
      <c r="D353" s="205" t="s">
        <v>187</v>
      </c>
      <c r="E353" s="230" t="s">
        <v>37</v>
      </c>
      <c r="F353" s="231" t="s">
        <v>690</v>
      </c>
      <c r="G353" s="209"/>
      <c r="H353" s="232">
        <v>9</v>
      </c>
      <c r="I353" s="214"/>
      <c r="J353" s="209"/>
      <c r="K353" s="209"/>
      <c r="L353" s="215"/>
      <c r="M353" s="216"/>
      <c r="N353" s="217"/>
      <c r="O353" s="217"/>
      <c r="P353" s="217"/>
      <c r="Q353" s="217"/>
      <c r="R353" s="217"/>
      <c r="S353" s="217"/>
      <c r="T353" s="218"/>
      <c r="AT353" s="219" t="s">
        <v>187</v>
      </c>
      <c r="AU353" s="219" t="s">
        <v>91</v>
      </c>
      <c r="AV353" s="11" t="s">
        <v>91</v>
      </c>
      <c r="AW353" s="11" t="s">
        <v>44</v>
      </c>
      <c r="AX353" s="11" t="s">
        <v>81</v>
      </c>
      <c r="AY353" s="219" t="s">
        <v>176</v>
      </c>
    </row>
    <row r="354" spans="2:65" s="11" customFormat="1">
      <c r="B354" s="208"/>
      <c r="C354" s="209"/>
      <c r="D354" s="205" t="s">
        <v>187</v>
      </c>
      <c r="E354" s="230" t="s">
        <v>37</v>
      </c>
      <c r="F354" s="231" t="s">
        <v>691</v>
      </c>
      <c r="G354" s="209"/>
      <c r="H354" s="232">
        <v>5</v>
      </c>
      <c r="I354" s="214"/>
      <c r="J354" s="209"/>
      <c r="K354" s="209"/>
      <c r="L354" s="215"/>
      <c r="M354" s="216"/>
      <c r="N354" s="217"/>
      <c r="O354" s="217"/>
      <c r="P354" s="217"/>
      <c r="Q354" s="217"/>
      <c r="R354" s="217"/>
      <c r="S354" s="217"/>
      <c r="T354" s="218"/>
      <c r="AT354" s="219" t="s">
        <v>187</v>
      </c>
      <c r="AU354" s="219" t="s">
        <v>91</v>
      </c>
      <c r="AV354" s="11" t="s">
        <v>91</v>
      </c>
      <c r="AW354" s="11" t="s">
        <v>44</v>
      </c>
      <c r="AX354" s="11" t="s">
        <v>81</v>
      </c>
      <c r="AY354" s="219" t="s">
        <v>176</v>
      </c>
    </row>
    <row r="355" spans="2:65" s="11" customFormat="1">
      <c r="B355" s="208"/>
      <c r="C355" s="209"/>
      <c r="D355" s="210" t="s">
        <v>187</v>
      </c>
      <c r="E355" s="211" t="s">
        <v>37</v>
      </c>
      <c r="F355" s="212" t="s">
        <v>692</v>
      </c>
      <c r="G355" s="209"/>
      <c r="H355" s="213">
        <v>7.1</v>
      </c>
      <c r="I355" s="214"/>
      <c r="J355" s="209"/>
      <c r="K355" s="209"/>
      <c r="L355" s="215"/>
      <c r="M355" s="216"/>
      <c r="N355" s="217"/>
      <c r="O355" s="217"/>
      <c r="P355" s="217"/>
      <c r="Q355" s="217"/>
      <c r="R355" s="217"/>
      <c r="S355" s="217"/>
      <c r="T355" s="218"/>
      <c r="AT355" s="219" t="s">
        <v>187</v>
      </c>
      <c r="AU355" s="219" t="s">
        <v>91</v>
      </c>
      <c r="AV355" s="11" t="s">
        <v>91</v>
      </c>
      <c r="AW355" s="11" t="s">
        <v>44</v>
      </c>
      <c r="AX355" s="11" t="s">
        <v>81</v>
      </c>
      <c r="AY355" s="219" t="s">
        <v>176</v>
      </c>
    </row>
    <row r="356" spans="2:65" s="1" customFormat="1" ht="22.5" customHeight="1">
      <c r="B356" s="40"/>
      <c r="C356" s="193" t="s">
        <v>693</v>
      </c>
      <c r="D356" s="193" t="s">
        <v>178</v>
      </c>
      <c r="E356" s="194" t="s">
        <v>694</v>
      </c>
      <c r="F356" s="195" t="s">
        <v>695</v>
      </c>
      <c r="G356" s="196" t="s">
        <v>223</v>
      </c>
      <c r="H356" s="197">
        <v>408.49</v>
      </c>
      <c r="I356" s="198"/>
      <c r="J356" s="199">
        <f>ROUND(I356*H356,2)</f>
        <v>0</v>
      </c>
      <c r="K356" s="195" t="s">
        <v>182</v>
      </c>
      <c r="L356" s="60"/>
      <c r="M356" s="200" t="s">
        <v>37</v>
      </c>
      <c r="N356" s="201" t="s">
        <v>52</v>
      </c>
      <c r="O356" s="41"/>
      <c r="P356" s="202">
        <f>O356*H356</f>
        <v>0</v>
      </c>
      <c r="Q356" s="202">
        <v>0</v>
      </c>
      <c r="R356" s="202">
        <f>Q356*H356</f>
        <v>0</v>
      </c>
      <c r="S356" s="202">
        <v>5.0000000000000001E-3</v>
      </c>
      <c r="T356" s="203">
        <f>S356*H356</f>
        <v>2.0424500000000001</v>
      </c>
      <c r="AR356" s="22" t="s">
        <v>276</v>
      </c>
      <c r="AT356" s="22" t="s">
        <v>178</v>
      </c>
      <c r="AU356" s="22" t="s">
        <v>91</v>
      </c>
      <c r="AY356" s="22" t="s">
        <v>176</v>
      </c>
      <c r="BE356" s="204">
        <f>IF(N356="základní",J356,0)</f>
        <v>0</v>
      </c>
      <c r="BF356" s="204">
        <f>IF(N356="snížená",J356,0)</f>
        <v>0</v>
      </c>
      <c r="BG356" s="204">
        <f>IF(N356="zákl. přenesená",J356,0)</f>
        <v>0</v>
      </c>
      <c r="BH356" s="204">
        <f>IF(N356="sníž. přenesená",J356,0)</f>
        <v>0</v>
      </c>
      <c r="BI356" s="204">
        <f>IF(N356="nulová",J356,0)</f>
        <v>0</v>
      </c>
      <c r="BJ356" s="22" t="s">
        <v>89</v>
      </c>
      <c r="BK356" s="204">
        <f>ROUND(I356*H356,2)</f>
        <v>0</v>
      </c>
      <c r="BL356" s="22" t="s">
        <v>276</v>
      </c>
      <c r="BM356" s="22" t="s">
        <v>696</v>
      </c>
    </row>
    <row r="357" spans="2:65" s="11" customFormat="1" ht="40.5">
      <c r="B357" s="208"/>
      <c r="C357" s="209"/>
      <c r="D357" s="205" t="s">
        <v>187</v>
      </c>
      <c r="E357" s="230" t="s">
        <v>37</v>
      </c>
      <c r="F357" s="231" t="s">
        <v>697</v>
      </c>
      <c r="G357" s="209"/>
      <c r="H357" s="232">
        <v>206.28</v>
      </c>
      <c r="I357" s="214"/>
      <c r="J357" s="209"/>
      <c r="K357" s="209"/>
      <c r="L357" s="215"/>
      <c r="M357" s="216"/>
      <c r="N357" s="217"/>
      <c r="O357" s="217"/>
      <c r="P357" s="217"/>
      <c r="Q357" s="217"/>
      <c r="R357" s="217"/>
      <c r="S357" s="217"/>
      <c r="T357" s="218"/>
      <c r="AT357" s="219" t="s">
        <v>187</v>
      </c>
      <c r="AU357" s="219" t="s">
        <v>91</v>
      </c>
      <c r="AV357" s="11" t="s">
        <v>91</v>
      </c>
      <c r="AW357" s="11" t="s">
        <v>44</v>
      </c>
      <c r="AX357" s="11" t="s">
        <v>81</v>
      </c>
      <c r="AY357" s="219" t="s">
        <v>176</v>
      </c>
    </row>
    <row r="358" spans="2:65" s="11" customFormat="1">
      <c r="B358" s="208"/>
      <c r="C358" s="209"/>
      <c r="D358" s="205" t="s">
        <v>187</v>
      </c>
      <c r="E358" s="230" t="s">
        <v>37</v>
      </c>
      <c r="F358" s="231" t="s">
        <v>242</v>
      </c>
      <c r="G358" s="209"/>
      <c r="H358" s="232">
        <v>145.58000000000001</v>
      </c>
      <c r="I358" s="214"/>
      <c r="J358" s="209"/>
      <c r="K358" s="209"/>
      <c r="L358" s="215"/>
      <c r="M358" s="216"/>
      <c r="N358" s="217"/>
      <c r="O358" s="217"/>
      <c r="P358" s="217"/>
      <c r="Q358" s="217"/>
      <c r="R358" s="217"/>
      <c r="S358" s="217"/>
      <c r="T358" s="218"/>
      <c r="AT358" s="219" t="s">
        <v>187</v>
      </c>
      <c r="AU358" s="219" t="s">
        <v>91</v>
      </c>
      <c r="AV358" s="11" t="s">
        <v>91</v>
      </c>
      <c r="AW358" s="11" t="s">
        <v>44</v>
      </c>
      <c r="AX358" s="11" t="s">
        <v>81</v>
      </c>
      <c r="AY358" s="219" t="s">
        <v>176</v>
      </c>
    </row>
    <row r="359" spans="2:65" s="11" customFormat="1">
      <c r="B359" s="208"/>
      <c r="C359" s="209"/>
      <c r="D359" s="210" t="s">
        <v>187</v>
      </c>
      <c r="E359" s="211" t="s">
        <v>37</v>
      </c>
      <c r="F359" s="212" t="s">
        <v>243</v>
      </c>
      <c r="G359" s="209"/>
      <c r="H359" s="213">
        <v>56.63</v>
      </c>
      <c r="I359" s="214"/>
      <c r="J359" s="209"/>
      <c r="K359" s="209"/>
      <c r="L359" s="215"/>
      <c r="M359" s="216"/>
      <c r="N359" s="217"/>
      <c r="O359" s="217"/>
      <c r="P359" s="217"/>
      <c r="Q359" s="217"/>
      <c r="R359" s="217"/>
      <c r="S359" s="217"/>
      <c r="T359" s="218"/>
      <c r="AT359" s="219" t="s">
        <v>187</v>
      </c>
      <c r="AU359" s="219" t="s">
        <v>91</v>
      </c>
      <c r="AV359" s="11" t="s">
        <v>91</v>
      </c>
      <c r="AW359" s="11" t="s">
        <v>44</v>
      </c>
      <c r="AX359" s="11" t="s">
        <v>81</v>
      </c>
      <c r="AY359" s="219" t="s">
        <v>176</v>
      </c>
    </row>
    <row r="360" spans="2:65" s="1" customFormat="1" ht="22.5" customHeight="1">
      <c r="B360" s="40"/>
      <c r="C360" s="193" t="s">
        <v>698</v>
      </c>
      <c r="D360" s="193" t="s">
        <v>178</v>
      </c>
      <c r="E360" s="194" t="s">
        <v>699</v>
      </c>
      <c r="F360" s="195" t="s">
        <v>700</v>
      </c>
      <c r="G360" s="196" t="s">
        <v>223</v>
      </c>
      <c r="H360" s="197">
        <v>408.49</v>
      </c>
      <c r="I360" s="198"/>
      <c r="J360" s="199">
        <f>ROUND(I360*H360,2)</f>
        <v>0</v>
      </c>
      <c r="K360" s="195" t="s">
        <v>182</v>
      </c>
      <c r="L360" s="60"/>
      <c r="M360" s="200" t="s">
        <v>37</v>
      </c>
      <c r="N360" s="201" t="s">
        <v>52</v>
      </c>
      <c r="O360" s="41"/>
      <c r="P360" s="202">
        <f>O360*H360</f>
        <v>0</v>
      </c>
      <c r="Q360" s="202">
        <v>0</v>
      </c>
      <c r="R360" s="202">
        <f>Q360*H360</f>
        <v>0</v>
      </c>
      <c r="S360" s="202">
        <v>2E-3</v>
      </c>
      <c r="T360" s="203">
        <f>S360*H360</f>
        <v>0.81698000000000004</v>
      </c>
      <c r="AR360" s="22" t="s">
        <v>276</v>
      </c>
      <c r="AT360" s="22" t="s">
        <v>178</v>
      </c>
      <c r="AU360" s="22" t="s">
        <v>91</v>
      </c>
      <c r="AY360" s="22" t="s">
        <v>176</v>
      </c>
      <c r="BE360" s="204">
        <f>IF(N360="základní",J360,0)</f>
        <v>0</v>
      </c>
      <c r="BF360" s="204">
        <f>IF(N360="snížená",J360,0)</f>
        <v>0</v>
      </c>
      <c r="BG360" s="204">
        <f>IF(N360="zákl. přenesená",J360,0)</f>
        <v>0</v>
      </c>
      <c r="BH360" s="204">
        <f>IF(N360="sníž. přenesená",J360,0)</f>
        <v>0</v>
      </c>
      <c r="BI360" s="204">
        <f>IF(N360="nulová",J360,0)</f>
        <v>0</v>
      </c>
      <c r="BJ360" s="22" t="s">
        <v>89</v>
      </c>
      <c r="BK360" s="204">
        <f>ROUND(I360*H360,2)</f>
        <v>0</v>
      </c>
      <c r="BL360" s="22" t="s">
        <v>276</v>
      </c>
      <c r="BM360" s="22" t="s">
        <v>701</v>
      </c>
    </row>
    <row r="361" spans="2:65" s="11" customFormat="1" ht="40.5">
      <c r="B361" s="208"/>
      <c r="C361" s="209"/>
      <c r="D361" s="205" t="s">
        <v>187</v>
      </c>
      <c r="E361" s="230" t="s">
        <v>37</v>
      </c>
      <c r="F361" s="231" t="s">
        <v>697</v>
      </c>
      <c r="G361" s="209"/>
      <c r="H361" s="232">
        <v>206.28</v>
      </c>
      <c r="I361" s="214"/>
      <c r="J361" s="209"/>
      <c r="K361" s="209"/>
      <c r="L361" s="215"/>
      <c r="M361" s="216"/>
      <c r="N361" s="217"/>
      <c r="O361" s="217"/>
      <c r="P361" s="217"/>
      <c r="Q361" s="217"/>
      <c r="R361" s="217"/>
      <c r="S361" s="217"/>
      <c r="T361" s="218"/>
      <c r="AT361" s="219" t="s">
        <v>187</v>
      </c>
      <c r="AU361" s="219" t="s">
        <v>91</v>
      </c>
      <c r="AV361" s="11" t="s">
        <v>91</v>
      </c>
      <c r="AW361" s="11" t="s">
        <v>44</v>
      </c>
      <c r="AX361" s="11" t="s">
        <v>81</v>
      </c>
      <c r="AY361" s="219" t="s">
        <v>176</v>
      </c>
    </row>
    <row r="362" spans="2:65" s="11" customFormat="1">
      <c r="B362" s="208"/>
      <c r="C362" s="209"/>
      <c r="D362" s="205" t="s">
        <v>187</v>
      </c>
      <c r="E362" s="230" t="s">
        <v>37</v>
      </c>
      <c r="F362" s="231" t="s">
        <v>242</v>
      </c>
      <c r="G362" s="209"/>
      <c r="H362" s="232">
        <v>145.58000000000001</v>
      </c>
      <c r="I362" s="214"/>
      <c r="J362" s="209"/>
      <c r="K362" s="209"/>
      <c r="L362" s="215"/>
      <c r="M362" s="216"/>
      <c r="N362" s="217"/>
      <c r="O362" s="217"/>
      <c r="P362" s="217"/>
      <c r="Q362" s="217"/>
      <c r="R362" s="217"/>
      <c r="S362" s="217"/>
      <c r="T362" s="218"/>
      <c r="AT362" s="219" t="s">
        <v>187</v>
      </c>
      <c r="AU362" s="219" t="s">
        <v>91</v>
      </c>
      <c r="AV362" s="11" t="s">
        <v>91</v>
      </c>
      <c r="AW362" s="11" t="s">
        <v>44</v>
      </c>
      <c r="AX362" s="11" t="s">
        <v>81</v>
      </c>
      <c r="AY362" s="219" t="s">
        <v>176</v>
      </c>
    </row>
    <row r="363" spans="2:65" s="11" customFormat="1">
      <c r="B363" s="208"/>
      <c r="C363" s="209"/>
      <c r="D363" s="210" t="s">
        <v>187</v>
      </c>
      <c r="E363" s="211" t="s">
        <v>37</v>
      </c>
      <c r="F363" s="212" t="s">
        <v>243</v>
      </c>
      <c r="G363" s="209"/>
      <c r="H363" s="213">
        <v>56.63</v>
      </c>
      <c r="I363" s="214"/>
      <c r="J363" s="209"/>
      <c r="K363" s="209"/>
      <c r="L363" s="215"/>
      <c r="M363" s="216"/>
      <c r="N363" s="217"/>
      <c r="O363" s="217"/>
      <c r="P363" s="217"/>
      <c r="Q363" s="217"/>
      <c r="R363" s="217"/>
      <c r="S363" s="217"/>
      <c r="T363" s="218"/>
      <c r="AT363" s="219" t="s">
        <v>187</v>
      </c>
      <c r="AU363" s="219" t="s">
        <v>91</v>
      </c>
      <c r="AV363" s="11" t="s">
        <v>91</v>
      </c>
      <c r="AW363" s="11" t="s">
        <v>44</v>
      </c>
      <c r="AX363" s="11" t="s">
        <v>81</v>
      </c>
      <c r="AY363" s="219" t="s">
        <v>176</v>
      </c>
    </row>
    <row r="364" spans="2:65" s="1" customFormat="1" ht="22.5" customHeight="1">
      <c r="B364" s="40"/>
      <c r="C364" s="193" t="s">
        <v>702</v>
      </c>
      <c r="D364" s="193" t="s">
        <v>178</v>
      </c>
      <c r="E364" s="194" t="s">
        <v>703</v>
      </c>
      <c r="F364" s="195" t="s">
        <v>704</v>
      </c>
      <c r="G364" s="196" t="s">
        <v>223</v>
      </c>
      <c r="H364" s="197">
        <v>4.01</v>
      </c>
      <c r="I364" s="198"/>
      <c r="J364" s="199">
        <f>ROUND(I364*H364,2)</f>
        <v>0</v>
      </c>
      <c r="K364" s="195" t="s">
        <v>182</v>
      </c>
      <c r="L364" s="60"/>
      <c r="M364" s="200" t="s">
        <v>37</v>
      </c>
      <c r="N364" s="201" t="s">
        <v>52</v>
      </c>
      <c r="O364" s="41"/>
      <c r="P364" s="202">
        <f>O364*H364</f>
        <v>0</v>
      </c>
      <c r="Q364" s="202">
        <v>0</v>
      </c>
      <c r="R364" s="202">
        <f>Q364*H364</f>
        <v>0</v>
      </c>
      <c r="S364" s="202">
        <v>0.02</v>
      </c>
      <c r="T364" s="203">
        <f>S364*H364</f>
        <v>8.0199999999999994E-2</v>
      </c>
      <c r="AR364" s="22" t="s">
        <v>276</v>
      </c>
      <c r="AT364" s="22" t="s">
        <v>178</v>
      </c>
      <c r="AU364" s="22" t="s">
        <v>91</v>
      </c>
      <c r="AY364" s="22" t="s">
        <v>176</v>
      </c>
      <c r="BE364" s="204">
        <f>IF(N364="základní",J364,0)</f>
        <v>0</v>
      </c>
      <c r="BF364" s="204">
        <f>IF(N364="snížená",J364,0)</f>
        <v>0</v>
      </c>
      <c r="BG364" s="204">
        <f>IF(N364="zákl. přenesená",J364,0)</f>
        <v>0</v>
      </c>
      <c r="BH364" s="204">
        <f>IF(N364="sníž. přenesená",J364,0)</f>
        <v>0</v>
      </c>
      <c r="BI364" s="204">
        <f>IF(N364="nulová",J364,0)</f>
        <v>0</v>
      </c>
      <c r="BJ364" s="22" t="s">
        <v>89</v>
      </c>
      <c r="BK364" s="204">
        <f>ROUND(I364*H364,2)</f>
        <v>0</v>
      </c>
      <c r="BL364" s="22" t="s">
        <v>276</v>
      </c>
      <c r="BM364" s="22" t="s">
        <v>705</v>
      </c>
    </row>
    <row r="365" spans="2:65" s="11" customFormat="1">
      <c r="B365" s="208"/>
      <c r="C365" s="209"/>
      <c r="D365" s="210" t="s">
        <v>187</v>
      </c>
      <c r="E365" s="211" t="s">
        <v>37</v>
      </c>
      <c r="F365" s="212" t="s">
        <v>706</v>
      </c>
      <c r="G365" s="209"/>
      <c r="H365" s="213">
        <v>4.01</v>
      </c>
      <c r="I365" s="214"/>
      <c r="J365" s="209"/>
      <c r="K365" s="209"/>
      <c r="L365" s="215"/>
      <c r="M365" s="216"/>
      <c r="N365" s="217"/>
      <c r="O365" s="217"/>
      <c r="P365" s="217"/>
      <c r="Q365" s="217"/>
      <c r="R365" s="217"/>
      <c r="S365" s="217"/>
      <c r="T365" s="218"/>
      <c r="AT365" s="219" t="s">
        <v>187</v>
      </c>
      <c r="AU365" s="219" t="s">
        <v>91</v>
      </c>
      <c r="AV365" s="11" t="s">
        <v>91</v>
      </c>
      <c r="AW365" s="11" t="s">
        <v>44</v>
      </c>
      <c r="AX365" s="11" t="s">
        <v>81</v>
      </c>
      <c r="AY365" s="219" t="s">
        <v>176</v>
      </c>
    </row>
    <row r="366" spans="2:65" s="1" customFormat="1" ht="22.5" customHeight="1">
      <c r="B366" s="40"/>
      <c r="C366" s="193" t="s">
        <v>707</v>
      </c>
      <c r="D366" s="193" t="s">
        <v>178</v>
      </c>
      <c r="E366" s="194" t="s">
        <v>708</v>
      </c>
      <c r="F366" s="195" t="s">
        <v>709</v>
      </c>
      <c r="G366" s="196" t="s">
        <v>341</v>
      </c>
      <c r="H366" s="197">
        <v>46</v>
      </c>
      <c r="I366" s="198"/>
      <c r="J366" s="199">
        <f>ROUND(I366*H366,2)</f>
        <v>0</v>
      </c>
      <c r="K366" s="195" t="s">
        <v>182</v>
      </c>
      <c r="L366" s="60"/>
      <c r="M366" s="200" t="s">
        <v>37</v>
      </c>
      <c r="N366" s="201" t="s">
        <v>52</v>
      </c>
      <c r="O366" s="41"/>
      <c r="P366" s="202">
        <f>O366*H366</f>
        <v>0</v>
      </c>
      <c r="Q366" s="202">
        <v>0</v>
      </c>
      <c r="R366" s="202">
        <f>Q366*H366</f>
        <v>0</v>
      </c>
      <c r="S366" s="202">
        <v>1.2999999999999999E-2</v>
      </c>
      <c r="T366" s="203">
        <f>S366*H366</f>
        <v>0.59799999999999998</v>
      </c>
      <c r="AR366" s="22" t="s">
        <v>276</v>
      </c>
      <c r="AT366" s="22" t="s">
        <v>178</v>
      </c>
      <c r="AU366" s="22" t="s">
        <v>91</v>
      </c>
      <c r="AY366" s="22" t="s">
        <v>176</v>
      </c>
      <c r="BE366" s="204">
        <f>IF(N366="základní",J366,0)</f>
        <v>0</v>
      </c>
      <c r="BF366" s="204">
        <f>IF(N366="snížená",J366,0)</f>
        <v>0</v>
      </c>
      <c r="BG366" s="204">
        <f>IF(N366="zákl. přenesená",J366,0)</f>
        <v>0</v>
      </c>
      <c r="BH366" s="204">
        <f>IF(N366="sníž. přenesená",J366,0)</f>
        <v>0</v>
      </c>
      <c r="BI366" s="204">
        <f>IF(N366="nulová",J366,0)</f>
        <v>0</v>
      </c>
      <c r="BJ366" s="22" t="s">
        <v>89</v>
      </c>
      <c r="BK366" s="204">
        <f>ROUND(I366*H366,2)</f>
        <v>0</v>
      </c>
      <c r="BL366" s="22" t="s">
        <v>276</v>
      </c>
      <c r="BM366" s="22" t="s">
        <v>710</v>
      </c>
    </row>
    <row r="367" spans="2:65" s="11" customFormat="1">
      <c r="B367" s="208"/>
      <c r="C367" s="209"/>
      <c r="D367" s="205" t="s">
        <v>187</v>
      </c>
      <c r="E367" s="230" t="s">
        <v>37</v>
      </c>
      <c r="F367" s="231" t="s">
        <v>682</v>
      </c>
      <c r="G367" s="209"/>
      <c r="H367" s="232">
        <v>22</v>
      </c>
      <c r="I367" s="214"/>
      <c r="J367" s="209"/>
      <c r="K367" s="209"/>
      <c r="L367" s="215"/>
      <c r="M367" s="216"/>
      <c r="N367" s="217"/>
      <c r="O367" s="217"/>
      <c r="P367" s="217"/>
      <c r="Q367" s="217"/>
      <c r="R367" s="217"/>
      <c r="S367" s="217"/>
      <c r="T367" s="218"/>
      <c r="AT367" s="219" t="s">
        <v>187</v>
      </c>
      <c r="AU367" s="219" t="s">
        <v>91</v>
      </c>
      <c r="AV367" s="11" t="s">
        <v>91</v>
      </c>
      <c r="AW367" s="11" t="s">
        <v>44</v>
      </c>
      <c r="AX367" s="11" t="s">
        <v>81</v>
      </c>
      <c r="AY367" s="219" t="s">
        <v>176</v>
      </c>
    </row>
    <row r="368" spans="2:65" s="11" customFormat="1">
      <c r="B368" s="208"/>
      <c r="C368" s="209"/>
      <c r="D368" s="210" t="s">
        <v>187</v>
      </c>
      <c r="E368" s="211" t="s">
        <v>37</v>
      </c>
      <c r="F368" s="212" t="s">
        <v>711</v>
      </c>
      <c r="G368" s="209"/>
      <c r="H368" s="213">
        <v>24</v>
      </c>
      <c r="I368" s="214"/>
      <c r="J368" s="209"/>
      <c r="K368" s="209"/>
      <c r="L368" s="215"/>
      <c r="M368" s="216"/>
      <c r="N368" s="217"/>
      <c r="O368" s="217"/>
      <c r="P368" s="217"/>
      <c r="Q368" s="217"/>
      <c r="R368" s="217"/>
      <c r="S368" s="217"/>
      <c r="T368" s="218"/>
      <c r="AT368" s="219" t="s">
        <v>187</v>
      </c>
      <c r="AU368" s="219" t="s">
        <v>91</v>
      </c>
      <c r="AV368" s="11" t="s">
        <v>91</v>
      </c>
      <c r="AW368" s="11" t="s">
        <v>44</v>
      </c>
      <c r="AX368" s="11" t="s">
        <v>81</v>
      </c>
      <c r="AY368" s="219" t="s">
        <v>176</v>
      </c>
    </row>
    <row r="369" spans="2:65" s="1" customFormat="1" ht="22.5" customHeight="1">
      <c r="B369" s="40"/>
      <c r="C369" s="193" t="s">
        <v>712</v>
      </c>
      <c r="D369" s="193" t="s">
        <v>178</v>
      </c>
      <c r="E369" s="194" t="s">
        <v>713</v>
      </c>
      <c r="F369" s="195" t="s">
        <v>714</v>
      </c>
      <c r="G369" s="196" t="s">
        <v>295</v>
      </c>
      <c r="H369" s="197">
        <v>2</v>
      </c>
      <c r="I369" s="198"/>
      <c r="J369" s="199">
        <f>ROUND(I369*H369,2)</f>
        <v>0</v>
      </c>
      <c r="K369" s="195" t="s">
        <v>182</v>
      </c>
      <c r="L369" s="60"/>
      <c r="M369" s="200" t="s">
        <v>37</v>
      </c>
      <c r="N369" s="201" t="s">
        <v>52</v>
      </c>
      <c r="O369" s="41"/>
      <c r="P369" s="202">
        <f>O369*H369</f>
        <v>0</v>
      </c>
      <c r="Q369" s="202">
        <v>0</v>
      </c>
      <c r="R369" s="202">
        <f>Q369*H369</f>
        <v>0</v>
      </c>
      <c r="S369" s="202">
        <v>3.5000000000000003E-2</v>
      </c>
      <c r="T369" s="203">
        <f>S369*H369</f>
        <v>7.0000000000000007E-2</v>
      </c>
      <c r="AR369" s="22" t="s">
        <v>276</v>
      </c>
      <c r="AT369" s="22" t="s">
        <v>178</v>
      </c>
      <c r="AU369" s="22" t="s">
        <v>91</v>
      </c>
      <c r="AY369" s="22" t="s">
        <v>176</v>
      </c>
      <c r="BE369" s="204">
        <f>IF(N369="základní",J369,0)</f>
        <v>0</v>
      </c>
      <c r="BF369" s="204">
        <f>IF(N369="snížená",J369,0)</f>
        <v>0</v>
      </c>
      <c r="BG369" s="204">
        <f>IF(N369="zákl. přenesená",J369,0)</f>
        <v>0</v>
      </c>
      <c r="BH369" s="204">
        <f>IF(N369="sníž. přenesená",J369,0)</f>
        <v>0</v>
      </c>
      <c r="BI369" s="204">
        <f>IF(N369="nulová",J369,0)</f>
        <v>0</v>
      </c>
      <c r="BJ369" s="22" t="s">
        <v>89</v>
      </c>
      <c r="BK369" s="204">
        <f>ROUND(I369*H369,2)</f>
        <v>0</v>
      </c>
      <c r="BL369" s="22" t="s">
        <v>276</v>
      </c>
      <c r="BM369" s="22" t="s">
        <v>715</v>
      </c>
    </row>
    <row r="370" spans="2:65" s="1" customFormat="1" ht="27">
      <c r="B370" s="40"/>
      <c r="C370" s="62"/>
      <c r="D370" s="210" t="s">
        <v>185</v>
      </c>
      <c r="E370" s="62"/>
      <c r="F370" s="233" t="s">
        <v>716</v>
      </c>
      <c r="G370" s="62"/>
      <c r="H370" s="62"/>
      <c r="I370" s="163"/>
      <c r="J370" s="62"/>
      <c r="K370" s="62"/>
      <c r="L370" s="60"/>
      <c r="M370" s="207"/>
      <c r="N370" s="41"/>
      <c r="O370" s="41"/>
      <c r="P370" s="41"/>
      <c r="Q370" s="41"/>
      <c r="R370" s="41"/>
      <c r="S370" s="41"/>
      <c r="T370" s="77"/>
      <c r="AT370" s="22" t="s">
        <v>185</v>
      </c>
      <c r="AU370" s="22" t="s">
        <v>91</v>
      </c>
    </row>
    <row r="371" spans="2:65" s="1" customFormat="1" ht="31.5" customHeight="1">
      <c r="B371" s="40"/>
      <c r="C371" s="193" t="s">
        <v>717</v>
      </c>
      <c r="D371" s="193" t="s">
        <v>178</v>
      </c>
      <c r="E371" s="194" t="s">
        <v>718</v>
      </c>
      <c r="F371" s="195" t="s">
        <v>719</v>
      </c>
      <c r="G371" s="196" t="s">
        <v>720</v>
      </c>
      <c r="H371" s="197">
        <v>826.35</v>
      </c>
      <c r="I371" s="198"/>
      <c r="J371" s="199">
        <f>ROUND(I371*H371,2)</f>
        <v>0</v>
      </c>
      <c r="K371" s="195" t="s">
        <v>182</v>
      </c>
      <c r="L371" s="60"/>
      <c r="M371" s="200" t="s">
        <v>37</v>
      </c>
      <c r="N371" s="201" t="s">
        <v>52</v>
      </c>
      <c r="O371" s="41"/>
      <c r="P371" s="202">
        <f>O371*H371</f>
        <v>0</v>
      </c>
      <c r="Q371" s="202">
        <v>0</v>
      </c>
      <c r="R371" s="202">
        <f>Q371*H371</f>
        <v>0</v>
      </c>
      <c r="S371" s="202">
        <v>1E-3</v>
      </c>
      <c r="T371" s="203">
        <f>S371*H371</f>
        <v>0.82635000000000003</v>
      </c>
      <c r="AR371" s="22" t="s">
        <v>276</v>
      </c>
      <c r="AT371" s="22" t="s">
        <v>178</v>
      </c>
      <c r="AU371" s="22" t="s">
        <v>91</v>
      </c>
      <c r="AY371" s="22" t="s">
        <v>176</v>
      </c>
      <c r="BE371" s="204">
        <f>IF(N371="základní",J371,0)</f>
        <v>0</v>
      </c>
      <c r="BF371" s="204">
        <f>IF(N371="snížená",J371,0)</f>
        <v>0</v>
      </c>
      <c r="BG371" s="204">
        <f>IF(N371="zákl. přenesená",J371,0)</f>
        <v>0</v>
      </c>
      <c r="BH371" s="204">
        <f>IF(N371="sníž. přenesená",J371,0)</f>
        <v>0</v>
      </c>
      <c r="BI371" s="204">
        <f>IF(N371="nulová",J371,0)</f>
        <v>0</v>
      </c>
      <c r="BJ371" s="22" t="s">
        <v>89</v>
      </c>
      <c r="BK371" s="204">
        <f>ROUND(I371*H371,2)</f>
        <v>0</v>
      </c>
      <c r="BL371" s="22" t="s">
        <v>276</v>
      </c>
      <c r="BM371" s="22" t="s">
        <v>721</v>
      </c>
    </row>
    <row r="372" spans="2:65" s="1" customFormat="1" ht="54">
      <c r="B372" s="40"/>
      <c r="C372" s="62"/>
      <c r="D372" s="205" t="s">
        <v>185</v>
      </c>
      <c r="E372" s="62"/>
      <c r="F372" s="206" t="s">
        <v>722</v>
      </c>
      <c r="G372" s="62"/>
      <c r="H372" s="62"/>
      <c r="I372" s="163"/>
      <c r="J372" s="62"/>
      <c r="K372" s="62"/>
      <c r="L372" s="60"/>
      <c r="M372" s="207"/>
      <c r="N372" s="41"/>
      <c r="O372" s="41"/>
      <c r="P372" s="41"/>
      <c r="Q372" s="41"/>
      <c r="R372" s="41"/>
      <c r="S372" s="41"/>
      <c r="T372" s="77"/>
      <c r="AT372" s="22" t="s">
        <v>185</v>
      </c>
      <c r="AU372" s="22" t="s">
        <v>91</v>
      </c>
    </row>
    <row r="373" spans="2:65" s="11" customFormat="1">
      <c r="B373" s="208"/>
      <c r="C373" s="209"/>
      <c r="D373" s="205" t="s">
        <v>187</v>
      </c>
      <c r="E373" s="230" t="s">
        <v>37</v>
      </c>
      <c r="F373" s="231" t="s">
        <v>723</v>
      </c>
      <c r="G373" s="209"/>
      <c r="H373" s="232">
        <v>223</v>
      </c>
      <c r="I373" s="214"/>
      <c r="J373" s="209"/>
      <c r="K373" s="209"/>
      <c r="L373" s="215"/>
      <c r="M373" s="216"/>
      <c r="N373" s="217"/>
      <c r="O373" s="217"/>
      <c r="P373" s="217"/>
      <c r="Q373" s="217"/>
      <c r="R373" s="217"/>
      <c r="S373" s="217"/>
      <c r="T373" s="218"/>
      <c r="AT373" s="219" t="s">
        <v>187</v>
      </c>
      <c r="AU373" s="219" t="s">
        <v>91</v>
      </c>
      <c r="AV373" s="11" t="s">
        <v>91</v>
      </c>
      <c r="AW373" s="11" t="s">
        <v>44</v>
      </c>
      <c r="AX373" s="11" t="s">
        <v>81</v>
      </c>
      <c r="AY373" s="219" t="s">
        <v>176</v>
      </c>
    </row>
    <row r="374" spans="2:65" s="11" customFormat="1">
      <c r="B374" s="208"/>
      <c r="C374" s="209"/>
      <c r="D374" s="205" t="s">
        <v>187</v>
      </c>
      <c r="E374" s="230" t="s">
        <v>37</v>
      </c>
      <c r="F374" s="231" t="s">
        <v>724</v>
      </c>
      <c r="G374" s="209"/>
      <c r="H374" s="232">
        <v>215</v>
      </c>
      <c r="I374" s="214"/>
      <c r="J374" s="209"/>
      <c r="K374" s="209"/>
      <c r="L374" s="215"/>
      <c r="M374" s="216"/>
      <c r="N374" s="217"/>
      <c r="O374" s="217"/>
      <c r="P374" s="217"/>
      <c r="Q374" s="217"/>
      <c r="R374" s="217"/>
      <c r="S374" s="217"/>
      <c r="T374" s="218"/>
      <c r="AT374" s="219" t="s">
        <v>187</v>
      </c>
      <c r="AU374" s="219" t="s">
        <v>91</v>
      </c>
      <c r="AV374" s="11" t="s">
        <v>91</v>
      </c>
      <c r="AW374" s="11" t="s">
        <v>44</v>
      </c>
      <c r="AX374" s="11" t="s">
        <v>81</v>
      </c>
      <c r="AY374" s="219" t="s">
        <v>176</v>
      </c>
    </row>
    <row r="375" spans="2:65" s="11" customFormat="1">
      <c r="B375" s="208"/>
      <c r="C375" s="209"/>
      <c r="D375" s="205" t="s">
        <v>187</v>
      </c>
      <c r="E375" s="230" t="s">
        <v>37</v>
      </c>
      <c r="F375" s="231" t="s">
        <v>725</v>
      </c>
      <c r="G375" s="209"/>
      <c r="H375" s="232">
        <v>310.68</v>
      </c>
      <c r="I375" s="214"/>
      <c r="J375" s="209"/>
      <c r="K375" s="209"/>
      <c r="L375" s="215"/>
      <c r="M375" s="216"/>
      <c r="N375" s="217"/>
      <c r="O375" s="217"/>
      <c r="P375" s="217"/>
      <c r="Q375" s="217"/>
      <c r="R375" s="217"/>
      <c r="S375" s="217"/>
      <c r="T375" s="218"/>
      <c r="AT375" s="219" t="s">
        <v>187</v>
      </c>
      <c r="AU375" s="219" t="s">
        <v>91</v>
      </c>
      <c r="AV375" s="11" t="s">
        <v>91</v>
      </c>
      <c r="AW375" s="11" t="s">
        <v>44</v>
      </c>
      <c r="AX375" s="11" t="s">
        <v>81</v>
      </c>
      <c r="AY375" s="219" t="s">
        <v>176</v>
      </c>
    </row>
    <row r="376" spans="2:65" s="11" customFormat="1">
      <c r="B376" s="208"/>
      <c r="C376" s="209"/>
      <c r="D376" s="210" t="s">
        <v>187</v>
      </c>
      <c r="E376" s="211" t="s">
        <v>37</v>
      </c>
      <c r="F376" s="212" t="s">
        <v>726</v>
      </c>
      <c r="G376" s="209"/>
      <c r="H376" s="213">
        <v>77.67</v>
      </c>
      <c r="I376" s="214"/>
      <c r="J376" s="209"/>
      <c r="K376" s="209"/>
      <c r="L376" s="215"/>
      <c r="M376" s="216"/>
      <c r="N376" s="217"/>
      <c r="O376" s="217"/>
      <c r="P376" s="217"/>
      <c r="Q376" s="217"/>
      <c r="R376" s="217"/>
      <c r="S376" s="217"/>
      <c r="T376" s="218"/>
      <c r="AT376" s="219" t="s">
        <v>187</v>
      </c>
      <c r="AU376" s="219" t="s">
        <v>91</v>
      </c>
      <c r="AV376" s="11" t="s">
        <v>91</v>
      </c>
      <c r="AW376" s="11" t="s">
        <v>44</v>
      </c>
      <c r="AX376" s="11" t="s">
        <v>81</v>
      </c>
      <c r="AY376" s="219" t="s">
        <v>176</v>
      </c>
    </row>
    <row r="377" spans="2:65" s="1" customFormat="1" ht="31.5" customHeight="1">
      <c r="B377" s="40"/>
      <c r="C377" s="193" t="s">
        <v>727</v>
      </c>
      <c r="D377" s="193" t="s">
        <v>178</v>
      </c>
      <c r="E377" s="194" t="s">
        <v>728</v>
      </c>
      <c r="F377" s="195" t="s">
        <v>729</v>
      </c>
      <c r="G377" s="196" t="s">
        <v>720</v>
      </c>
      <c r="H377" s="197">
        <v>4072.56</v>
      </c>
      <c r="I377" s="198"/>
      <c r="J377" s="199">
        <f>ROUND(I377*H377,2)</f>
        <v>0</v>
      </c>
      <c r="K377" s="195" t="s">
        <v>182</v>
      </c>
      <c r="L377" s="60"/>
      <c r="M377" s="200" t="s">
        <v>37</v>
      </c>
      <c r="N377" s="201" t="s">
        <v>52</v>
      </c>
      <c r="O377" s="41"/>
      <c r="P377" s="202">
        <f>O377*H377</f>
        <v>0</v>
      </c>
      <c r="Q377" s="202">
        <v>0</v>
      </c>
      <c r="R377" s="202">
        <f>Q377*H377</f>
        <v>0</v>
      </c>
      <c r="S377" s="202">
        <v>1E-3</v>
      </c>
      <c r="T377" s="203">
        <f>S377*H377</f>
        <v>4.0725600000000002</v>
      </c>
      <c r="AR377" s="22" t="s">
        <v>276</v>
      </c>
      <c r="AT377" s="22" t="s">
        <v>178</v>
      </c>
      <c r="AU377" s="22" t="s">
        <v>91</v>
      </c>
      <c r="AY377" s="22" t="s">
        <v>176</v>
      </c>
      <c r="BE377" s="204">
        <f>IF(N377="základní",J377,0)</f>
        <v>0</v>
      </c>
      <c r="BF377" s="204">
        <f>IF(N377="snížená",J377,0)</f>
        <v>0</v>
      </c>
      <c r="BG377" s="204">
        <f>IF(N377="zákl. přenesená",J377,0)</f>
        <v>0</v>
      </c>
      <c r="BH377" s="204">
        <f>IF(N377="sníž. přenesená",J377,0)</f>
        <v>0</v>
      </c>
      <c r="BI377" s="204">
        <f>IF(N377="nulová",J377,0)</f>
        <v>0</v>
      </c>
      <c r="BJ377" s="22" t="s">
        <v>89</v>
      </c>
      <c r="BK377" s="204">
        <f>ROUND(I377*H377,2)</f>
        <v>0</v>
      </c>
      <c r="BL377" s="22" t="s">
        <v>276</v>
      </c>
      <c r="BM377" s="22" t="s">
        <v>730</v>
      </c>
    </row>
    <row r="378" spans="2:65" s="1" customFormat="1" ht="54">
      <c r="B378" s="40"/>
      <c r="C378" s="62"/>
      <c r="D378" s="205" t="s">
        <v>185</v>
      </c>
      <c r="E378" s="62"/>
      <c r="F378" s="206" t="s">
        <v>722</v>
      </c>
      <c r="G378" s="62"/>
      <c r="H378" s="62"/>
      <c r="I378" s="163"/>
      <c r="J378" s="62"/>
      <c r="K378" s="62"/>
      <c r="L378" s="60"/>
      <c r="M378" s="207"/>
      <c r="N378" s="41"/>
      <c r="O378" s="41"/>
      <c r="P378" s="41"/>
      <c r="Q378" s="41"/>
      <c r="R378" s="41"/>
      <c r="S378" s="41"/>
      <c r="T378" s="77"/>
      <c r="AT378" s="22" t="s">
        <v>185</v>
      </c>
      <c r="AU378" s="22" t="s">
        <v>91</v>
      </c>
    </row>
    <row r="379" spans="2:65" s="11" customFormat="1">
      <c r="B379" s="208"/>
      <c r="C379" s="209"/>
      <c r="D379" s="205" t="s">
        <v>187</v>
      </c>
      <c r="E379" s="230" t="s">
        <v>37</v>
      </c>
      <c r="F379" s="231" t="s">
        <v>731</v>
      </c>
      <c r="G379" s="209"/>
      <c r="H379" s="232">
        <v>4062.96</v>
      </c>
      <c r="I379" s="214"/>
      <c r="J379" s="209"/>
      <c r="K379" s="209"/>
      <c r="L379" s="215"/>
      <c r="M379" s="216"/>
      <c r="N379" s="217"/>
      <c r="O379" s="217"/>
      <c r="P379" s="217"/>
      <c r="Q379" s="217"/>
      <c r="R379" s="217"/>
      <c r="S379" s="217"/>
      <c r="T379" s="218"/>
      <c r="AT379" s="219" t="s">
        <v>187</v>
      </c>
      <c r="AU379" s="219" t="s">
        <v>91</v>
      </c>
      <c r="AV379" s="11" t="s">
        <v>91</v>
      </c>
      <c r="AW379" s="11" t="s">
        <v>44</v>
      </c>
      <c r="AX379" s="11" t="s">
        <v>81</v>
      </c>
      <c r="AY379" s="219" t="s">
        <v>176</v>
      </c>
    </row>
    <row r="380" spans="2:65" s="11" customFormat="1">
      <c r="B380" s="208"/>
      <c r="C380" s="209"/>
      <c r="D380" s="205" t="s">
        <v>187</v>
      </c>
      <c r="E380" s="230" t="s">
        <v>37</v>
      </c>
      <c r="F380" s="231" t="s">
        <v>732</v>
      </c>
      <c r="G380" s="209"/>
      <c r="H380" s="232">
        <v>9.6</v>
      </c>
      <c r="I380" s="214"/>
      <c r="J380" s="209"/>
      <c r="K380" s="209"/>
      <c r="L380" s="215"/>
      <c r="M380" s="216"/>
      <c r="N380" s="217"/>
      <c r="O380" s="217"/>
      <c r="P380" s="217"/>
      <c r="Q380" s="217"/>
      <c r="R380" s="217"/>
      <c r="S380" s="217"/>
      <c r="T380" s="218"/>
      <c r="AT380" s="219" t="s">
        <v>187</v>
      </c>
      <c r="AU380" s="219" t="s">
        <v>91</v>
      </c>
      <c r="AV380" s="11" t="s">
        <v>91</v>
      </c>
      <c r="AW380" s="11" t="s">
        <v>44</v>
      </c>
      <c r="AX380" s="11" t="s">
        <v>81</v>
      </c>
      <c r="AY380" s="219" t="s">
        <v>176</v>
      </c>
    </row>
    <row r="381" spans="2:65" s="10" customFormat="1" ht="29.85" customHeight="1">
      <c r="B381" s="176"/>
      <c r="C381" s="177"/>
      <c r="D381" s="190" t="s">
        <v>80</v>
      </c>
      <c r="E381" s="191" t="s">
        <v>733</v>
      </c>
      <c r="F381" s="191" t="s">
        <v>734</v>
      </c>
      <c r="G381" s="177"/>
      <c r="H381" s="177"/>
      <c r="I381" s="180"/>
      <c r="J381" s="192">
        <f>BK381</f>
        <v>0</v>
      </c>
      <c r="K381" s="177"/>
      <c r="L381" s="182"/>
      <c r="M381" s="183"/>
      <c r="N381" s="184"/>
      <c r="O381" s="184"/>
      <c r="P381" s="185">
        <f>SUM(P382:P383)</f>
        <v>0</v>
      </c>
      <c r="Q381" s="184"/>
      <c r="R381" s="185">
        <f>SUM(R382:R383)</f>
        <v>0</v>
      </c>
      <c r="S381" s="184"/>
      <c r="T381" s="186">
        <f>SUM(T382:T383)</f>
        <v>1.2625206</v>
      </c>
      <c r="AR381" s="187" t="s">
        <v>91</v>
      </c>
      <c r="AT381" s="188" t="s">
        <v>80</v>
      </c>
      <c r="AU381" s="188" t="s">
        <v>89</v>
      </c>
      <c r="AY381" s="187" t="s">
        <v>176</v>
      </c>
      <c r="BK381" s="189">
        <f>SUM(BK382:BK383)</f>
        <v>0</v>
      </c>
    </row>
    <row r="382" spans="2:65" s="1" customFormat="1" ht="22.5" customHeight="1">
      <c r="B382" s="40"/>
      <c r="C382" s="193" t="s">
        <v>735</v>
      </c>
      <c r="D382" s="193" t="s">
        <v>178</v>
      </c>
      <c r="E382" s="194" t="s">
        <v>736</v>
      </c>
      <c r="F382" s="195" t="s">
        <v>737</v>
      </c>
      <c r="G382" s="196" t="s">
        <v>223</v>
      </c>
      <c r="H382" s="197">
        <v>15.18</v>
      </c>
      <c r="I382" s="198"/>
      <c r="J382" s="199">
        <f>ROUND(I382*H382,2)</f>
        <v>0</v>
      </c>
      <c r="K382" s="195" t="s">
        <v>182</v>
      </c>
      <c r="L382" s="60"/>
      <c r="M382" s="200" t="s">
        <v>37</v>
      </c>
      <c r="N382" s="201" t="s">
        <v>52</v>
      </c>
      <c r="O382" s="41"/>
      <c r="P382" s="202">
        <f>O382*H382</f>
        <v>0</v>
      </c>
      <c r="Q382" s="202">
        <v>0</v>
      </c>
      <c r="R382" s="202">
        <f>Q382*H382</f>
        <v>0</v>
      </c>
      <c r="S382" s="202">
        <v>8.3169999999999994E-2</v>
      </c>
      <c r="T382" s="203">
        <f>S382*H382</f>
        <v>1.2625206</v>
      </c>
      <c r="AR382" s="22" t="s">
        <v>276</v>
      </c>
      <c r="AT382" s="22" t="s">
        <v>178</v>
      </c>
      <c r="AU382" s="22" t="s">
        <v>91</v>
      </c>
      <c r="AY382" s="22" t="s">
        <v>176</v>
      </c>
      <c r="BE382" s="204">
        <f>IF(N382="základní",J382,0)</f>
        <v>0</v>
      </c>
      <c r="BF382" s="204">
        <f>IF(N382="snížená",J382,0)</f>
        <v>0</v>
      </c>
      <c r="BG382" s="204">
        <f>IF(N382="zákl. přenesená",J382,0)</f>
        <v>0</v>
      </c>
      <c r="BH382" s="204">
        <f>IF(N382="sníž. přenesená",J382,0)</f>
        <v>0</v>
      </c>
      <c r="BI382" s="204">
        <f>IF(N382="nulová",J382,0)</f>
        <v>0</v>
      </c>
      <c r="BJ382" s="22" t="s">
        <v>89</v>
      </c>
      <c r="BK382" s="204">
        <f>ROUND(I382*H382,2)</f>
        <v>0</v>
      </c>
      <c r="BL382" s="22" t="s">
        <v>276</v>
      </c>
      <c r="BM382" s="22" t="s">
        <v>738</v>
      </c>
    </row>
    <row r="383" spans="2:65" s="11" customFormat="1">
      <c r="B383" s="208"/>
      <c r="C383" s="209"/>
      <c r="D383" s="205" t="s">
        <v>187</v>
      </c>
      <c r="E383" s="230" t="s">
        <v>37</v>
      </c>
      <c r="F383" s="231" t="s">
        <v>739</v>
      </c>
      <c r="G383" s="209"/>
      <c r="H383" s="232">
        <v>15.18</v>
      </c>
      <c r="I383" s="214"/>
      <c r="J383" s="209"/>
      <c r="K383" s="209"/>
      <c r="L383" s="215"/>
      <c r="M383" s="216"/>
      <c r="N383" s="217"/>
      <c r="O383" s="217"/>
      <c r="P383" s="217"/>
      <c r="Q383" s="217"/>
      <c r="R383" s="217"/>
      <c r="S383" s="217"/>
      <c r="T383" s="218"/>
      <c r="AT383" s="219" t="s">
        <v>187</v>
      </c>
      <c r="AU383" s="219" t="s">
        <v>91</v>
      </c>
      <c r="AV383" s="11" t="s">
        <v>91</v>
      </c>
      <c r="AW383" s="11" t="s">
        <v>44</v>
      </c>
      <c r="AX383" s="11" t="s">
        <v>81</v>
      </c>
      <c r="AY383" s="219" t="s">
        <v>176</v>
      </c>
    </row>
    <row r="384" spans="2:65" s="10" customFormat="1" ht="29.85" customHeight="1">
      <c r="B384" s="176"/>
      <c r="C384" s="177"/>
      <c r="D384" s="190" t="s">
        <v>80</v>
      </c>
      <c r="E384" s="191" t="s">
        <v>740</v>
      </c>
      <c r="F384" s="191" t="s">
        <v>741</v>
      </c>
      <c r="G384" s="177"/>
      <c r="H384" s="177"/>
      <c r="I384" s="180"/>
      <c r="J384" s="192">
        <f>BK384</f>
        <v>0</v>
      </c>
      <c r="K384" s="177"/>
      <c r="L384" s="182"/>
      <c r="M384" s="183"/>
      <c r="N384" s="184"/>
      <c r="O384" s="184"/>
      <c r="P384" s="185">
        <f>SUM(P385:P389)</f>
        <v>0</v>
      </c>
      <c r="Q384" s="184"/>
      <c r="R384" s="185">
        <f>SUM(R385:R389)</f>
        <v>0</v>
      </c>
      <c r="S384" s="184"/>
      <c r="T384" s="186">
        <f>SUM(T385:T389)</f>
        <v>1.0288200000000001</v>
      </c>
      <c r="AR384" s="187" t="s">
        <v>91</v>
      </c>
      <c r="AT384" s="188" t="s">
        <v>80</v>
      </c>
      <c r="AU384" s="188" t="s">
        <v>89</v>
      </c>
      <c r="AY384" s="187" t="s">
        <v>176</v>
      </c>
      <c r="BK384" s="189">
        <f>SUM(BK385:BK389)</f>
        <v>0</v>
      </c>
    </row>
    <row r="385" spans="2:65" s="1" customFormat="1" ht="22.5" customHeight="1">
      <c r="B385" s="40"/>
      <c r="C385" s="193" t="s">
        <v>742</v>
      </c>
      <c r="D385" s="193" t="s">
        <v>178</v>
      </c>
      <c r="E385" s="194" t="s">
        <v>743</v>
      </c>
      <c r="F385" s="195" t="s">
        <v>744</v>
      </c>
      <c r="G385" s="196" t="s">
        <v>223</v>
      </c>
      <c r="H385" s="197">
        <v>306.94</v>
      </c>
      <c r="I385" s="198"/>
      <c r="J385" s="199">
        <f>ROUND(I385*H385,2)</f>
        <v>0</v>
      </c>
      <c r="K385" s="195" t="s">
        <v>182</v>
      </c>
      <c r="L385" s="60"/>
      <c r="M385" s="200" t="s">
        <v>37</v>
      </c>
      <c r="N385" s="201" t="s">
        <v>52</v>
      </c>
      <c r="O385" s="41"/>
      <c r="P385" s="202">
        <f>O385*H385</f>
        <v>0</v>
      </c>
      <c r="Q385" s="202">
        <v>0</v>
      </c>
      <c r="R385" s="202">
        <f>Q385*H385</f>
        <v>0</v>
      </c>
      <c r="S385" s="202">
        <v>3.0000000000000001E-3</v>
      </c>
      <c r="T385" s="203">
        <f>S385*H385</f>
        <v>0.92081999999999997</v>
      </c>
      <c r="AR385" s="22" t="s">
        <v>276</v>
      </c>
      <c r="AT385" s="22" t="s">
        <v>178</v>
      </c>
      <c r="AU385" s="22" t="s">
        <v>91</v>
      </c>
      <c r="AY385" s="22" t="s">
        <v>176</v>
      </c>
      <c r="BE385" s="204">
        <f>IF(N385="základní",J385,0)</f>
        <v>0</v>
      </c>
      <c r="BF385" s="204">
        <f>IF(N385="snížená",J385,0)</f>
        <v>0</v>
      </c>
      <c r="BG385" s="204">
        <f>IF(N385="zákl. přenesená",J385,0)</f>
        <v>0</v>
      </c>
      <c r="BH385" s="204">
        <f>IF(N385="sníž. přenesená",J385,0)</f>
        <v>0</v>
      </c>
      <c r="BI385" s="204">
        <f>IF(N385="nulová",J385,0)</f>
        <v>0</v>
      </c>
      <c r="BJ385" s="22" t="s">
        <v>89</v>
      </c>
      <c r="BK385" s="204">
        <f>ROUND(I385*H385,2)</f>
        <v>0</v>
      </c>
      <c r="BL385" s="22" t="s">
        <v>276</v>
      </c>
      <c r="BM385" s="22" t="s">
        <v>745</v>
      </c>
    </row>
    <row r="386" spans="2:65" s="11" customFormat="1">
      <c r="B386" s="208"/>
      <c r="C386" s="209"/>
      <c r="D386" s="205" t="s">
        <v>187</v>
      </c>
      <c r="E386" s="230" t="s">
        <v>37</v>
      </c>
      <c r="F386" s="231" t="s">
        <v>746</v>
      </c>
      <c r="G386" s="209"/>
      <c r="H386" s="232">
        <v>124.4</v>
      </c>
      <c r="I386" s="214"/>
      <c r="J386" s="209"/>
      <c r="K386" s="209"/>
      <c r="L386" s="215"/>
      <c r="M386" s="216"/>
      <c r="N386" s="217"/>
      <c r="O386" s="217"/>
      <c r="P386" s="217"/>
      <c r="Q386" s="217"/>
      <c r="R386" s="217"/>
      <c r="S386" s="217"/>
      <c r="T386" s="218"/>
      <c r="AT386" s="219" t="s">
        <v>187</v>
      </c>
      <c r="AU386" s="219" t="s">
        <v>91</v>
      </c>
      <c r="AV386" s="11" t="s">
        <v>91</v>
      </c>
      <c r="AW386" s="11" t="s">
        <v>44</v>
      </c>
      <c r="AX386" s="11" t="s">
        <v>81</v>
      </c>
      <c r="AY386" s="219" t="s">
        <v>176</v>
      </c>
    </row>
    <row r="387" spans="2:65" s="11" customFormat="1">
      <c r="B387" s="208"/>
      <c r="C387" s="209"/>
      <c r="D387" s="210" t="s">
        <v>187</v>
      </c>
      <c r="E387" s="211" t="s">
        <v>37</v>
      </c>
      <c r="F387" s="212" t="s">
        <v>747</v>
      </c>
      <c r="G387" s="209"/>
      <c r="H387" s="213">
        <v>182.54</v>
      </c>
      <c r="I387" s="214"/>
      <c r="J387" s="209"/>
      <c r="K387" s="209"/>
      <c r="L387" s="215"/>
      <c r="M387" s="216"/>
      <c r="N387" s="217"/>
      <c r="O387" s="217"/>
      <c r="P387" s="217"/>
      <c r="Q387" s="217"/>
      <c r="R387" s="217"/>
      <c r="S387" s="217"/>
      <c r="T387" s="218"/>
      <c r="AT387" s="219" t="s">
        <v>187</v>
      </c>
      <c r="AU387" s="219" t="s">
        <v>91</v>
      </c>
      <c r="AV387" s="11" t="s">
        <v>91</v>
      </c>
      <c r="AW387" s="11" t="s">
        <v>44</v>
      </c>
      <c r="AX387" s="11" t="s">
        <v>81</v>
      </c>
      <c r="AY387" s="219" t="s">
        <v>176</v>
      </c>
    </row>
    <row r="388" spans="2:65" s="1" customFormat="1" ht="22.5" customHeight="1">
      <c r="B388" s="40"/>
      <c r="C388" s="193" t="s">
        <v>748</v>
      </c>
      <c r="D388" s="193" t="s">
        <v>178</v>
      </c>
      <c r="E388" s="194" t="s">
        <v>749</v>
      </c>
      <c r="F388" s="195" t="s">
        <v>750</v>
      </c>
      <c r="G388" s="196" t="s">
        <v>295</v>
      </c>
      <c r="H388" s="197">
        <v>36</v>
      </c>
      <c r="I388" s="198"/>
      <c r="J388" s="199">
        <f>ROUND(I388*H388,2)</f>
        <v>0</v>
      </c>
      <c r="K388" s="195" t="s">
        <v>182</v>
      </c>
      <c r="L388" s="60"/>
      <c r="M388" s="200" t="s">
        <v>37</v>
      </c>
      <c r="N388" s="201" t="s">
        <v>52</v>
      </c>
      <c r="O388" s="41"/>
      <c r="P388" s="202">
        <f>O388*H388</f>
        <v>0</v>
      </c>
      <c r="Q388" s="202">
        <v>0</v>
      </c>
      <c r="R388" s="202">
        <f>Q388*H388</f>
        <v>0</v>
      </c>
      <c r="S388" s="202">
        <v>3.0000000000000001E-3</v>
      </c>
      <c r="T388" s="203">
        <f>S388*H388</f>
        <v>0.108</v>
      </c>
      <c r="AR388" s="22" t="s">
        <v>276</v>
      </c>
      <c r="AT388" s="22" t="s">
        <v>178</v>
      </c>
      <c r="AU388" s="22" t="s">
        <v>91</v>
      </c>
      <c r="AY388" s="22" t="s">
        <v>176</v>
      </c>
      <c r="BE388" s="204">
        <f>IF(N388="základní",J388,0)</f>
        <v>0</v>
      </c>
      <c r="BF388" s="204">
        <f>IF(N388="snížená",J388,0)</f>
        <v>0</v>
      </c>
      <c r="BG388" s="204">
        <f>IF(N388="zákl. přenesená",J388,0)</f>
        <v>0</v>
      </c>
      <c r="BH388" s="204">
        <f>IF(N388="sníž. přenesená",J388,0)</f>
        <v>0</v>
      </c>
      <c r="BI388" s="204">
        <f>IF(N388="nulová",J388,0)</f>
        <v>0</v>
      </c>
      <c r="BJ388" s="22" t="s">
        <v>89</v>
      </c>
      <c r="BK388" s="204">
        <f>ROUND(I388*H388,2)</f>
        <v>0</v>
      </c>
      <c r="BL388" s="22" t="s">
        <v>276</v>
      </c>
      <c r="BM388" s="22" t="s">
        <v>751</v>
      </c>
    </row>
    <row r="389" spans="2:65" s="11" customFormat="1">
      <c r="B389" s="208"/>
      <c r="C389" s="209"/>
      <c r="D389" s="205" t="s">
        <v>187</v>
      </c>
      <c r="E389" s="230" t="s">
        <v>37</v>
      </c>
      <c r="F389" s="231" t="s">
        <v>752</v>
      </c>
      <c r="G389" s="209"/>
      <c r="H389" s="232">
        <v>36</v>
      </c>
      <c r="I389" s="214"/>
      <c r="J389" s="209"/>
      <c r="K389" s="209"/>
      <c r="L389" s="215"/>
      <c r="M389" s="216"/>
      <c r="N389" s="217"/>
      <c r="O389" s="217"/>
      <c r="P389" s="217"/>
      <c r="Q389" s="217"/>
      <c r="R389" s="217"/>
      <c r="S389" s="217"/>
      <c r="T389" s="218"/>
      <c r="AT389" s="219" t="s">
        <v>187</v>
      </c>
      <c r="AU389" s="219" t="s">
        <v>91</v>
      </c>
      <c r="AV389" s="11" t="s">
        <v>91</v>
      </c>
      <c r="AW389" s="11" t="s">
        <v>44</v>
      </c>
      <c r="AX389" s="11" t="s">
        <v>81</v>
      </c>
      <c r="AY389" s="219" t="s">
        <v>176</v>
      </c>
    </row>
    <row r="390" spans="2:65" s="10" customFormat="1" ht="29.85" customHeight="1">
      <c r="B390" s="176"/>
      <c r="C390" s="177"/>
      <c r="D390" s="190" t="s">
        <v>80</v>
      </c>
      <c r="E390" s="191" t="s">
        <v>753</v>
      </c>
      <c r="F390" s="191" t="s">
        <v>754</v>
      </c>
      <c r="G390" s="177"/>
      <c r="H390" s="177"/>
      <c r="I390" s="180"/>
      <c r="J390" s="192">
        <f>BK390</f>
        <v>0</v>
      </c>
      <c r="K390" s="177"/>
      <c r="L390" s="182"/>
      <c r="M390" s="183"/>
      <c r="N390" s="184"/>
      <c r="O390" s="184"/>
      <c r="P390" s="185">
        <f>SUM(P391:P393)</f>
        <v>0</v>
      </c>
      <c r="Q390" s="184"/>
      <c r="R390" s="185">
        <f>SUM(R391:R393)</f>
        <v>0</v>
      </c>
      <c r="S390" s="184"/>
      <c r="T390" s="186">
        <f>SUM(T391:T393)</f>
        <v>1.2680585</v>
      </c>
      <c r="AR390" s="187" t="s">
        <v>91</v>
      </c>
      <c r="AT390" s="188" t="s">
        <v>80</v>
      </c>
      <c r="AU390" s="188" t="s">
        <v>89</v>
      </c>
      <c r="AY390" s="187" t="s">
        <v>176</v>
      </c>
      <c r="BK390" s="189">
        <f>SUM(BK391:BK393)</f>
        <v>0</v>
      </c>
    </row>
    <row r="391" spans="2:65" s="1" customFormat="1" ht="22.5" customHeight="1">
      <c r="B391" s="40"/>
      <c r="C391" s="193" t="s">
        <v>755</v>
      </c>
      <c r="D391" s="193" t="s">
        <v>178</v>
      </c>
      <c r="E391" s="194" t="s">
        <v>756</v>
      </c>
      <c r="F391" s="195" t="s">
        <v>757</v>
      </c>
      <c r="G391" s="196" t="s">
        <v>223</v>
      </c>
      <c r="H391" s="197">
        <v>15.558999999999999</v>
      </c>
      <c r="I391" s="198"/>
      <c r="J391" s="199">
        <f>ROUND(I391*H391,2)</f>
        <v>0</v>
      </c>
      <c r="K391" s="195" t="s">
        <v>182</v>
      </c>
      <c r="L391" s="60"/>
      <c r="M391" s="200" t="s">
        <v>37</v>
      </c>
      <c r="N391" s="201" t="s">
        <v>52</v>
      </c>
      <c r="O391" s="41"/>
      <c r="P391" s="202">
        <f>O391*H391</f>
        <v>0</v>
      </c>
      <c r="Q391" s="202">
        <v>0</v>
      </c>
      <c r="R391" s="202">
        <f>Q391*H391</f>
        <v>0</v>
      </c>
      <c r="S391" s="202">
        <v>8.1500000000000003E-2</v>
      </c>
      <c r="T391" s="203">
        <f>S391*H391</f>
        <v>1.2680585</v>
      </c>
      <c r="AR391" s="22" t="s">
        <v>276</v>
      </c>
      <c r="AT391" s="22" t="s">
        <v>178</v>
      </c>
      <c r="AU391" s="22" t="s">
        <v>91</v>
      </c>
      <c r="AY391" s="22" t="s">
        <v>176</v>
      </c>
      <c r="BE391" s="204">
        <f>IF(N391="základní",J391,0)</f>
        <v>0</v>
      </c>
      <c r="BF391" s="204">
        <f>IF(N391="snížená",J391,0)</f>
        <v>0</v>
      </c>
      <c r="BG391" s="204">
        <f>IF(N391="zákl. přenesená",J391,0)</f>
        <v>0</v>
      </c>
      <c r="BH391" s="204">
        <f>IF(N391="sníž. přenesená",J391,0)</f>
        <v>0</v>
      </c>
      <c r="BI391" s="204">
        <f>IF(N391="nulová",J391,0)</f>
        <v>0</v>
      </c>
      <c r="BJ391" s="22" t="s">
        <v>89</v>
      </c>
      <c r="BK391" s="204">
        <f>ROUND(I391*H391,2)</f>
        <v>0</v>
      </c>
      <c r="BL391" s="22" t="s">
        <v>276</v>
      </c>
      <c r="BM391" s="22" t="s">
        <v>758</v>
      </c>
    </row>
    <row r="392" spans="2:65" s="11" customFormat="1">
      <c r="B392" s="208"/>
      <c r="C392" s="209"/>
      <c r="D392" s="205" t="s">
        <v>187</v>
      </c>
      <c r="E392" s="230" t="s">
        <v>37</v>
      </c>
      <c r="F392" s="231" t="s">
        <v>759</v>
      </c>
      <c r="G392" s="209"/>
      <c r="H392" s="232">
        <v>11.961</v>
      </c>
      <c r="I392" s="214"/>
      <c r="J392" s="209"/>
      <c r="K392" s="209"/>
      <c r="L392" s="215"/>
      <c r="M392" s="216"/>
      <c r="N392" s="217"/>
      <c r="O392" s="217"/>
      <c r="P392" s="217"/>
      <c r="Q392" s="217"/>
      <c r="R392" s="217"/>
      <c r="S392" s="217"/>
      <c r="T392" s="218"/>
      <c r="AT392" s="219" t="s">
        <v>187</v>
      </c>
      <c r="AU392" s="219" t="s">
        <v>91</v>
      </c>
      <c r="AV392" s="11" t="s">
        <v>91</v>
      </c>
      <c r="AW392" s="11" t="s">
        <v>44</v>
      </c>
      <c r="AX392" s="11" t="s">
        <v>81</v>
      </c>
      <c r="AY392" s="219" t="s">
        <v>176</v>
      </c>
    </row>
    <row r="393" spans="2:65" s="11" customFormat="1">
      <c r="B393" s="208"/>
      <c r="C393" s="209"/>
      <c r="D393" s="205" t="s">
        <v>187</v>
      </c>
      <c r="E393" s="230" t="s">
        <v>37</v>
      </c>
      <c r="F393" s="231" t="s">
        <v>760</v>
      </c>
      <c r="G393" s="209"/>
      <c r="H393" s="232">
        <v>3.5979999999999999</v>
      </c>
      <c r="I393" s="214"/>
      <c r="J393" s="209"/>
      <c r="K393" s="209"/>
      <c r="L393" s="215"/>
      <c r="M393" s="234"/>
      <c r="N393" s="235"/>
      <c r="O393" s="235"/>
      <c r="P393" s="235"/>
      <c r="Q393" s="235"/>
      <c r="R393" s="235"/>
      <c r="S393" s="235"/>
      <c r="T393" s="236"/>
      <c r="AT393" s="219" t="s">
        <v>187</v>
      </c>
      <c r="AU393" s="219" t="s">
        <v>91</v>
      </c>
      <c r="AV393" s="11" t="s">
        <v>91</v>
      </c>
      <c r="AW393" s="11" t="s">
        <v>44</v>
      </c>
      <c r="AX393" s="11" t="s">
        <v>81</v>
      </c>
      <c r="AY393" s="219" t="s">
        <v>176</v>
      </c>
    </row>
    <row r="394" spans="2:65" s="1" customFormat="1" ht="6.95" customHeight="1">
      <c r="B394" s="55"/>
      <c r="C394" s="56"/>
      <c r="D394" s="56"/>
      <c r="E394" s="56"/>
      <c r="F394" s="56"/>
      <c r="G394" s="56"/>
      <c r="H394" s="56"/>
      <c r="I394" s="139"/>
      <c r="J394" s="56"/>
      <c r="K394" s="56"/>
      <c r="L394" s="60"/>
    </row>
  </sheetData>
  <sheetProtection algorithmName="SHA-512" hashValue="PpucR/X3UGpZbz7FZKBakGMa6LQ6dL0LjcfMmGjeSkXma5tc/EzQduhOk99hMhWdr08aMCOE5dKDaT/VxJ3yQw==" saltValue="JE8gXde9NdhaRfNARD5I1g==" spinCount="100000" sheet="1" objects="1" scenarios="1" formatCells="0" formatColumns="0" formatRows="0" sort="0" autoFilter="0"/>
  <autoFilter ref="C101:K393"/>
  <mergeCells count="9">
    <mergeCell ref="E92:H92"/>
    <mergeCell ref="E94:H9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101"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05"/>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94</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761</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21</v>
      </c>
      <c r="G11" s="41"/>
      <c r="H11" s="41"/>
      <c r="I11" s="118" t="s">
        <v>22</v>
      </c>
      <c r="J11" s="33" t="s">
        <v>23</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21.75" customHeight="1">
      <c r="B13" s="40"/>
      <c r="C13" s="41"/>
      <c r="D13" s="32" t="s">
        <v>28</v>
      </c>
      <c r="E13" s="41"/>
      <c r="F13" s="37" t="s">
        <v>29</v>
      </c>
      <c r="G13" s="41"/>
      <c r="H13" s="41"/>
      <c r="I13" s="120" t="s">
        <v>30</v>
      </c>
      <c r="J13" s="37" t="s">
        <v>31</v>
      </c>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ROUND(J103,2)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ROUND(SUM(BE103:BE1004), 2)</f>
        <v>0</v>
      </c>
      <c r="G30" s="41"/>
      <c r="H30" s="41"/>
      <c r="I30" s="131">
        <v>0.21</v>
      </c>
      <c r="J30" s="130">
        <f>ROUND(ROUND((SUM(BE103:BE1004)), 2)*I30, 2)</f>
        <v>0</v>
      </c>
      <c r="K30" s="44"/>
    </row>
    <row r="31" spans="2:11" s="1" customFormat="1" ht="14.45" customHeight="1">
      <c r="B31" s="40"/>
      <c r="C31" s="41"/>
      <c r="D31" s="41"/>
      <c r="E31" s="48" t="s">
        <v>53</v>
      </c>
      <c r="F31" s="130">
        <f>ROUND(SUM(BF103:BF1004), 2)</f>
        <v>0</v>
      </c>
      <c r="G31" s="41"/>
      <c r="H31" s="41"/>
      <c r="I31" s="131">
        <v>0.15</v>
      </c>
      <c r="J31" s="130">
        <f>ROUND(ROUND((SUM(BF103:BF1004)), 2)*I31, 2)</f>
        <v>0</v>
      </c>
      <c r="K31" s="44"/>
    </row>
    <row r="32" spans="2:11" s="1" customFormat="1" ht="14.45" hidden="1" customHeight="1">
      <c r="B32" s="40"/>
      <c r="C32" s="41"/>
      <c r="D32" s="41"/>
      <c r="E32" s="48" t="s">
        <v>54</v>
      </c>
      <c r="F32" s="130">
        <f>ROUND(SUM(BG103:BG1004), 2)</f>
        <v>0</v>
      </c>
      <c r="G32" s="41"/>
      <c r="H32" s="41"/>
      <c r="I32" s="131">
        <v>0.21</v>
      </c>
      <c r="J32" s="130">
        <v>0</v>
      </c>
      <c r="K32" s="44"/>
    </row>
    <row r="33" spans="2:11" s="1" customFormat="1" ht="14.45" hidden="1" customHeight="1">
      <c r="B33" s="40"/>
      <c r="C33" s="41"/>
      <c r="D33" s="41"/>
      <c r="E33" s="48" t="s">
        <v>55</v>
      </c>
      <c r="F33" s="130">
        <f>ROUND(SUM(BH103:BH1004), 2)</f>
        <v>0</v>
      </c>
      <c r="G33" s="41"/>
      <c r="H33" s="41"/>
      <c r="I33" s="131">
        <v>0.15</v>
      </c>
      <c r="J33" s="130">
        <v>0</v>
      </c>
      <c r="K33" s="44"/>
    </row>
    <row r="34" spans="2:11" s="1" customFormat="1" ht="14.45" hidden="1" customHeight="1">
      <c r="B34" s="40"/>
      <c r="C34" s="41"/>
      <c r="D34" s="41"/>
      <c r="E34" s="48" t="s">
        <v>56</v>
      </c>
      <c r="F34" s="130">
        <f>ROUND(SUM(BI103:BI1004),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D.1 - Architektonicko stavební řešení</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J103</f>
        <v>0</v>
      </c>
      <c r="K56" s="44"/>
      <c r="AU56" s="22" t="s">
        <v>133</v>
      </c>
    </row>
    <row r="57" spans="2:47" s="7" customFormat="1" ht="24.95" customHeight="1">
      <c r="B57" s="149"/>
      <c r="C57" s="150"/>
      <c r="D57" s="151" t="s">
        <v>134</v>
      </c>
      <c r="E57" s="152"/>
      <c r="F57" s="152"/>
      <c r="G57" s="152"/>
      <c r="H57" s="152"/>
      <c r="I57" s="153"/>
      <c r="J57" s="154">
        <f>J104</f>
        <v>0</v>
      </c>
      <c r="K57" s="155"/>
    </row>
    <row r="58" spans="2:47" s="8" customFormat="1" ht="19.899999999999999" customHeight="1">
      <c r="B58" s="156"/>
      <c r="C58" s="157"/>
      <c r="D58" s="158" t="s">
        <v>135</v>
      </c>
      <c r="E58" s="159"/>
      <c r="F58" s="159"/>
      <c r="G58" s="159"/>
      <c r="H58" s="159"/>
      <c r="I58" s="160"/>
      <c r="J58" s="161">
        <f>J105</f>
        <v>0</v>
      </c>
      <c r="K58" s="162"/>
    </row>
    <row r="59" spans="2:47" s="8" customFormat="1" ht="19.899999999999999" customHeight="1">
      <c r="B59" s="156"/>
      <c r="C59" s="157"/>
      <c r="D59" s="158" t="s">
        <v>762</v>
      </c>
      <c r="E59" s="159"/>
      <c r="F59" s="159"/>
      <c r="G59" s="159"/>
      <c r="H59" s="159"/>
      <c r="I59" s="160"/>
      <c r="J59" s="161">
        <f>J129</f>
        <v>0</v>
      </c>
      <c r="K59" s="162"/>
    </row>
    <row r="60" spans="2:47" s="8" customFormat="1" ht="19.899999999999999" customHeight="1">
      <c r="B60" s="156"/>
      <c r="C60" s="157"/>
      <c r="D60" s="158" t="s">
        <v>763</v>
      </c>
      <c r="E60" s="159"/>
      <c r="F60" s="159"/>
      <c r="G60" s="159"/>
      <c r="H60" s="159"/>
      <c r="I60" s="160"/>
      <c r="J60" s="161">
        <f>J143</f>
        <v>0</v>
      </c>
      <c r="K60" s="162"/>
    </row>
    <row r="61" spans="2:47" s="8" customFormat="1" ht="19.899999999999999" customHeight="1">
      <c r="B61" s="156"/>
      <c r="C61" s="157"/>
      <c r="D61" s="158" t="s">
        <v>136</v>
      </c>
      <c r="E61" s="159"/>
      <c r="F61" s="159"/>
      <c r="G61" s="159"/>
      <c r="H61" s="159"/>
      <c r="I61" s="160"/>
      <c r="J61" s="161">
        <f>J247</f>
        <v>0</v>
      </c>
      <c r="K61" s="162"/>
    </row>
    <row r="62" spans="2:47" s="8" customFormat="1" ht="19.899999999999999" customHeight="1">
      <c r="B62" s="156"/>
      <c r="C62" s="157"/>
      <c r="D62" s="158" t="s">
        <v>764</v>
      </c>
      <c r="E62" s="159"/>
      <c r="F62" s="159"/>
      <c r="G62" s="159"/>
      <c r="H62" s="159"/>
      <c r="I62" s="160"/>
      <c r="J62" s="161">
        <f>J278</f>
        <v>0</v>
      </c>
      <c r="K62" s="162"/>
    </row>
    <row r="63" spans="2:47" s="8" customFormat="1" ht="19.899999999999999" customHeight="1">
      <c r="B63" s="156"/>
      <c r="C63" s="157"/>
      <c r="D63" s="158" t="s">
        <v>765</v>
      </c>
      <c r="E63" s="159"/>
      <c r="F63" s="159"/>
      <c r="G63" s="159"/>
      <c r="H63" s="159"/>
      <c r="I63" s="160"/>
      <c r="J63" s="161">
        <f>J340</f>
        <v>0</v>
      </c>
      <c r="K63" s="162"/>
    </row>
    <row r="64" spans="2:47" s="8" customFormat="1" ht="19.899999999999999" customHeight="1">
      <c r="B64" s="156"/>
      <c r="C64" s="157"/>
      <c r="D64" s="158" t="s">
        <v>137</v>
      </c>
      <c r="E64" s="159"/>
      <c r="F64" s="159"/>
      <c r="G64" s="159"/>
      <c r="H64" s="159"/>
      <c r="I64" s="160"/>
      <c r="J64" s="161">
        <f>J352</f>
        <v>0</v>
      </c>
      <c r="K64" s="162"/>
    </row>
    <row r="65" spans="2:11" s="8" customFormat="1" ht="19.899999999999999" customHeight="1">
      <c r="B65" s="156"/>
      <c r="C65" s="157"/>
      <c r="D65" s="158" t="s">
        <v>766</v>
      </c>
      <c r="E65" s="159"/>
      <c r="F65" s="159"/>
      <c r="G65" s="159"/>
      <c r="H65" s="159"/>
      <c r="I65" s="160"/>
      <c r="J65" s="161">
        <f>J524</f>
        <v>0</v>
      </c>
      <c r="K65" s="162"/>
    </row>
    <row r="66" spans="2:11" s="8" customFormat="1" ht="19.899999999999999" customHeight="1">
      <c r="B66" s="156"/>
      <c r="C66" s="157"/>
      <c r="D66" s="158" t="s">
        <v>138</v>
      </c>
      <c r="E66" s="159"/>
      <c r="F66" s="159"/>
      <c r="G66" s="159"/>
      <c r="H66" s="159"/>
      <c r="I66" s="160"/>
      <c r="J66" s="161">
        <f>J557</f>
        <v>0</v>
      </c>
      <c r="K66" s="162"/>
    </row>
    <row r="67" spans="2:11" s="8" customFormat="1" ht="19.899999999999999" customHeight="1">
      <c r="B67" s="156"/>
      <c r="C67" s="157"/>
      <c r="D67" s="158" t="s">
        <v>140</v>
      </c>
      <c r="E67" s="159"/>
      <c r="F67" s="159"/>
      <c r="G67" s="159"/>
      <c r="H67" s="159"/>
      <c r="I67" s="160"/>
      <c r="J67" s="161">
        <f>J613</f>
        <v>0</v>
      </c>
      <c r="K67" s="162"/>
    </row>
    <row r="68" spans="2:11" s="8" customFormat="1" ht="19.899999999999999" customHeight="1">
      <c r="B68" s="156"/>
      <c r="C68" s="157"/>
      <c r="D68" s="158" t="s">
        <v>767</v>
      </c>
      <c r="E68" s="159"/>
      <c r="F68" s="159"/>
      <c r="G68" s="159"/>
      <c r="H68" s="159"/>
      <c r="I68" s="160"/>
      <c r="J68" s="161">
        <f>J616</f>
        <v>0</v>
      </c>
      <c r="K68" s="162"/>
    </row>
    <row r="69" spans="2:11" s="7" customFormat="1" ht="24.95" customHeight="1">
      <c r="B69" s="149"/>
      <c r="C69" s="150"/>
      <c r="D69" s="151" t="s">
        <v>141</v>
      </c>
      <c r="E69" s="152"/>
      <c r="F69" s="152"/>
      <c r="G69" s="152"/>
      <c r="H69" s="152"/>
      <c r="I69" s="153"/>
      <c r="J69" s="154">
        <f>J619</f>
        <v>0</v>
      </c>
      <c r="K69" s="155"/>
    </row>
    <row r="70" spans="2:11" s="8" customFormat="1" ht="19.899999999999999" customHeight="1">
      <c r="B70" s="156"/>
      <c r="C70" s="157"/>
      <c r="D70" s="158" t="s">
        <v>142</v>
      </c>
      <c r="E70" s="159"/>
      <c r="F70" s="159"/>
      <c r="G70" s="159"/>
      <c r="H70" s="159"/>
      <c r="I70" s="160"/>
      <c r="J70" s="161">
        <f>J620</f>
        <v>0</v>
      </c>
      <c r="K70" s="162"/>
    </row>
    <row r="71" spans="2:11" s="8" customFormat="1" ht="19.899999999999999" customHeight="1">
      <c r="B71" s="156"/>
      <c r="C71" s="157"/>
      <c r="D71" s="158" t="s">
        <v>768</v>
      </c>
      <c r="E71" s="159"/>
      <c r="F71" s="159"/>
      <c r="G71" s="159"/>
      <c r="H71" s="159"/>
      <c r="I71" s="160"/>
      <c r="J71" s="161">
        <f>J642</f>
        <v>0</v>
      </c>
      <c r="K71" s="162"/>
    </row>
    <row r="72" spans="2:11" s="8" customFormat="1" ht="19.899999999999999" customHeight="1">
      <c r="B72" s="156"/>
      <c r="C72" s="157"/>
      <c r="D72" s="158" t="s">
        <v>769</v>
      </c>
      <c r="E72" s="159"/>
      <c r="F72" s="159"/>
      <c r="G72" s="159"/>
      <c r="H72" s="159"/>
      <c r="I72" s="160"/>
      <c r="J72" s="161">
        <f>J676</f>
        <v>0</v>
      </c>
      <c r="K72" s="162"/>
    </row>
    <row r="73" spans="2:11" s="8" customFormat="1" ht="19.899999999999999" customHeight="1">
      <c r="B73" s="156"/>
      <c r="C73" s="157"/>
      <c r="D73" s="158" t="s">
        <v>144</v>
      </c>
      <c r="E73" s="159"/>
      <c r="F73" s="159"/>
      <c r="G73" s="159"/>
      <c r="H73" s="159"/>
      <c r="I73" s="160"/>
      <c r="J73" s="161">
        <f>J701</f>
        <v>0</v>
      </c>
      <c r="K73" s="162"/>
    </row>
    <row r="74" spans="2:11" s="8" customFormat="1" ht="19.899999999999999" customHeight="1">
      <c r="B74" s="156"/>
      <c r="C74" s="157"/>
      <c r="D74" s="158" t="s">
        <v>145</v>
      </c>
      <c r="E74" s="159"/>
      <c r="F74" s="159"/>
      <c r="G74" s="159"/>
      <c r="H74" s="159"/>
      <c r="I74" s="160"/>
      <c r="J74" s="161">
        <f>J727</f>
        <v>0</v>
      </c>
      <c r="K74" s="162"/>
    </row>
    <row r="75" spans="2:11" s="8" customFormat="1" ht="19.899999999999999" customHeight="1">
      <c r="B75" s="156"/>
      <c r="C75" s="157"/>
      <c r="D75" s="158" t="s">
        <v>770</v>
      </c>
      <c r="E75" s="159"/>
      <c r="F75" s="159"/>
      <c r="G75" s="159"/>
      <c r="H75" s="159"/>
      <c r="I75" s="160"/>
      <c r="J75" s="161">
        <f>J732</f>
        <v>0</v>
      </c>
      <c r="K75" s="162"/>
    </row>
    <row r="76" spans="2:11" s="8" customFormat="1" ht="19.899999999999999" customHeight="1">
      <c r="B76" s="156"/>
      <c r="C76" s="157"/>
      <c r="D76" s="158" t="s">
        <v>153</v>
      </c>
      <c r="E76" s="159"/>
      <c r="F76" s="159"/>
      <c r="G76" s="159"/>
      <c r="H76" s="159"/>
      <c r="I76" s="160"/>
      <c r="J76" s="161">
        <f>J738</f>
        <v>0</v>
      </c>
      <c r="K76" s="162"/>
    </row>
    <row r="77" spans="2:11" s="8" customFormat="1" ht="19.899999999999999" customHeight="1">
      <c r="B77" s="156"/>
      <c r="C77" s="157"/>
      <c r="D77" s="158" t="s">
        <v>154</v>
      </c>
      <c r="E77" s="159"/>
      <c r="F77" s="159"/>
      <c r="G77" s="159"/>
      <c r="H77" s="159"/>
      <c r="I77" s="160"/>
      <c r="J77" s="161">
        <f>J799</f>
        <v>0</v>
      </c>
      <c r="K77" s="162"/>
    </row>
    <row r="78" spans="2:11" s="8" customFormat="1" ht="19.899999999999999" customHeight="1">
      <c r="B78" s="156"/>
      <c r="C78" s="157"/>
      <c r="D78" s="158" t="s">
        <v>156</v>
      </c>
      <c r="E78" s="159"/>
      <c r="F78" s="159"/>
      <c r="G78" s="159"/>
      <c r="H78" s="159"/>
      <c r="I78" s="160"/>
      <c r="J78" s="161">
        <f>J807</f>
        <v>0</v>
      </c>
      <c r="K78" s="162"/>
    </row>
    <row r="79" spans="2:11" s="8" customFormat="1" ht="19.899999999999999" customHeight="1">
      <c r="B79" s="156"/>
      <c r="C79" s="157"/>
      <c r="D79" s="158" t="s">
        <v>157</v>
      </c>
      <c r="E79" s="159"/>
      <c r="F79" s="159"/>
      <c r="G79" s="159"/>
      <c r="H79" s="159"/>
      <c r="I79" s="160"/>
      <c r="J79" s="161">
        <f>J819</f>
        <v>0</v>
      </c>
      <c r="K79" s="162"/>
    </row>
    <row r="80" spans="2:11" s="8" customFormat="1" ht="19.899999999999999" customHeight="1">
      <c r="B80" s="156"/>
      <c r="C80" s="157"/>
      <c r="D80" s="158" t="s">
        <v>158</v>
      </c>
      <c r="E80" s="159"/>
      <c r="F80" s="159"/>
      <c r="G80" s="159"/>
      <c r="H80" s="159"/>
      <c r="I80" s="160"/>
      <c r="J80" s="161">
        <f>J881</f>
        <v>0</v>
      </c>
      <c r="K80" s="162"/>
    </row>
    <row r="81" spans="2:12" s="8" customFormat="1" ht="19.899999999999999" customHeight="1">
      <c r="B81" s="156"/>
      <c r="C81" s="157"/>
      <c r="D81" s="158" t="s">
        <v>159</v>
      </c>
      <c r="E81" s="159"/>
      <c r="F81" s="159"/>
      <c r="G81" s="159"/>
      <c r="H81" s="159"/>
      <c r="I81" s="160"/>
      <c r="J81" s="161">
        <f>J926</f>
        <v>0</v>
      </c>
      <c r="K81" s="162"/>
    </row>
    <row r="82" spans="2:12" s="8" customFormat="1" ht="19.899999999999999" customHeight="1">
      <c r="B82" s="156"/>
      <c r="C82" s="157"/>
      <c r="D82" s="158" t="s">
        <v>771</v>
      </c>
      <c r="E82" s="159"/>
      <c r="F82" s="159"/>
      <c r="G82" s="159"/>
      <c r="H82" s="159"/>
      <c r="I82" s="160"/>
      <c r="J82" s="161">
        <f>J963</f>
        <v>0</v>
      </c>
      <c r="K82" s="162"/>
    </row>
    <row r="83" spans="2:12" s="8" customFormat="1" ht="19.899999999999999" customHeight="1">
      <c r="B83" s="156"/>
      <c r="C83" s="157"/>
      <c r="D83" s="158" t="s">
        <v>772</v>
      </c>
      <c r="E83" s="159"/>
      <c r="F83" s="159"/>
      <c r="G83" s="159"/>
      <c r="H83" s="159"/>
      <c r="I83" s="160"/>
      <c r="J83" s="161">
        <f>J988</f>
        <v>0</v>
      </c>
      <c r="K83" s="162"/>
    </row>
    <row r="84" spans="2:12" s="1" customFormat="1" ht="21.75" customHeight="1">
      <c r="B84" s="40"/>
      <c r="C84" s="41"/>
      <c r="D84" s="41"/>
      <c r="E84" s="41"/>
      <c r="F84" s="41"/>
      <c r="G84" s="41"/>
      <c r="H84" s="41"/>
      <c r="I84" s="117"/>
      <c r="J84" s="41"/>
      <c r="K84" s="44"/>
    </row>
    <row r="85" spans="2:12" s="1" customFormat="1" ht="6.95" customHeight="1">
      <c r="B85" s="55"/>
      <c r="C85" s="56"/>
      <c r="D85" s="56"/>
      <c r="E85" s="56"/>
      <c r="F85" s="56"/>
      <c r="G85" s="56"/>
      <c r="H85" s="56"/>
      <c r="I85" s="139"/>
      <c r="J85" s="56"/>
      <c r="K85" s="57"/>
    </row>
    <row r="89" spans="2:12" s="1" customFormat="1" ht="6.95" customHeight="1">
      <c r="B89" s="58"/>
      <c r="C89" s="59"/>
      <c r="D89" s="59"/>
      <c r="E89" s="59"/>
      <c r="F89" s="59"/>
      <c r="G89" s="59"/>
      <c r="H89" s="59"/>
      <c r="I89" s="142"/>
      <c r="J89" s="59"/>
      <c r="K89" s="59"/>
      <c r="L89" s="60"/>
    </row>
    <row r="90" spans="2:12" s="1" customFormat="1" ht="36.950000000000003" customHeight="1">
      <c r="B90" s="40"/>
      <c r="C90" s="61" t="s">
        <v>160</v>
      </c>
      <c r="D90" s="62"/>
      <c r="E90" s="62"/>
      <c r="F90" s="62"/>
      <c r="G90" s="62"/>
      <c r="H90" s="62"/>
      <c r="I90" s="163"/>
      <c r="J90" s="62"/>
      <c r="K90" s="62"/>
      <c r="L90" s="60"/>
    </row>
    <row r="91" spans="2:12" s="1" customFormat="1" ht="6.95" customHeight="1">
      <c r="B91" s="40"/>
      <c r="C91" s="62"/>
      <c r="D91" s="62"/>
      <c r="E91" s="62"/>
      <c r="F91" s="62"/>
      <c r="G91" s="62"/>
      <c r="H91" s="62"/>
      <c r="I91" s="163"/>
      <c r="J91" s="62"/>
      <c r="K91" s="62"/>
      <c r="L91" s="60"/>
    </row>
    <row r="92" spans="2:12" s="1" customFormat="1" ht="14.45" customHeight="1">
      <c r="B92" s="40"/>
      <c r="C92" s="64" t="s">
        <v>18</v>
      </c>
      <c r="D92" s="62"/>
      <c r="E92" s="62"/>
      <c r="F92" s="62"/>
      <c r="G92" s="62"/>
      <c r="H92" s="62"/>
      <c r="I92" s="163"/>
      <c r="J92" s="62"/>
      <c r="K92" s="62"/>
      <c r="L92" s="60"/>
    </row>
    <row r="93" spans="2:12" s="1" customFormat="1" ht="22.5" customHeight="1">
      <c r="B93" s="40"/>
      <c r="C93" s="62"/>
      <c r="D93" s="62"/>
      <c r="E93" s="371" t="str">
        <f>E7</f>
        <v>COH KLATOVY - úpravy objektu č.p. 782/III</v>
      </c>
      <c r="F93" s="372"/>
      <c r="G93" s="372"/>
      <c r="H93" s="372"/>
      <c r="I93" s="163"/>
      <c r="J93" s="62"/>
      <c r="K93" s="62"/>
      <c r="L93" s="60"/>
    </row>
    <row r="94" spans="2:12" s="1" customFormat="1" ht="14.45" customHeight="1">
      <c r="B94" s="40"/>
      <c r="C94" s="64" t="s">
        <v>126</v>
      </c>
      <c r="D94" s="62"/>
      <c r="E94" s="62"/>
      <c r="F94" s="62"/>
      <c r="G94" s="62"/>
      <c r="H94" s="62"/>
      <c r="I94" s="163"/>
      <c r="J94" s="62"/>
      <c r="K94" s="62"/>
      <c r="L94" s="60"/>
    </row>
    <row r="95" spans="2:12" s="1" customFormat="1" ht="23.25" customHeight="1">
      <c r="B95" s="40"/>
      <c r="C95" s="62"/>
      <c r="D95" s="62"/>
      <c r="E95" s="339" t="str">
        <f>E9</f>
        <v>D.1 - Architektonicko stavební řešení</v>
      </c>
      <c r="F95" s="373"/>
      <c r="G95" s="373"/>
      <c r="H95" s="373"/>
      <c r="I95" s="163"/>
      <c r="J95" s="62"/>
      <c r="K95" s="62"/>
      <c r="L95" s="60"/>
    </row>
    <row r="96" spans="2:12" s="1" customFormat="1" ht="6.95" customHeight="1">
      <c r="B96" s="40"/>
      <c r="C96" s="62"/>
      <c r="D96" s="62"/>
      <c r="E96" s="62"/>
      <c r="F96" s="62"/>
      <c r="G96" s="62"/>
      <c r="H96" s="62"/>
      <c r="I96" s="163"/>
      <c r="J96" s="62"/>
      <c r="K96" s="62"/>
      <c r="L96" s="60"/>
    </row>
    <row r="97" spans="2:65" s="1" customFormat="1" ht="18" customHeight="1">
      <c r="B97" s="40"/>
      <c r="C97" s="64" t="s">
        <v>24</v>
      </c>
      <c r="D97" s="62"/>
      <c r="E97" s="62"/>
      <c r="F97" s="164" t="str">
        <f>F12</f>
        <v>Klatovy</v>
      </c>
      <c r="G97" s="62"/>
      <c r="H97" s="62"/>
      <c r="I97" s="165" t="s">
        <v>26</v>
      </c>
      <c r="J97" s="72" t="str">
        <f>IF(J12="","",J12)</f>
        <v>21.04.2017</v>
      </c>
      <c r="K97" s="62"/>
      <c r="L97" s="60"/>
    </row>
    <row r="98" spans="2:65" s="1" customFormat="1" ht="6.95" customHeight="1">
      <c r="B98" s="40"/>
      <c r="C98" s="62"/>
      <c r="D98" s="62"/>
      <c r="E98" s="62"/>
      <c r="F98" s="62"/>
      <c r="G98" s="62"/>
      <c r="H98" s="62"/>
      <c r="I98" s="163"/>
      <c r="J98" s="62"/>
      <c r="K98" s="62"/>
      <c r="L98" s="60"/>
    </row>
    <row r="99" spans="2:65" s="1" customFormat="1" ht="15">
      <c r="B99" s="40"/>
      <c r="C99" s="64" t="s">
        <v>32</v>
      </c>
      <c r="D99" s="62"/>
      <c r="E99" s="62"/>
      <c r="F99" s="164" t="str">
        <f>E15</f>
        <v>Město Klatovy, nám. Míru č.p.62/1, 339 01 Klatovy</v>
      </c>
      <c r="G99" s="62"/>
      <c r="H99" s="62"/>
      <c r="I99" s="165" t="s">
        <v>40</v>
      </c>
      <c r="J99" s="164" t="str">
        <f>E21</f>
        <v>AREA group s.r.o.</v>
      </c>
      <c r="K99" s="62"/>
      <c r="L99" s="60"/>
    </row>
    <row r="100" spans="2:65" s="1" customFormat="1" ht="14.45" customHeight="1">
      <c r="B100" s="40"/>
      <c r="C100" s="64" t="s">
        <v>38</v>
      </c>
      <c r="D100" s="62"/>
      <c r="E100" s="62"/>
      <c r="F100" s="164" t="str">
        <f>IF(E18="","",E18)</f>
        <v/>
      </c>
      <c r="G100" s="62"/>
      <c r="H100" s="62"/>
      <c r="I100" s="163"/>
      <c r="J100" s="62"/>
      <c r="K100" s="62"/>
      <c r="L100" s="60"/>
    </row>
    <row r="101" spans="2:65" s="1" customFormat="1" ht="10.35" customHeight="1">
      <c r="B101" s="40"/>
      <c r="C101" s="62"/>
      <c r="D101" s="62"/>
      <c r="E101" s="62"/>
      <c r="F101" s="62"/>
      <c r="G101" s="62"/>
      <c r="H101" s="62"/>
      <c r="I101" s="163"/>
      <c r="J101" s="62"/>
      <c r="K101" s="62"/>
      <c r="L101" s="60"/>
    </row>
    <row r="102" spans="2:65" s="9" customFormat="1" ht="29.25" customHeight="1">
      <c r="B102" s="166"/>
      <c r="C102" s="167" t="s">
        <v>161</v>
      </c>
      <c r="D102" s="168" t="s">
        <v>66</v>
      </c>
      <c r="E102" s="168" t="s">
        <v>62</v>
      </c>
      <c r="F102" s="168" t="s">
        <v>162</v>
      </c>
      <c r="G102" s="168" t="s">
        <v>163</v>
      </c>
      <c r="H102" s="168" t="s">
        <v>164</v>
      </c>
      <c r="I102" s="169" t="s">
        <v>165</v>
      </c>
      <c r="J102" s="168" t="s">
        <v>131</v>
      </c>
      <c r="K102" s="170" t="s">
        <v>166</v>
      </c>
      <c r="L102" s="171"/>
      <c r="M102" s="80" t="s">
        <v>167</v>
      </c>
      <c r="N102" s="81" t="s">
        <v>51</v>
      </c>
      <c r="O102" s="81" t="s">
        <v>168</v>
      </c>
      <c r="P102" s="81" t="s">
        <v>169</v>
      </c>
      <c r="Q102" s="81" t="s">
        <v>170</v>
      </c>
      <c r="R102" s="81" t="s">
        <v>171</v>
      </c>
      <c r="S102" s="81" t="s">
        <v>172</v>
      </c>
      <c r="T102" s="82" t="s">
        <v>173</v>
      </c>
    </row>
    <row r="103" spans="2:65" s="1" customFormat="1" ht="29.25" customHeight="1">
      <c r="B103" s="40"/>
      <c r="C103" s="86" t="s">
        <v>132</v>
      </c>
      <c r="D103" s="62"/>
      <c r="E103" s="62"/>
      <c r="F103" s="62"/>
      <c r="G103" s="62"/>
      <c r="H103" s="62"/>
      <c r="I103" s="163"/>
      <c r="J103" s="172">
        <f>BK103</f>
        <v>0</v>
      </c>
      <c r="K103" s="62"/>
      <c r="L103" s="60"/>
      <c r="M103" s="83"/>
      <c r="N103" s="84"/>
      <c r="O103" s="84"/>
      <c r="P103" s="173">
        <f>P104+P619</f>
        <v>0</v>
      </c>
      <c r="Q103" s="84"/>
      <c r="R103" s="173">
        <f>R104+R619</f>
        <v>289.15271705019677</v>
      </c>
      <c r="S103" s="84"/>
      <c r="T103" s="174">
        <f>T104+T619</f>
        <v>0</v>
      </c>
      <c r="AT103" s="22" t="s">
        <v>80</v>
      </c>
      <c r="AU103" s="22" t="s">
        <v>133</v>
      </c>
      <c r="BK103" s="175">
        <f>BK104+BK619</f>
        <v>0</v>
      </c>
    </row>
    <row r="104" spans="2:65" s="10" customFormat="1" ht="37.35" customHeight="1">
      <c r="B104" s="176"/>
      <c r="C104" s="177"/>
      <c r="D104" s="178" t="s">
        <v>80</v>
      </c>
      <c r="E104" s="179" t="s">
        <v>174</v>
      </c>
      <c r="F104" s="179" t="s">
        <v>175</v>
      </c>
      <c r="G104" s="177"/>
      <c r="H104" s="177"/>
      <c r="I104" s="180"/>
      <c r="J104" s="181">
        <f>BK104</f>
        <v>0</v>
      </c>
      <c r="K104" s="177"/>
      <c r="L104" s="182"/>
      <c r="M104" s="183"/>
      <c r="N104" s="184"/>
      <c r="O104" s="184"/>
      <c r="P104" s="185">
        <f>P105+P129+P143+P247+P278+P340+P352+P524+P557+P613+P616</f>
        <v>0</v>
      </c>
      <c r="Q104" s="184"/>
      <c r="R104" s="185">
        <f>R105+R129+R143+R247+R278+R340+R352+R524+R557+R613+R616</f>
        <v>262.78072007331679</v>
      </c>
      <c r="S104" s="184"/>
      <c r="T104" s="186">
        <f>T105+T129+T143+T247+T278+T340+T352+T524+T557+T613+T616</f>
        <v>0</v>
      </c>
      <c r="AR104" s="187" t="s">
        <v>89</v>
      </c>
      <c r="AT104" s="188" t="s">
        <v>80</v>
      </c>
      <c r="AU104" s="188" t="s">
        <v>81</v>
      </c>
      <c r="AY104" s="187" t="s">
        <v>176</v>
      </c>
      <c r="BK104" s="189">
        <f>BK105+BK129+BK143+BK247+BK278+BK340+BK352+BK524+BK557+BK613+BK616</f>
        <v>0</v>
      </c>
    </row>
    <row r="105" spans="2:65" s="10" customFormat="1" ht="19.899999999999999" customHeight="1">
      <c r="B105" s="176"/>
      <c r="C105" s="177"/>
      <c r="D105" s="190" t="s">
        <v>80</v>
      </c>
      <c r="E105" s="191" t="s">
        <v>89</v>
      </c>
      <c r="F105" s="191" t="s">
        <v>177</v>
      </c>
      <c r="G105" s="177"/>
      <c r="H105" s="177"/>
      <c r="I105" s="180"/>
      <c r="J105" s="192">
        <f>BK105</f>
        <v>0</v>
      </c>
      <c r="K105" s="177"/>
      <c r="L105" s="182"/>
      <c r="M105" s="183"/>
      <c r="N105" s="184"/>
      <c r="O105" s="184"/>
      <c r="P105" s="185">
        <f>SUM(P106:P128)</f>
        <v>0</v>
      </c>
      <c r="Q105" s="184"/>
      <c r="R105" s="185">
        <f>SUM(R106:R128)</f>
        <v>3.6</v>
      </c>
      <c r="S105" s="184"/>
      <c r="T105" s="186">
        <f>SUM(T106:T128)</f>
        <v>0</v>
      </c>
      <c r="AR105" s="187" t="s">
        <v>89</v>
      </c>
      <c r="AT105" s="188" t="s">
        <v>80</v>
      </c>
      <c r="AU105" s="188" t="s">
        <v>89</v>
      </c>
      <c r="AY105" s="187" t="s">
        <v>176</v>
      </c>
      <c r="BK105" s="189">
        <f>SUM(BK106:BK128)</f>
        <v>0</v>
      </c>
    </row>
    <row r="106" spans="2:65" s="1" customFormat="1" ht="31.5" customHeight="1">
      <c r="B106" s="40"/>
      <c r="C106" s="193" t="s">
        <v>89</v>
      </c>
      <c r="D106" s="193" t="s">
        <v>178</v>
      </c>
      <c r="E106" s="194" t="s">
        <v>773</v>
      </c>
      <c r="F106" s="195" t="s">
        <v>774</v>
      </c>
      <c r="G106" s="196" t="s">
        <v>181</v>
      </c>
      <c r="H106" s="197">
        <v>0.221</v>
      </c>
      <c r="I106" s="198"/>
      <c r="J106" s="199">
        <f>ROUND(I106*H106,2)</f>
        <v>0</v>
      </c>
      <c r="K106" s="195" t="s">
        <v>182</v>
      </c>
      <c r="L106" s="60"/>
      <c r="M106" s="200" t="s">
        <v>37</v>
      </c>
      <c r="N106" s="201" t="s">
        <v>52</v>
      </c>
      <c r="O106" s="41"/>
      <c r="P106" s="202">
        <f>O106*H106</f>
        <v>0</v>
      </c>
      <c r="Q106" s="202">
        <v>0</v>
      </c>
      <c r="R106" s="202">
        <f>Q106*H106</f>
        <v>0</v>
      </c>
      <c r="S106" s="202">
        <v>0</v>
      </c>
      <c r="T106" s="203">
        <f>S106*H106</f>
        <v>0</v>
      </c>
      <c r="AR106" s="22" t="s">
        <v>183</v>
      </c>
      <c r="AT106" s="22" t="s">
        <v>178</v>
      </c>
      <c r="AU106" s="22" t="s">
        <v>91</v>
      </c>
      <c r="AY106" s="22" t="s">
        <v>176</v>
      </c>
      <c r="BE106" s="204">
        <f>IF(N106="základní",J106,0)</f>
        <v>0</v>
      </c>
      <c r="BF106" s="204">
        <f>IF(N106="snížená",J106,0)</f>
        <v>0</v>
      </c>
      <c r="BG106" s="204">
        <f>IF(N106="zákl. přenesená",J106,0)</f>
        <v>0</v>
      </c>
      <c r="BH106" s="204">
        <f>IF(N106="sníž. přenesená",J106,0)</f>
        <v>0</v>
      </c>
      <c r="BI106" s="204">
        <f>IF(N106="nulová",J106,0)</f>
        <v>0</v>
      </c>
      <c r="BJ106" s="22" t="s">
        <v>89</v>
      </c>
      <c r="BK106" s="204">
        <f>ROUND(I106*H106,2)</f>
        <v>0</v>
      </c>
      <c r="BL106" s="22" t="s">
        <v>183</v>
      </c>
      <c r="BM106" s="22" t="s">
        <v>775</v>
      </c>
    </row>
    <row r="107" spans="2:65" s="1" customFormat="1" ht="202.5">
      <c r="B107" s="40"/>
      <c r="C107" s="62"/>
      <c r="D107" s="205" t="s">
        <v>185</v>
      </c>
      <c r="E107" s="62"/>
      <c r="F107" s="206" t="s">
        <v>776</v>
      </c>
      <c r="G107" s="62"/>
      <c r="H107" s="62"/>
      <c r="I107" s="163"/>
      <c r="J107" s="62"/>
      <c r="K107" s="62"/>
      <c r="L107" s="60"/>
      <c r="M107" s="207"/>
      <c r="N107" s="41"/>
      <c r="O107" s="41"/>
      <c r="P107" s="41"/>
      <c r="Q107" s="41"/>
      <c r="R107" s="41"/>
      <c r="S107" s="41"/>
      <c r="T107" s="77"/>
      <c r="AT107" s="22" t="s">
        <v>185</v>
      </c>
      <c r="AU107" s="22" t="s">
        <v>91</v>
      </c>
    </row>
    <row r="108" spans="2:65" s="11" customFormat="1">
      <c r="B108" s="208"/>
      <c r="C108" s="209"/>
      <c r="D108" s="210" t="s">
        <v>187</v>
      </c>
      <c r="E108" s="211" t="s">
        <v>37</v>
      </c>
      <c r="F108" s="212" t="s">
        <v>777</v>
      </c>
      <c r="G108" s="209"/>
      <c r="H108" s="213">
        <v>0.221</v>
      </c>
      <c r="I108" s="214"/>
      <c r="J108" s="209"/>
      <c r="K108" s="209"/>
      <c r="L108" s="215"/>
      <c r="M108" s="216"/>
      <c r="N108" s="217"/>
      <c r="O108" s="217"/>
      <c r="P108" s="217"/>
      <c r="Q108" s="217"/>
      <c r="R108" s="217"/>
      <c r="S108" s="217"/>
      <c r="T108" s="218"/>
      <c r="AT108" s="219" t="s">
        <v>187</v>
      </c>
      <c r="AU108" s="219" t="s">
        <v>91</v>
      </c>
      <c r="AV108" s="11" t="s">
        <v>91</v>
      </c>
      <c r="AW108" s="11" t="s">
        <v>44</v>
      </c>
      <c r="AX108" s="11" t="s">
        <v>81</v>
      </c>
      <c r="AY108" s="219" t="s">
        <v>176</v>
      </c>
    </row>
    <row r="109" spans="2:65" s="1" customFormat="1" ht="31.5" customHeight="1">
      <c r="B109" s="40"/>
      <c r="C109" s="193" t="s">
        <v>91</v>
      </c>
      <c r="D109" s="193" t="s">
        <v>178</v>
      </c>
      <c r="E109" s="194" t="s">
        <v>778</v>
      </c>
      <c r="F109" s="195" t="s">
        <v>779</v>
      </c>
      <c r="G109" s="196" t="s">
        <v>181</v>
      </c>
      <c r="H109" s="197">
        <v>31.71</v>
      </c>
      <c r="I109" s="198"/>
      <c r="J109" s="199">
        <f>ROUND(I109*H109,2)</f>
        <v>0</v>
      </c>
      <c r="K109" s="195" t="s">
        <v>182</v>
      </c>
      <c r="L109" s="60"/>
      <c r="M109" s="200" t="s">
        <v>37</v>
      </c>
      <c r="N109" s="201" t="s">
        <v>52</v>
      </c>
      <c r="O109" s="41"/>
      <c r="P109" s="202">
        <f>O109*H109</f>
        <v>0</v>
      </c>
      <c r="Q109" s="202">
        <v>0</v>
      </c>
      <c r="R109" s="202">
        <f>Q109*H109</f>
        <v>0</v>
      </c>
      <c r="S109" s="202">
        <v>0</v>
      </c>
      <c r="T109" s="203">
        <f>S109*H109</f>
        <v>0</v>
      </c>
      <c r="AR109" s="22" t="s">
        <v>183</v>
      </c>
      <c r="AT109" s="22" t="s">
        <v>178</v>
      </c>
      <c r="AU109" s="22" t="s">
        <v>91</v>
      </c>
      <c r="AY109" s="22" t="s">
        <v>176</v>
      </c>
      <c r="BE109" s="204">
        <f>IF(N109="základní",J109,0)</f>
        <v>0</v>
      </c>
      <c r="BF109" s="204">
        <f>IF(N109="snížená",J109,0)</f>
        <v>0</v>
      </c>
      <c r="BG109" s="204">
        <f>IF(N109="zákl. přenesená",J109,0)</f>
        <v>0</v>
      </c>
      <c r="BH109" s="204">
        <f>IF(N109="sníž. přenesená",J109,0)</f>
        <v>0</v>
      </c>
      <c r="BI109" s="204">
        <f>IF(N109="nulová",J109,0)</f>
        <v>0</v>
      </c>
      <c r="BJ109" s="22" t="s">
        <v>89</v>
      </c>
      <c r="BK109" s="204">
        <f>ROUND(I109*H109,2)</f>
        <v>0</v>
      </c>
      <c r="BL109" s="22" t="s">
        <v>183</v>
      </c>
      <c r="BM109" s="22" t="s">
        <v>780</v>
      </c>
    </row>
    <row r="110" spans="2:65" s="1" customFormat="1" ht="94.5">
      <c r="B110" s="40"/>
      <c r="C110" s="62"/>
      <c r="D110" s="205" t="s">
        <v>185</v>
      </c>
      <c r="E110" s="62"/>
      <c r="F110" s="206" t="s">
        <v>781</v>
      </c>
      <c r="G110" s="62"/>
      <c r="H110" s="62"/>
      <c r="I110" s="163"/>
      <c r="J110" s="62"/>
      <c r="K110" s="62"/>
      <c r="L110" s="60"/>
      <c r="M110" s="207"/>
      <c r="N110" s="41"/>
      <c r="O110" s="41"/>
      <c r="P110" s="41"/>
      <c r="Q110" s="41"/>
      <c r="R110" s="41"/>
      <c r="S110" s="41"/>
      <c r="T110" s="77"/>
      <c r="AT110" s="22" t="s">
        <v>185</v>
      </c>
      <c r="AU110" s="22" t="s">
        <v>91</v>
      </c>
    </row>
    <row r="111" spans="2:65" s="11" customFormat="1">
      <c r="B111" s="208"/>
      <c r="C111" s="209"/>
      <c r="D111" s="205" t="s">
        <v>187</v>
      </c>
      <c r="E111" s="230" t="s">
        <v>37</v>
      </c>
      <c r="F111" s="231" t="s">
        <v>782</v>
      </c>
      <c r="G111" s="209"/>
      <c r="H111" s="232">
        <v>2.4</v>
      </c>
      <c r="I111" s="214"/>
      <c r="J111" s="209"/>
      <c r="K111" s="209"/>
      <c r="L111" s="215"/>
      <c r="M111" s="216"/>
      <c r="N111" s="217"/>
      <c r="O111" s="217"/>
      <c r="P111" s="217"/>
      <c r="Q111" s="217"/>
      <c r="R111" s="217"/>
      <c r="S111" s="217"/>
      <c r="T111" s="218"/>
      <c r="AT111" s="219" t="s">
        <v>187</v>
      </c>
      <c r="AU111" s="219" t="s">
        <v>91</v>
      </c>
      <c r="AV111" s="11" t="s">
        <v>91</v>
      </c>
      <c r="AW111" s="11" t="s">
        <v>44</v>
      </c>
      <c r="AX111" s="11" t="s">
        <v>81</v>
      </c>
      <c r="AY111" s="219" t="s">
        <v>176</v>
      </c>
    </row>
    <row r="112" spans="2:65" s="11" customFormat="1">
      <c r="B112" s="208"/>
      <c r="C112" s="209"/>
      <c r="D112" s="205" t="s">
        <v>187</v>
      </c>
      <c r="E112" s="230" t="s">
        <v>37</v>
      </c>
      <c r="F112" s="231" t="s">
        <v>783</v>
      </c>
      <c r="G112" s="209"/>
      <c r="H112" s="232">
        <v>21.12</v>
      </c>
      <c r="I112" s="214"/>
      <c r="J112" s="209"/>
      <c r="K112" s="209"/>
      <c r="L112" s="215"/>
      <c r="M112" s="216"/>
      <c r="N112" s="217"/>
      <c r="O112" s="217"/>
      <c r="P112" s="217"/>
      <c r="Q112" s="217"/>
      <c r="R112" s="217"/>
      <c r="S112" s="217"/>
      <c r="T112" s="218"/>
      <c r="AT112" s="219" t="s">
        <v>187</v>
      </c>
      <c r="AU112" s="219" t="s">
        <v>91</v>
      </c>
      <c r="AV112" s="11" t="s">
        <v>91</v>
      </c>
      <c r="AW112" s="11" t="s">
        <v>44</v>
      </c>
      <c r="AX112" s="11" t="s">
        <v>81</v>
      </c>
      <c r="AY112" s="219" t="s">
        <v>176</v>
      </c>
    </row>
    <row r="113" spans="2:65" s="11" customFormat="1">
      <c r="B113" s="208"/>
      <c r="C113" s="209"/>
      <c r="D113" s="210" t="s">
        <v>187</v>
      </c>
      <c r="E113" s="211" t="s">
        <v>37</v>
      </c>
      <c r="F113" s="212" t="s">
        <v>784</v>
      </c>
      <c r="G113" s="209"/>
      <c r="H113" s="213">
        <v>8.19</v>
      </c>
      <c r="I113" s="214"/>
      <c r="J113" s="209"/>
      <c r="K113" s="209"/>
      <c r="L113" s="215"/>
      <c r="M113" s="216"/>
      <c r="N113" s="217"/>
      <c r="O113" s="217"/>
      <c r="P113" s="217"/>
      <c r="Q113" s="217"/>
      <c r="R113" s="217"/>
      <c r="S113" s="217"/>
      <c r="T113" s="218"/>
      <c r="AT113" s="219" t="s">
        <v>187</v>
      </c>
      <c r="AU113" s="219" t="s">
        <v>91</v>
      </c>
      <c r="AV113" s="11" t="s">
        <v>91</v>
      </c>
      <c r="AW113" s="11" t="s">
        <v>44</v>
      </c>
      <c r="AX113" s="11" t="s">
        <v>81</v>
      </c>
      <c r="AY113" s="219" t="s">
        <v>176</v>
      </c>
    </row>
    <row r="114" spans="2:65" s="1" customFormat="1" ht="44.25" customHeight="1">
      <c r="B114" s="40"/>
      <c r="C114" s="193" t="s">
        <v>194</v>
      </c>
      <c r="D114" s="193" t="s">
        <v>178</v>
      </c>
      <c r="E114" s="194" t="s">
        <v>785</v>
      </c>
      <c r="F114" s="195" t="s">
        <v>786</v>
      </c>
      <c r="G114" s="196" t="s">
        <v>181</v>
      </c>
      <c r="H114" s="197">
        <v>1.2210000000000001</v>
      </c>
      <c r="I114" s="198"/>
      <c r="J114" s="199">
        <f>ROUND(I114*H114,2)</f>
        <v>0</v>
      </c>
      <c r="K114" s="195" t="s">
        <v>182</v>
      </c>
      <c r="L114" s="60"/>
      <c r="M114" s="200" t="s">
        <v>37</v>
      </c>
      <c r="N114" s="201" t="s">
        <v>52</v>
      </c>
      <c r="O114" s="41"/>
      <c r="P114" s="202">
        <f>O114*H114</f>
        <v>0</v>
      </c>
      <c r="Q114" s="202">
        <v>0</v>
      </c>
      <c r="R114" s="202">
        <f>Q114*H114</f>
        <v>0</v>
      </c>
      <c r="S114" s="202">
        <v>0</v>
      </c>
      <c r="T114" s="203">
        <f>S114*H114</f>
        <v>0</v>
      </c>
      <c r="AR114" s="22" t="s">
        <v>183</v>
      </c>
      <c r="AT114" s="22" t="s">
        <v>178</v>
      </c>
      <c r="AU114" s="22" t="s">
        <v>91</v>
      </c>
      <c r="AY114" s="22" t="s">
        <v>176</v>
      </c>
      <c r="BE114" s="204">
        <f>IF(N114="základní",J114,0)</f>
        <v>0</v>
      </c>
      <c r="BF114" s="204">
        <f>IF(N114="snížená",J114,0)</f>
        <v>0</v>
      </c>
      <c r="BG114" s="204">
        <f>IF(N114="zákl. přenesená",J114,0)</f>
        <v>0</v>
      </c>
      <c r="BH114" s="204">
        <f>IF(N114="sníž. přenesená",J114,0)</f>
        <v>0</v>
      </c>
      <c r="BI114" s="204">
        <f>IF(N114="nulová",J114,0)</f>
        <v>0</v>
      </c>
      <c r="BJ114" s="22" t="s">
        <v>89</v>
      </c>
      <c r="BK114" s="204">
        <f>ROUND(I114*H114,2)</f>
        <v>0</v>
      </c>
      <c r="BL114" s="22" t="s">
        <v>183</v>
      </c>
      <c r="BM114" s="22" t="s">
        <v>787</v>
      </c>
    </row>
    <row r="115" spans="2:65" s="1" customFormat="1" ht="189">
      <c r="B115" s="40"/>
      <c r="C115" s="62"/>
      <c r="D115" s="205" t="s">
        <v>185</v>
      </c>
      <c r="E115" s="62"/>
      <c r="F115" s="206" t="s">
        <v>788</v>
      </c>
      <c r="G115" s="62"/>
      <c r="H115" s="62"/>
      <c r="I115" s="163"/>
      <c r="J115" s="62"/>
      <c r="K115" s="62"/>
      <c r="L115" s="60"/>
      <c r="M115" s="207"/>
      <c r="N115" s="41"/>
      <c r="O115" s="41"/>
      <c r="P115" s="41"/>
      <c r="Q115" s="41"/>
      <c r="R115" s="41"/>
      <c r="S115" s="41"/>
      <c r="T115" s="77"/>
      <c r="AT115" s="22" t="s">
        <v>185</v>
      </c>
      <c r="AU115" s="22" t="s">
        <v>91</v>
      </c>
    </row>
    <row r="116" spans="2:65" s="11" customFormat="1">
      <c r="B116" s="208"/>
      <c r="C116" s="209"/>
      <c r="D116" s="210" t="s">
        <v>187</v>
      </c>
      <c r="E116" s="211" t="s">
        <v>37</v>
      </c>
      <c r="F116" s="212" t="s">
        <v>789</v>
      </c>
      <c r="G116" s="209"/>
      <c r="H116" s="213">
        <v>1.2210000000000001</v>
      </c>
      <c r="I116" s="214"/>
      <c r="J116" s="209"/>
      <c r="K116" s="209"/>
      <c r="L116" s="215"/>
      <c r="M116" s="216"/>
      <c r="N116" s="217"/>
      <c r="O116" s="217"/>
      <c r="P116" s="217"/>
      <c r="Q116" s="217"/>
      <c r="R116" s="217"/>
      <c r="S116" s="217"/>
      <c r="T116" s="218"/>
      <c r="AT116" s="219" t="s">
        <v>187</v>
      </c>
      <c r="AU116" s="219" t="s">
        <v>91</v>
      </c>
      <c r="AV116" s="11" t="s">
        <v>91</v>
      </c>
      <c r="AW116" s="11" t="s">
        <v>6</v>
      </c>
      <c r="AX116" s="11" t="s">
        <v>89</v>
      </c>
      <c r="AY116" s="219" t="s">
        <v>176</v>
      </c>
    </row>
    <row r="117" spans="2:65" s="1" customFormat="1" ht="22.5" customHeight="1">
      <c r="B117" s="40"/>
      <c r="C117" s="193" t="s">
        <v>183</v>
      </c>
      <c r="D117" s="193" t="s">
        <v>178</v>
      </c>
      <c r="E117" s="194" t="s">
        <v>790</v>
      </c>
      <c r="F117" s="195" t="s">
        <v>791</v>
      </c>
      <c r="G117" s="196" t="s">
        <v>198</v>
      </c>
      <c r="H117" s="197">
        <v>2.0760000000000001</v>
      </c>
      <c r="I117" s="198"/>
      <c r="J117" s="199">
        <f>ROUND(I117*H117,2)</f>
        <v>0</v>
      </c>
      <c r="K117" s="195" t="s">
        <v>182</v>
      </c>
      <c r="L117" s="60"/>
      <c r="M117" s="200" t="s">
        <v>37</v>
      </c>
      <c r="N117" s="201" t="s">
        <v>52</v>
      </c>
      <c r="O117" s="41"/>
      <c r="P117" s="202">
        <f>O117*H117</f>
        <v>0</v>
      </c>
      <c r="Q117" s="202">
        <v>0</v>
      </c>
      <c r="R117" s="202">
        <f>Q117*H117</f>
        <v>0</v>
      </c>
      <c r="S117" s="202">
        <v>0</v>
      </c>
      <c r="T117" s="203">
        <f>S117*H117</f>
        <v>0</v>
      </c>
      <c r="AR117" s="22" t="s">
        <v>183</v>
      </c>
      <c r="AT117" s="22" t="s">
        <v>178</v>
      </c>
      <c r="AU117" s="22" t="s">
        <v>91</v>
      </c>
      <c r="AY117" s="22" t="s">
        <v>176</v>
      </c>
      <c r="BE117" s="204">
        <f>IF(N117="základní",J117,0)</f>
        <v>0</v>
      </c>
      <c r="BF117" s="204">
        <f>IF(N117="snížená",J117,0)</f>
        <v>0</v>
      </c>
      <c r="BG117" s="204">
        <f>IF(N117="zákl. přenesená",J117,0)</f>
        <v>0</v>
      </c>
      <c r="BH117" s="204">
        <f>IF(N117="sníž. přenesená",J117,0)</f>
        <v>0</v>
      </c>
      <c r="BI117" s="204">
        <f>IF(N117="nulová",J117,0)</f>
        <v>0</v>
      </c>
      <c r="BJ117" s="22" t="s">
        <v>89</v>
      </c>
      <c r="BK117" s="204">
        <f>ROUND(I117*H117,2)</f>
        <v>0</v>
      </c>
      <c r="BL117" s="22" t="s">
        <v>183</v>
      </c>
      <c r="BM117" s="22" t="s">
        <v>792</v>
      </c>
    </row>
    <row r="118" spans="2:65" s="1" customFormat="1" ht="297">
      <c r="B118" s="40"/>
      <c r="C118" s="62"/>
      <c r="D118" s="205" t="s">
        <v>185</v>
      </c>
      <c r="E118" s="62"/>
      <c r="F118" s="206" t="s">
        <v>793</v>
      </c>
      <c r="G118" s="62"/>
      <c r="H118" s="62"/>
      <c r="I118" s="163"/>
      <c r="J118" s="62"/>
      <c r="K118" s="62"/>
      <c r="L118" s="60"/>
      <c r="M118" s="207"/>
      <c r="N118" s="41"/>
      <c r="O118" s="41"/>
      <c r="P118" s="41"/>
      <c r="Q118" s="41"/>
      <c r="R118" s="41"/>
      <c r="S118" s="41"/>
      <c r="T118" s="77"/>
      <c r="AT118" s="22" t="s">
        <v>185</v>
      </c>
      <c r="AU118" s="22" t="s">
        <v>91</v>
      </c>
    </row>
    <row r="119" spans="2:65" s="11" customFormat="1">
      <c r="B119" s="208"/>
      <c r="C119" s="209"/>
      <c r="D119" s="205" t="s">
        <v>187</v>
      </c>
      <c r="E119" s="230" t="s">
        <v>37</v>
      </c>
      <c r="F119" s="231" t="s">
        <v>794</v>
      </c>
      <c r="G119" s="209"/>
      <c r="H119" s="232">
        <v>1.2210000000000001</v>
      </c>
      <c r="I119" s="214"/>
      <c r="J119" s="209"/>
      <c r="K119" s="209"/>
      <c r="L119" s="215"/>
      <c r="M119" s="216"/>
      <c r="N119" s="217"/>
      <c r="O119" s="217"/>
      <c r="P119" s="217"/>
      <c r="Q119" s="217"/>
      <c r="R119" s="217"/>
      <c r="S119" s="217"/>
      <c r="T119" s="218"/>
      <c r="AT119" s="219" t="s">
        <v>187</v>
      </c>
      <c r="AU119" s="219" t="s">
        <v>91</v>
      </c>
      <c r="AV119" s="11" t="s">
        <v>91</v>
      </c>
      <c r="AW119" s="11" t="s">
        <v>44</v>
      </c>
      <c r="AX119" s="11" t="s">
        <v>81</v>
      </c>
      <c r="AY119" s="219" t="s">
        <v>176</v>
      </c>
    </row>
    <row r="120" spans="2:65" s="11" customFormat="1">
      <c r="B120" s="208"/>
      <c r="C120" s="209"/>
      <c r="D120" s="210" t="s">
        <v>187</v>
      </c>
      <c r="E120" s="209"/>
      <c r="F120" s="212" t="s">
        <v>795</v>
      </c>
      <c r="G120" s="209"/>
      <c r="H120" s="213">
        <v>2.0760000000000001</v>
      </c>
      <c r="I120" s="214"/>
      <c r="J120" s="209"/>
      <c r="K120" s="209"/>
      <c r="L120" s="215"/>
      <c r="M120" s="216"/>
      <c r="N120" s="217"/>
      <c r="O120" s="217"/>
      <c r="P120" s="217"/>
      <c r="Q120" s="217"/>
      <c r="R120" s="217"/>
      <c r="S120" s="217"/>
      <c r="T120" s="218"/>
      <c r="AT120" s="219" t="s">
        <v>187</v>
      </c>
      <c r="AU120" s="219" t="s">
        <v>91</v>
      </c>
      <c r="AV120" s="11" t="s">
        <v>91</v>
      </c>
      <c r="AW120" s="11" t="s">
        <v>6</v>
      </c>
      <c r="AX120" s="11" t="s">
        <v>89</v>
      </c>
      <c r="AY120" s="219" t="s">
        <v>176</v>
      </c>
    </row>
    <row r="121" spans="2:65" s="1" customFormat="1" ht="31.5" customHeight="1">
      <c r="B121" s="40"/>
      <c r="C121" s="193" t="s">
        <v>208</v>
      </c>
      <c r="D121" s="193" t="s">
        <v>178</v>
      </c>
      <c r="E121" s="194" t="s">
        <v>189</v>
      </c>
      <c r="F121" s="195" t="s">
        <v>190</v>
      </c>
      <c r="G121" s="196" t="s">
        <v>181</v>
      </c>
      <c r="H121" s="197">
        <v>21.12</v>
      </c>
      <c r="I121" s="198"/>
      <c r="J121" s="199">
        <f>ROUND(I121*H121,2)</f>
        <v>0</v>
      </c>
      <c r="K121" s="195" t="s">
        <v>182</v>
      </c>
      <c r="L121" s="60"/>
      <c r="M121" s="200" t="s">
        <v>37</v>
      </c>
      <c r="N121" s="201" t="s">
        <v>52</v>
      </c>
      <c r="O121" s="41"/>
      <c r="P121" s="202">
        <f>O121*H121</f>
        <v>0</v>
      </c>
      <c r="Q121" s="202">
        <v>0</v>
      </c>
      <c r="R121" s="202">
        <f>Q121*H121</f>
        <v>0</v>
      </c>
      <c r="S121" s="202">
        <v>0</v>
      </c>
      <c r="T121" s="203">
        <f>S121*H121</f>
        <v>0</v>
      </c>
      <c r="AR121" s="22" t="s">
        <v>183</v>
      </c>
      <c r="AT121" s="22" t="s">
        <v>178</v>
      </c>
      <c r="AU121" s="22" t="s">
        <v>91</v>
      </c>
      <c r="AY121" s="22" t="s">
        <v>176</v>
      </c>
      <c r="BE121" s="204">
        <f>IF(N121="základní",J121,0)</f>
        <v>0</v>
      </c>
      <c r="BF121" s="204">
        <f>IF(N121="snížená",J121,0)</f>
        <v>0</v>
      </c>
      <c r="BG121" s="204">
        <f>IF(N121="zákl. přenesená",J121,0)</f>
        <v>0</v>
      </c>
      <c r="BH121" s="204">
        <f>IF(N121="sníž. přenesená",J121,0)</f>
        <v>0</v>
      </c>
      <c r="BI121" s="204">
        <f>IF(N121="nulová",J121,0)</f>
        <v>0</v>
      </c>
      <c r="BJ121" s="22" t="s">
        <v>89</v>
      </c>
      <c r="BK121" s="204">
        <f>ROUND(I121*H121,2)</f>
        <v>0</v>
      </c>
      <c r="BL121" s="22" t="s">
        <v>183</v>
      </c>
      <c r="BM121" s="22" t="s">
        <v>796</v>
      </c>
    </row>
    <row r="122" spans="2:65" s="1" customFormat="1" ht="409.5">
      <c r="B122" s="40"/>
      <c r="C122" s="62"/>
      <c r="D122" s="205" t="s">
        <v>185</v>
      </c>
      <c r="E122" s="62"/>
      <c r="F122" s="206" t="s">
        <v>192</v>
      </c>
      <c r="G122" s="62"/>
      <c r="H122" s="62"/>
      <c r="I122" s="163"/>
      <c r="J122" s="62"/>
      <c r="K122" s="62"/>
      <c r="L122" s="60"/>
      <c r="M122" s="207"/>
      <c r="N122" s="41"/>
      <c r="O122" s="41"/>
      <c r="P122" s="41"/>
      <c r="Q122" s="41"/>
      <c r="R122" s="41"/>
      <c r="S122" s="41"/>
      <c r="T122" s="77"/>
      <c r="AT122" s="22" t="s">
        <v>185</v>
      </c>
      <c r="AU122" s="22" t="s">
        <v>91</v>
      </c>
    </row>
    <row r="123" spans="2:65" s="11" customFormat="1">
      <c r="B123" s="208"/>
      <c r="C123" s="209"/>
      <c r="D123" s="210" t="s">
        <v>187</v>
      </c>
      <c r="E123" s="211" t="s">
        <v>37</v>
      </c>
      <c r="F123" s="212" t="s">
        <v>783</v>
      </c>
      <c r="G123" s="209"/>
      <c r="H123" s="213">
        <v>21.12</v>
      </c>
      <c r="I123" s="214"/>
      <c r="J123" s="209"/>
      <c r="K123" s="209"/>
      <c r="L123" s="215"/>
      <c r="M123" s="216"/>
      <c r="N123" s="217"/>
      <c r="O123" s="217"/>
      <c r="P123" s="217"/>
      <c r="Q123" s="217"/>
      <c r="R123" s="217"/>
      <c r="S123" s="217"/>
      <c r="T123" s="218"/>
      <c r="AT123" s="219" t="s">
        <v>187</v>
      </c>
      <c r="AU123" s="219" t="s">
        <v>91</v>
      </c>
      <c r="AV123" s="11" t="s">
        <v>91</v>
      </c>
      <c r="AW123" s="11" t="s">
        <v>44</v>
      </c>
      <c r="AX123" s="11" t="s">
        <v>81</v>
      </c>
      <c r="AY123" s="219" t="s">
        <v>176</v>
      </c>
    </row>
    <row r="124" spans="2:65" s="1" customFormat="1" ht="31.5" customHeight="1">
      <c r="B124" s="40"/>
      <c r="C124" s="193" t="s">
        <v>213</v>
      </c>
      <c r="D124" s="193" t="s">
        <v>178</v>
      </c>
      <c r="E124" s="194" t="s">
        <v>797</v>
      </c>
      <c r="F124" s="195" t="s">
        <v>798</v>
      </c>
      <c r="G124" s="196" t="s">
        <v>181</v>
      </c>
      <c r="H124" s="197">
        <v>1.44</v>
      </c>
      <c r="I124" s="198"/>
      <c r="J124" s="199">
        <f>ROUND(I124*H124,2)</f>
        <v>0</v>
      </c>
      <c r="K124" s="195" t="s">
        <v>182</v>
      </c>
      <c r="L124" s="60"/>
      <c r="M124" s="200" t="s">
        <v>37</v>
      </c>
      <c r="N124" s="201" t="s">
        <v>52</v>
      </c>
      <c r="O124" s="41"/>
      <c r="P124" s="202">
        <f>O124*H124</f>
        <v>0</v>
      </c>
      <c r="Q124" s="202">
        <v>0</v>
      </c>
      <c r="R124" s="202">
        <f>Q124*H124</f>
        <v>0</v>
      </c>
      <c r="S124" s="202">
        <v>0</v>
      </c>
      <c r="T124" s="203">
        <f>S124*H124</f>
        <v>0</v>
      </c>
      <c r="AR124" s="22" t="s">
        <v>183</v>
      </c>
      <c r="AT124" s="22" t="s">
        <v>178</v>
      </c>
      <c r="AU124" s="22" t="s">
        <v>91</v>
      </c>
      <c r="AY124" s="22" t="s">
        <v>176</v>
      </c>
      <c r="BE124" s="204">
        <f>IF(N124="základní",J124,0)</f>
        <v>0</v>
      </c>
      <c r="BF124" s="204">
        <f>IF(N124="snížená",J124,0)</f>
        <v>0</v>
      </c>
      <c r="BG124" s="204">
        <f>IF(N124="zákl. přenesená",J124,0)</f>
        <v>0</v>
      </c>
      <c r="BH124" s="204">
        <f>IF(N124="sníž. přenesená",J124,0)</f>
        <v>0</v>
      </c>
      <c r="BI124" s="204">
        <f>IF(N124="nulová",J124,0)</f>
        <v>0</v>
      </c>
      <c r="BJ124" s="22" t="s">
        <v>89</v>
      </c>
      <c r="BK124" s="204">
        <f>ROUND(I124*H124,2)</f>
        <v>0</v>
      </c>
      <c r="BL124" s="22" t="s">
        <v>183</v>
      </c>
      <c r="BM124" s="22" t="s">
        <v>799</v>
      </c>
    </row>
    <row r="125" spans="2:65" s="1" customFormat="1" ht="409.5">
      <c r="B125" s="40"/>
      <c r="C125" s="62"/>
      <c r="D125" s="205" t="s">
        <v>185</v>
      </c>
      <c r="E125" s="62"/>
      <c r="F125" s="206" t="s">
        <v>192</v>
      </c>
      <c r="G125" s="62"/>
      <c r="H125" s="62"/>
      <c r="I125" s="163"/>
      <c r="J125" s="62"/>
      <c r="K125" s="62"/>
      <c r="L125" s="60"/>
      <c r="M125" s="207"/>
      <c r="N125" s="41"/>
      <c r="O125" s="41"/>
      <c r="P125" s="41"/>
      <c r="Q125" s="41"/>
      <c r="R125" s="41"/>
      <c r="S125" s="41"/>
      <c r="T125" s="77"/>
      <c r="AT125" s="22" t="s">
        <v>185</v>
      </c>
      <c r="AU125" s="22" t="s">
        <v>91</v>
      </c>
    </row>
    <row r="126" spans="2:65" s="11" customFormat="1">
      <c r="B126" s="208"/>
      <c r="C126" s="209"/>
      <c r="D126" s="210" t="s">
        <v>187</v>
      </c>
      <c r="E126" s="211" t="s">
        <v>37</v>
      </c>
      <c r="F126" s="212" t="s">
        <v>800</v>
      </c>
      <c r="G126" s="209"/>
      <c r="H126" s="213">
        <v>1.44</v>
      </c>
      <c r="I126" s="214"/>
      <c r="J126" s="209"/>
      <c r="K126" s="209"/>
      <c r="L126" s="215"/>
      <c r="M126" s="216"/>
      <c r="N126" s="217"/>
      <c r="O126" s="217"/>
      <c r="P126" s="217"/>
      <c r="Q126" s="217"/>
      <c r="R126" s="217"/>
      <c r="S126" s="217"/>
      <c r="T126" s="218"/>
      <c r="AT126" s="219" t="s">
        <v>187</v>
      </c>
      <c r="AU126" s="219" t="s">
        <v>91</v>
      </c>
      <c r="AV126" s="11" t="s">
        <v>91</v>
      </c>
      <c r="AW126" s="11" t="s">
        <v>44</v>
      </c>
      <c r="AX126" s="11" t="s">
        <v>89</v>
      </c>
      <c r="AY126" s="219" t="s">
        <v>176</v>
      </c>
    </row>
    <row r="127" spans="2:65" s="1" customFormat="1" ht="22.5" customHeight="1">
      <c r="B127" s="40"/>
      <c r="C127" s="220" t="s">
        <v>220</v>
      </c>
      <c r="D127" s="220" t="s">
        <v>195</v>
      </c>
      <c r="E127" s="221" t="s">
        <v>801</v>
      </c>
      <c r="F127" s="222" t="s">
        <v>802</v>
      </c>
      <c r="G127" s="223" t="s">
        <v>198</v>
      </c>
      <c r="H127" s="224">
        <v>3.6</v>
      </c>
      <c r="I127" s="225"/>
      <c r="J127" s="226">
        <f>ROUND(I127*H127,2)</f>
        <v>0</v>
      </c>
      <c r="K127" s="222" t="s">
        <v>182</v>
      </c>
      <c r="L127" s="227"/>
      <c r="M127" s="228" t="s">
        <v>37</v>
      </c>
      <c r="N127" s="229" t="s">
        <v>52</v>
      </c>
      <c r="O127" s="41"/>
      <c r="P127" s="202">
        <f>O127*H127</f>
        <v>0</v>
      </c>
      <c r="Q127" s="202">
        <v>1</v>
      </c>
      <c r="R127" s="202">
        <f>Q127*H127</f>
        <v>3.6</v>
      </c>
      <c r="S127" s="202">
        <v>0</v>
      </c>
      <c r="T127" s="203">
        <f>S127*H127</f>
        <v>0</v>
      </c>
      <c r="AR127" s="22" t="s">
        <v>199</v>
      </c>
      <c r="AT127" s="22" t="s">
        <v>195</v>
      </c>
      <c r="AU127" s="22" t="s">
        <v>91</v>
      </c>
      <c r="AY127" s="22" t="s">
        <v>176</v>
      </c>
      <c r="BE127" s="204">
        <f>IF(N127="základní",J127,0)</f>
        <v>0</v>
      </c>
      <c r="BF127" s="204">
        <f>IF(N127="snížená",J127,0)</f>
        <v>0</v>
      </c>
      <c r="BG127" s="204">
        <f>IF(N127="zákl. přenesená",J127,0)</f>
        <v>0</v>
      </c>
      <c r="BH127" s="204">
        <f>IF(N127="sníž. přenesená",J127,0)</f>
        <v>0</v>
      </c>
      <c r="BI127" s="204">
        <f>IF(N127="nulová",J127,0)</f>
        <v>0</v>
      </c>
      <c r="BJ127" s="22" t="s">
        <v>89</v>
      </c>
      <c r="BK127" s="204">
        <f>ROUND(I127*H127,2)</f>
        <v>0</v>
      </c>
      <c r="BL127" s="22" t="s">
        <v>183</v>
      </c>
      <c r="BM127" s="22" t="s">
        <v>803</v>
      </c>
    </row>
    <row r="128" spans="2:65" s="11" customFormat="1">
      <c r="B128" s="208"/>
      <c r="C128" s="209"/>
      <c r="D128" s="205" t="s">
        <v>187</v>
      </c>
      <c r="E128" s="209"/>
      <c r="F128" s="231" t="s">
        <v>804</v>
      </c>
      <c r="G128" s="209"/>
      <c r="H128" s="232">
        <v>3.6</v>
      </c>
      <c r="I128" s="214"/>
      <c r="J128" s="209"/>
      <c r="K128" s="209"/>
      <c r="L128" s="215"/>
      <c r="M128" s="216"/>
      <c r="N128" s="217"/>
      <c r="O128" s="217"/>
      <c r="P128" s="217"/>
      <c r="Q128" s="217"/>
      <c r="R128" s="217"/>
      <c r="S128" s="217"/>
      <c r="T128" s="218"/>
      <c r="AT128" s="219" t="s">
        <v>187</v>
      </c>
      <c r="AU128" s="219" t="s">
        <v>91</v>
      </c>
      <c r="AV128" s="11" t="s">
        <v>91</v>
      </c>
      <c r="AW128" s="11" t="s">
        <v>6</v>
      </c>
      <c r="AX128" s="11" t="s">
        <v>89</v>
      </c>
      <c r="AY128" s="219" t="s">
        <v>176</v>
      </c>
    </row>
    <row r="129" spans="2:65" s="10" customFormat="1" ht="29.85" customHeight="1">
      <c r="B129" s="176"/>
      <c r="C129" s="177"/>
      <c r="D129" s="190" t="s">
        <v>80</v>
      </c>
      <c r="E129" s="191" t="s">
        <v>91</v>
      </c>
      <c r="F129" s="191" t="s">
        <v>805</v>
      </c>
      <c r="G129" s="177"/>
      <c r="H129" s="177"/>
      <c r="I129" s="180"/>
      <c r="J129" s="192">
        <f>BK129</f>
        <v>0</v>
      </c>
      <c r="K129" s="177"/>
      <c r="L129" s="182"/>
      <c r="M129" s="183"/>
      <c r="N129" s="184"/>
      <c r="O129" s="184"/>
      <c r="P129" s="185">
        <f>SUM(P130:P142)</f>
        <v>0</v>
      </c>
      <c r="Q129" s="184"/>
      <c r="R129" s="185">
        <f>SUM(R130:R142)</f>
        <v>0.72863299429600004</v>
      </c>
      <c r="S129" s="184"/>
      <c r="T129" s="186">
        <f>SUM(T130:T142)</f>
        <v>0</v>
      </c>
      <c r="AR129" s="187" t="s">
        <v>89</v>
      </c>
      <c r="AT129" s="188" t="s">
        <v>80</v>
      </c>
      <c r="AU129" s="188" t="s">
        <v>89</v>
      </c>
      <c r="AY129" s="187" t="s">
        <v>176</v>
      </c>
      <c r="BK129" s="189">
        <f>SUM(BK130:BK142)</f>
        <v>0</v>
      </c>
    </row>
    <row r="130" spans="2:65" s="1" customFormat="1" ht="31.5" customHeight="1">
      <c r="B130" s="40"/>
      <c r="C130" s="193" t="s">
        <v>199</v>
      </c>
      <c r="D130" s="193" t="s">
        <v>178</v>
      </c>
      <c r="E130" s="194" t="s">
        <v>806</v>
      </c>
      <c r="F130" s="195" t="s">
        <v>807</v>
      </c>
      <c r="G130" s="196" t="s">
        <v>223</v>
      </c>
      <c r="H130" s="197">
        <v>1.5</v>
      </c>
      <c r="I130" s="198"/>
      <c r="J130" s="199">
        <f>ROUND(I130*H130,2)</f>
        <v>0</v>
      </c>
      <c r="K130" s="195" t="s">
        <v>182</v>
      </c>
      <c r="L130" s="60"/>
      <c r="M130" s="200" t="s">
        <v>37</v>
      </c>
      <c r="N130" s="201" t="s">
        <v>52</v>
      </c>
      <c r="O130" s="41"/>
      <c r="P130" s="202">
        <f>O130*H130</f>
        <v>0</v>
      </c>
      <c r="Q130" s="202">
        <v>9.8999999999999994E-5</v>
      </c>
      <c r="R130" s="202">
        <f>Q130*H130</f>
        <v>1.4849999999999998E-4</v>
      </c>
      <c r="S130" s="202">
        <v>0</v>
      </c>
      <c r="T130" s="203">
        <f>S130*H130</f>
        <v>0</v>
      </c>
      <c r="AR130" s="22" t="s">
        <v>183</v>
      </c>
      <c r="AT130" s="22" t="s">
        <v>178</v>
      </c>
      <c r="AU130" s="22" t="s">
        <v>91</v>
      </c>
      <c r="AY130" s="22" t="s">
        <v>176</v>
      </c>
      <c r="BE130" s="204">
        <f>IF(N130="základní",J130,0)</f>
        <v>0</v>
      </c>
      <c r="BF130" s="204">
        <f>IF(N130="snížená",J130,0)</f>
        <v>0</v>
      </c>
      <c r="BG130" s="204">
        <f>IF(N130="zákl. přenesená",J130,0)</f>
        <v>0</v>
      </c>
      <c r="BH130" s="204">
        <f>IF(N130="sníž. přenesená",J130,0)</f>
        <v>0</v>
      </c>
      <c r="BI130" s="204">
        <f>IF(N130="nulová",J130,0)</f>
        <v>0</v>
      </c>
      <c r="BJ130" s="22" t="s">
        <v>89</v>
      </c>
      <c r="BK130" s="204">
        <f>ROUND(I130*H130,2)</f>
        <v>0</v>
      </c>
      <c r="BL130" s="22" t="s">
        <v>183</v>
      </c>
      <c r="BM130" s="22" t="s">
        <v>808</v>
      </c>
    </row>
    <row r="131" spans="2:65" s="1" customFormat="1" ht="67.5">
      <c r="B131" s="40"/>
      <c r="C131" s="62"/>
      <c r="D131" s="210" t="s">
        <v>185</v>
      </c>
      <c r="E131" s="62"/>
      <c r="F131" s="233" t="s">
        <v>809</v>
      </c>
      <c r="G131" s="62"/>
      <c r="H131" s="62"/>
      <c r="I131" s="163"/>
      <c r="J131" s="62"/>
      <c r="K131" s="62"/>
      <c r="L131" s="60"/>
      <c r="M131" s="207"/>
      <c r="N131" s="41"/>
      <c r="O131" s="41"/>
      <c r="P131" s="41"/>
      <c r="Q131" s="41"/>
      <c r="R131" s="41"/>
      <c r="S131" s="41"/>
      <c r="T131" s="77"/>
      <c r="AT131" s="22" t="s">
        <v>185</v>
      </c>
      <c r="AU131" s="22" t="s">
        <v>91</v>
      </c>
    </row>
    <row r="132" spans="2:65" s="1" customFormat="1" ht="22.5" customHeight="1">
      <c r="B132" s="40"/>
      <c r="C132" s="220" t="s">
        <v>231</v>
      </c>
      <c r="D132" s="220" t="s">
        <v>195</v>
      </c>
      <c r="E132" s="221" t="s">
        <v>810</v>
      </c>
      <c r="F132" s="222" t="s">
        <v>811</v>
      </c>
      <c r="G132" s="223" t="s">
        <v>223</v>
      </c>
      <c r="H132" s="224">
        <v>1.7250000000000001</v>
      </c>
      <c r="I132" s="225"/>
      <c r="J132" s="226">
        <f>ROUND(I132*H132,2)</f>
        <v>0</v>
      </c>
      <c r="K132" s="222" t="s">
        <v>182</v>
      </c>
      <c r="L132" s="227"/>
      <c r="M132" s="228" t="s">
        <v>37</v>
      </c>
      <c r="N132" s="229" t="s">
        <v>52</v>
      </c>
      <c r="O132" s="41"/>
      <c r="P132" s="202">
        <f>O132*H132</f>
        <v>0</v>
      </c>
      <c r="Q132" s="202">
        <v>3.1E-4</v>
      </c>
      <c r="R132" s="202">
        <f>Q132*H132</f>
        <v>5.3475000000000007E-4</v>
      </c>
      <c r="S132" s="202">
        <v>0</v>
      </c>
      <c r="T132" s="203">
        <f>S132*H132</f>
        <v>0</v>
      </c>
      <c r="AR132" s="22" t="s">
        <v>199</v>
      </c>
      <c r="AT132" s="22" t="s">
        <v>195</v>
      </c>
      <c r="AU132" s="22" t="s">
        <v>91</v>
      </c>
      <c r="AY132" s="22" t="s">
        <v>176</v>
      </c>
      <c r="BE132" s="204">
        <f>IF(N132="základní",J132,0)</f>
        <v>0</v>
      </c>
      <c r="BF132" s="204">
        <f>IF(N132="snížená",J132,0)</f>
        <v>0</v>
      </c>
      <c r="BG132" s="204">
        <f>IF(N132="zákl. přenesená",J132,0)</f>
        <v>0</v>
      </c>
      <c r="BH132" s="204">
        <f>IF(N132="sníž. přenesená",J132,0)</f>
        <v>0</v>
      </c>
      <c r="BI132" s="204">
        <f>IF(N132="nulová",J132,0)</f>
        <v>0</v>
      </c>
      <c r="BJ132" s="22" t="s">
        <v>89</v>
      </c>
      <c r="BK132" s="204">
        <f>ROUND(I132*H132,2)</f>
        <v>0</v>
      </c>
      <c r="BL132" s="22" t="s">
        <v>183</v>
      </c>
      <c r="BM132" s="22" t="s">
        <v>812</v>
      </c>
    </row>
    <row r="133" spans="2:65" s="11" customFormat="1">
      <c r="B133" s="208"/>
      <c r="C133" s="209"/>
      <c r="D133" s="210" t="s">
        <v>187</v>
      </c>
      <c r="E133" s="209"/>
      <c r="F133" s="212" t="s">
        <v>813</v>
      </c>
      <c r="G133" s="209"/>
      <c r="H133" s="213">
        <v>1.7250000000000001</v>
      </c>
      <c r="I133" s="214"/>
      <c r="J133" s="209"/>
      <c r="K133" s="209"/>
      <c r="L133" s="215"/>
      <c r="M133" s="216"/>
      <c r="N133" s="217"/>
      <c r="O133" s="217"/>
      <c r="P133" s="217"/>
      <c r="Q133" s="217"/>
      <c r="R133" s="217"/>
      <c r="S133" s="217"/>
      <c r="T133" s="218"/>
      <c r="AT133" s="219" t="s">
        <v>187</v>
      </c>
      <c r="AU133" s="219" t="s">
        <v>91</v>
      </c>
      <c r="AV133" s="11" t="s">
        <v>91</v>
      </c>
      <c r="AW133" s="11" t="s">
        <v>6</v>
      </c>
      <c r="AX133" s="11" t="s">
        <v>89</v>
      </c>
      <c r="AY133" s="219" t="s">
        <v>176</v>
      </c>
    </row>
    <row r="134" spans="2:65" s="1" customFormat="1" ht="22.5" customHeight="1">
      <c r="B134" s="40"/>
      <c r="C134" s="193" t="s">
        <v>237</v>
      </c>
      <c r="D134" s="193" t="s">
        <v>178</v>
      </c>
      <c r="E134" s="194" t="s">
        <v>814</v>
      </c>
      <c r="F134" s="195" t="s">
        <v>815</v>
      </c>
      <c r="G134" s="196" t="s">
        <v>181</v>
      </c>
      <c r="H134" s="197">
        <v>0.08</v>
      </c>
      <c r="I134" s="198"/>
      <c r="J134" s="199">
        <f>ROUND(I134*H134,2)</f>
        <v>0</v>
      </c>
      <c r="K134" s="195" t="s">
        <v>182</v>
      </c>
      <c r="L134" s="60"/>
      <c r="M134" s="200" t="s">
        <v>37</v>
      </c>
      <c r="N134" s="201" t="s">
        <v>52</v>
      </c>
      <c r="O134" s="41"/>
      <c r="P134" s="202">
        <f>O134*H134</f>
        <v>0</v>
      </c>
      <c r="Q134" s="202">
        <v>2.2563422040000001</v>
      </c>
      <c r="R134" s="202">
        <f>Q134*H134</f>
        <v>0.18050737632</v>
      </c>
      <c r="S134" s="202">
        <v>0</v>
      </c>
      <c r="T134" s="203">
        <f>S134*H134</f>
        <v>0</v>
      </c>
      <c r="AR134" s="22" t="s">
        <v>183</v>
      </c>
      <c r="AT134" s="22" t="s">
        <v>178</v>
      </c>
      <c r="AU134" s="22" t="s">
        <v>91</v>
      </c>
      <c r="AY134" s="22" t="s">
        <v>176</v>
      </c>
      <c r="BE134" s="204">
        <f>IF(N134="základní",J134,0)</f>
        <v>0</v>
      </c>
      <c r="BF134" s="204">
        <f>IF(N134="snížená",J134,0)</f>
        <v>0</v>
      </c>
      <c r="BG134" s="204">
        <f>IF(N134="zákl. přenesená",J134,0)</f>
        <v>0</v>
      </c>
      <c r="BH134" s="204">
        <f>IF(N134="sníž. přenesená",J134,0)</f>
        <v>0</v>
      </c>
      <c r="BI134" s="204">
        <f>IF(N134="nulová",J134,0)</f>
        <v>0</v>
      </c>
      <c r="BJ134" s="22" t="s">
        <v>89</v>
      </c>
      <c r="BK134" s="204">
        <f>ROUND(I134*H134,2)</f>
        <v>0</v>
      </c>
      <c r="BL134" s="22" t="s">
        <v>183</v>
      </c>
      <c r="BM134" s="22" t="s">
        <v>816</v>
      </c>
    </row>
    <row r="135" spans="2:65" s="1" customFormat="1" ht="81">
      <c r="B135" s="40"/>
      <c r="C135" s="62"/>
      <c r="D135" s="205" t="s">
        <v>185</v>
      </c>
      <c r="E135" s="62"/>
      <c r="F135" s="206" t="s">
        <v>817</v>
      </c>
      <c r="G135" s="62"/>
      <c r="H135" s="62"/>
      <c r="I135" s="163"/>
      <c r="J135" s="62"/>
      <c r="K135" s="62"/>
      <c r="L135" s="60"/>
      <c r="M135" s="207"/>
      <c r="N135" s="41"/>
      <c r="O135" s="41"/>
      <c r="P135" s="41"/>
      <c r="Q135" s="41"/>
      <c r="R135" s="41"/>
      <c r="S135" s="41"/>
      <c r="T135" s="77"/>
      <c r="AT135" s="22" t="s">
        <v>185</v>
      </c>
      <c r="AU135" s="22" t="s">
        <v>91</v>
      </c>
    </row>
    <row r="136" spans="2:65" s="11" customFormat="1">
      <c r="B136" s="208"/>
      <c r="C136" s="209"/>
      <c r="D136" s="210" t="s">
        <v>187</v>
      </c>
      <c r="E136" s="211" t="s">
        <v>37</v>
      </c>
      <c r="F136" s="212" t="s">
        <v>818</v>
      </c>
      <c r="G136" s="209"/>
      <c r="H136" s="213">
        <v>0.08</v>
      </c>
      <c r="I136" s="214"/>
      <c r="J136" s="209"/>
      <c r="K136" s="209"/>
      <c r="L136" s="215"/>
      <c r="M136" s="216"/>
      <c r="N136" s="217"/>
      <c r="O136" s="217"/>
      <c r="P136" s="217"/>
      <c r="Q136" s="217"/>
      <c r="R136" s="217"/>
      <c r="S136" s="217"/>
      <c r="T136" s="218"/>
      <c r="AT136" s="219" t="s">
        <v>187</v>
      </c>
      <c r="AU136" s="219" t="s">
        <v>91</v>
      </c>
      <c r="AV136" s="11" t="s">
        <v>91</v>
      </c>
      <c r="AW136" s="11" t="s">
        <v>44</v>
      </c>
      <c r="AX136" s="11" t="s">
        <v>89</v>
      </c>
      <c r="AY136" s="219" t="s">
        <v>176</v>
      </c>
    </row>
    <row r="137" spans="2:65" s="1" customFormat="1" ht="22.5" customHeight="1">
      <c r="B137" s="40"/>
      <c r="C137" s="193" t="s">
        <v>246</v>
      </c>
      <c r="D137" s="193" t="s">
        <v>178</v>
      </c>
      <c r="E137" s="194" t="s">
        <v>819</v>
      </c>
      <c r="F137" s="195" t="s">
        <v>820</v>
      </c>
      <c r="G137" s="196" t="s">
        <v>198</v>
      </c>
      <c r="H137" s="197">
        <v>5.0000000000000001E-3</v>
      </c>
      <c r="I137" s="198"/>
      <c r="J137" s="199">
        <f>ROUND(I137*H137,2)</f>
        <v>0</v>
      </c>
      <c r="K137" s="195" t="s">
        <v>182</v>
      </c>
      <c r="L137" s="60"/>
      <c r="M137" s="200" t="s">
        <v>37</v>
      </c>
      <c r="N137" s="201" t="s">
        <v>52</v>
      </c>
      <c r="O137" s="41"/>
      <c r="P137" s="202">
        <f>O137*H137</f>
        <v>0</v>
      </c>
      <c r="Q137" s="202">
        <v>1.0530555952</v>
      </c>
      <c r="R137" s="202">
        <f>Q137*H137</f>
        <v>5.2652779760000001E-3</v>
      </c>
      <c r="S137" s="202">
        <v>0</v>
      </c>
      <c r="T137" s="203">
        <f>S137*H137</f>
        <v>0</v>
      </c>
      <c r="AR137" s="22" t="s">
        <v>183</v>
      </c>
      <c r="AT137" s="22" t="s">
        <v>178</v>
      </c>
      <c r="AU137" s="22" t="s">
        <v>91</v>
      </c>
      <c r="AY137" s="22" t="s">
        <v>176</v>
      </c>
      <c r="BE137" s="204">
        <f>IF(N137="základní",J137,0)</f>
        <v>0</v>
      </c>
      <c r="BF137" s="204">
        <f>IF(N137="snížená",J137,0)</f>
        <v>0</v>
      </c>
      <c r="BG137" s="204">
        <f>IF(N137="zákl. přenesená",J137,0)</f>
        <v>0</v>
      </c>
      <c r="BH137" s="204">
        <f>IF(N137="sníž. přenesená",J137,0)</f>
        <v>0</v>
      </c>
      <c r="BI137" s="204">
        <f>IF(N137="nulová",J137,0)</f>
        <v>0</v>
      </c>
      <c r="BJ137" s="22" t="s">
        <v>89</v>
      </c>
      <c r="BK137" s="204">
        <f>ROUND(I137*H137,2)</f>
        <v>0</v>
      </c>
      <c r="BL137" s="22" t="s">
        <v>183</v>
      </c>
      <c r="BM137" s="22" t="s">
        <v>821</v>
      </c>
    </row>
    <row r="138" spans="2:65" s="1" customFormat="1" ht="27">
      <c r="B138" s="40"/>
      <c r="C138" s="62"/>
      <c r="D138" s="205" t="s">
        <v>185</v>
      </c>
      <c r="E138" s="62"/>
      <c r="F138" s="206" t="s">
        <v>822</v>
      </c>
      <c r="G138" s="62"/>
      <c r="H138" s="62"/>
      <c r="I138" s="163"/>
      <c r="J138" s="62"/>
      <c r="K138" s="62"/>
      <c r="L138" s="60"/>
      <c r="M138" s="207"/>
      <c r="N138" s="41"/>
      <c r="O138" s="41"/>
      <c r="P138" s="41"/>
      <c r="Q138" s="41"/>
      <c r="R138" s="41"/>
      <c r="S138" s="41"/>
      <c r="T138" s="77"/>
      <c r="AT138" s="22" t="s">
        <v>185</v>
      </c>
      <c r="AU138" s="22" t="s">
        <v>91</v>
      </c>
    </row>
    <row r="139" spans="2:65" s="11" customFormat="1">
      <c r="B139" s="208"/>
      <c r="C139" s="209"/>
      <c r="D139" s="210" t="s">
        <v>187</v>
      </c>
      <c r="E139" s="211" t="s">
        <v>37</v>
      </c>
      <c r="F139" s="212" t="s">
        <v>823</v>
      </c>
      <c r="G139" s="209"/>
      <c r="H139" s="213">
        <v>5.0000000000000001E-3</v>
      </c>
      <c r="I139" s="214"/>
      <c r="J139" s="209"/>
      <c r="K139" s="209"/>
      <c r="L139" s="215"/>
      <c r="M139" s="216"/>
      <c r="N139" s="217"/>
      <c r="O139" s="217"/>
      <c r="P139" s="217"/>
      <c r="Q139" s="217"/>
      <c r="R139" s="217"/>
      <c r="S139" s="217"/>
      <c r="T139" s="218"/>
      <c r="AT139" s="219" t="s">
        <v>187</v>
      </c>
      <c r="AU139" s="219" t="s">
        <v>91</v>
      </c>
      <c r="AV139" s="11" t="s">
        <v>91</v>
      </c>
      <c r="AW139" s="11" t="s">
        <v>44</v>
      </c>
      <c r="AX139" s="11" t="s">
        <v>89</v>
      </c>
      <c r="AY139" s="219" t="s">
        <v>176</v>
      </c>
    </row>
    <row r="140" spans="2:65" s="1" customFormat="1" ht="22.5" customHeight="1">
      <c r="B140" s="40"/>
      <c r="C140" s="193" t="s">
        <v>23</v>
      </c>
      <c r="D140" s="193" t="s">
        <v>178</v>
      </c>
      <c r="E140" s="194" t="s">
        <v>824</v>
      </c>
      <c r="F140" s="195" t="s">
        <v>825</v>
      </c>
      <c r="G140" s="196" t="s">
        <v>181</v>
      </c>
      <c r="H140" s="197">
        <v>0.221</v>
      </c>
      <c r="I140" s="198"/>
      <c r="J140" s="199">
        <f>ROUND(I140*H140,2)</f>
        <v>0</v>
      </c>
      <c r="K140" s="195" t="s">
        <v>182</v>
      </c>
      <c r="L140" s="60"/>
      <c r="M140" s="200" t="s">
        <v>37</v>
      </c>
      <c r="N140" s="201" t="s">
        <v>52</v>
      </c>
      <c r="O140" s="41"/>
      <c r="P140" s="202">
        <f>O140*H140</f>
        <v>0</v>
      </c>
      <c r="Q140" s="202">
        <v>2.45329</v>
      </c>
      <c r="R140" s="202">
        <f>Q140*H140</f>
        <v>0.54217709000000003</v>
      </c>
      <c r="S140" s="202">
        <v>0</v>
      </c>
      <c r="T140" s="203">
        <f>S140*H140</f>
        <v>0</v>
      </c>
      <c r="AR140" s="22" t="s">
        <v>183</v>
      </c>
      <c r="AT140" s="22" t="s">
        <v>178</v>
      </c>
      <c r="AU140" s="22" t="s">
        <v>91</v>
      </c>
      <c r="AY140" s="22" t="s">
        <v>176</v>
      </c>
      <c r="BE140" s="204">
        <f>IF(N140="základní",J140,0)</f>
        <v>0</v>
      </c>
      <c r="BF140" s="204">
        <f>IF(N140="snížená",J140,0)</f>
        <v>0</v>
      </c>
      <c r="BG140" s="204">
        <f>IF(N140="zákl. přenesená",J140,0)</f>
        <v>0</v>
      </c>
      <c r="BH140" s="204">
        <f>IF(N140="sníž. přenesená",J140,0)</f>
        <v>0</v>
      </c>
      <c r="BI140" s="204">
        <f>IF(N140="nulová",J140,0)</f>
        <v>0</v>
      </c>
      <c r="BJ140" s="22" t="s">
        <v>89</v>
      </c>
      <c r="BK140" s="204">
        <f>ROUND(I140*H140,2)</f>
        <v>0</v>
      </c>
      <c r="BL140" s="22" t="s">
        <v>183</v>
      </c>
      <c r="BM140" s="22" t="s">
        <v>826</v>
      </c>
    </row>
    <row r="141" spans="2:65" s="1" customFormat="1" ht="81">
      <c r="B141" s="40"/>
      <c r="C141" s="62"/>
      <c r="D141" s="205" t="s">
        <v>185</v>
      </c>
      <c r="E141" s="62"/>
      <c r="F141" s="206" t="s">
        <v>817</v>
      </c>
      <c r="G141" s="62"/>
      <c r="H141" s="62"/>
      <c r="I141" s="163"/>
      <c r="J141" s="62"/>
      <c r="K141" s="62"/>
      <c r="L141" s="60"/>
      <c r="M141" s="207"/>
      <c r="N141" s="41"/>
      <c r="O141" s="41"/>
      <c r="P141" s="41"/>
      <c r="Q141" s="41"/>
      <c r="R141" s="41"/>
      <c r="S141" s="41"/>
      <c r="T141" s="77"/>
      <c r="AT141" s="22" t="s">
        <v>185</v>
      </c>
      <c r="AU141" s="22" t="s">
        <v>91</v>
      </c>
    </row>
    <row r="142" spans="2:65" s="11" customFormat="1">
      <c r="B142" s="208"/>
      <c r="C142" s="209"/>
      <c r="D142" s="205" t="s">
        <v>187</v>
      </c>
      <c r="E142" s="230" t="s">
        <v>37</v>
      </c>
      <c r="F142" s="231" t="s">
        <v>777</v>
      </c>
      <c r="G142" s="209"/>
      <c r="H142" s="232">
        <v>0.221</v>
      </c>
      <c r="I142" s="214"/>
      <c r="J142" s="209"/>
      <c r="K142" s="209"/>
      <c r="L142" s="215"/>
      <c r="M142" s="216"/>
      <c r="N142" s="217"/>
      <c r="O142" s="217"/>
      <c r="P142" s="217"/>
      <c r="Q142" s="217"/>
      <c r="R142" s="217"/>
      <c r="S142" s="217"/>
      <c r="T142" s="218"/>
      <c r="AT142" s="219" t="s">
        <v>187</v>
      </c>
      <c r="AU142" s="219" t="s">
        <v>91</v>
      </c>
      <c r="AV142" s="11" t="s">
        <v>91</v>
      </c>
      <c r="AW142" s="11" t="s">
        <v>44</v>
      </c>
      <c r="AX142" s="11" t="s">
        <v>81</v>
      </c>
      <c r="AY142" s="219" t="s">
        <v>176</v>
      </c>
    </row>
    <row r="143" spans="2:65" s="10" customFormat="1" ht="29.85" customHeight="1">
      <c r="B143" s="176"/>
      <c r="C143" s="177"/>
      <c r="D143" s="190" t="s">
        <v>80</v>
      </c>
      <c r="E143" s="191" t="s">
        <v>194</v>
      </c>
      <c r="F143" s="191" t="s">
        <v>827</v>
      </c>
      <c r="G143" s="177"/>
      <c r="H143" s="177"/>
      <c r="I143" s="180"/>
      <c r="J143" s="192">
        <f>BK143</f>
        <v>0</v>
      </c>
      <c r="K143" s="177"/>
      <c r="L143" s="182"/>
      <c r="M143" s="183"/>
      <c r="N143" s="184"/>
      <c r="O143" s="184"/>
      <c r="P143" s="185">
        <f>SUM(P144:P246)</f>
        <v>0</v>
      </c>
      <c r="Q143" s="184"/>
      <c r="R143" s="185">
        <f>SUM(R144:R246)</f>
        <v>116.90269437099998</v>
      </c>
      <c r="S143" s="184"/>
      <c r="T143" s="186">
        <f>SUM(T144:T246)</f>
        <v>0</v>
      </c>
      <c r="AR143" s="187" t="s">
        <v>89</v>
      </c>
      <c r="AT143" s="188" t="s">
        <v>80</v>
      </c>
      <c r="AU143" s="188" t="s">
        <v>89</v>
      </c>
      <c r="AY143" s="187" t="s">
        <v>176</v>
      </c>
      <c r="BK143" s="189">
        <f>SUM(BK144:BK246)</f>
        <v>0</v>
      </c>
    </row>
    <row r="144" spans="2:65" s="1" customFormat="1" ht="31.5" customHeight="1">
      <c r="B144" s="40"/>
      <c r="C144" s="193" t="s">
        <v>258</v>
      </c>
      <c r="D144" s="193" t="s">
        <v>178</v>
      </c>
      <c r="E144" s="194" t="s">
        <v>828</v>
      </c>
      <c r="F144" s="195" t="s">
        <v>829</v>
      </c>
      <c r="G144" s="196" t="s">
        <v>223</v>
      </c>
      <c r="H144" s="197">
        <v>384.70400000000001</v>
      </c>
      <c r="I144" s="198"/>
      <c r="J144" s="199">
        <f>ROUND(I144*H144,2)</f>
        <v>0</v>
      </c>
      <c r="K144" s="195" t="s">
        <v>182</v>
      </c>
      <c r="L144" s="60"/>
      <c r="M144" s="200" t="s">
        <v>37</v>
      </c>
      <c r="N144" s="201" t="s">
        <v>52</v>
      </c>
      <c r="O144" s="41"/>
      <c r="P144" s="202">
        <f>O144*H144</f>
        <v>0</v>
      </c>
      <c r="Q144" s="202">
        <v>0.15254400000000001</v>
      </c>
      <c r="R144" s="202">
        <f>Q144*H144</f>
        <v>58.684286976000003</v>
      </c>
      <c r="S144" s="202">
        <v>0</v>
      </c>
      <c r="T144" s="203">
        <f>S144*H144</f>
        <v>0</v>
      </c>
      <c r="AR144" s="22" t="s">
        <v>183</v>
      </c>
      <c r="AT144" s="22" t="s">
        <v>178</v>
      </c>
      <c r="AU144" s="22" t="s">
        <v>91</v>
      </c>
      <c r="AY144" s="22" t="s">
        <v>176</v>
      </c>
      <c r="BE144" s="204">
        <f>IF(N144="základní",J144,0)</f>
        <v>0</v>
      </c>
      <c r="BF144" s="204">
        <f>IF(N144="snížená",J144,0)</f>
        <v>0</v>
      </c>
      <c r="BG144" s="204">
        <f>IF(N144="zákl. přenesená",J144,0)</f>
        <v>0</v>
      </c>
      <c r="BH144" s="204">
        <f>IF(N144="sníž. přenesená",J144,0)</f>
        <v>0</v>
      </c>
      <c r="BI144" s="204">
        <f>IF(N144="nulová",J144,0)</f>
        <v>0</v>
      </c>
      <c r="BJ144" s="22" t="s">
        <v>89</v>
      </c>
      <c r="BK144" s="204">
        <f>ROUND(I144*H144,2)</f>
        <v>0</v>
      </c>
      <c r="BL144" s="22" t="s">
        <v>183</v>
      </c>
      <c r="BM144" s="22" t="s">
        <v>830</v>
      </c>
    </row>
    <row r="145" spans="2:65" s="1" customFormat="1" ht="148.5">
      <c r="B145" s="40"/>
      <c r="C145" s="62"/>
      <c r="D145" s="205" t="s">
        <v>185</v>
      </c>
      <c r="E145" s="62"/>
      <c r="F145" s="206" t="s">
        <v>831</v>
      </c>
      <c r="G145" s="62"/>
      <c r="H145" s="62"/>
      <c r="I145" s="163"/>
      <c r="J145" s="62"/>
      <c r="K145" s="62"/>
      <c r="L145" s="60"/>
      <c r="M145" s="207"/>
      <c r="N145" s="41"/>
      <c r="O145" s="41"/>
      <c r="P145" s="41"/>
      <c r="Q145" s="41"/>
      <c r="R145" s="41"/>
      <c r="S145" s="41"/>
      <c r="T145" s="77"/>
      <c r="AT145" s="22" t="s">
        <v>185</v>
      </c>
      <c r="AU145" s="22" t="s">
        <v>91</v>
      </c>
    </row>
    <row r="146" spans="2:65" s="11" customFormat="1">
      <c r="B146" s="208"/>
      <c r="C146" s="209"/>
      <c r="D146" s="205" t="s">
        <v>187</v>
      </c>
      <c r="E146" s="230" t="s">
        <v>37</v>
      </c>
      <c r="F146" s="231" t="s">
        <v>832</v>
      </c>
      <c r="G146" s="209"/>
      <c r="H146" s="232">
        <v>179.80699999999999</v>
      </c>
      <c r="I146" s="214"/>
      <c r="J146" s="209"/>
      <c r="K146" s="209"/>
      <c r="L146" s="215"/>
      <c r="M146" s="216"/>
      <c r="N146" s="217"/>
      <c r="O146" s="217"/>
      <c r="P146" s="217"/>
      <c r="Q146" s="217"/>
      <c r="R146" s="217"/>
      <c r="S146" s="217"/>
      <c r="T146" s="218"/>
      <c r="AT146" s="219" t="s">
        <v>187</v>
      </c>
      <c r="AU146" s="219" t="s">
        <v>91</v>
      </c>
      <c r="AV146" s="11" t="s">
        <v>91</v>
      </c>
      <c r="AW146" s="11" t="s">
        <v>44</v>
      </c>
      <c r="AX146" s="11" t="s">
        <v>81</v>
      </c>
      <c r="AY146" s="219" t="s">
        <v>176</v>
      </c>
    </row>
    <row r="147" spans="2:65" s="11" customFormat="1">
      <c r="B147" s="208"/>
      <c r="C147" s="209"/>
      <c r="D147" s="205" t="s">
        <v>187</v>
      </c>
      <c r="E147" s="230" t="s">
        <v>37</v>
      </c>
      <c r="F147" s="231" t="s">
        <v>833</v>
      </c>
      <c r="G147" s="209"/>
      <c r="H147" s="232">
        <v>171.84700000000001</v>
      </c>
      <c r="I147" s="214"/>
      <c r="J147" s="209"/>
      <c r="K147" s="209"/>
      <c r="L147" s="215"/>
      <c r="M147" s="216"/>
      <c r="N147" s="217"/>
      <c r="O147" s="217"/>
      <c r="P147" s="217"/>
      <c r="Q147" s="217"/>
      <c r="R147" s="217"/>
      <c r="S147" s="217"/>
      <c r="T147" s="218"/>
      <c r="AT147" s="219" t="s">
        <v>187</v>
      </c>
      <c r="AU147" s="219" t="s">
        <v>91</v>
      </c>
      <c r="AV147" s="11" t="s">
        <v>91</v>
      </c>
      <c r="AW147" s="11" t="s">
        <v>44</v>
      </c>
      <c r="AX147" s="11" t="s">
        <v>81</v>
      </c>
      <c r="AY147" s="219" t="s">
        <v>176</v>
      </c>
    </row>
    <row r="148" spans="2:65" s="11" customFormat="1">
      <c r="B148" s="208"/>
      <c r="C148" s="209"/>
      <c r="D148" s="210" t="s">
        <v>187</v>
      </c>
      <c r="E148" s="211" t="s">
        <v>37</v>
      </c>
      <c r="F148" s="212" t="s">
        <v>834</v>
      </c>
      <c r="G148" s="209"/>
      <c r="H148" s="213">
        <v>33.049999999999997</v>
      </c>
      <c r="I148" s="214"/>
      <c r="J148" s="209"/>
      <c r="K148" s="209"/>
      <c r="L148" s="215"/>
      <c r="M148" s="216"/>
      <c r="N148" s="217"/>
      <c r="O148" s="217"/>
      <c r="P148" s="217"/>
      <c r="Q148" s="217"/>
      <c r="R148" s="217"/>
      <c r="S148" s="217"/>
      <c r="T148" s="218"/>
      <c r="AT148" s="219" t="s">
        <v>187</v>
      </c>
      <c r="AU148" s="219" t="s">
        <v>91</v>
      </c>
      <c r="AV148" s="11" t="s">
        <v>91</v>
      </c>
      <c r="AW148" s="11" t="s">
        <v>44</v>
      </c>
      <c r="AX148" s="11" t="s">
        <v>81</v>
      </c>
      <c r="AY148" s="219" t="s">
        <v>176</v>
      </c>
    </row>
    <row r="149" spans="2:65" s="1" customFormat="1" ht="31.5" customHeight="1">
      <c r="B149" s="40"/>
      <c r="C149" s="193" t="s">
        <v>266</v>
      </c>
      <c r="D149" s="193" t="s">
        <v>178</v>
      </c>
      <c r="E149" s="194" t="s">
        <v>835</v>
      </c>
      <c r="F149" s="195" t="s">
        <v>836</v>
      </c>
      <c r="G149" s="196" t="s">
        <v>341</v>
      </c>
      <c r="H149" s="197">
        <v>14</v>
      </c>
      <c r="I149" s="198"/>
      <c r="J149" s="199">
        <f>ROUND(I149*H149,2)</f>
        <v>0</v>
      </c>
      <c r="K149" s="195" t="s">
        <v>182</v>
      </c>
      <c r="L149" s="60"/>
      <c r="M149" s="200" t="s">
        <v>37</v>
      </c>
      <c r="N149" s="201" t="s">
        <v>52</v>
      </c>
      <c r="O149" s="41"/>
      <c r="P149" s="202">
        <f>O149*H149</f>
        <v>0</v>
      </c>
      <c r="Q149" s="202">
        <v>3.304E-2</v>
      </c>
      <c r="R149" s="202">
        <f>Q149*H149</f>
        <v>0.46255999999999997</v>
      </c>
      <c r="S149" s="202">
        <v>0</v>
      </c>
      <c r="T149" s="203">
        <f>S149*H149</f>
        <v>0</v>
      </c>
      <c r="AR149" s="22" t="s">
        <v>183</v>
      </c>
      <c r="AT149" s="22" t="s">
        <v>178</v>
      </c>
      <c r="AU149" s="22" t="s">
        <v>91</v>
      </c>
      <c r="AY149" s="22" t="s">
        <v>176</v>
      </c>
      <c r="BE149" s="204">
        <f>IF(N149="základní",J149,0)</f>
        <v>0</v>
      </c>
      <c r="BF149" s="204">
        <f>IF(N149="snížená",J149,0)</f>
        <v>0</v>
      </c>
      <c r="BG149" s="204">
        <f>IF(N149="zákl. přenesená",J149,0)</f>
        <v>0</v>
      </c>
      <c r="BH149" s="204">
        <f>IF(N149="sníž. přenesená",J149,0)</f>
        <v>0</v>
      </c>
      <c r="BI149" s="204">
        <f>IF(N149="nulová",J149,0)</f>
        <v>0</v>
      </c>
      <c r="BJ149" s="22" t="s">
        <v>89</v>
      </c>
      <c r="BK149" s="204">
        <f>ROUND(I149*H149,2)</f>
        <v>0</v>
      </c>
      <c r="BL149" s="22" t="s">
        <v>183</v>
      </c>
      <c r="BM149" s="22" t="s">
        <v>837</v>
      </c>
    </row>
    <row r="150" spans="2:65" s="1" customFormat="1" ht="40.5">
      <c r="B150" s="40"/>
      <c r="C150" s="62"/>
      <c r="D150" s="205" t="s">
        <v>185</v>
      </c>
      <c r="E150" s="62"/>
      <c r="F150" s="206" t="s">
        <v>838</v>
      </c>
      <c r="G150" s="62"/>
      <c r="H150" s="62"/>
      <c r="I150" s="163"/>
      <c r="J150" s="62"/>
      <c r="K150" s="62"/>
      <c r="L150" s="60"/>
      <c r="M150" s="207"/>
      <c r="N150" s="41"/>
      <c r="O150" s="41"/>
      <c r="P150" s="41"/>
      <c r="Q150" s="41"/>
      <c r="R150" s="41"/>
      <c r="S150" s="41"/>
      <c r="T150" s="77"/>
      <c r="AT150" s="22" t="s">
        <v>185</v>
      </c>
      <c r="AU150" s="22" t="s">
        <v>91</v>
      </c>
    </row>
    <row r="151" spans="2:65" s="11" customFormat="1">
      <c r="B151" s="208"/>
      <c r="C151" s="209"/>
      <c r="D151" s="210" t="s">
        <v>187</v>
      </c>
      <c r="E151" s="211" t="s">
        <v>37</v>
      </c>
      <c r="F151" s="212" t="s">
        <v>839</v>
      </c>
      <c r="G151" s="209"/>
      <c r="H151" s="213">
        <v>14</v>
      </c>
      <c r="I151" s="214"/>
      <c r="J151" s="209"/>
      <c r="K151" s="209"/>
      <c r="L151" s="215"/>
      <c r="M151" s="216"/>
      <c r="N151" s="217"/>
      <c r="O151" s="217"/>
      <c r="P151" s="217"/>
      <c r="Q151" s="217"/>
      <c r="R151" s="217"/>
      <c r="S151" s="217"/>
      <c r="T151" s="218"/>
      <c r="AT151" s="219" t="s">
        <v>187</v>
      </c>
      <c r="AU151" s="219" t="s">
        <v>91</v>
      </c>
      <c r="AV151" s="11" t="s">
        <v>91</v>
      </c>
      <c r="AW151" s="11" t="s">
        <v>44</v>
      </c>
      <c r="AX151" s="11" t="s">
        <v>81</v>
      </c>
      <c r="AY151" s="219" t="s">
        <v>176</v>
      </c>
    </row>
    <row r="152" spans="2:65" s="1" customFormat="1" ht="31.5" customHeight="1">
      <c r="B152" s="40"/>
      <c r="C152" s="193" t="s">
        <v>10</v>
      </c>
      <c r="D152" s="193" t="s">
        <v>178</v>
      </c>
      <c r="E152" s="194" t="s">
        <v>840</v>
      </c>
      <c r="F152" s="195" t="s">
        <v>841</v>
      </c>
      <c r="G152" s="196" t="s">
        <v>341</v>
      </c>
      <c r="H152" s="197">
        <v>9</v>
      </c>
      <c r="I152" s="198"/>
      <c r="J152" s="199">
        <f>ROUND(I152*H152,2)</f>
        <v>0</v>
      </c>
      <c r="K152" s="195" t="s">
        <v>182</v>
      </c>
      <c r="L152" s="60"/>
      <c r="M152" s="200" t="s">
        <v>37</v>
      </c>
      <c r="N152" s="201" t="s">
        <v>52</v>
      </c>
      <c r="O152" s="41"/>
      <c r="P152" s="202">
        <f>O152*H152</f>
        <v>0</v>
      </c>
      <c r="Q152" s="202">
        <v>2.7431000000000001E-2</v>
      </c>
      <c r="R152" s="202">
        <f>Q152*H152</f>
        <v>0.24687900000000002</v>
      </c>
      <c r="S152" s="202">
        <v>0</v>
      </c>
      <c r="T152" s="203">
        <f>S152*H152</f>
        <v>0</v>
      </c>
      <c r="AR152" s="22" t="s">
        <v>183</v>
      </c>
      <c r="AT152" s="22" t="s">
        <v>178</v>
      </c>
      <c r="AU152" s="22" t="s">
        <v>91</v>
      </c>
      <c r="AY152" s="22" t="s">
        <v>176</v>
      </c>
      <c r="BE152" s="204">
        <f>IF(N152="základní",J152,0)</f>
        <v>0</v>
      </c>
      <c r="BF152" s="204">
        <f>IF(N152="snížená",J152,0)</f>
        <v>0</v>
      </c>
      <c r="BG152" s="204">
        <f>IF(N152="zákl. přenesená",J152,0)</f>
        <v>0</v>
      </c>
      <c r="BH152" s="204">
        <f>IF(N152="sníž. přenesená",J152,0)</f>
        <v>0</v>
      </c>
      <c r="BI152" s="204">
        <f>IF(N152="nulová",J152,0)</f>
        <v>0</v>
      </c>
      <c r="BJ152" s="22" t="s">
        <v>89</v>
      </c>
      <c r="BK152" s="204">
        <f>ROUND(I152*H152,2)</f>
        <v>0</v>
      </c>
      <c r="BL152" s="22" t="s">
        <v>183</v>
      </c>
      <c r="BM152" s="22" t="s">
        <v>842</v>
      </c>
    </row>
    <row r="153" spans="2:65" s="1" customFormat="1" ht="391.5">
      <c r="B153" s="40"/>
      <c r="C153" s="62"/>
      <c r="D153" s="210" t="s">
        <v>185</v>
      </c>
      <c r="E153" s="62"/>
      <c r="F153" s="233" t="s">
        <v>843</v>
      </c>
      <c r="G153" s="62"/>
      <c r="H153" s="62"/>
      <c r="I153" s="163"/>
      <c r="J153" s="62"/>
      <c r="K153" s="62"/>
      <c r="L153" s="60"/>
      <c r="M153" s="207"/>
      <c r="N153" s="41"/>
      <c r="O153" s="41"/>
      <c r="P153" s="41"/>
      <c r="Q153" s="41"/>
      <c r="R153" s="41"/>
      <c r="S153" s="41"/>
      <c r="T153" s="77"/>
      <c r="AT153" s="22" t="s">
        <v>185</v>
      </c>
      <c r="AU153" s="22" t="s">
        <v>91</v>
      </c>
    </row>
    <row r="154" spans="2:65" s="1" customFormat="1" ht="31.5" customHeight="1">
      <c r="B154" s="40"/>
      <c r="C154" s="193" t="s">
        <v>276</v>
      </c>
      <c r="D154" s="193" t="s">
        <v>178</v>
      </c>
      <c r="E154" s="194" t="s">
        <v>844</v>
      </c>
      <c r="F154" s="195" t="s">
        <v>845</v>
      </c>
      <c r="G154" s="196" t="s">
        <v>341</v>
      </c>
      <c r="H154" s="197">
        <v>1</v>
      </c>
      <c r="I154" s="198"/>
      <c r="J154" s="199">
        <f>ROUND(I154*H154,2)</f>
        <v>0</v>
      </c>
      <c r="K154" s="195" t="s">
        <v>182</v>
      </c>
      <c r="L154" s="60"/>
      <c r="M154" s="200" t="s">
        <v>37</v>
      </c>
      <c r="N154" s="201" t="s">
        <v>52</v>
      </c>
      <c r="O154" s="41"/>
      <c r="P154" s="202">
        <f>O154*H154</f>
        <v>0</v>
      </c>
      <c r="Q154" s="202">
        <v>4.8664499999999999E-2</v>
      </c>
      <c r="R154" s="202">
        <f>Q154*H154</f>
        <v>4.8664499999999999E-2</v>
      </c>
      <c r="S154" s="202">
        <v>0</v>
      </c>
      <c r="T154" s="203">
        <f>S154*H154</f>
        <v>0</v>
      </c>
      <c r="AR154" s="22" t="s">
        <v>183</v>
      </c>
      <c r="AT154" s="22" t="s">
        <v>178</v>
      </c>
      <c r="AU154" s="22" t="s">
        <v>91</v>
      </c>
      <c r="AY154" s="22" t="s">
        <v>176</v>
      </c>
      <c r="BE154" s="204">
        <f>IF(N154="základní",J154,0)</f>
        <v>0</v>
      </c>
      <c r="BF154" s="204">
        <f>IF(N154="snížená",J154,0)</f>
        <v>0</v>
      </c>
      <c r="BG154" s="204">
        <f>IF(N154="zákl. přenesená",J154,0)</f>
        <v>0</v>
      </c>
      <c r="BH154" s="204">
        <f>IF(N154="sníž. přenesená",J154,0)</f>
        <v>0</v>
      </c>
      <c r="BI154" s="204">
        <f>IF(N154="nulová",J154,0)</f>
        <v>0</v>
      </c>
      <c r="BJ154" s="22" t="s">
        <v>89</v>
      </c>
      <c r="BK154" s="204">
        <f>ROUND(I154*H154,2)</f>
        <v>0</v>
      </c>
      <c r="BL154" s="22" t="s">
        <v>183</v>
      </c>
      <c r="BM154" s="22" t="s">
        <v>846</v>
      </c>
    </row>
    <row r="155" spans="2:65" s="1" customFormat="1" ht="391.5">
      <c r="B155" s="40"/>
      <c r="C155" s="62"/>
      <c r="D155" s="210" t="s">
        <v>185</v>
      </c>
      <c r="E155" s="62"/>
      <c r="F155" s="233" t="s">
        <v>843</v>
      </c>
      <c r="G155" s="62"/>
      <c r="H155" s="62"/>
      <c r="I155" s="163"/>
      <c r="J155" s="62"/>
      <c r="K155" s="62"/>
      <c r="L155" s="60"/>
      <c r="M155" s="207"/>
      <c r="N155" s="41"/>
      <c r="O155" s="41"/>
      <c r="P155" s="41"/>
      <c r="Q155" s="41"/>
      <c r="R155" s="41"/>
      <c r="S155" s="41"/>
      <c r="T155" s="77"/>
      <c r="AT155" s="22" t="s">
        <v>185</v>
      </c>
      <c r="AU155" s="22" t="s">
        <v>91</v>
      </c>
    </row>
    <row r="156" spans="2:65" s="1" customFormat="1" ht="31.5" customHeight="1">
      <c r="B156" s="40"/>
      <c r="C156" s="193" t="s">
        <v>281</v>
      </c>
      <c r="D156" s="193" t="s">
        <v>178</v>
      </c>
      <c r="E156" s="194" t="s">
        <v>847</v>
      </c>
      <c r="F156" s="195" t="s">
        <v>848</v>
      </c>
      <c r="G156" s="196" t="s">
        <v>341</v>
      </c>
      <c r="H156" s="197">
        <v>2</v>
      </c>
      <c r="I156" s="198"/>
      <c r="J156" s="199">
        <f>ROUND(I156*H156,2)</f>
        <v>0</v>
      </c>
      <c r="K156" s="195" t="s">
        <v>182</v>
      </c>
      <c r="L156" s="60"/>
      <c r="M156" s="200" t="s">
        <v>37</v>
      </c>
      <c r="N156" s="201" t="s">
        <v>52</v>
      </c>
      <c r="O156" s="41"/>
      <c r="P156" s="202">
        <f>O156*H156</f>
        <v>0</v>
      </c>
      <c r="Q156" s="202">
        <v>4.6448000000000003E-2</v>
      </c>
      <c r="R156" s="202">
        <f>Q156*H156</f>
        <v>9.2896000000000006E-2</v>
      </c>
      <c r="S156" s="202">
        <v>0</v>
      </c>
      <c r="T156" s="203">
        <f>S156*H156</f>
        <v>0</v>
      </c>
      <c r="AR156" s="22" t="s">
        <v>183</v>
      </c>
      <c r="AT156" s="22" t="s">
        <v>178</v>
      </c>
      <c r="AU156" s="22" t="s">
        <v>91</v>
      </c>
      <c r="AY156" s="22" t="s">
        <v>176</v>
      </c>
      <c r="BE156" s="204">
        <f>IF(N156="základní",J156,0)</f>
        <v>0</v>
      </c>
      <c r="BF156" s="204">
        <f>IF(N156="snížená",J156,0)</f>
        <v>0</v>
      </c>
      <c r="BG156" s="204">
        <f>IF(N156="zákl. přenesená",J156,0)</f>
        <v>0</v>
      </c>
      <c r="BH156" s="204">
        <f>IF(N156="sníž. přenesená",J156,0)</f>
        <v>0</v>
      </c>
      <c r="BI156" s="204">
        <f>IF(N156="nulová",J156,0)</f>
        <v>0</v>
      </c>
      <c r="BJ156" s="22" t="s">
        <v>89</v>
      </c>
      <c r="BK156" s="204">
        <f>ROUND(I156*H156,2)</f>
        <v>0</v>
      </c>
      <c r="BL156" s="22" t="s">
        <v>183</v>
      </c>
      <c r="BM156" s="22" t="s">
        <v>849</v>
      </c>
    </row>
    <row r="157" spans="2:65" s="1" customFormat="1" ht="391.5">
      <c r="B157" s="40"/>
      <c r="C157" s="62"/>
      <c r="D157" s="205" t="s">
        <v>185</v>
      </c>
      <c r="E157" s="62"/>
      <c r="F157" s="206" t="s">
        <v>843</v>
      </c>
      <c r="G157" s="62"/>
      <c r="H157" s="62"/>
      <c r="I157" s="163"/>
      <c r="J157" s="62"/>
      <c r="K157" s="62"/>
      <c r="L157" s="60"/>
      <c r="M157" s="207"/>
      <c r="N157" s="41"/>
      <c r="O157" s="41"/>
      <c r="P157" s="41"/>
      <c r="Q157" s="41"/>
      <c r="R157" s="41"/>
      <c r="S157" s="41"/>
      <c r="T157" s="77"/>
      <c r="AT157" s="22" t="s">
        <v>185</v>
      </c>
      <c r="AU157" s="22" t="s">
        <v>91</v>
      </c>
    </row>
    <row r="158" spans="2:65" s="11" customFormat="1">
      <c r="B158" s="208"/>
      <c r="C158" s="209"/>
      <c r="D158" s="210" t="s">
        <v>187</v>
      </c>
      <c r="E158" s="211" t="s">
        <v>37</v>
      </c>
      <c r="F158" s="212" t="s">
        <v>850</v>
      </c>
      <c r="G158" s="209"/>
      <c r="H158" s="213">
        <v>2</v>
      </c>
      <c r="I158" s="214"/>
      <c r="J158" s="209"/>
      <c r="K158" s="209"/>
      <c r="L158" s="215"/>
      <c r="M158" s="216"/>
      <c r="N158" s="217"/>
      <c r="O158" s="217"/>
      <c r="P158" s="217"/>
      <c r="Q158" s="217"/>
      <c r="R158" s="217"/>
      <c r="S158" s="217"/>
      <c r="T158" s="218"/>
      <c r="AT158" s="219" t="s">
        <v>187</v>
      </c>
      <c r="AU158" s="219" t="s">
        <v>91</v>
      </c>
      <c r="AV158" s="11" t="s">
        <v>91</v>
      </c>
      <c r="AW158" s="11" t="s">
        <v>44</v>
      </c>
      <c r="AX158" s="11" t="s">
        <v>81</v>
      </c>
      <c r="AY158" s="219" t="s">
        <v>176</v>
      </c>
    </row>
    <row r="159" spans="2:65" s="1" customFormat="1" ht="31.5" customHeight="1">
      <c r="B159" s="40"/>
      <c r="C159" s="193" t="s">
        <v>286</v>
      </c>
      <c r="D159" s="193" t="s">
        <v>178</v>
      </c>
      <c r="E159" s="194" t="s">
        <v>851</v>
      </c>
      <c r="F159" s="195" t="s">
        <v>852</v>
      </c>
      <c r="G159" s="196" t="s">
        <v>341</v>
      </c>
      <c r="H159" s="197">
        <v>2</v>
      </c>
      <c r="I159" s="198"/>
      <c r="J159" s="199">
        <f>ROUND(I159*H159,2)</f>
        <v>0</v>
      </c>
      <c r="K159" s="195" t="s">
        <v>182</v>
      </c>
      <c r="L159" s="60"/>
      <c r="M159" s="200" t="s">
        <v>37</v>
      </c>
      <c r="N159" s="201" t="s">
        <v>52</v>
      </c>
      <c r="O159" s="41"/>
      <c r="P159" s="202">
        <f>O159*H159</f>
        <v>0</v>
      </c>
      <c r="Q159" s="202">
        <v>5.5627999999999997E-2</v>
      </c>
      <c r="R159" s="202">
        <f>Q159*H159</f>
        <v>0.11125599999999999</v>
      </c>
      <c r="S159" s="202">
        <v>0</v>
      </c>
      <c r="T159" s="203">
        <f>S159*H159</f>
        <v>0</v>
      </c>
      <c r="AR159" s="22" t="s">
        <v>183</v>
      </c>
      <c r="AT159" s="22" t="s">
        <v>178</v>
      </c>
      <c r="AU159" s="22" t="s">
        <v>91</v>
      </c>
      <c r="AY159" s="22" t="s">
        <v>176</v>
      </c>
      <c r="BE159" s="204">
        <f>IF(N159="základní",J159,0)</f>
        <v>0</v>
      </c>
      <c r="BF159" s="204">
        <f>IF(N159="snížená",J159,0)</f>
        <v>0</v>
      </c>
      <c r="BG159" s="204">
        <f>IF(N159="zákl. přenesená",J159,0)</f>
        <v>0</v>
      </c>
      <c r="BH159" s="204">
        <f>IF(N159="sníž. přenesená",J159,0)</f>
        <v>0</v>
      </c>
      <c r="BI159" s="204">
        <f>IF(N159="nulová",J159,0)</f>
        <v>0</v>
      </c>
      <c r="BJ159" s="22" t="s">
        <v>89</v>
      </c>
      <c r="BK159" s="204">
        <f>ROUND(I159*H159,2)</f>
        <v>0</v>
      </c>
      <c r="BL159" s="22" t="s">
        <v>183</v>
      </c>
      <c r="BM159" s="22" t="s">
        <v>853</v>
      </c>
    </row>
    <row r="160" spans="2:65" s="1" customFormat="1" ht="391.5">
      <c r="B160" s="40"/>
      <c r="C160" s="62"/>
      <c r="D160" s="210" t="s">
        <v>185</v>
      </c>
      <c r="E160" s="62"/>
      <c r="F160" s="233" t="s">
        <v>843</v>
      </c>
      <c r="G160" s="62"/>
      <c r="H160" s="62"/>
      <c r="I160" s="163"/>
      <c r="J160" s="62"/>
      <c r="K160" s="62"/>
      <c r="L160" s="60"/>
      <c r="M160" s="207"/>
      <c r="N160" s="41"/>
      <c r="O160" s="41"/>
      <c r="P160" s="41"/>
      <c r="Q160" s="41"/>
      <c r="R160" s="41"/>
      <c r="S160" s="41"/>
      <c r="T160" s="77"/>
      <c r="AT160" s="22" t="s">
        <v>185</v>
      </c>
      <c r="AU160" s="22" t="s">
        <v>91</v>
      </c>
    </row>
    <row r="161" spans="2:65" s="1" customFormat="1" ht="31.5" customHeight="1">
      <c r="B161" s="40"/>
      <c r="C161" s="193" t="s">
        <v>292</v>
      </c>
      <c r="D161" s="193" t="s">
        <v>178</v>
      </c>
      <c r="E161" s="194" t="s">
        <v>854</v>
      </c>
      <c r="F161" s="195" t="s">
        <v>855</v>
      </c>
      <c r="G161" s="196" t="s">
        <v>341</v>
      </c>
      <c r="H161" s="197">
        <v>14</v>
      </c>
      <c r="I161" s="198"/>
      <c r="J161" s="199">
        <f>ROUND(I161*H161,2)</f>
        <v>0</v>
      </c>
      <c r="K161" s="195" t="s">
        <v>182</v>
      </c>
      <c r="L161" s="60"/>
      <c r="M161" s="200" t="s">
        <v>37</v>
      </c>
      <c r="N161" s="201" t="s">
        <v>52</v>
      </c>
      <c r="O161" s="41"/>
      <c r="P161" s="202">
        <f>O161*H161</f>
        <v>0</v>
      </c>
      <c r="Q161" s="202">
        <v>7.4288000000000007E-2</v>
      </c>
      <c r="R161" s="202">
        <f>Q161*H161</f>
        <v>1.0400320000000001</v>
      </c>
      <c r="S161" s="202">
        <v>0</v>
      </c>
      <c r="T161" s="203">
        <f>S161*H161</f>
        <v>0</v>
      </c>
      <c r="AR161" s="22" t="s">
        <v>183</v>
      </c>
      <c r="AT161" s="22" t="s">
        <v>178</v>
      </c>
      <c r="AU161" s="22" t="s">
        <v>91</v>
      </c>
      <c r="AY161" s="22" t="s">
        <v>176</v>
      </c>
      <c r="BE161" s="204">
        <f>IF(N161="základní",J161,0)</f>
        <v>0</v>
      </c>
      <c r="BF161" s="204">
        <f>IF(N161="snížená",J161,0)</f>
        <v>0</v>
      </c>
      <c r="BG161" s="204">
        <f>IF(N161="zákl. přenesená",J161,0)</f>
        <v>0</v>
      </c>
      <c r="BH161" s="204">
        <f>IF(N161="sníž. přenesená",J161,0)</f>
        <v>0</v>
      </c>
      <c r="BI161" s="204">
        <f>IF(N161="nulová",J161,0)</f>
        <v>0</v>
      </c>
      <c r="BJ161" s="22" t="s">
        <v>89</v>
      </c>
      <c r="BK161" s="204">
        <f>ROUND(I161*H161,2)</f>
        <v>0</v>
      </c>
      <c r="BL161" s="22" t="s">
        <v>183</v>
      </c>
      <c r="BM161" s="22" t="s">
        <v>856</v>
      </c>
    </row>
    <row r="162" spans="2:65" s="1" customFormat="1" ht="391.5">
      <c r="B162" s="40"/>
      <c r="C162" s="62"/>
      <c r="D162" s="205" t="s">
        <v>185</v>
      </c>
      <c r="E162" s="62"/>
      <c r="F162" s="206" t="s">
        <v>843</v>
      </c>
      <c r="G162" s="62"/>
      <c r="H162" s="62"/>
      <c r="I162" s="163"/>
      <c r="J162" s="62"/>
      <c r="K162" s="62"/>
      <c r="L162" s="60"/>
      <c r="M162" s="207"/>
      <c r="N162" s="41"/>
      <c r="O162" s="41"/>
      <c r="P162" s="41"/>
      <c r="Q162" s="41"/>
      <c r="R162" s="41"/>
      <c r="S162" s="41"/>
      <c r="T162" s="77"/>
      <c r="AT162" s="22" t="s">
        <v>185</v>
      </c>
      <c r="AU162" s="22" t="s">
        <v>91</v>
      </c>
    </row>
    <row r="163" spans="2:65" s="11" customFormat="1">
      <c r="B163" s="208"/>
      <c r="C163" s="209"/>
      <c r="D163" s="210" t="s">
        <v>187</v>
      </c>
      <c r="E163" s="211" t="s">
        <v>37</v>
      </c>
      <c r="F163" s="212" t="s">
        <v>857</v>
      </c>
      <c r="G163" s="209"/>
      <c r="H163" s="213">
        <v>14</v>
      </c>
      <c r="I163" s="214"/>
      <c r="J163" s="209"/>
      <c r="K163" s="209"/>
      <c r="L163" s="215"/>
      <c r="M163" s="216"/>
      <c r="N163" s="217"/>
      <c r="O163" s="217"/>
      <c r="P163" s="217"/>
      <c r="Q163" s="217"/>
      <c r="R163" s="217"/>
      <c r="S163" s="217"/>
      <c r="T163" s="218"/>
      <c r="AT163" s="219" t="s">
        <v>187</v>
      </c>
      <c r="AU163" s="219" t="s">
        <v>91</v>
      </c>
      <c r="AV163" s="11" t="s">
        <v>91</v>
      </c>
      <c r="AW163" s="11" t="s">
        <v>44</v>
      </c>
      <c r="AX163" s="11" t="s">
        <v>81</v>
      </c>
      <c r="AY163" s="219" t="s">
        <v>176</v>
      </c>
    </row>
    <row r="164" spans="2:65" s="1" customFormat="1" ht="22.5" customHeight="1">
      <c r="B164" s="40"/>
      <c r="C164" s="193" t="s">
        <v>298</v>
      </c>
      <c r="D164" s="193" t="s">
        <v>178</v>
      </c>
      <c r="E164" s="194" t="s">
        <v>858</v>
      </c>
      <c r="F164" s="195" t="s">
        <v>859</v>
      </c>
      <c r="G164" s="196" t="s">
        <v>376</v>
      </c>
      <c r="H164" s="197">
        <v>14</v>
      </c>
      <c r="I164" s="198"/>
      <c r="J164" s="199">
        <f>ROUND(I164*H164,2)</f>
        <v>0</v>
      </c>
      <c r="K164" s="195" t="s">
        <v>37</v>
      </c>
      <c r="L164" s="60"/>
      <c r="M164" s="200" t="s">
        <v>37</v>
      </c>
      <c r="N164" s="201" t="s">
        <v>52</v>
      </c>
      <c r="O164" s="41"/>
      <c r="P164" s="202">
        <f>O164*H164</f>
        <v>0</v>
      </c>
      <c r="Q164" s="202">
        <v>0</v>
      </c>
      <c r="R164" s="202">
        <f>Q164*H164</f>
        <v>0</v>
      </c>
      <c r="S164" s="202">
        <v>0</v>
      </c>
      <c r="T164" s="203">
        <f>S164*H164</f>
        <v>0</v>
      </c>
      <c r="AR164" s="22" t="s">
        <v>183</v>
      </c>
      <c r="AT164" s="22" t="s">
        <v>178</v>
      </c>
      <c r="AU164" s="22" t="s">
        <v>91</v>
      </c>
      <c r="AY164" s="22" t="s">
        <v>176</v>
      </c>
      <c r="BE164" s="204">
        <f>IF(N164="základní",J164,0)</f>
        <v>0</v>
      </c>
      <c r="BF164" s="204">
        <f>IF(N164="snížená",J164,0)</f>
        <v>0</v>
      </c>
      <c r="BG164" s="204">
        <f>IF(N164="zákl. přenesená",J164,0)</f>
        <v>0</v>
      </c>
      <c r="BH164" s="204">
        <f>IF(N164="sníž. přenesená",J164,0)</f>
        <v>0</v>
      </c>
      <c r="BI164" s="204">
        <f>IF(N164="nulová",J164,0)</f>
        <v>0</v>
      </c>
      <c r="BJ164" s="22" t="s">
        <v>89</v>
      </c>
      <c r="BK164" s="204">
        <f>ROUND(I164*H164,2)</f>
        <v>0</v>
      </c>
      <c r="BL164" s="22" t="s">
        <v>183</v>
      </c>
      <c r="BM164" s="22" t="s">
        <v>860</v>
      </c>
    </row>
    <row r="165" spans="2:65" s="1" customFormat="1" ht="31.5" customHeight="1">
      <c r="B165" s="40"/>
      <c r="C165" s="193" t="s">
        <v>9</v>
      </c>
      <c r="D165" s="193" t="s">
        <v>178</v>
      </c>
      <c r="E165" s="194" t="s">
        <v>861</v>
      </c>
      <c r="F165" s="195" t="s">
        <v>862</v>
      </c>
      <c r="G165" s="196" t="s">
        <v>341</v>
      </c>
      <c r="H165" s="197">
        <v>8</v>
      </c>
      <c r="I165" s="198"/>
      <c r="J165" s="199">
        <f>ROUND(I165*H165,2)</f>
        <v>0</v>
      </c>
      <c r="K165" s="195" t="s">
        <v>182</v>
      </c>
      <c r="L165" s="60"/>
      <c r="M165" s="200" t="s">
        <v>37</v>
      </c>
      <c r="N165" s="201" t="s">
        <v>52</v>
      </c>
      <c r="O165" s="41"/>
      <c r="P165" s="202">
        <f>O165*H165</f>
        <v>0</v>
      </c>
      <c r="Q165" s="202">
        <v>8.3468000000000001E-2</v>
      </c>
      <c r="R165" s="202">
        <f>Q165*H165</f>
        <v>0.667744</v>
      </c>
      <c r="S165" s="202">
        <v>0</v>
      </c>
      <c r="T165" s="203">
        <f>S165*H165</f>
        <v>0</v>
      </c>
      <c r="AR165" s="22" t="s">
        <v>183</v>
      </c>
      <c r="AT165" s="22" t="s">
        <v>178</v>
      </c>
      <c r="AU165" s="22" t="s">
        <v>91</v>
      </c>
      <c r="AY165" s="22" t="s">
        <v>176</v>
      </c>
      <c r="BE165" s="204">
        <f>IF(N165="základní",J165,0)</f>
        <v>0</v>
      </c>
      <c r="BF165" s="204">
        <f>IF(N165="snížená",J165,0)</f>
        <v>0</v>
      </c>
      <c r="BG165" s="204">
        <f>IF(N165="zákl. přenesená",J165,0)</f>
        <v>0</v>
      </c>
      <c r="BH165" s="204">
        <f>IF(N165="sníž. přenesená",J165,0)</f>
        <v>0</v>
      </c>
      <c r="BI165" s="204">
        <f>IF(N165="nulová",J165,0)</f>
        <v>0</v>
      </c>
      <c r="BJ165" s="22" t="s">
        <v>89</v>
      </c>
      <c r="BK165" s="204">
        <f>ROUND(I165*H165,2)</f>
        <v>0</v>
      </c>
      <c r="BL165" s="22" t="s">
        <v>183</v>
      </c>
      <c r="BM165" s="22" t="s">
        <v>863</v>
      </c>
    </row>
    <row r="166" spans="2:65" s="1" customFormat="1" ht="391.5">
      <c r="B166" s="40"/>
      <c r="C166" s="62"/>
      <c r="D166" s="205" t="s">
        <v>185</v>
      </c>
      <c r="E166" s="62"/>
      <c r="F166" s="206" t="s">
        <v>843</v>
      </c>
      <c r="G166" s="62"/>
      <c r="H166" s="62"/>
      <c r="I166" s="163"/>
      <c r="J166" s="62"/>
      <c r="K166" s="62"/>
      <c r="L166" s="60"/>
      <c r="M166" s="207"/>
      <c r="N166" s="41"/>
      <c r="O166" s="41"/>
      <c r="P166" s="41"/>
      <c r="Q166" s="41"/>
      <c r="R166" s="41"/>
      <c r="S166" s="41"/>
      <c r="T166" s="77"/>
      <c r="AT166" s="22" t="s">
        <v>185</v>
      </c>
      <c r="AU166" s="22" t="s">
        <v>91</v>
      </c>
    </row>
    <row r="167" spans="2:65" s="11" customFormat="1">
      <c r="B167" s="208"/>
      <c r="C167" s="209"/>
      <c r="D167" s="210" t="s">
        <v>187</v>
      </c>
      <c r="E167" s="211" t="s">
        <v>37</v>
      </c>
      <c r="F167" s="212" t="s">
        <v>864</v>
      </c>
      <c r="G167" s="209"/>
      <c r="H167" s="213">
        <v>8</v>
      </c>
      <c r="I167" s="214"/>
      <c r="J167" s="209"/>
      <c r="K167" s="209"/>
      <c r="L167" s="215"/>
      <c r="M167" s="216"/>
      <c r="N167" s="217"/>
      <c r="O167" s="217"/>
      <c r="P167" s="217"/>
      <c r="Q167" s="217"/>
      <c r="R167" s="217"/>
      <c r="S167" s="217"/>
      <c r="T167" s="218"/>
      <c r="AT167" s="219" t="s">
        <v>187</v>
      </c>
      <c r="AU167" s="219" t="s">
        <v>91</v>
      </c>
      <c r="AV167" s="11" t="s">
        <v>91</v>
      </c>
      <c r="AW167" s="11" t="s">
        <v>44</v>
      </c>
      <c r="AX167" s="11" t="s">
        <v>81</v>
      </c>
      <c r="AY167" s="219" t="s">
        <v>176</v>
      </c>
    </row>
    <row r="168" spans="2:65" s="1" customFormat="1" ht="31.5" customHeight="1">
      <c r="B168" s="40"/>
      <c r="C168" s="193" t="s">
        <v>307</v>
      </c>
      <c r="D168" s="193" t="s">
        <v>178</v>
      </c>
      <c r="E168" s="194" t="s">
        <v>865</v>
      </c>
      <c r="F168" s="195" t="s">
        <v>866</v>
      </c>
      <c r="G168" s="196" t="s">
        <v>341</v>
      </c>
      <c r="H168" s="197">
        <v>2</v>
      </c>
      <c r="I168" s="198"/>
      <c r="J168" s="199">
        <f>ROUND(I168*H168,2)</f>
        <v>0</v>
      </c>
      <c r="K168" s="195" t="s">
        <v>182</v>
      </c>
      <c r="L168" s="60"/>
      <c r="M168" s="200" t="s">
        <v>37</v>
      </c>
      <c r="N168" s="201" t="s">
        <v>52</v>
      </c>
      <c r="O168" s="41"/>
      <c r="P168" s="202">
        <f>O168*H168</f>
        <v>0</v>
      </c>
      <c r="Q168" s="202">
        <v>9.2848E-2</v>
      </c>
      <c r="R168" s="202">
        <f>Q168*H168</f>
        <v>0.185696</v>
      </c>
      <c r="S168" s="202">
        <v>0</v>
      </c>
      <c r="T168" s="203">
        <f>S168*H168</f>
        <v>0</v>
      </c>
      <c r="AR168" s="22" t="s">
        <v>183</v>
      </c>
      <c r="AT168" s="22" t="s">
        <v>178</v>
      </c>
      <c r="AU168" s="22" t="s">
        <v>91</v>
      </c>
      <c r="AY168" s="22" t="s">
        <v>176</v>
      </c>
      <c r="BE168" s="204">
        <f>IF(N168="základní",J168,0)</f>
        <v>0</v>
      </c>
      <c r="BF168" s="204">
        <f>IF(N168="snížená",J168,0)</f>
        <v>0</v>
      </c>
      <c r="BG168" s="204">
        <f>IF(N168="zákl. přenesená",J168,0)</f>
        <v>0</v>
      </c>
      <c r="BH168" s="204">
        <f>IF(N168="sníž. přenesená",J168,0)</f>
        <v>0</v>
      </c>
      <c r="BI168" s="204">
        <f>IF(N168="nulová",J168,0)</f>
        <v>0</v>
      </c>
      <c r="BJ168" s="22" t="s">
        <v>89</v>
      </c>
      <c r="BK168" s="204">
        <f>ROUND(I168*H168,2)</f>
        <v>0</v>
      </c>
      <c r="BL168" s="22" t="s">
        <v>183</v>
      </c>
      <c r="BM168" s="22" t="s">
        <v>867</v>
      </c>
    </row>
    <row r="169" spans="2:65" s="1" customFormat="1" ht="391.5">
      <c r="B169" s="40"/>
      <c r="C169" s="62"/>
      <c r="D169" s="210" t="s">
        <v>185</v>
      </c>
      <c r="E169" s="62"/>
      <c r="F169" s="233" t="s">
        <v>843</v>
      </c>
      <c r="G169" s="62"/>
      <c r="H169" s="62"/>
      <c r="I169" s="163"/>
      <c r="J169" s="62"/>
      <c r="K169" s="62"/>
      <c r="L169" s="60"/>
      <c r="M169" s="207"/>
      <c r="N169" s="41"/>
      <c r="O169" s="41"/>
      <c r="P169" s="41"/>
      <c r="Q169" s="41"/>
      <c r="R169" s="41"/>
      <c r="S169" s="41"/>
      <c r="T169" s="77"/>
      <c r="AT169" s="22" t="s">
        <v>185</v>
      </c>
      <c r="AU169" s="22" t="s">
        <v>91</v>
      </c>
    </row>
    <row r="170" spans="2:65" s="1" customFormat="1" ht="31.5" customHeight="1">
      <c r="B170" s="40"/>
      <c r="C170" s="193" t="s">
        <v>313</v>
      </c>
      <c r="D170" s="193" t="s">
        <v>178</v>
      </c>
      <c r="E170" s="194" t="s">
        <v>868</v>
      </c>
      <c r="F170" s="195" t="s">
        <v>869</v>
      </c>
      <c r="G170" s="196" t="s">
        <v>341</v>
      </c>
      <c r="H170" s="197">
        <v>46</v>
      </c>
      <c r="I170" s="198"/>
      <c r="J170" s="199">
        <f>ROUND(I170*H170,2)</f>
        <v>0</v>
      </c>
      <c r="K170" s="195" t="s">
        <v>182</v>
      </c>
      <c r="L170" s="60"/>
      <c r="M170" s="200" t="s">
        <v>37</v>
      </c>
      <c r="N170" s="201" t="s">
        <v>52</v>
      </c>
      <c r="O170" s="41"/>
      <c r="P170" s="202">
        <f>O170*H170</f>
        <v>0</v>
      </c>
      <c r="Q170" s="202">
        <v>0.10202799999999999</v>
      </c>
      <c r="R170" s="202">
        <f>Q170*H170</f>
        <v>4.6932879999999999</v>
      </c>
      <c r="S170" s="202">
        <v>0</v>
      </c>
      <c r="T170" s="203">
        <f>S170*H170</f>
        <v>0</v>
      </c>
      <c r="AR170" s="22" t="s">
        <v>183</v>
      </c>
      <c r="AT170" s="22" t="s">
        <v>178</v>
      </c>
      <c r="AU170" s="22" t="s">
        <v>91</v>
      </c>
      <c r="AY170" s="22" t="s">
        <v>176</v>
      </c>
      <c r="BE170" s="204">
        <f>IF(N170="základní",J170,0)</f>
        <v>0</v>
      </c>
      <c r="BF170" s="204">
        <f>IF(N170="snížená",J170,0)</f>
        <v>0</v>
      </c>
      <c r="BG170" s="204">
        <f>IF(N170="zákl. přenesená",J170,0)</f>
        <v>0</v>
      </c>
      <c r="BH170" s="204">
        <f>IF(N170="sníž. přenesená",J170,0)</f>
        <v>0</v>
      </c>
      <c r="BI170" s="204">
        <f>IF(N170="nulová",J170,0)</f>
        <v>0</v>
      </c>
      <c r="BJ170" s="22" t="s">
        <v>89</v>
      </c>
      <c r="BK170" s="204">
        <f>ROUND(I170*H170,2)</f>
        <v>0</v>
      </c>
      <c r="BL170" s="22" t="s">
        <v>183</v>
      </c>
      <c r="BM170" s="22" t="s">
        <v>870</v>
      </c>
    </row>
    <row r="171" spans="2:65" s="1" customFormat="1" ht="391.5">
      <c r="B171" s="40"/>
      <c r="C171" s="62"/>
      <c r="D171" s="205" t="s">
        <v>185</v>
      </c>
      <c r="E171" s="62"/>
      <c r="F171" s="206" t="s">
        <v>843</v>
      </c>
      <c r="G171" s="62"/>
      <c r="H171" s="62"/>
      <c r="I171" s="163"/>
      <c r="J171" s="62"/>
      <c r="K171" s="62"/>
      <c r="L171" s="60"/>
      <c r="M171" s="207"/>
      <c r="N171" s="41"/>
      <c r="O171" s="41"/>
      <c r="P171" s="41"/>
      <c r="Q171" s="41"/>
      <c r="R171" s="41"/>
      <c r="S171" s="41"/>
      <c r="T171" s="77"/>
      <c r="AT171" s="22" t="s">
        <v>185</v>
      </c>
      <c r="AU171" s="22" t="s">
        <v>91</v>
      </c>
    </row>
    <row r="172" spans="2:65" s="11" customFormat="1">
      <c r="B172" s="208"/>
      <c r="C172" s="209"/>
      <c r="D172" s="210" t="s">
        <v>187</v>
      </c>
      <c r="E172" s="211" t="s">
        <v>37</v>
      </c>
      <c r="F172" s="212" t="s">
        <v>871</v>
      </c>
      <c r="G172" s="209"/>
      <c r="H172" s="213">
        <v>46</v>
      </c>
      <c r="I172" s="214"/>
      <c r="J172" s="209"/>
      <c r="K172" s="209"/>
      <c r="L172" s="215"/>
      <c r="M172" s="216"/>
      <c r="N172" s="217"/>
      <c r="O172" s="217"/>
      <c r="P172" s="217"/>
      <c r="Q172" s="217"/>
      <c r="R172" s="217"/>
      <c r="S172" s="217"/>
      <c r="T172" s="218"/>
      <c r="AT172" s="219" t="s">
        <v>187</v>
      </c>
      <c r="AU172" s="219" t="s">
        <v>91</v>
      </c>
      <c r="AV172" s="11" t="s">
        <v>91</v>
      </c>
      <c r="AW172" s="11" t="s">
        <v>44</v>
      </c>
      <c r="AX172" s="11" t="s">
        <v>81</v>
      </c>
      <c r="AY172" s="219" t="s">
        <v>176</v>
      </c>
    </row>
    <row r="173" spans="2:65" s="1" customFormat="1" ht="31.5" customHeight="1">
      <c r="B173" s="40"/>
      <c r="C173" s="193" t="s">
        <v>319</v>
      </c>
      <c r="D173" s="193" t="s">
        <v>178</v>
      </c>
      <c r="E173" s="194" t="s">
        <v>872</v>
      </c>
      <c r="F173" s="195" t="s">
        <v>873</v>
      </c>
      <c r="G173" s="196" t="s">
        <v>198</v>
      </c>
      <c r="H173" s="197">
        <v>6.4000000000000001E-2</v>
      </c>
      <c r="I173" s="198"/>
      <c r="J173" s="199">
        <f>ROUND(I173*H173,2)</f>
        <v>0</v>
      </c>
      <c r="K173" s="195" t="s">
        <v>182</v>
      </c>
      <c r="L173" s="60"/>
      <c r="M173" s="200" t="s">
        <v>37</v>
      </c>
      <c r="N173" s="201" t="s">
        <v>52</v>
      </c>
      <c r="O173" s="41"/>
      <c r="P173" s="202">
        <f>O173*H173</f>
        <v>0</v>
      </c>
      <c r="Q173" s="202">
        <v>1.9536000000000001E-2</v>
      </c>
      <c r="R173" s="202">
        <f>Q173*H173</f>
        <v>1.250304E-3</v>
      </c>
      <c r="S173" s="202">
        <v>0</v>
      </c>
      <c r="T173" s="203">
        <f>S173*H173</f>
        <v>0</v>
      </c>
      <c r="AR173" s="22" t="s">
        <v>183</v>
      </c>
      <c r="AT173" s="22" t="s">
        <v>178</v>
      </c>
      <c r="AU173" s="22" t="s">
        <v>91</v>
      </c>
      <c r="AY173" s="22" t="s">
        <v>176</v>
      </c>
      <c r="BE173" s="204">
        <f>IF(N173="základní",J173,0)</f>
        <v>0</v>
      </c>
      <c r="BF173" s="204">
        <f>IF(N173="snížená",J173,0)</f>
        <v>0</v>
      </c>
      <c r="BG173" s="204">
        <f>IF(N173="zákl. přenesená",J173,0)</f>
        <v>0</v>
      </c>
      <c r="BH173" s="204">
        <f>IF(N173="sníž. přenesená",J173,0)</f>
        <v>0</v>
      </c>
      <c r="BI173" s="204">
        <f>IF(N173="nulová",J173,0)</f>
        <v>0</v>
      </c>
      <c r="BJ173" s="22" t="s">
        <v>89</v>
      </c>
      <c r="BK173" s="204">
        <f>ROUND(I173*H173,2)</f>
        <v>0</v>
      </c>
      <c r="BL173" s="22" t="s">
        <v>183</v>
      </c>
      <c r="BM173" s="22" t="s">
        <v>874</v>
      </c>
    </row>
    <row r="174" spans="2:65" s="1" customFormat="1" ht="54">
      <c r="B174" s="40"/>
      <c r="C174" s="62"/>
      <c r="D174" s="205" t="s">
        <v>185</v>
      </c>
      <c r="E174" s="62"/>
      <c r="F174" s="206" t="s">
        <v>875</v>
      </c>
      <c r="G174" s="62"/>
      <c r="H174" s="62"/>
      <c r="I174" s="163"/>
      <c r="J174" s="62"/>
      <c r="K174" s="62"/>
      <c r="L174" s="60"/>
      <c r="M174" s="207"/>
      <c r="N174" s="41"/>
      <c r="O174" s="41"/>
      <c r="P174" s="41"/>
      <c r="Q174" s="41"/>
      <c r="R174" s="41"/>
      <c r="S174" s="41"/>
      <c r="T174" s="77"/>
      <c r="AT174" s="22" t="s">
        <v>185</v>
      </c>
      <c r="AU174" s="22" t="s">
        <v>91</v>
      </c>
    </row>
    <row r="175" spans="2:65" s="11" customFormat="1">
      <c r="B175" s="208"/>
      <c r="C175" s="209"/>
      <c r="D175" s="205" t="s">
        <v>187</v>
      </c>
      <c r="E175" s="230" t="s">
        <v>37</v>
      </c>
      <c r="F175" s="231" t="s">
        <v>876</v>
      </c>
      <c r="G175" s="209"/>
      <c r="H175" s="232">
        <v>3.3000000000000002E-2</v>
      </c>
      <c r="I175" s="214"/>
      <c r="J175" s="209"/>
      <c r="K175" s="209"/>
      <c r="L175" s="215"/>
      <c r="M175" s="216"/>
      <c r="N175" s="217"/>
      <c r="O175" s="217"/>
      <c r="P175" s="217"/>
      <c r="Q175" s="217"/>
      <c r="R175" s="217"/>
      <c r="S175" s="217"/>
      <c r="T175" s="218"/>
      <c r="AT175" s="219" t="s">
        <v>187</v>
      </c>
      <c r="AU175" s="219" t="s">
        <v>91</v>
      </c>
      <c r="AV175" s="11" t="s">
        <v>91</v>
      </c>
      <c r="AW175" s="11" t="s">
        <v>44</v>
      </c>
      <c r="AX175" s="11" t="s">
        <v>81</v>
      </c>
      <c r="AY175" s="219" t="s">
        <v>176</v>
      </c>
    </row>
    <row r="176" spans="2:65" s="11" customFormat="1">
      <c r="B176" s="208"/>
      <c r="C176" s="209"/>
      <c r="D176" s="205" t="s">
        <v>187</v>
      </c>
      <c r="E176" s="230" t="s">
        <v>37</v>
      </c>
      <c r="F176" s="231" t="s">
        <v>877</v>
      </c>
      <c r="G176" s="209"/>
      <c r="H176" s="232">
        <v>1.6E-2</v>
      </c>
      <c r="I176" s="214"/>
      <c r="J176" s="209"/>
      <c r="K176" s="209"/>
      <c r="L176" s="215"/>
      <c r="M176" s="216"/>
      <c r="N176" s="217"/>
      <c r="O176" s="217"/>
      <c r="P176" s="217"/>
      <c r="Q176" s="217"/>
      <c r="R176" s="217"/>
      <c r="S176" s="217"/>
      <c r="T176" s="218"/>
      <c r="AT176" s="219" t="s">
        <v>187</v>
      </c>
      <c r="AU176" s="219" t="s">
        <v>91</v>
      </c>
      <c r="AV176" s="11" t="s">
        <v>91</v>
      </c>
      <c r="AW176" s="11" t="s">
        <v>44</v>
      </c>
      <c r="AX176" s="11" t="s">
        <v>81</v>
      </c>
      <c r="AY176" s="219" t="s">
        <v>176</v>
      </c>
    </row>
    <row r="177" spans="2:65" s="11" customFormat="1">
      <c r="B177" s="208"/>
      <c r="C177" s="209"/>
      <c r="D177" s="210" t="s">
        <v>187</v>
      </c>
      <c r="E177" s="211" t="s">
        <v>37</v>
      </c>
      <c r="F177" s="212" t="s">
        <v>878</v>
      </c>
      <c r="G177" s="209"/>
      <c r="H177" s="213">
        <v>1.4999999999999999E-2</v>
      </c>
      <c r="I177" s="214"/>
      <c r="J177" s="209"/>
      <c r="K177" s="209"/>
      <c r="L177" s="215"/>
      <c r="M177" s="216"/>
      <c r="N177" s="217"/>
      <c r="O177" s="217"/>
      <c r="P177" s="217"/>
      <c r="Q177" s="217"/>
      <c r="R177" s="217"/>
      <c r="S177" s="217"/>
      <c r="T177" s="218"/>
      <c r="AT177" s="219" t="s">
        <v>187</v>
      </c>
      <c r="AU177" s="219" t="s">
        <v>91</v>
      </c>
      <c r="AV177" s="11" t="s">
        <v>91</v>
      </c>
      <c r="AW177" s="11" t="s">
        <v>44</v>
      </c>
      <c r="AX177" s="11" t="s">
        <v>81</v>
      </c>
      <c r="AY177" s="219" t="s">
        <v>176</v>
      </c>
    </row>
    <row r="178" spans="2:65" s="1" customFormat="1" ht="22.5" customHeight="1">
      <c r="B178" s="40"/>
      <c r="C178" s="220" t="s">
        <v>326</v>
      </c>
      <c r="D178" s="220" t="s">
        <v>195</v>
      </c>
      <c r="E178" s="221" t="s">
        <v>879</v>
      </c>
      <c r="F178" s="222" t="s">
        <v>880</v>
      </c>
      <c r="G178" s="223" t="s">
        <v>198</v>
      </c>
      <c r="H178" s="224">
        <v>6.4000000000000001E-2</v>
      </c>
      <c r="I178" s="225"/>
      <c r="J178" s="226">
        <f>ROUND(I178*H178,2)</f>
        <v>0</v>
      </c>
      <c r="K178" s="222" t="s">
        <v>182</v>
      </c>
      <c r="L178" s="227"/>
      <c r="M178" s="228" t="s">
        <v>37</v>
      </c>
      <c r="N178" s="229" t="s">
        <v>52</v>
      </c>
      <c r="O178" s="41"/>
      <c r="P178" s="202">
        <f>O178*H178</f>
        <v>0</v>
      </c>
      <c r="Q178" s="202">
        <v>1</v>
      </c>
      <c r="R178" s="202">
        <f>Q178*H178</f>
        <v>6.4000000000000001E-2</v>
      </c>
      <c r="S178" s="202">
        <v>0</v>
      </c>
      <c r="T178" s="203">
        <f>S178*H178</f>
        <v>0</v>
      </c>
      <c r="AR178" s="22" t="s">
        <v>199</v>
      </c>
      <c r="AT178" s="22" t="s">
        <v>195</v>
      </c>
      <c r="AU178" s="22" t="s">
        <v>91</v>
      </c>
      <c r="AY178" s="22" t="s">
        <v>176</v>
      </c>
      <c r="BE178" s="204">
        <f>IF(N178="základní",J178,0)</f>
        <v>0</v>
      </c>
      <c r="BF178" s="204">
        <f>IF(N178="snížená",J178,0)</f>
        <v>0</v>
      </c>
      <c r="BG178" s="204">
        <f>IF(N178="zákl. přenesená",J178,0)</f>
        <v>0</v>
      </c>
      <c r="BH178" s="204">
        <f>IF(N178="sníž. přenesená",J178,0)</f>
        <v>0</v>
      </c>
      <c r="BI178" s="204">
        <f>IF(N178="nulová",J178,0)</f>
        <v>0</v>
      </c>
      <c r="BJ178" s="22" t="s">
        <v>89</v>
      </c>
      <c r="BK178" s="204">
        <f>ROUND(I178*H178,2)</f>
        <v>0</v>
      </c>
      <c r="BL178" s="22" t="s">
        <v>183</v>
      </c>
      <c r="BM178" s="22" t="s">
        <v>881</v>
      </c>
    </row>
    <row r="179" spans="2:65" s="11" customFormat="1">
      <c r="B179" s="208"/>
      <c r="C179" s="209"/>
      <c r="D179" s="205" t="s">
        <v>187</v>
      </c>
      <c r="E179" s="230" t="s">
        <v>37</v>
      </c>
      <c r="F179" s="231" t="s">
        <v>876</v>
      </c>
      <c r="G179" s="209"/>
      <c r="H179" s="232">
        <v>3.3000000000000002E-2</v>
      </c>
      <c r="I179" s="214"/>
      <c r="J179" s="209"/>
      <c r="K179" s="209"/>
      <c r="L179" s="215"/>
      <c r="M179" s="216"/>
      <c r="N179" s="217"/>
      <c r="O179" s="217"/>
      <c r="P179" s="217"/>
      <c r="Q179" s="217"/>
      <c r="R179" s="217"/>
      <c r="S179" s="217"/>
      <c r="T179" s="218"/>
      <c r="AT179" s="219" t="s">
        <v>187</v>
      </c>
      <c r="AU179" s="219" t="s">
        <v>91</v>
      </c>
      <c r="AV179" s="11" t="s">
        <v>91</v>
      </c>
      <c r="AW179" s="11" t="s">
        <v>44</v>
      </c>
      <c r="AX179" s="11" t="s">
        <v>81</v>
      </c>
      <c r="AY179" s="219" t="s">
        <v>176</v>
      </c>
    </row>
    <row r="180" spans="2:65" s="11" customFormat="1">
      <c r="B180" s="208"/>
      <c r="C180" s="209"/>
      <c r="D180" s="205" t="s">
        <v>187</v>
      </c>
      <c r="E180" s="230" t="s">
        <v>37</v>
      </c>
      <c r="F180" s="231" t="s">
        <v>877</v>
      </c>
      <c r="G180" s="209"/>
      <c r="H180" s="232">
        <v>1.6E-2</v>
      </c>
      <c r="I180" s="214"/>
      <c r="J180" s="209"/>
      <c r="K180" s="209"/>
      <c r="L180" s="215"/>
      <c r="M180" s="216"/>
      <c r="N180" s="217"/>
      <c r="O180" s="217"/>
      <c r="P180" s="217"/>
      <c r="Q180" s="217"/>
      <c r="R180" s="217"/>
      <c r="S180" s="217"/>
      <c r="T180" s="218"/>
      <c r="AT180" s="219" t="s">
        <v>187</v>
      </c>
      <c r="AU180" s="219" t="s">
        <v>91</v>
      </c>
      <c r="AV180" s="11" t="s">
        <v>91</v>
      </c>
      <c r="AW180" s="11" t="s">
        <v>44</v>
      </c>
      <c r="AX180" s="11" t="s">
        <v>81</v>
      </c>
      <c r="AY180" s="219" t="s">
        <v>176</v>
      </c>
    </row>
    <row r="181" spans="2:65" s="11" customFormat="1">
      <c r="B181" s="208"/>
      <c r="C181" s="209"/>
      <c r="D181" s="210" t="s">
        <v>187</v>
      </c>
      <c r="E181" s="211" t="s">
        <v>37</v>
      </c>
      <c r="F181" s="212" t="s">
        <v>878</v>
      </c>
      <c r="G181" s="209"/>
      <c r="H181" s="213">
        <v>1.4999999999999999E-2</v>
      </c>
      <c r="I181" s="214"/>
      <c r="J181" s="209"/>
      <c r="K181" s="209"/>
      <c r="L181" s="215"/>
      <c r="M181" s="216"/>
      <c r="N181" s="217"/>
      <c r="O181" s="217"/>
      <c r="P181" s="217"/>
      <c r="Q181" s="217"/>
      <c r="R181" s="217"/>
      <c r="S181" s="217"/>
      <c r="T181" s="218"/>
      <c r="AT181" s="219" t="s">
        <v>187</v>
      </c>
      <c r="AU181" s="219" t="s">
        <v>91</v>
      </c>
      <c r="AV181" s="11" t="s">
        <v>91</v>
      </c>
      <c r="AW181" s="11" t="s">
        <v>44</v>
      </c>
      <c r="AX181" s="11" t="s">
        <v>81</v>
      </c>
      <c r="AY181" s="219" t="s">
        <v>176</v>
      </c>
    </row>
    <row r="182" spans="2:65" s="1" customFormat="1" ht="31.5" customHeight="1">
      <c r="B182" s="40"/>
      <c r="C182" s="193" t="s">
        <v>333</v>
      </c>
      <c r="D182" s="193" t="s">
        <v>178</v>
      </c>
      <c r="E182" s="194" t="s">
        <v>882</v>
      </c>
      <c r="F182" s="195" t="s">
        <v>883</v>
      </c>
      <c r="G182" s="196" t="s">
        <v>198</v>
      </c>
      <c r="H182" s="197">
        <v>0.182</v>
      </c>
      <c r="I182" s="198"/>
      <c r="J182" s="199">
        <f>ROUND(I182*H182,2)</f>
        <v>0</v>
      </c>
      <c r="K182" s="195" t="s">
        <v>182</v>
      </c>
      <c r="L182" s="60"/>
      <c r="M182" s="200" t="s">
        <v>37</v>
      </c>
      <c r="N182" s="201" t="s">
        <v>52</v>
      </c>
      <c r="O182" s="41"/>
      <c r="P182" s="202">
        <f>O182*H182</f>
        <v>0</v>
      </c>
      <c r="Q182" s="202">
        <v>1.7094000000000002E-2</v>
      </c>
      <c r="R182" s="202">
        <f>Q182*H182</f>
        <v>3.111108E-3</v>
      </c>
      <c r="S182" s="202">
        <v>0</v>
      </c>
      <c r="T182" s="203">
        <f>S182*H182</f>
        <v>0</v>
      </c>
      <c r="AR182" s="22" t="s">
        <v>183</v>
      </c>
      <c r="AT182" s="22" t="s">
        <v>178</v>
      </c>
      <c r="AU182" s="22" t="s">
        <v>91</v>
      </c>
      <c r="AY182" s="22" t="s">
        <v>176</v>
      </c>
      <c r="BE182" s="204">
        <f>IF(N182="základní",J182,0)</f>
        <v>0</v>
      </c>
      <c r="BF182" s="204">
        <f>IF(N182="snížená",J182,0)</f>
        <v>0</v>
      </c>
      <c r="BG182" s="204">
        <f>IF(N182="zákl. přenesená",J182,0)</f>
        <v>0</v>
      </c>
      <c r="BH182" s="204">
        <f>IF(N182="sníž. přenesená",J182,0)</f>
        <v>0</v>
      </c>
      <c r="BI182" s="204">
        <f>IF(N182="nulová",J182,0)</f>
        <v>0</v>
      </c>
      <c r="BJ182" s="22" t="s">
        <v>89</v>
      </c>
      <c r="BK182" s="204">
        <f>ROUND(I182*H182,2)</f>
        <v>0</v>
      </c>
      <c r="BL182" s="22" t="s">
        <v>183</v>
      </c>
      <c r="BM182" s="22" t="s">
        <v>884</v>
      </c>
    </row>
    <row r="183" spans="2:65" s="1" customFormat="1" ht="54">
      <c r="B183" s="40"/>
      <c r="C183" s="62"/>
      <c r="D183" s="205" t="s">
        <v>185</v>
      </c>
      <c r="E183" s="62"/>
      <c r="F183" s="206" t="s">
        <v>875</v>
      </c>
      <c r="G183" s="62"/>
      <c r="H183" s="62"/>
      <c r="I183" s="163"/>
      <c r="J183" s="62"/>
      <c r="K183" s="62"/>
      <c r="L183" s="60"/>
      <c r="M183" s="207"/>
      <c r="N183" s="41"/>
      <c r="O183" s="41"/>
      <c r="P183" s="41"/>
      <c r="Q183" s="41"/>
      <c r="R183" s="41"/>
      <c r="S183" s="41"/>
      <c r="T183" s="77"/>
      <c r="AT183" s="22" t="s">
        <v>185</v>
      </c>
      <c r="AU183" s="22" t="s">
        <v>91</v>
      </c>
    </row>
    <row r="184" spans="2:65" s="11" customFormat="1">
      <c r="B184" s="208"/>
      <c r="C184" s="209"/>
      <c r="D184" s="210" t="s">
        <v>187</v>
      </c>
      <c r="E184" s="211" t="s">
        <v>37</v>
      </c>
      <c r="F184" s="212" t="s">
        <v>885</v>
      </c>
      <c r="G184" s="209"/>
      <c r="H184" s="213">
        <v>0.182</v>
      </c>
      <c r="I184" s="214"/>
      <c r="J184" s="209"/>
      <c r="K184" s="209"/>
      <c r="L184" s="215"/>
      <c r="M184" s="216"/>
      <c r="N184" s="217"/>
      <c r="O184" s="217"/>
      <c r="P184" s="217"/>
      <c r="Q184" s="217"/>
      <c r="R184" s="217"/>
      <c r="S184" s="217"/>
      <c r="T184" s="218"/>
      <c r="AT184" s="219" t="s">
        <v>187</v>
      </c>
      <c r="AU184" s="219" t="s">
        <v>91</v>
      </c>
      <c r="AV184" s="11" t="s">
        <v>91</v>
      </c>
      <c r="AW184" s="11" t="s">
        <v>44</v>
      </c>
      <c r="AX184" s="11" t="s">
        <v>81</v>
      </c>
      <c r="AY184" s="219" t="s">
        <v>176</v>
      </c>
    </row>
    <row r="185" spans="2:65" s="1" customFormat="1" ht="22.5" customHeight="1">
      <c r="B185" s="40"/>
      <c r="C185" s="220" t="s">
        <v>338</v>
      </c>
      <c r="D185" s="220" t="s">
        <v>195</v>
      </c>
      <c r="E185" s="221" t="s">
        <v>886</v>
      </c>
      <c r="F185" s="222" t="s">
        <v>887</v>
      </c>
      <c r="G185" s="223" t="s">
        <v>198</v>
      </c>
      <c r="H185" s="224">
        <v>0.182</v>
      </c>
      <c r="I185" s="225"/>
      <c r="J185" s="226">
        <f>ROUND(I185*H185,2)</f>
        <v>0</v>
      </c>
      <c r="K185" s="222" t="s">
        <v>182</v>
      </c>
      <c r="L185" s="227"/>
      <c r="M185" s="228" t="s">
        <v>37</v>
      </c>
      <c r="N185" s="229" t="s">
        <v>52</v>
      </c>
      <c r="O185" s="41"/>
      <c r="P185" s="202">
        <f>O185*H185</f>
        <v>0</v>
      </c>
      <c r="Q185" s="202">
        <v>1</v>
      </c>
      <c r="R185" s="202">
        <f>Q185*H185</f>
        <v>0.182</v>
      </c>
      <c r="S185" s="202">
        <v>0</v>
      </c>
      <c r="T185" s="203">
        <f>S185*H185</f>
        <v>0</v>
      </c>
      <c r="AR185" s="22" t="s">
        <v>199</v>
      </c>
      <c r="AT185" s="22" t="s">
        <v>195</v>
      </c>
      <c r="AU185" s="22" t="s">
        <v>91</v>
      </c>
      <c r="AY185" s="22" t="s">
        <v>176</v>
      </c>
      <c r="BE185" s="204">
        <f>IF(N185="základní",J185,0)</f>
        <v>0</v>
      </c>
      <c r="BF185" s="204">
        <f>IF(N185="snížená",J185,0)</f>
        <v>0</v>
      </c>
      <c r="BG185" s="204">
        <f>IF(N185="zákl. přenesená",J185,0)</f>
        <v>0</v>
      </c>
      <c r="BH185" s="204">
        <f>IF(N185="sníž. přenesená",J185,0)</f>
        <v>0</v>
      </c>
      <c r="BI185" s="204">
        <f>IF(N185="nulová",J185,0)</f>
        <v>0</v>
      </c>
      <c r="BJ185" s="22" t="s">
        <v>89</v>
      </c>
      <c r="BK185" s="204">
        <f>ROUND(I185*H185,2)</f>
        <v>0</v>
      </c>
      <c r="BL185" s="22" t="s">
        <v>183</v>
      </c>
      <c r="BM185" s="22" t="s">
        <v>888</v>
      </c>
    </row>
    <row r="186" spans="2:65" s="11" customFormat="1">
      <c r="B186" s="208"/>
      <c r="C186" s="209"/>
      <c r="D186" s="205" t="s">
        <v>187</v>
      </c>
      <c r="E186" s="230" t="s">
        <v>37</v>
      </c>
      <c r="F186" s="231" t="s">
        <v>889</v>
      </c>
      <c r="G186" s="209"/>
      <c r="H186" s="232">
        <v>0.124</v>
      </c>
      <c r="I186" s="214"/>
      <c r="J186" s="209"/>
      <c r="K186" s="209"/>
      <c r="L186" s="215"/>
      <c r="M186" s="216"/>
      <c r="N186" s="217"/>
      <c r="O186" s="217"/>
      <c r="P186" s="217"/>
      <c r="Q186" s="217"/>
      <c r="R186" s="217"/>
      <c r="S186" s="217"/>
      <c r="T186" s="218"/>
      <c r="AT186" s="219" t="s">
        <v>187</v>
      </c>
      <c r="AU186" s="219" t="s">
        <v>91</v>
      </c>
      <c r="AV186" s="11" t="s">
        <v>91</v>
      </c>
      <c r="AW186" s="11" t="s">
        <v>44</v>
      </c>
      <c r="AX186" s="11" t="s">
        <v>81</v>
      </c>
      <c r="AY186" s="219" t="s">
        <v>176</v>
      </c>
    </row>
    <row r="187" spans="2:65" s="11" customFormat="1">
      <c r="B187" s="208"/>
      <c r="C187" s="209"/>
      <c r="D187" s="210" t="s">
        <v>187</v>
      </c>
      <c r="E187" s="211" t="s">
        <v>37</v>
      </c>
      <c r="F187" s="212" t="s">
        <v>890</v>
      </c>
      <c r="G187" s="209"/>
      <c r="H187" s="213">
        <v>5.8000000000000003E-2</v>
      </c>
      <c r="I187" s="214"/>
      <c r="J187" s="209"/>
      <c r="K187" s="209"/>
      <c r="L187" s="215"/>
      <c r="M187" s="216"/>
      <c r="N187" s="217"/>
      <c r="O187" s="217"/>
      <c r="P187" s="217"/>
      <c r="Q187" s="217"/>
      <c r="R187" s="217"/>
      <c r="S187" s="217"/>
      <c r="T187" s="218"/>
      <c r="AT187" s="219" t="s">
        <v>187</v>
      </c>
      <c r="AU187" s="219" t="s">
        <v>91</v>
      </c>
      <c r="AV187" s="11" t="s">
        <v>91</v>
      </c>
      <c r="AW187" s="11" t="s">
        <v>44</v>
      </c>
      <c r="AX187" s="11" t="s">
        <v>81</v>
      </c>
      <c r="AY187" s="219" t="s">
        <v>176</v>
      </c>
    </row>
    <row r="188" spans="2:65" s="1" customFormat="1" ht="22.5" customHeight="1">
      <c r="B188" s="40"/>
      <c r="C188" s="193" t="s">
        <v>345</v>
      </c>
      <c r="D188" s="193" t="s">
        <v>178</v>
      </c>
      <c r="E188" s="194" t="s">
        <v>891</v>
      </c>
      <c r="F188" s="195" t="s">
        <v>892</v>
      </c>
      <c r="G188" s="196" t="s">
        <v>295</v>
      </c>
      <c r="H188" s="197">
        <v>77.5</v>
      </c>
      <c r="I188" s="198"/>
      <c r="J188" s="199">
        <f>ROUND(I188*H188,2)</f>
        <v>0</v>
      </c>
      <c r="K188" s="195" t="s">
        <v>182</v>
      </c>
      <c r="L188" s="60"/>
      <c r="M188" s="200" t="s">
        <v>37</v>
      </c>
      <c r="N188" s="201" t="s">
        <v>52</v>
      </c>
      <c r="O188" s="41"/>
      <c r="P188" s="202">
        <f>O188*H188</f>
        <v>0</v>
      </c>
      <c r="Q188" s="202">
        <v>1.125E-4</v>
      </c>
      <c r="R188" s="202">
        <f>Q188*H188</f>
        <v>8.7187499999999991E-3</v>
      </c>
      <c r="S188" s="202">
        <v>0</v>
      </c>
      <c r="T188" s="203">
        <f>S188*H188</f>
        <v>0</v>
      </c>
      <c r="AR188" s="22" t="s">
        <v>183</v>
      </c>
      <c r="AT188" s="22" t="s">
        <v>178</v>
      </c>
      <c r="AU188" s="22" t="s">
        <v>91</v>
      </c>
      <c r="AY188" s="22" t="s">
        <v>176</v>
      </c>
      <c r="BE188" s="204">
        <f>IF(N188="základní",J188,0)</f>
        <v>0</v>
      </c>
      <c r="BF188" s="204">
        <f>IF(N188="snížená",J188,0)</f>
        <v>0</v>
      </c>
      <c r="BG188" s="204">
        <f>IF(N188="zákl. přenesená",J188,0)</f>
        <v>0</v>
      </c>
      <c r="BH188" s="204">
        <f>IF(N188="sníž. přenesená",J188,0)</f>
        <v>0</v>
      </c>
      <c r="BI188" s="204">
        <f>IF(N188="nulová",J188,0)</f>
        <v>0</v>
      </c>
      <c r="BJ188" s="22" t="s">
        <v>89</v>
      </c>
      <c r="BK188" s="204">
        <f>ROUND(I188*H188,2)</f>
        <v>0</v>
      </c>
      <c r="BL188" s="22" t="s">
        <v>183</v>
      </c>
      <c r="BM188" s="22" t="s">
        <v>893</v>
      </c>
    </row>
    <row r="189" spans="2:65" s="11" customFormat="1">
      <c r="B189" s="208"/>
      <c r="C189" s="209"/>
      <c r="D189" s="210" t="s">
        <v>187</v>
      </c>
      <c r="E189" s="211" t="s">
        <v>37</v>
      </c>
      <c r="F189" s="212" t="s">
        <v>894</v>
      </c>
      <c r="G189" s="209"/>
      <c r="H189" s="213">
        <v>77.5</v>
      </c>
      <c r="I189" s="214"/>
      <c r="J189" s="209"/>
      <c r="K189" s="209"/>
      <c r="L189" s="215"/>
      <c r="M189" s="216"/>
      <c r="N189" s="217"/>
      <c r="O189" s="217"/>
      <c r="P189" s="217"/>
      <c r="Q189" s="217"/>
      <c r="R189" s="217"/>
      <c r="S189" s="217"/>
      <c r="T189" s="218"/>
      <c r="AT189" s="219" t="s">
        <v>187</v>
      </c>
      <c r="AU189" s="219" t="s">
        <v>91</v>
      </c>
      <c r="AV189" s="11" t="s">
        <v>91</v>
      </c>
      <c r="AW189" s="11" t="s">
        <v>44</v>
      </c>
      <c r="AX189" s="11" t="s">
        <v>81</v>
      </c>
      <c r="AY189" s="219" t="s">
        <v>176</v>
      </c>
    </row>
    <row r="190" spans="2:65" s="1" customFormat="1" ht="31.5" customHeight="1">
      <c r="B190" s="40"/>
      <c r="C190" s="193" t="s">
        <v>351</v>
      </c>
      <c r="D190" s="193" t="s">
        <v>178</v>
      </c>
      <c r="E190" s="194" t="s">
        <v>895</v>
      </c>
      <c r="F190" s="195" t="s">
        <v>896</v>
      </c>
      <c r="G190" s="196" t="s">
        <v>223</v>
      </c>
      <c r="H190" s="197">
        <v>4.7670000000000003</v>
      </c>
      <c r="I190" s="198"/>
      <c r="J190" s="199">
        <f>ROUND(I190*H190,2)</f>
        <v>0</v>
      </c>
      <c r="K190" s="195" t="s">
        <v>182</v>
      </c>
      <c r="L190" s="60"/>
      <c r="M190" s="200" t="s">
        <v>37</v>
      </c>
      <c r="N190" s="201" t="s">
        <v>52</v>
      </c>
      <c r="O190" s="41"/>
      <c r="P190" s="202">
        <f>O190*H190</f>
        <v>0</v>
      </c>
      <c r="Q190" s="202">
        <v>0.10212</v>
      </c>
      <c r="R190" s="202">
        <f>Q190*H190</f>
        <v>0.48680604000000005</v>
      </c>
      <c r="S190" s="202">
        <v>0</v>
      </c>
      <c r="T190" s="203">
        <f>S190*H190</f>
        <v>0</v>
      </c>
      <c r="AR190" s="22" t="s">
        <v>183</v>
      </c>
      <c r="AT190" s="22" t="s">
        <v>178</v>
      </c>
      <c r="AU190" s="22" t="s">
        <v>91</v>
      </c>
      <c r="AY190" s="22" t="s">
        <v>176</v>
      </c>
      <c r="BE190" s="204">
        <f>IF(N190="základní",J190,0)</f>
        <v>0</v>
      </c>
      <c r="BF190" s="204">
        <f>IF(N190="snížená",J190,0)</f>
        <v>0</v>
      </c>
      <c r="BG190" s="204">
        <f>IF(N190="zákl. přenesená",J190,0)</f>
        <v>0</v>
      </c>
      <c r="BH190" s="204">
        <f>IF(N190="sníž. přenesená",J190,0)</f>
        <v>0</v>
      </c>
      <c r="BI190" s="204">
        <f>IF(N190="nulová",J190,0)</f>
        <v>0</v>
      </c>
      <c r="BJ190" s="22" t="s">
        <v>89</v>
      </c>
      <c r="BK190" s="204">
        <f>ROUND(I190*H190,2)</f>
        <v>0</v>
      </c>
      <c r="BL190" s="22" t="s">
        <v>183</v>
      </c>
      <c r="BM190" s="22" t="s">
        <v>897</v>
      </c>
    </row>
    <row r="191" spans="2:65" s="11" customFormat="1">
      <c r="B191" s="208"/>
      <c r="C191" s="209"/>
      <c r="D191" s="205" t="s">
        <v>187</v>
      </c>
      <c r="E191" s="230" t="s">
        <v>37</v>
      </c>
      <c r="F191" s="231" t="s">
        <v>898</v>
      </c>
      <c r="G191" s="209"/>
      <c r="H191" s="232">
        <v>1.68</v>
      </c>
      <c r="I191" s="214"/>
      <c r="J191" s="209"/>
      <c r="K191" s="209"/>
      <c r="L191" s="215"/>
      <c r="M191" s="216"/>
      <c r="N191" s="217"/>
      <c r="O191" s="217"/>
      <c r="P191" s="217"/>
      <c r="Q191" s="217"/>
      <c r="R191" s="217"/>
      <c r="S191" s="217"/>
      <c r="T191" s="218"/>
      <c r="AT191" s="219" t="s">
        <v>187</v>
      </c>
      <c r="AU191" s="219" t="s">
        <v>91</v>
      </c>
      <c r="AV191" s="11" t="s">
        <v>91</v>
      </c>
      <c r="AW191" s="11" t="s">
        <v>44</v>
      </c>
      <c r="AX191" s="11" t="s">
        <v>81</v>
      </c>
      <c r="AY191" s="219" t="s">
        <v>176</v>
      </c>
    </row>
    <row r="192" spans="2:65" s="11" customFormat="1">
      <c r="B192" s="208"/>
      <c r="C192" s="209"/>
      <c r="D192" s="205" t="s">
        <v>187</v>
      </c>
      <c r="E192" s="230" t="s">
        <v>37</v>
      </c>
      <c r="F192" s="231" t="s">
        <v>899</v>
      </c>
      <c r="G192" s="209"/>
      <c r="H192" s="232">
        <v>0.52500000000000002</v>
      </c>
      <c r="I192" s="214"/>
      <c r="J192" s="209"/>
      <c r="K192" s="209"/>
      <c r="L192" s="215"/>
      <c r="M192" s="216"/>
      <c r="N192" s="217"/>
      <c r="O192" s="217"/>
      <c r="P192" s="217"/>
      <c r="Q192" s="217"/>
      <c r="R192" s="217"/>
      <c r="S192" s="217"/>
      <c r="T192" s="218"/>
      <c r="AT192" s="219" t="s">
        <v>187</v>
      </c>
      <c r="AU192" s="219" t="s">
        <v>91</v>
      </c>
      <c r="AV192" s="11" t="s">
        <v>91</v>
      </c>
      <c r="AW192" s="11" t="s">
        <v>44</v>
      </c>
      <c r="AX192" s="11" t="s">
        <v>81</v>
      </c>
      <c r="AY192" s="219" t="s">
        <v>176</v>
      </c>
    </row>
    <row r="193" spans="2:65" s="11" customFormat="1">
      <c r="B193" s="208"/>
      <c r="C193" s="209"/>
      <c r="D193" s="210" t="s">
        <v>187</v>
      </c>
      <c r="E193" s="211" t="s">
        <v>37</v>
      </c>
      <c r="F193" s="212" t="s">
        <v>900</v>
      </c>
      <c r="G193" s="209"/>
      <c r="H193" s="213">
        <v>2.5619999999999998</v>
      </c>
      <c r="I193" s="214"/>
      <c r="J193" s="209"/>
      <c r="K193" s="209"/>
      <c r="L193" s="215"/>
      <c r="M193" s="216"/>
      <c r="N193" s="217"/>
      <c r="O193" s="217"/>
      <c r="P193" s="217"/>
      <c r="Q193" s="217"/>
      <c r="R193" s="217"/>
      <c r="S193" s="217"/>
      <c r="T193" s="218"/>
      <c r="AT193" s="219" t="s">
        <v>187</v>
      </c>
      <c r="AU193" s="219" t="s">
        <v>91</v>
      </c>
      <c r="AV193" s="11" t="s">
        <v>91</v>
      </c>
      <c r="AW193" s="11" t="s">
        <v>44</v>
      </c>
      <c r="AX193" s="11" t="s">
        <v>81</v>
      </c>
      <c r="AY193" s="219" t="s">
        <v>176</v>
      </c>
    </row>
    <row r="194" spans="2:65" s="1" customFormat="1" ht="31.5" customHeight="1">
      <c r="B194" s="40"/>
      <c r="C194" s="193" t="s">
        <v>356</v>
      </c>
      <c r="D194" s="193" t="s">
        <v>178</v>
      </c>
      <c r="E194" s="194" t="s">
        <v>901</v>
      </c>
      <c r="F194" s="195" t="s">
        <v>902</v>
      </c>
      <c r="G194" s="196" t="s">
        <v>223</v>
      </c>
      <c r="H194" s="197">
        <v>142.04400000000001</v>
      </c>
      <c r="I194" s="198"/>
      <c r="J194" s="199">
        <f>ROUND(I194*H194,2)</f>
        <v>0</v>
      </c>
      <c r="K194" s="195" t="s">
        <v>182</v>
      </c>
      <c r="L194" s="60"/>
      <c r="M194" s="200" t="s">
        <v>37</v>
      </c>
      <c r="N194" s="201" t="s">
        <v>52</v>
      </c>
      <c r="O194" s="41"/>
      <c r="P194" s="202">
        <f>O194*H194</f>
        <v>0</v>
      </c>
      <c r="Q194" s="202">
        <v>0.121852</v>
      </c>
      <c r="R194" s="202">
        <f>Q194*H194</f>
        <v>17.308345488000001</v>
      </c>
      <c r="S194" s="202">
        <v>0</v>
      </c>
      <c r="T194" s="203">
        <f>S194*H194</f>
        <v>0</v>
      </c>
      <c r="AR194" s="22" t="s">
        <v>183</v>
      </c>
      <c r="AT194" s="22" t="s">
        <v>178</v>
      </c>
      <c r="AU194" s="22" t="s">
        <v>91</v>
      </c>
      <c r="AY194" s="22" t="s">
        <v>176</v>
      </c>
      <c r="BE194" s="204">
        <f>IF(N194="základní",J194,0)</f>
        <v>0</v>
      </c>
      <c r="BF194" s="204">
        <f>IF(N194="snížená",J194,0)</f>
        <v>0</v>
      </c>
      <c r="BG194" s="204">
        <f>IF(N194="zákl. přenesená",J194,0)</f>
        <v>0</v>
      </c>
      <c r="BH194" s="204">
        <f>IF(N194="sníž. přenesená",J194,0)</f>
        <v>0</v>
      </c>
      <c r="BI194" s="204">
        <f>IF(N194="nulová",J194,0)</f>
        <v>0</v>
      </c>
      <c r="BJ194" s="22" t="s">
        <v>89</v>
      </c>
      <c r="BK194" s="204">
        <f>ROUND(I194*H194,2)</f>
        <v>0</v>
      </c>
      <c r="BL194" s="22" t="s">
        <v>183</v>
      </c>
      <c r="BM194" s="22" t="s">
        <v>903</v>
      </c>
    </row>
    <row r="195" spans="2:65" s="1" customFormat="1" ht="27">
      <c r="B195" s="40"/>
      <c r="C195" s="62"/>
      <c r="D195" s="205" t="s">
        <v>185</v>
      </c>
      <c r="E195" s="62"/>
      <c r="F195" s="206" t="s">
        <v>904</v>
      </c>
      <c r="G195" s="62"/>
      <c r="H195" s="62"/>
      <c r="I195" s="163"/>
      <c r="J195" s="62"/>
      <c r="K195" s="62"/>
      <c r="L195" s="60"/>
      <c r="M195" s="207"/>
      <c r="N195" s="41"/>
      <c r="O195" s="41"/>
      <c r="P195" s="41"/>
      <c r="Q195" s="41"/>
      <c r="R195" s="41"/>
      <c r="S195" s="41"/>
      <c r="T195" s="77"/>
      <c r="AT195" s="22" t="s">
        <v>185</v>
      </c>
      <c r="AU195" s="22" t="s">
        <v>91</v>
      </c>
    </row>
    <row r="196" spans="2:65" s="11" customFormat="1">
      <c r="B196" s="208"/>
      <c r="C196" s="209"/>
      <c r="D196" s="205" t="s">
        <v>187</v>
      </c>
      <c r="E196" s="230" t="s">
        <v>37</v>
      </c>
      <c r="F196" s="231" t="s">
        <v>905</v>
      </c>
      <c r="G196" s="209"/>
      <c r="H196" s="232">
        <v>43.113999999999997</v>
      </c>
      <c r="I196" s="214"/>
      <c r="J196" s="209"/>
      <c r="K196" s="209"/>
      <c r="L196" s="215"/>
      <c r="M196" s="216"/>
      <c r="N196" s="217"/>
      <c r="O196" s="217"/>
      <c r="P196" s="217"/>
      <c r="Q196" s="217"/>
      <c r="R196" s="217"/>
      <c r="S196" s="217"/>
      <c r="T196" s="218"/>
      <c r="AT196" s="219" t="s">
        <v>187</v>
      </c>
      <c r="AU196" s="219" t="s">
        <v>91</v>
      </c>
      <c r="AV196" s="11" t="s">
        <v>91</v>
      </c>
      <c r="AW196" s="11" t="s">
        <v>44</v>
      </c>
      <c r="AX196" s="11" t="s">
        <v>81</v>
      </c>
      <c r="AY196" s="219" t="s">
        <v>176</v>
      </c>
    </row>
    <row r="197" spans="2:65" s="11" customFormat="1">
      <c r="B197" s="208"/>
      <c r="C197" s="209"/>
      <c r="D197" s="205" t="s">
        <v>187</v>
      </c>
      <c r="E197" s="230" t="s">
        <v>37</v>
      </c>
      <c r="F197" s="231" t="s">
        <v>906</v>
      </c>
      <c r="G197" s="209"/>
      <c r="H197" s="232">
        <v>32.186</v>
      </c>
      <c r="I197" s="214"/>
      <c r="J197" s="209"/>
      <c r="K197" s="209"/>
      <c r="L197" s="215"/>
      <c r="M197" s="216"/>
      <c r="N197" s="217"/>
      <c r="O197" s="217"/>
      <c r="P197" s="217"/>
      <c r="Q197" s="217"/>
      <c r="R197" s="217"/>
      <c r="S197" s="217"/>
      <c r="T197" s="218"/>
      <c r="AT197" s="219" t="s">
        <v>187</v>
      </c>
      <c r="AU197" s="219" t="s">
        <v>91</v>
      </c>
      <c r="AV197" s="11" t="s">
        <v>91</v>
      </c>
      <c r="AW197" s="11" t="s">
        <v>44</v>
      </c>
      <c r="AX197" s="11" t="s">
        <v>81</v>
      </c>
      <c r="AY197" s="219" t="s">
        <v>176</v>
      </c>
    </row>
    <row r="198" spans="2:65" s="11" customFormat="1">
      <c r="B198" s="208"/>
      <c r="C198" s="209"/>
      <c r="D198" s="205" t="s">
        <v>187</v>
      </c>
      <c r="E198" s="230" t="s">
        <v>37</v>
      </c>
      <c r="F198" s="231" t="s">
        <v>907</v>
      </c>
      <c r="G198" s="209"/>
      <c r="H198" s="232">
        <v>23.87</v>
      </c>
      <c r="I198" s="214"/>
      <c r="J198" s="209"/>
      <c r="K198" s="209"/>
      <c r="L198" s="215"/>
      <c r="M198" s="216"/>
      <c r="N198" s="217"/>
      <c r="O198" s="217"/>
      <c r="P198" s="217"/>
      <c r="Q198" s="217"/>
      <c r="R198" s="217"/>
      <c r="S198" s="217"/>
      <c r="T198" s="218"/>
      <c r="AT198" s="219" t="s">
        <v>187</v>
      </c>
      <c r="AU198" s="219" t="s">
        <v>91</v>
      </c>
      <c r="AV198" s="11" t="s">
        <v>91</v>
      </c>
      <c r="AW198" s="11" t="s">
        <v>44</v>
      </c>
      <c r="AX198" s="11" t="s">
        <v>81</v>
      </c>
      <c r="AY198" s="219" t="s">
        <v>176</v>
      </c>
    </row>
    <row r="199" spans="2:65" s="11" customFormat="1">
      <c r="B199" s="208"/>
      <c r="C199" s="209"/>
      <c r="D199" s="205" t="s">
        <v>187</v>
      </c>
      <c r="E199" s="230" t="s">
        <v>37</v>
      </c>
      <c r="F199" s="231" t="s">
        <v>908</v>
      </c>
      <c r="G199" s="209"/>
      <c r="H199" s="232">
        <v>-13</v>
      </c>
      <c r="I199" s="214"/>
      <c r="J199" s="209"/>
      <c r="K199" s="209"/>
      <c r="L199" s="215"/>
      <c r="M199" s="216"/>
      <c r="N199" s="217"/>
      <c r="O199" s="217"/>
      <c r="P199" s="217"/>
      <c r="Q199" s="217"/>
      <c r="R199" s="217"/>
      <c r="S199" s="217"/>
      <c r="T199" s="218"/>
      <c r="AT199" s="219" t="s">
        <v>187</v>
      </c>
      <c r="AU199" s="219" t="s">
        <v>91</v>
      </c>
      <c r="AV199" s="11" t="s">
        <v>91</v>
      </c>
      <c r="AW199" s="11" t="s">
        <v>44</v>
      </c>
      <c r="AX199" s="11" t="s">
        <v>81</v>
      </c>
      <c r="AY199" s="219" t="s">
        <v>176</v>
      </c>
    </row>
    <row r="200" spans="2:65" s="11" customFormat="1">
      <c r="B200" s="208"/>
      <c r="C200" s="209"/>
      <c r="D200" s="205" t="s">
        <v>187</v>
      </c>
      <c r="E200" s="230" t="s">
        <v>37</v>
      </c>
      <c r="F200" s="231" t="s">
        <v>909</v>
      </c>
      <c r="G200" s="209"/>
      <c r="H200" s="232">
        <v>17.324999999999999</v>
      </c>
      <c r="I200" s="214"/>
      <c r="J200" s="209"/>
      <c r="K200" s="209"/>
      <c r="L200" s="215"/>
      <c r="M200" s="216"/>
      <c r="N200" s="217"/>
      <c r="O200" s="217"/>
      <c r="P200" s="217"/>
      <c r="Q200" s="217"/>
      <c r="R200" s="217"/>
      <c r="S200" s="217"/>
      <c r="T200" s="218"/>
      <c r="AT200" s="219" t="s">
        <v>187</v>
      </c>
      <c r="AU200" s="219" t="s">
        <v>91</v>
      </c>
      <c r="AV200" s="11" t="s">
        <v>91</v>
      </c>
      <c r="AW200" s="11" t="s">
        <v>44</v>
      </c>
      <c r="AX200" s="11" t="s">
        <v>81</v>
      </c>
      <c r="AY200" s="219" t="s">
        <v>176</v>
      </c>
    </row>
    <row r="201" spans="2:65" s="11" customFormat="1">
      <c r="B201" s="208"/>
      <c r="C201" s="209"/>
      <c r="D201" s="205" t="s">
        <v>187</v>
      </c>
      <c r="E201" s="230" t="s">
        <v>37</v>
      </c>
      <c r="F201" s="231" t="s">
        <v>910</v>
      </c>
      <c r="G201" s="209"/>
      <c r="H201" s="232">
        <v>10.164999999999999</v>
      </c>
      <c r="I201" s="214"/>
      <c r="J201" s="209"/>
      <c r="K201" s="209"/>
      <c r="L201" s="215"/>
      <c r="M201" s="216"/>
      <c r="N201" s="217"/>
      <c r="O201" s="217"/>
      <c r="P201" s="217"/>
      <c r="Q201" s="217"/>
      <c r="R201" s="217"/>
      <c r="S201" s="217"/>
      <c r="T201" s="218"/>
      <c r="AT201" s="219" t="s">
        <v>187</v>
      </c>
      <c r="AU201" s="219" t="s">
        <v>91</v>
      </c>
      <c r="AV201" s="11" t="s">
        <v>91</v>
      </c>
      <c r="AW201" s="11" t="s">
        <v>44</v>
      </c>
      <c r="AX201" s="11" t="s">
        <v>81</v>
      </c>
      <c r="AY201" s="219" t="s">
        <v>176</v>
      </c>
    </row>
    <row r="202" spans="2:65" s="11" customFormat="1">
      <c r="B202" s="208"/>
      <c r="C202" s="209"/>
      <c r="D202" s="210" t="s">
        <v>187</v>
      </c>
      <c r="E202" s="211" t="s">
        <v>37</v>
      </c>
      <c r="F202" s="212" t="s">
        <v>911</v>
      </c>
      <c r="G202" s="209"/>
      <c r="H202" s="213">
        <v>28.384</v>
      </c>
      <c r="I202" s="214"/>
      <c r="J202" s="209"/>
      <c r="K202" s="209"/>
      <c r="L202" s="215"/>
      <c r="M202" s="216"/>
      <c r="N202" s="217"/>
      <c r="O202" s="217"/>
      <c r="P202" s="217"/>
      <c r="Q202" s="217"/>
      <c r="R202" s="217"/>
      <c r="S202" s="217"/>
      <c r="T202" s="218"/>
      <c r="AT202" s="219" t="s">
        <v>187</v>
      </c>
      <c r="AU202" s="219" t="s">
        <v>91</v>
      </c>
      <c r="AV202" s="11" t="s">
        <v>91</v>
      </c>
      <c r="AW202" s="11" t="s">
        <v>44</v>
      </c>
      <c r="AX202" s="11" t="s">
        <v>81</v>
      </c>
      <c r="AY202" s="219" t="s">
        <v>176</v>
      </c>
    </row>
    <row r="203" spans="2:65" s="1" customFormat="1" ht="31.5" customHeight="1">
      <c r="B203" s="40"/>
      <c r="C203" s="193" t="s">
        <v>362</v>
      </c>
      <c r="D203" s="193" t="s">
        <v>178</v>
      </c>
      <c r="E203" s="194" t="s">
        <v>912</v>
      </c>
      <c r="F203" s="195" t="s">
        <v>913</v>
      </c>
      <c r="G203" s="196" t="s">
        <v>223</v>
      </c>
      <c r="H203" s="197">
        <v>29.382999999999999</v>
      </c>
      <c r="I203" s="198"/>
      <c r="J203" s="199">
        <f>ROUND(I203*H203,2)</f>
        <v>0</v>
      </c>
      <c r="K203" s="195" t="s">
        <v>182</v>
      </c>
      <c r="L203" s="60"/>
      <c r="M203" s="200" t="s">
        <v>37</v>
      </c>
      <c r="N203" s="201" t="s">
        <v>52</v>
      </c>
      <c r="O203" s="41"/>
      <c r="P203" s="202">
        <f>O203*H203</f>
        <v>0</v>
      </c>
      <c r="Q203" s="202">
        <v>4.0164999999999999E-2</v>
      </c>
      <c r="R203" s="202">
        <f>Q203*H203</f>
        <v>1.180168195</v>
      </c>
      <c r="S203" s="202">
        <v>0</v>
      </c>
      <c r="T203" s="203">
        <f>S203*H203</f>
        <v>0</v>
      </c>
      <c r="AR203" s="22" t="s">
        <v>183</v>
      </c>
      <c r="AT203" s="22" t="s">
        <v>178</v>
      </c>
      <c r="AU203" s="22" t="s">
        <v>91</v>
      </c>
      <c r="AY203" s="22" t="s">
        <v>176</v>
      </c>
      <c r="BE203" s="204">
        <f>IF(N203="základní",J203,0)</f>
        <v>0</v>
      </c>
      <c r="BF203" s="204">
        <f>IF(N203="snížená",J203,0)</f>
        <v>0</v>
      </c>
      <c r="BG203" s="204">
        <f>IF(N203="zákl. přenesená",J203,0)</f>
        <v>0</v>
      </c>
      <c r="BH203" s="204">
        <f>IF(N203="sníž. přenesená",J203,0)</f>
        <v>0</v>
      </c>
      <c r="BI203" s="204">
        <f>IF(N203="nulová",J203,0)</f>
        <v>0</v>
      </c>
      <c r="BJ203" s="22" t="s">
        <v>89</v>
      </c>
      <c r="BK203" s="204">
        <f>ROUND(I203*H203,2)</f>
        <v>0</v>
      </c>
      <c r="BL203" s="22" t="s">
        <v>183</v>
      </c>
      <c r="BM203" s="22" t="s">
        <v>914</v>
      </c>
    </row>
    <row r="204" spans="2:65" s="11" customFormat="1">
      <c r="B204" s="208"/>
      <c r="C204" s="209"/>
      <c r="D204" s="205" t="s">
        <v>187</v>
      </c>
      <c r="E204" s="230" t="s">
        <v>37</v>
      </c>
      <c r="F204" s="231" t="s">
        <v>915</v>
      </c>
      <c r="G204" s="209"/>
      <c r="H204" s="232">
        <v>5.8520000000000003</v>
      </c>
      <c r="I204" s="214"/>
      <c r="J204" s="209"/>
      <c r="K204" s="209"/>
      <c r="L204" s="215"/>
      <c r="M204" s="216"/>
      <c r="N204" s="217"/>
      <c r="O204" s="217"/>
      <c r="P204" s="217"/>
      <c r="Q204" s="217"/>
      <c r="R204" s="217"/>
      <c r="S204" s="217"/>
      <c r="T204" s="218"/>
      <c r="AT204" s="219" t="s">
        <v>187</v>
      </c>
      <c r="AU204" s="219" t="s">
        <v>91</v>
      </c>
      <c r="AV204" s="11" t="s">
        <v>91</v>
      </c>
      <c r="AW204" s="11" t="s">
        <v>44</v>
      </c>
      <c r="AX204" s="11" t="s">
        <v>81</v>
      </c>
      <c r="AY204" s="219" t="s">
        <v>176</v>
      </c>
    </row>
    <row r="205" spans="2:65" s="11" customFormat="1">
      <c r="B205" s="208"/>
      <c r="C205" s="209"/>
      <c r="D205" s="205" t="s">
        <v>187</v>
      </c>
      <c r="E205" s="230" t="s">
        <v>37</v>
      </c>
      <c r="F205" s="231" t="s">
        <v>916</v>
      </c>
      <c r="G205" s="209"/>
      <c r="H205" s="232">
        <v>3.3420000000000001</v>
      </c>
      <c r="I205" s="214"/>
      <c r="J205" s="209"/>
      <c r="K205" s="209"/>
      <c r="L205" s="215"/>
      <c r="M205" s="216"/>
      <c r="N205" s="217"/>
      <c r="O205" s="217"/>
      <c r="P205" s="217"/>
      <c r="Q205" s="217"/>
      <c r="R205" s="217"/>
      <c r="S205" s="217"/>
      <c r="T205" s="218"/>
      <c r="AT205" s="219" t="s">
        <v>187</v>
      </c>
      <c r="AU205" s="219" t="s">
        <v>91</v>
      </c>
      <c r="AV205" s="11" t="s">
        <v>91</v>
      </c>
      <c r="AW205" s="11" t="s">
        <v>44</v>
      </c>
      <c r="AX205" s="11" t="s">
        <v>81</v>
      </c>
      <c r="AY205" s="219" t="s">
        <v>176</v>
      </c>
    </row>
    <row r="206" spans="2:65" s="11" customFormat="1">
      <c r="B206" s="208"/>
      <c r="C206" s="209"/>
      <c r="D206" s="205" t="s">
        <v>187</v>
      </c>
      <c r="E206" s="230" t="s">
        <v>37</v>
      </c>
      <c r="F206" s="231" t="s">
        <v>917</v>
      </c>
      <c r="G206" s="209"/>
      <c r="H206" s="232">
        <v>8.5470000000000006</v>
      </c>
      <c r="I206" s="214"/>
      <c r="J206" s="209"/>
      <c r="K206" s="209"/>
      <c r="L206" s="215"/>
      <c r="M206" s="216"/>
      <c r="N206" s="217"/>
      <c r="O206" s="217"/>
      <c r="P206" s="217"/>
      <c r="Q206" s="217"/>
      <c r="R206" s="217"/>
      <c r="S206" s="217"/>
      <c r="T206" s="218"/>
      <c r="AT206" s="219" t="s">
        <v>187</v>
      </c>
      <c r="AU206" s="219" t="s">
        <v>91</v>
      </c>
      <c r="AV206" s="11" t="s">
        <v>91</v>
      </c>
      <c r="AW206" s="11" t="s">
        <v>44</v>
      </c>
      <c r="AX206" s="11" t="s">
        <v>81</v>
      </c>
      <c r="AY206" s="219" t="s">
        <v>176</v>
      </c>
    </row>
    <row r="207" spans="2:65" s="11" customFormat="1">
      <c r="B207" s="208"/>
      <c r="C207" s="209"/>
      <c r="D207" s="210" t="s">
        <v>187</v>
      </c>
      <c r="E207" s="211" t="s">
        <v>37</v>
      </c>
      <c r="F207" s="212" t="s">
        <v>918</v>
      </c>
      <c r="G207" s="209"/>
      <c r="H207" s="213">
        <v>11.641999999999999</v>
      </c>
      <c r="I207" s="214"/>
      <c r="J207" s="209"/>
      <c r="K207" s="209"/>
      <c r="L207" s="215"/>
      <c r="M207" s="216"/>
      <c r="N207" s="217"/>
      <c r="O207" s="217"/>
      <c r="P207" s="217"/>
      <c r="Q207" s="217"/>
      <c r="R207" s="217"/>
      <c r="S207" s="217"/>
      <c r="T207" s="218"/>
      <c r="AT207" s="219" t="s">
        <v>187</v>
      </c>
      <c r="AU207" s="219" t="s">
        <v>91</v>
      </c>
      <c r="AV207" s="11" t="s">
        <v>91</v>
      </c>
      <c r="AW207" s="11" t="s">
        <v>44</v>
      </c>
      <c r="AX207" s="11" t="s">
        <v>81</v>
      </c>
      <c r="AY207" s="219" t="s">
        <v>176</v>
      </c>
    </row>
    <row r="208" spans="2:65" s="1" customFormat="1" ht="31.5" customHeight="1">
      <c r="B208" s="40"/>
      <c r="C208" s="193" t="s">
        <v>368</v>
      </c>
      <c r="D208" s="193" t="s">
        <v>178</v>
      </c>
      <c r="E208" s="194" t="s">
        <v>919</v>
      </c>
      <c r="F208" s="195" t="s">
        <v>920</v>
      </c>
      <c r="G208" s="196" t="s">
        <v>223</v>
      </c>
      <c r="H208" s="197">
        <v>8.2569999999999997</v>
      </c>
      <c r="I208" s="198"/>
      <c r="J208" s="199">
        <f>ROUND(I208*H208,2)</f>
        <v>0</v>
      </c>
      <c r="K208" s="195" t="s">
        <v>182</v>
      </c>
      <c r="L208" s="60"/>
      <c r="M208" s="200" t="s">
        <v>37</v>
      </c>
      <c r="N208" s="201" t="s">
        <v>52</v>
      </c>
      <c r="O208" s="41"/>
      <c r="P208" s="202">
        <f>O208*H208</f>
        <v>0</v>
      </c>
      <c r="Q208" s="202">
        <v>6.9819999999999993E-2</v>
      </c>
      <c r="R208" s="202">
        <f>Q208*H208</f>
        <v>0.57650373999999993</v>
      </c>
      <c r="S208" s="202">
        <v>0</v>
      </c>
      <c r="T208" s="203">
        <f>S208*H208</f>
        <v>0</v>
      </c>
      <c r="AR208" s="22" t="s">
        <v>183</v>
      </c>
      <c r="AT208" s="22" t="s">
        <v>178</v>
      </c>
      <c r="AU208" s="22" t="s">
        <v>91</v>
      </c>
      <c r="AY208" s="22" t="s">
        <v>176</v>
      </c>
      <c r="BE208" s="204">
        <f>IF(N208="základní",J208,0)</f>
        <v>0</v>
      </c>
      <c r="BF208" s="204">
        <f>IF(N208="snížená",J208,0)</f>
        <v>0</v>
      </c>
      <c r="BG208" s="204">
        <f>IF(N208="zákl. přenesená",J208,0)</f>
        <v>0</v>
      </c>
      <c r="BH208" s="204">
        <f>IF(N208="sníž. přenesená",J208,0)</f>
        <v>0</v>
      </c>
      <c r="BI208" s="204">
        <f>IF(N208="nulová",J208,0)</f>
        <v>0</v>
      </c>
      <c r="BJ208" s="22" t="s">
        <v>89</v>
      </c>
      <c r="BK208" s="204">
        <f>ROUND(I208*H208,2)</f>
        <v>0</v>
      </c>
      <c r="BL208" s="22" t="s">
        <v>183</v>
      </c>
      <c r="BM208" s="22" t="s">
        <v>921</v>
      </c>
    </row>
    <row r="209" spans="2:65" s="11" customFormat="1">
      <c r="B209" s="208"/>
      <c r="C209" s="209"/>
      <c r="D209" s="210" t="s">
        <v>187</v>
      </c>
      <c r="E209" s="211" t="s">
        <v>37</v>
      </c>
      <c r="F209" s="212" t="s">
        <v>922</v>
      </c>
      <c r="G209" s="209"/>
      <c r="H209" s="213">
        <v>8.2569999999999997</v>
      </c>
      <c r="I209" s="214"/>
      <c r="J209" s="209"/>
      <c r="K209" s="209"/>
      <c r="L209" s="215"/>
      <c r="M209" s="216"/>
      <c r="N209" s="217"/>
      <c r="O209" s="217"/>
      <c r="P209" s="217"/>
      <c r="Q209" s="217"/>
      <c r="R209" s="217"/>
      <c r="S209" s="217"/>
      <c r="T209" s="218"/>
      <c r="AT209" s="219" t="s">
        <v>187</v>
      </c>
      <c r="AU209" s="219" t="s">
        <v>91</v>
      </c>
      <c r="AV209" s="11" t="s">
        <v>91</v>
      </c>
      <c r="AW209" s="11" t="s">
        <v>44</v>
      </c>
      <c r="AX209" s="11" t="s">
        <v>89</v>
      </c>
      <c r="AY209" s="219" t="s">
        <v>176</v>
      </c>
    </row>
    <row r="210" spans="2:65" s="1" customFormat="1" ht="31.5" customHeight="1">
      <c r="B210" s="40"/>
      <c r="C210" s="193" t="s">
        <v>373</v>
      </c>
      <c r="D210" s="193" t="s">
        <v>178</v>
      </c>
      <c r="E210" s="194" t="s">
        <v>923</v>
      </c>
      <c r="F210" s="195" t="s">
        <v>924</v>
      </c>
      <c r="G210" s="196" t="s">
        <v>223</v>
      </c>
      <c r="H210" s="197">
        <v>339.04899999999998</v>
      </c>
      <c r="I210" s="198"/>
      <c r="J210" s="199">
        <f>ROUND(I210*H210,2)</f>
        <v>0</v>
      </c>
      <c r="K210" s="195" t="s">
        <v>182</v>
      </c>
      <c r="L210" s="60"/>
      <c r="M210" s="200" t="s">
        <v>37</v>
      </c>
      <c r="N210" s="201" t="s">
        <v>52</v>
      </c>
      <c r="O210" s="41"/>
      <c r="P210" s="202">
        <f>O210*H210</f>
        <v>0</v>
      </c>
      <c r="Q210" s="202">
        <v>8.7069999999999995E-2</v>
      </c>
      <c r="R210" s="202">
        <f>Q210*H210</f>
        <v>29.520996429999997</v>
      </c>
      <c r="S210" s="202">
        <v>0</v>
      </c>
      <c r="T210" s="203">
        <f>S210*H210</f>
        <v>0</v>
      </c>
      <c r="AR210" s="22" t="s">
        <v>183</v>
      </c>
      <c r="AT210" s="22" t="s">
        <v>178</v>
      </c>
      <c r="AU210" s="22" t="s">
        <v>91</v>
      </c>
      <c r="AY210" s="22" t="s">
        <v>176</v>
      </c>
      <c r="BE210" s="204">
        <f>IF(N210="základní",J210,0)</f>
        <v>0</v>
      </c>
      <c r="BF210" s="204">
        <f>IF(N210="snížená",J210,0)</f>
        <v>0</v>
      </c>
      <c r="BG210" s="204">
        <f>IF(N210="zákl. přenesená",J210,0)</f>
        <v>0</v>
      </c>
      <c r="BH210" s="204">
        <f>IF(N210="sníž. přenesená",J210,0)</f>
        <v>0</v>
      </c>
      <c r="BI210" s="204">
        <f>IF(N210="nulová",J210,0)</f>
        <v>0</v>
      </c>
      <c r="BJ210" s="22" t="s">
        <v>89</v>
      </c>
      <c r="BK210" s="204">
        <f>ROUND(I210*H210,2)</f>
        <v>0</v>
      </c>
      <c r="BL210" s="22" t="s">
        <v>183</v>
      </c>
      <c r="BM210" s="22" t="s">
        <v>925</v>
      </c>
    </row>
    <row r="211" spans="2:65" s="11" customFormat="1">
      <c r="B211" s="208"/>
      <c r="C211" s="209"/>
      <c r="D211" s="205" t="s">
        <v>187</v>
      </c>
      <c r="E211" s="230" t="s">
        <v>37</v>
      </c>
      <c r="F211" s="231" t="s">
        <v>926</v>
      </c>
      <c r="G211" s="209"/>
      <c r="H211" s="232">
        <v>19.766999999999999</v>
      </c>
      <c r="I211" s="214"/>
      <c r="J211" s="209"/>
      <c r="K211" s="209"/>
      <c r="L211" s="215"/>
      <c r="M211" s="216"/>
      <c r="N211" s="217"/>
      <c r="O211" s="217"/>
      <c r="P211" s="217"/>
      <c r="Q211" s="217"/>
      <c r="R211" s="217"/>
      <c r="S211" s="217"/>
      <c r="T211" s="218"/>
      <c r="AT211" s="219" t="s">
        <v>187</v>
      </c>
      <c r="AU211" s="219" t="s">
        <v>91</v>
      </c>
      <c r="AV211" s="11" t="s">
        <v>91</v>
      </c>
      <c r="AW211" s="11" t="s">
        <v>44</v>
      </c>
      <c r="AX211" s="11" t="s">
        <v>81</v>
      </c>
      <c r="AY211" s="219" t="s">
        <v>176</v>
      </c>
    </row>
    <row r="212" spans="2:65" s="11" customFormat="1">
      <c r="B212" s="208"/>
      <c r="C212" s="209"/>
      <c r="D212" s="205" t="s">
        <v>187</v>
      </c>
      <c r="E212" s="230" t="s">
        <v>37</v>
      </c>
      <c r="F212" s="231" t="s">
        <v>927</v>
      </c>
      <c r="G212" s="209"/>
      <c r="H212" s="232">
        <v>22.542000000000002</v>
      </c>
      <c r="I212" s="214"/>
      <c r="J212" s="209"/>
      <c r="K212" s="209"/>
      <c r="L212" s="215"/>
      <c r="M212" s="216"/>
      <c r="N212" s="217"/>
      <c r="O212" s="217"/>
      <c r="P212" s="217"/>
      <c r="Q212" s="217"/>
      <c r="R212" s="217"/>
      <c r="S212" s="217"/>
      <c r="T212" s="218"/>
      <c r="AT212" s="219" t="s">
        <v>187</v>
      </c>
      <c r="AU212" s="219" t="s">
        <v>91</v>
      </c>
      <c r="AV212" s="11" t="s">
        <v>91</v>
      </c>
      <c r="AW212" s="11" t="s">
        <v>44</v>
      </c>
      <c r="AX212" s="11" t="s">
        <v>81</v>
      </c>
      <c r="AY212" s="219" t="s">
        <v>176</v>
      </c>
    </row>
    <row r="213" spans="2:65" s="11" customFormat="1">
      <c r="B213" s="208"/>
      <c r="C213" s="209"/>
      <c r="D213" s="205" t="s">
        <v>187</v>
      </c>
      <c r="E213" s="230" t="s">
        <v>37</v>
      </c>
      <c r="F213" s="231" t="s">
        <v>928</v>
      </c>
      <c r="G213" s="209"/>
      <c r="H213" s="232">
        <v>25.596</v>
      </c>
      <c r="I213" s="214"/>
      <c r="J213" s="209"/>
      <c r="K213" s="209"/>
      <c r="L213" s="215"/>
      <c r="M213" s="216"/>
      <c r="N213" s="217"/>
      <c r="O213" s="217"/>
      <c r="P213" s="217"/>
      <c r="Q213" s="217"/>
      <c r="R213" s="217"/>
      <c r="S213" s="217"/>
      <c r="T213" s="218"/>
      <c r="AT213" s="219" t="s">
        <v>187</v>
      </c>
      <c r="AU213" s="219" t="s">
        <v>91</v>
      </c>
      <c r="AV213" s="11" t="s">
        <v>91</v>
      </c>
      <c r="AW213" s="11" t="s">
        <v>44</v>
      </c>
      <c r="AX213" s="11" t="s">
        <v>81</v>
      </c>
      <c r="AY213" s="219" t="s">
        <v>176</v>
      </c>
    </row>
    <row r="214" spans="2:65" s="11" customFormat="1">
      <c r="B214" s="208"/>
      <c r="C214" s="209"/>
      <c r="D214" s="205" t="s">
        <v>187</v>
      </c>
      <c r="E214" s="230" t="s">
        <v>37</v>
      </c>
      <c r="F214" s="231" t="s">
        <v>929</v>
      </c>
      <c r="G214" s="209"/>
      <c r="H214" s="232">
        <v>44.994999999999997</v>
      </c>
      <c r="I214" s="214"/>
      <c r="J214" s="209"/>
      <c r="K214" s="209"/>
      <c r="L214" s="215"/>
      <c r="M214" s="216"/>
      <c r="N214" s="217"/>
      <c r="O214" s="217"/>
      <c r="P214" s="217"/>
      <c r="Q214" s="217"/>
      <c r="R214" s="217"/>
      <c r="S214" s="217"/>
      <c r="T214" s="218"/>
      <c r="AT214" s="219" t="s">
        <v>187</v>
      </c>
      <c r="AU214" s="219" t="s">
        <v>91</v>
      </c>
      <c r="AV214" s="11" t="s">
        <v>91</v>
      </c>
      <c r="AW214" s="11" t="s">
        <v>44</v>
      </c>
      <c r="AX214" s="11" t="s">
        <v>81</v>
      </c>
      <c r="AY214" s="219" t="s">
        <v>176</v>
      </c>
    </row>
    <row r="215" spans="2:65" s="11" customFormat="1" ht="27">
      <c r="B215" s="208"/>
      <c r="C215" s="209"/>
      <c r="D215" s="205" t="s">
        <v>187</v>
      </c>
      <c r="E215" s="230" t="s">
        <v>37</v>
      </c>
      <c r="F215" s="231" t="s">
        <v>930</v>
      </c>
      <c r="G215" s="209"/>
      <c r="H215" s="232">
        <v>51.954000000000001</v>
      </c>
      <c r="I215" s="214"/>
      <c r="J215" s="209"/>
      <c r="K215" s="209"/>
      <c r="L215" s="215"/>
      <c r="M215" s="216"/>
      <c r="N215" s="217"/>
      <c r="O215" s="217"/>
      <c r="P215" s="217"/>
      <c r="Q215" s="217"/>
      <c r="R215" s="217"/>
      <c r="S215" s="217"/>
      <c r="T215" s="218"/>
      <c r="AT215" s="219" t="s">
        <v>187</v>
      </c>
      <c r="AU215" s="219" t="s">
        <v>91</v>
      </c>
      <c r="AV215" s="11" t="s">
        <v>91</v>
      </c>
      <c r="AW215" s="11" t="s">
        <v>44</v>
      </c>
      <c r="AX215" s="11" t="s">
        <v>81</v>
      </c>
      <c r="AY215" s="219" t="s">
        <v>176</v>
      </c>
    </row>
    <row r="216" spans="2:65" s="11" customFormat="1">
      <c r="B216" s="208"/>
      <c r="C216" s="209"/>
      <c r="D216" s="205" t="s">
        <v>187</v>
      </c>
      <c r="E216" s="230" t="s">
        <v>37</v>
      </c>
      <c r="F216" s="231" t="s">
        <v>931</v>
      </c>
      <c r="G216" s="209"/>
      <c r="H216" s="232">
        <v>39.776000000000003</v>
      </c>
      <c r="I216" s="214"/>
      <c r="J216" s="209"/>
      <c r="K216" s="209"/>
      <c r="L216" s="215"/>
      <c r="M216" s="216"/>
      <c r="N216" s="217"/>
      <c r="O216" s="217"/>
      <c r="P216" s="217"/>
      <c r="Q216" s="217"/>
      <c r="R216" s="217"/>
      <c r="S216" s="217"/>
      <c r="T216" s="218"/>
      <c r="AT216" s="219" t="s">
        <v>187</v>
      </c>
      <c r="AU216" s="219" t="s">
        <v>91</v>
      </c>
      <c r="AV216" s="11" t="s">
        <v>91</v>
      </c>
      <c r="AW216" s="11" t="s">
        <v>44</v>
      </c>
      <c r="AX216" s="11" t="s">
        <v>81</v>
      </c>
      <c r="AY216" s="219" t="s">
        <v>176</v>
      </c>
    </row>
    <row r="217" spans="2:65" s="11" customFormat="1">
      <c r="B217" s="208"/>
      <c r="C217" s="209"/>
      <c r="D217" s="205" t="s">
        <v>187</v>
      </c>
      <c r="E217" s="230" t="s">
        <v>37</v>
      </c>
      <c r="F217" s="231" t="s">
        <v>932</v>
      </c>
      <c r="G217" s="209"/>
      <c r="H217" s="232">
        <v>41.984000000000002</v>
      </c>
      <c r="I217" s="214"/>
      <c r="J217" s="209"/>
      <c r="K217" s="209"/>
      <c r="L217" s="215"/>
      <c r="M217" s="216"/>
      <c r="N217" s="217"/>
      <c r="O217" s="217"/>
      <c r="P217" s="217"/>
      <c r="Q217" s="217"/>
      <c r="R217" s="217"/>
      <c r="S217" s="217"/>
      <c r="T217" s="218"/>
      <c r="AT217" s="219" t="s">
        <v>187</v>
      </c>
      <c r="AU217" s="219" t="s">
        <v>91</v>
      </c>
      <c r="AV217" s="11" t="s">
        <v>91</v>
      </c>
      <c r="AW217" s="11" t="s">
        <v>44</v>
      </c>
      <c r="AX217" s="11" t="s">
        <v>81</v>
      </c>
      <c r="AY217" s="219" t="s">
        <v>176</v>
      </c>
    </row>
    <row r="218" spans="2:65" s="11" customFormat="1">
      <c r="B218" s="208"/>
      <c r="C218" s="209"/>
      <c r="D218" s="205" t="s">
        <v>187</v>
      </c>
      <c r="E218" s="230" t="s">
        <v>37</v>
      </c>
      <c r="F218" s="231" t="s">
        <v>933</v>
      </c>
      <c r="G218" s="209"/>
      <c r="H218" s="232">
        <v>50.395000000000003</v>
      </c>
      <c r="I218" s="214"/>
      <c r="J218" s="209"/>
      <c r="K218" s="209"/>
      <c r="L218" s="215"/>
      <c r="M218" s="216"/>
      <c r="N218" s="217"/>
      <c r="O218" s="217"/>
      <c r="P218" s="217"/>
      <c r="Q218" s="217"/>
      <c r="R218" s="217"/>
      <c r="S218" s="217"/>
      <c r="T218" s="218"/>
      <c r="AT218" s="219" t="s">
        <v>187</v>
      </c>
      <c r="AU218" s="219" t="s">
        <v>91</v>
      </c>
      <c r="AV218" s="11" t="s">
        <v>91</v>
      </c>
      <c r="AW218" s="11" t="s">
        <v>44</v>
      </c>
      <c r="AX218" s="11" t="s">
        <v>81</v>
      </c>
      <c r="AY218" s="219" t="s">
        <v>176</v>
      </c>
    </row>
    <row r="219" spans="2:65" s="11" customFormat="1">
      <c r="B219" s="208"/>
      <c r="C219" s="209"/>
      <c r="D219" s="210" t="s">
        <v>187</v>
      </c>
      <c r="E219" s="211" t="s">
        <v>37</v>
      </c>
      <c r="F219" s="212" t="s">
        <v>934</v>
      </c>
      <c r="G219" s="209"/>
      <c r="H219" s="213">
        <v>42.04</v>
      </c>
      <c r="I219" s="214"/>
      <c r="J219" s="209"/>
      <c r="K219" s="209"/>
      <c r="L219" s="215"/>
      <c r="M219" s="216"/>
      <c r="N219" s="217"/>
      <c r="O219" s="217"/>
      <c r="P219" s="217"/>
      <c r="Q219" s="217"/>
      <c r="R219" s="217"/>
      <c r="S219" s="217"/>
      <c r="T219" s="218"/>
      <c r="AT219" s="219" t="s">
        <v>187</v>
      </c>
      <c r="AU219" s="219" t="s">
        <v>91</v>
      </c>
      <c r="AV219" s="11" t="s">
        <v>91</v>
      </c>
      <c r="AW219" s="11" t="s">
        <v>44</v>
      </c>
      <c r="AX219" s="11" t="s">
        <v>81</v>
      </c>
      <c r="AY219" s="219" t="s">
        <v>176</v>
      </c>
    </row>
    <row r="220" spans="2:65" s="1" customFormat="1" ht="31.5" customHeight="1">
      <c r="B220" s="40"/>
      <c r="C220" s="193" t="s">
        <v>378</v>
      </c>
      <c r="D220" s="193" t="s">
        <v>178</v>
      </c>
      <c r="E220" s="194" t="s">
        <v>935</v>
      </c>
      <c r="F220" s="195" t="s">
        <v>936</v>
      </c>
      <c r="G220" s="196" t="s">
        <v>223</v>
      </c>
      <c r="H220" s="197">
        <v>12.324</v>
      </c>
      <c r="I220" s="198"/>
      <c r="J220" s="199">
        <f>ROUND(I220*H220,2)</f>
        <v>0</v>
      </c>
      <c r="K220" s="195" t="s">
        <v>182</v>
      </c>
      <c r="L220" s="60"/>
      <c r="M220" s="200" t="s">
        <v>37</v>
      </c>
      <c r="N220" s="201" t="s">
        <v>52</v>
      </c>
      <c r="O220" s="41"/>
      <c r="P220" s="202">
        <f>O220*H220</f>
        <v>0</v>
      </c>
      <c r="Q220" s="202">
        <v>0.10421999999999999</v>
      </c>
      <c r="R220" s="202">
        <f>Q220*H220</f>
        <v>1.2844072799999999</v>
      </c>
      <c r="S220" s="202">
        <v>0</v>
      </c>
      <c r="T220" s="203">
        <f>S220*H220</f>
        <v>0</v>
      </c>
      <c r="AR220" s="22" t="s">
        <v>183</v>
      </c>
      <c r="AT220" s="22" t="s">
        <v>178</v>
      </c>
      <c r="AU220" s="22" t="s">
        <v>91</v>
      </c>
      <c r="AY220" s="22" t="s">
        <v>176</v>
      </c>
      <c r="BE220" s="204">
        <f>IF(N220="základní",J220,0)</f>
        <v>0</v>
      </c>
      <c r="BF220" s="204">
        <f>IF(N220="snížená",J220,0)</f>
        <v>0</v>
      </c>
      <c r="BG220" s="204">
        <f>IF(N220="zákl. přenesená",J220,0)</f>
        <v>0</v>
      </c>
      <c r="BH220" s="204">
        <f>IF(N220="sníž. přenesená",J220,0)</f>
        <v>0</v>
      </c>
      <c r="BI220" s="204">
        <f>IF(N220="nulová",J220,0)</f>
        <v>0</v>
      </c>
      <c r="BJ220" s="22" t="s">
        <v>89</v>
      </c>
      <c r="BK220" s="204">
        <f>ROUND(I220*H220,2)</f>
        <v>0</v>
      </c>
      <c r="BL220" s="22" t="s">
        <v>183</v>
      </c>
      <c r="BM220" s="22" t="s">
        <v>937</v>
      </c>
    </row>
    <row r="221" spans="2:65" s="11" customFormat="1">
      <c r="B221" s="208"/>
      <c r="C221" s="209"/>
      <c r="D221" s="205" t="s">
        <v>187</v>
      </c>
      <c r="E221" s="230" t="s">
        <v>37</v>
      </c>
      <c r="F221" s="231" t="s">
        <v>938</v>
      </c>
      <c r="G221" s="209"/>
      <c r="H221" s="232">
        <v>6.48</v>
      </c>
      <c r="I221" s="214"/>
      <c r="J221" s="209"/>
      <c r="K221" s="209"/>
      <c r="L221" s="215"/>
      <c r="M221" s="216"/>
      <c r="N221" s="217"/>
      <c r="O221" s="217"/>
      <c r="P221" s="217"/>
      <c r="Q221" s="217"/>
      <c r="R221" s="217"/>
      <c r="S221" s="217"/>
      <c r="T221" s="218"/>
      <c r="AT221" s="219" t="s">
        <v>187</v>
      </c>
      <c r="AU221" s="219" t="s">
        <v>91</v>
      </c>
      <c r="AV221" s="11" t="s">
        <v>91</v>
      </c>
      <c r="AW221" s="11" t="s">
        <v>44</v>
      </c>
      <c r="AX221" s="11" t="s">
        <v>81</v>
      </c>
      <c r="AY221" s="219" t="s">
        <v>176</v>
      </c>
    </row>
    <row r="222" spans="2:65" s="11" customFormat="1">
      <c r="B222" s="208"/>
      <c r="C222" s="209"/>
      <c r="D222" s="205" t="s">
        <v>187</v>
      </c>
      <c r="E222" s="230" t="s">
        <v>37</v>
      </c>
      <c r="F222" s="231" t="s">
        <v>939</v>
      </c>
      <c r="G222" s="209"/>
      <c r="H222" s="232">
        <v>3.8639999999999999</v>
      </c>
      <c r="I222" s="214"/>
      <c r="J222" s="209"/>
      <c r="K222" s="209"/>
      <c r="L222" s="215"/>
      <c r="M222" s="216"/>
      <c r="N222" s="217"/>
      <c r="O222" s="217"/>
      <c r="P222" s="217"/>
      <c r="Q222" s="217"/>
      <c r="R222" s="217"/>
      <c r="S222" s="217"/>
      <c r="T222" s="218"/>
      <c r="AT222" s="219" t="s">
        <v>187</v>
      </c>
      <c r="AU222" s="219" t="s">
        <v>91</v>
      </c>
      <c r="AV222" s="11" t="s">
        <v>91</v>
      </c>
      <c r="AW222" s="11" t="s">
        <v>44</v>
      </c>
      <c r="AX222" s="11" t="s">
        <v>81</v>
      </c>
      <c r="AY222" s="219" t="s">
        <v>176</v>
      </c>
    </row>
    <row r="223" spans="2:65" s="11" customFormat="1">
      <c r="B223" s="208"/>
      <c r="C223" s="209"/>
      <c r="D223" s="210" t="s">
        <v>187</v>
      </c>
      <c r="E223" s="211" t="s">
        <v>37</v>
      </c>
      <c r="F223" s="212" t="s">
        <v>940</v>
      </c>
      <c r="G223" s="209"/>
      <c r="H223" s="213">
        <v>1.98</v>
      </c>
      <c r="I223" s="214"/>
      <c r="J223" s="209"/>
      <c r="K223" s="209"/>
      <c r="L223" s="215"/>
      <c r="M223" s="216"/>
      <c r="N223" s="217"/>
      <c r="O223" s="217"/>
      <c r="P223" s="217"/>
      <c r="Q223" s="217"/>
      <c r="R223" s="217"/>
      <c r="S223" s="217"/>
      <c r="T223" s="218"/>
      <c r="AT223" s="219" t="s">
        <v>187</v>
      </c>
      <c r="AU223" s="219" t="s">
        <v>91</v>
      </c>
      <c r="AV223" s="11" t="s">
        <v>91</v>
      </c>
      <c r="AW223" s="11" t="s">
        <v>44</v>
      </c>
      <c r="AX223" s="11" t="s">
        <v>81</v>
      </c>
      <c r="AY223" s="219" t="s">
        <v>176</v>
      </c>
    </row>
    <row r="224" spans="2:65" s="1" customFormat="1" ht="31.5" customHeight="1">
      <c r="B224" s="40"/>
      <c r="C224" s="193" t="s">
        <v>384</v>
      </c>
      <c r="D224" s="193" t="s">
        <v>178</v>
      </c>
      <c r="E224" s="194" t="s">
        <v>941</v>
      </c>
      <c r="F224" s="195" t="s">
        <v>942</v>
      </c>
      <c r="G224" s="196" t="s">
        <v>223</v>
      </c>
      <c r="H224" s="197">
        <v>10.343999999999999</v>
      </c>
      <c r="I224" s="198"/>
      <c r="J224" s="199">
        <f>ROUND(I224*H224,2)</f>
        <v>0</v>
      </c>
      <c r="K224" s="195" t="s">
        <v>182</v>
      </c>
      <c r="L224" s="60"/>
      <c r="M224" s="200" t="s">
        <v>37</v>
      </c>
      <c r="N224" s="201" t="s">
        <v>52</v>
      </c>
      <c r="O224" s="41"/>
      <c r="P224" s="202">
        <f>O224*H224</f>
        <v>0</v>
      </c>
      <c r="Q224" s="202">
        <v>0</v>
      </c>
      <c r="R224" s="202">
        <f>Q224*H224</f>
        <v>0</v>
      </c>
      <c r="S224" s="202">
        <v>0</v>
      </c>
      <c r="T224" s="203">
        <f>S224*H224</f>
        <v>0</v>
      </c>
      <c r="AR224" s="22" t="s">
        <v>183</v>
      </c>
      <c r="AT224" s="22" t="s">
        <v>178</v>
      </c>
      <c r="AU224" s="22" t="s">
        <v>91</v>
      </c>
      <c r="AY224" s="22" t="s">
        <v>176</v>
      </c>
      <c r="BE224" s="204">
        <f>IF(N224="základní",J224,0)</f>
        <v>0</v>
      </c>
      <c r="BF224" s="204">
        <f>IF(N224="snížená",J224,0)</f>
        <v>0</v>
      </c>
      <c r="BG224" s="204">
        <f>IF(N224="zákl. přenesená",J224,0)</f>
        <v>0</v>
      </c>
      <c r="BH224" s="204">
        <f>IF(N224="sníž. přenesená",J224,0)</f>
        <v>0</v>
      </c>
      <c r="BI224" s="204">
        <f>IF(N224="nulová",J224,0)</f>
        <v>0</v>
      </c>
      <c r="BJ224" s="22" t="s">
        <v>89</v>
      </c>
      <c r="BK224" s="204">
        <f>ROUND(I224*H224,2)</f>
        <v>0</v>
      </c>
      <c r="BL224" s="22" t="s">
        <v>183</v>
      </c>
      <c r="BM224" s="22" t="s">
        <v>943</v>
      </c>
    </row>
    <row r="225" spans="2:65" s="1" customFormat="1" ht="94.5">
      <c r="B225" s="40"/>
      <c r="C225" s="62"/>
      <c r="D225" s="205" t="s">
        <v>185</v>
      </c>
      <c r="E225" s="62"/>
      <c r="F225" s="206" t="s">
        <v>944</v>
      </c>
      <c r="G225" s="62"/>
      <c r="H225" s="62"/>
      <c r="I225" s="163"/>
      <c r="J225" s="62"/>
      <c r="K225" s="62"/>
      <c r="L225" s="60"/>
      <c r="M225" s="207"/>
      <c r="N225" s="41"/>
      <c r="O225" s="41"/>
      <c r="P225" s="41"/>
      <c r="Q225" s="41"/>
      <c r="R225" s="41"/>
      <c r="S225" s="41"/>
      <c r="T225" s="77"/>
      <c r="AT225" s="22" t="s">
        <v>185</v>
      </c>
      <c r="AU225" s="22" t="s">
        <v>91</v>
      </c>
    </row>
    <row r="226" spans="2:65" s="11" customFormat="1">
      <c r="B226" s="208"/>
      <c r="C226" s="209"/>
      <c r="D226" s="205" t="s">
        <v>187</v>
      </c>
      <c r="E226" s="230" t="s">
        <v>37</v>
      </c>
      <c r="F226" s="231" t="s">
        <v>938</v>
      </c>
      <c r="G226" s="209"/>
      <c r="H226" s="232">
        <v>6.48</v>
      </c>
      <c r="I226" s="214"/>
      <c r="J226" s="209"/>
      <c r="K226" s="209"/>
      <c r="L226" s="215"/>
      <c r="M226" s="216"/>
      <c r="N226" s="217"/>
      <c r="O226" s="217"/>
      <c r="P226" s="217"/>
      <c r="Q226" s="217"/>
      <c r="R226" s="217"/>
      <c r="S226" s="217"/>
      <c r="T226" s="218"/>
      <c r="AT226" s="219" t="s">
        <v>187</v>
      </c>
      <c r="AU226" s="219" t="s">
        <v>91</v>
      </c>
      <c r="AV226" s="11" t="s">
        <v>91</v>
      </c>
      <c r="AW226" s="11" t="s">
        <v>44</v>
      </c>
      <c r="AX226" s="11" t="s">
        <v>81</v>
      </c>
      <c r="AY226" s="219" t="s">
        <v>176</v>
      </c>
    </row>
    <row r="227" spans="2:65" s="11" customFormat="1">
      <c r="B227" s="208"/>
      <c r="C227" s="209"/>
      <c r="D227" s="210" t="s">
        <v>187</v>
      </c>
      <c r="E227" s="211" t="s">
        <v>37</v>
      </c>
      <c r="F227" s="212" t="s">
        <v>939</v>
      </c>
      <c r="G227" s="209"/>
      <c r="H227" s="213">
        <v>3.8639999999999999</v>
      </c>
      <c r="I227" s="214"/>
      <c r="J227" s="209"/>
      <c r="K227" s="209"/>
      <c r="L227" s="215"/>
      <c r="M227" s="216"/>
      <c r="N227" s="217"/>
      <c r="O227" s="217"/>
      <c r="P227" s="217"/>
      <c r="Q227" s="217"/>
      <c r="R227" s="217"/>
      <c r="S227" s="217"/>
      <c r="T227" s="218"/>
      <c r="AT227" s="219" t="s">
        <v>187</v>
      </c>
      <c r="AU227" s="219" t="s">
        <v>91</v>
      </c>
      <c r="AV227" s="11" t="s">
        <v>91</v>
      </c>
      <c r="AW227" s="11" t="s">
        <v>44</v>
      </c>
      <c r="AX227" s="11" t="s">
        <v>81</v>
      </c>
      <c r="AY227" s="219" t="s">
        <v>176</v>
      </c>
    </row>
    <row r="228" spans="2:65" s="1" customFormat="1" ht="22.5" customHeight="1">
      <c r="B228" s="40"/>
      <c r="C228" s="193" t="s">
        <v>390</v>
      </c>
      <c r="D228" s="193" t="s">
        <v>178</v>
      </c>
      <c r="E228" s="194" t="s">
        <v>945</v>
      </c>
      <c r="F228" s="195" t="s">
        <v>946</v>
      </c>
      <c r="G228" s="196" t="s">
        <v>295</v>
      </c>
      <c r="H228" s="197">
        <v>6.5750000000000002</v>
      </c>
      <c r="I228" s="198"/>
      <c r="J228" s="199">
        <f>ROUND(I228*H228,2)</f>
        <v>0</v>
      </c>
      <c r="K228" s="195" t="s">
        <v>182</v>
      </c>
      <c r="L228" s="60"/>
      <c r="M228" s="200" t="s">
        <v>37</v>
      </c>
      <c r="N228" s="201" t="s">
        <v>52</v>
      </c>
      <c r="O228" s="41"/>
      <c r="P228" s="202">
        <f>O228*H228</f>
        <v>0</v>
      </c>
      <c r="Q228" s="202">
        <v>8.0000000000000007E-5</v>
      </c>
      <c r="R228" s="202">
        <f>Q228*H228</f>
        <v>5.260000000000001E-4</v>
      </c>
      <c r="S228" s="202">
        <v>0</v>
      </c>
      <c r="T228" s="203">
        <f>S228*H228</f>
        <v>0</v>
      </c>
      <c r="AR228" s="22" t="s">
        <v>183</v>
      </c>
      <c r="AT228" s="22" t="s">
        <v>178</v>
      </c>
      <c r="AU228" s="22" t="s">
        <v>91</v>
      </c>
      <c r="AY228" s="22" t="s">
        <v>176</v>
      </c>
      <c r="BE228" s="204">
        <f>IF(N228="základní",J228,0)</f>
        <v>0</v>
      </c>
      <c r="BF228" s="204">
        <f>IF(N228="snížená",J228,0)</f>
        <v>0</v>
      </c>
      <c r="BG228" s="204">
        <f>IF(N228="zákl. přenesená",J228,0)</f>
        <v>0</v>
      </c>
      <c r="BH228" s="204">
        <f>IF(N228="sníž. přenesená",J228,0)</f>
        <v>0</v>
      </c>
      <c r="BI228" s="204">
        <f>IF(N228="nulová",J228,0)</f>
        <v>0</v>
      </c>
      <c r="BJ228" s="22" t="s">
        <v>89</v>
      </c>
      <c r="BK228" s="204">
        <f>ROUND(I228*H228,2)</f>
        <v>0</v>
      </c>
      <c r="BL228" s="22" t="s">
        <v>183</v>
      </c>
      <c r="BM228" s="22" t="s">
        <v>947</v>
      </c>
    </row>
    <row r="229" spans="2:65" s="1" customFormat="1" ht="54">
      <c r="B229" s="40"/>
      <c r="C229" s="62"/>
      <c r="D229" s="205" t="s">
        <v>185</v>
      </c>
      <c r="E229" s="62"/>
      <c r="F229" s="206" t="s">
        <v>948</v>
      </c>
      <c r="G229" s="62"/>
      <c r="H229" s="62"/>
      <c r="I229" s="163"/>
      <c r="J229" s="62"/>
      <c r="K229" s="62"/>
      <c r="L229" s="60"/>
      <c r="M229" s="207"/>
      <c r="N229" s="41"/>
      <c r="O229" s="41"/>
      <c r="P229" s="41"/>
      <c r="Q229" s="41"/>
      <c r="R229" s="41"/>
      <c r="S229" s="41"/>
      <c r="T229" s="77"/>
      <c r="AT229" s="22" t="s">
        <v>185</v>
      </c>
      <c r="AU229" s="22" t="s">
        <v>91</v>
      </c>
    </row>
    <row r="230" spans="2:65" s="11" customFormat="1">
      <c r="B230" s="208"/>
      <c r="C230" s="209"/>
      <c r="D230" s="205" t="s">
        <v>187</v>
      </c>
      <c r="E230" s="230" t="s">
        <v>37</v>
      </c>
      <c r="F230" s="231" t="s">
        <v>949</v>
      </c>
      <c r="G230" s="209"/>
      <c r="H230" s="232">
        <v>1.9</v>
      </c>
      <c r="I230" s="214"/>
      <c r="J230" s="209"/>
      <c r="K230" s="209"/>
      <c r="L230" s="215"/>
      <c r="M230" s="216"/>
      <c r="N230" s="217"/>
      <c r="O230" s="217"/>
      <c r="P230" s="217"/>
      <c r="Q230" s="217"/>
      <c r="R230" s="217"/>
      <c r="S230" s="217"/>
      <c r="T230" s="218"/>
      <c r="AT230" s="219" t="s">
        <v>187</v>
      </c>
      <c r="AU230" s="219" t="s">
        <v>91</v>
      </c>
      <c r="AV230" s="11" t="s">
        <v>91</v>
      </c>
      <c r="AW230" s="11" t="s">
        <v>44</v>
      </c>
      <c r="AX230" s="11" t="s">
        <v>81</v>
      </c>
      <c r="AY230" s="219" t="s">
        <v>176</v>
      </c>
    </row>
    <row r="231" spans="2:65" s="11" customFormat="1">
      <c r="B231" s="208"/>
      <c r="C231" s="209"/>
      <c r="D231" s="205" t="s">
        <v>187</v>
      </c>
      <c r="E231" s="230" t="s">
        <v>37</v>
      </c>
      <c r="F231" s="231" t="s">
        <v>950</v>
      </c>
      <c r="G231" s="209"/>
      <c r="H231" s="232">
        <v>1.085</v>
      </c>
      <c r="I231" s="214"/>
      <c r="J231" s="209"/>
      <c r="K231" s="209"/>
      <c r="L231" s="215"/>
      <c r="M231" s="216"/>
      <c r="N231" s="217"/>
      <c r="O231" s="217"/>
      <c r="P231" s="217"/>
      <c r="Q231" s="217"/>
      <c r="R231" s="217"/>
      <c r="S231" s="217"/>
      <c r="T231" s="218"/>
      <c r="AT231" s="219" t="s">
        <v>187</v>
      </c>
      <c r="AU231" s="219" t="s">
        <v>91</v>
      </c>
      <c r="AV231" s="11" t="s">
        <v>91</v>
      </c>
      <c r="AW231" s="11" t="s">
        <v>44</v>
      </c>
      <c r="AX231" s="11" t="s">
        <v>81</v>
      </c>
      <c r="AY231" s="219" t="s">
        <v>176</v>
      </c>
    </row>
    <row r="232" spans="2:65" s="11" customFormat="1">
      <c r="B232" s="208"/>
      <c r="C232" s="209"/>
      <c r="D232" s="210" t="s">
        <v>187</v>
      </c>
      <c r="E232" s="211" t="s">
        <v>37</v>
      </c>
      <c r="F232" s="212" t="s">
        <v>951</v>
      </c>
      <c r="G232" s="209"/>
      <c r="H232" s="213">
        <v>3.59</v>
      </c>
      <c r="I232" s="214"/>
      <c r="J232" s="209"/>
      <c r="K232" s="209"/>
      <c r="L232" s="215"/>
      <c r="M232" s="216"/>
      <c r="N232" s="217"/>
      <c r="O232" s="217"/>
      <c r="P232" s="217"/>
      <c r="Q232" s="217"/>
      <c r="R232" s="217"/>
      <c r="S232" s="217"/>
      <c r="T232" s="218"/>
      <c r="AT232" s="219" t="s">
        <v>187</v>
      </c>
      <c r="AU232" s="219" t="s">
        <v>91</v>
      </c>
      <c r="AV232" s="11" t="s">
        <v>91</v>
      </c>
      <c r="AW232" s="11" t="s">
        <v>44</v>
      </c>
      <c r="AX232" s="11" t="s">
        <v>81</v>
      </c>
      <c r="AY232" s="219" t="s">
        <v>176</v>
      </c>
    </row>
    <row r="233" spans="2:65" s="1" customFormat="1" ht="22.5" customHeight="1">
      <c r="B233" s="40"/>
      <c r="C233" s="193" t="s">
        <v>395</v>
      </c>
      <c r="D233" s="193" t="s">
        <v>178</v>
      </c>
      <c r="E233" s="194" t="s">
        <v>952</v>
      </c>
      <c r="F233" s="195" t="s">
        <v>953</v>
      </c>
      <c r="G233" s="196" t="s">
        <v>295</v>
      </c>
      <c r="H233" s="197">
        <v>118.068</v>
      </c>
      <c r="I233" s="198"/>
      <c r="J233" s="199">
        <f>ROUND(I233*H233,2)</f>
        <v>0</v>
      </c>
      <c r="K233" s="195" t="s">
        <v>182</v>
      </c>
      <c r="L233" s="60"/>
      <c r="M233" s="200" t="s">
        <v>37</v>
      </c>
      <c r="N233" s="201" t="s">
        <v>52</v>
      </c>
      <c r="O233" s="41"/>
      <c r="P233" s="202">
        <f>O233*H233</f>
        <v>0</v>
      </c>
      <c r="Q233" s="202">
        <v>1.2E-4</v>
      </c>
      <c r="R233" s="202">
        <f>Q233*H233</f>
        <v>1.4168160000000001E-2</v>
      </c>
      <c r="S233" s="202">
        <v>0</v>
      </c>
      <c r="T233" s="203">
        <f>S233*H233</f>
        <v>0</v>
      </c>
      <c r="AR233" s="22" t="s">
        <v>183</v>
      </c>
      <c r="AT233" s="22" t="s">
        <v>178</v>
      </c>
      <c r="AU233" s="22" t="s">
        <v>91</v>
      </c>
      <c r="AY233" s="22" t="s">
        <v>176</v>
      </c>
      <c r="BE233" s="204">
        <f>IF(N233="základní",J233,0)</f>
        <v>0</v>
      </c>
      <c r="BF233" s="204">
        <f>IF(N233="snížená",J233,0)</f>
        <v>0</v>
      </c>
      <c r="BG233" s="204">
        <f>IF(N233="zákl. přenesená",J233,0)</f>
        <v>0</v>
      </c>
      <c r="BH233" s="204">
        <f>IF(N233="sníž. přenesená",J233,0)</f>
        <v>0</v>
      </c>
      <c r="BI233" s="204">
        <f>IF(N233="nulová",J233,0)</f>
        <v>0</v>
      </c>
      <c r="BJ233" s="22" t="s">
        <v>89</v>
      </c>
      <c r="BK233" s="204">
        <f>ROUND(I233*H233,2)</f>
        <v>0</v>
      </c>
      <c r="BL233" s="22" t="s">
        <v>183</v>
      </c>
      <c r="BM233" s="22" t="s">
        <v>954</v>
      </c>
    </row>
    <row r="234" spans="2:65" s="1" customFormat="1" ht="54">
      <c r="B234" s="40"/>
      <c r="C234" s="62"/>
      <c r="D234" s="205" t="s">
        <v>185</v>
      </c>
      <c r="E234" s="62"/>
      <c r="F234" s="206" t="s">
        <v>948</v>
      </c>
      <c r="G234" s="62"/>
      <c r="H234" s="62"/>
      <c r="I234" s="163"/>
      <c r="J234" s="62"/>
      <c r="K234" s="62"/>
      <c r="L234" s="60"/>
      <c r="M234" s="207"/>
      <c r="N234" s="41"/>
      <c r="O234" s="41"/>
      <c r="P234" s="41"/>
      <c r="Q234" s="41"/>
      <c r="R234" s="41"/>
      <c r="S234" s="41"/>
      <c r="T234" s="77"/>
      <c r="AT234" s="22" t="s">
        <v>185</v>
      </c>
      <c r="AU234" s="22" t="s">
        <v>91</v>
      </c>
    </row>
    <row r="235" spans="2:65" s="11" customFormat="1">
      <c r="B235" s="208"/>
      <c r="C235" s="209"/>
      <c r="D235" s="205" t="s">
        <v>187</v>
      </c>
      <c r="E235" s="230" t="s">
        <v>37</v>
      </c>
      <c r="F235" s="231" t="s">
        <v>955</v>
      </c>
      <c r="G235" s="209"/>
      <c r="H235" s="232">
        <v>6.4180000000000001</v>
      </c>
      <c r="I235" s="214"/>
      <c r="J235" s="209"/>
      <c r="K235" s="209"/>
      <c r="L235" s="215"/>
      <c r="M235" s="216"/>
      <c r="N235" s="217"/>
      <c r="O235" s="217"/>
      <c r="P235" s="217"/>
      <c r="Q235" s="217"/>
      <c r="R235" s="217"/>
      <c r="S235" s="217"/>
      <c r="T235" s="218"/>
      <c r="AT235" s="219" t="s">
        <v>187</v>
      </c>
      <c r="AU235" s="219" t="s">
        <v>91</v>
      </c>
      <c r="AV235" s="11" t="s">
        <v>91</v>
      </c>
      <c r="AW235" s="11" t="s">
        <v>44</v>
      </c>
      <c r="AX235" s="11" t="s">
        <v>81</v>
      </c>
      <c r="AY235" s="219" t="s">
        <v>176</v>
      </c>
    </row>
    <row r="236" spans="2:65" s="11" customFormat="1">
      <c r="B236" s="208"/>
      <c r="C236" s="209"/>
      <c r="D236" s="205" t="s">
        <v>187</v>
      </c>
      <c r="E236" s="230" t="s">
        <v>37</v>
      </c>
      <c r="F236" s="231" t="s">
        <v>956</v>
      </c>
      <c r="G236" s="209"/>
      <c r="H236" s="232">
        <v>8.2929999999999993</v>
      </c>
      <c r="I236" s="214"/>
      <c r="J236" s="209"/>
      <c r="K236" s="209"/>
      <c r="L236" s="215"/>
      <c r="M236" s="216"/>
      <c r="N236" s="217"/>
      <c r="O236" s="217"/>
      <c r="P236" s="217"/>
      <c r="Q236" s="217"/>
      <c r="R236" s="217"/>
      <c r="S236" s="217"/>
      <c r="T236" s="218"/>
      <c r="AT236" s="219" t="s">
        <v>187</v>
      </c>
      <c r="AU236" s="219" t="s">
        <v>91</v>
      </c>
      <c r="AV236" s="11" t="s">
        <v>91</v>
      </c>
      <c r="AW236" s="11" t="s">
        <v>44</v>
      </c>
      <c r="AX236" s="11" t="s">
        <v>81</v>
      </c>
      <c r="AY236" s="219" t="s">
        <v>176</v>
      </c>
    </row>
    <row r="237" spans="2:65" s="11" customFormat="1">
      <c r="B237" s="208"/>
      <c r="C237" s="209"/>
      <c r="D237" s="205" t="s">
        <v>187</v>
      </c>
      <c r="E237" s="230" t="s">
        <v>37</v>
      </c>
      <c r="F237" s="231" t="s">
        <v>957</v>
      </c>
      <c r="G237" s="209"/>
      <c r="H237" s="232">
        <v>8.7650000000000006</v>
      </c>
      <c r="I237" s="214"/>
      <c r="J237" s="209"/>
      <c r="K237" s="209"/>
      <c r="L237" s="215"/>
      <c r="M237" s="216"/>
      <c r="N237" s="217"/>
      <c r="O237" s="217"/>
      <c r="P237" s="217"/>
      <c r="Q237" s="217"/>
      <c r="R237" s="217"/>
      <c r="S237" s="217"/>
      <c r="T237" s="218"/>
      <c r="AT237" s="219" t="s">
        <v>187</v>
      </c>
      <c r="AU237" s="219" t="s">
        <v>91</v>
      </c>
      <c r="AV237" s="11" t="s">
        <v>91</v>
      </c>
      <c r="AW237" s="11" t="s">
        <v>44</v>
      </c>
      <c r="AX237" s="11" t="s">
        <v>81</v>
      </c>
      <c r="AY237" s="219" t="s">
        <v>176</v>
      </c>
    </row>
    <row r="238" spans="2:65" s="11" customFormat="1">
      <c r="B238" s="208"/>
      <c r="C238" s="209"/>
      <c r="D238" s="205" t="s">
        <v>187</v>
      </c>
      <c r="E238" s="230" t="s">
        <v>37</v>
      </c>
      <c r="F238" s="231" t="s">
        <v>958</v>
      </c>
      <c r="G238" s="209"/>
      <c r="H238" s="232">
        <v>15.518000000000001</v>
      </c>
      <c r="I238" s="214"/>
      <c r="J238" s="209"/>
      <c r="K238" s="209"/>
      <c r="L238" s="215"/>
      <c r="M238" s="216"/>
      <c r="N238" s="217"/>
      <c r="O238" s="217"/>
      <c r="P238" s="217"/>
      <c r="Q238" s="217"/>
      <c r="R238" s="217"/>
      <c r="S238" s="217"/>
      <c r="T238" s="218"/>
      <c r="AT238" s="219" t="s">
        <v>187</v>
      </c>
      <c r="AU238" s="219" t="s">
        <v>91</v>
      </c>
      <c r="AV238" s="11" t="s">
        <v>91</v>
      </c>
      <c r="AW238" s="11" t="s">
        <v>44</v>
      </c>
      <c r="AX238" s="11" t="s">
        <v>81</v>
      </c>
      <c r="AY238" s="219" t="s">
        <v>176</v>
      </c>
    </row>
    <row r="239" spans="2:65" s="11" customFormat="1" ht="27">
      <c r="B239" s="208"/>
      <c r="C239" s="209"/>
      <c r="D239" s="205" t="s">
        <v>187</v>
      </c>
      <c r="E239" s="230" t="s">
        <v>37</v>
      </c>
      <c r="F239" s="231" t="s">
        <v>959</v>
      </c>
      <c r="G239" s="209"/>
      <c r="H239" s="232">
        <v>17.907</v>
      </c>
      <c r="I239" s="214"/>
      <c r="J239" s="209"/>
      <c r="K239" s="209"/>
      <c r="L239" s="215"/>
      <c r="M239" s="216"/>
      <c r="N239" s="217"/>
      <c r="O239" s="217"/>
      <c r="P239" s="217"/>
      <c r="Q239" s="217"/>
      <c r="R239" s="217"/>
      <c r="S239" s="217"/>
      <c r="T239" s="218"/>
      <c r="AT239" s="219" t="s">
        <v>187</v>
      </c>
      <c r="AU239" s="219" t="s">
        <v>91</v>
      </c>
      <c r="AV239" s="11" t="s">
        <v>91</v>
      </c>
      <c r="AW239" s="11" t="s">
        <v>44</v>
      </c>
      <c r="AX239" s="11" t="s">
        <v>81</v>
      </c>
      <c r="AY239" s="219" t="s">
        <v>176</v>
      </c>
    </row>
    <row r="240" spans="2:65" s="11" customFormat="1">
      <c r="B240" s="208"/>
      <c r="C240" s="209"/>
      <c r="D240" s="205" t="s">
        <v>187</v>
      </c>
      <c r="E240" s="230" t="s">
        <v>37</v>
      </c>
      <c r="F240" s="231" t="s">
        <v>960</v>
      </c>
      <c r="G240" s="209"/>
      <c r="H240" s="232">
        <v>14.083</v>
      </c>
      <c r="I240" s="214"/>
      <c r="J240" s="209"/>
      <c r="K240" s="209"/>
      <c r="L240" s="215"/>
      <c r="M240" s="216"/>
      <c r="N240" s="217"/>
      <c r="O240" s="217"/>
      <c r="P240" s="217"/>
      <c r="Q240" s="217"/>
      <c r="R240" s="217"/>
      <c r="S240" s="217"/>
      <c r="T240" s="218"/>
      <c r="AT240" s="219" t="s">
        <v>187</v>
      </c>
      <c r="AU240" s="219" t="s">
        <v>91</v>
      </c>
      <c r="AV240" s="11" t="s">
        <v>91</v>
      </c>
      <c r="AW240" s="11" t="s">
        <v>44</v>
      </c>
      <c r="AX240" s="11" t="s">
        <v>81</v>
      </c>
      <c r="AY240" s="219" t="s">
        <v>176</v>
      </c>
    </row>
    <row r="241" spans="2:65" s="11" customFormat="1">
      <c r="B241" s="208"/>
      <c r="C241" s="209"/>
      <c r="D241" s="205" t="s">
        <v>187</v>
      </c>
      <c r="E241" s="230" t="s">
        <v>37</v>
      </c>
      <c r="F241" s="231" t="s">
        <v>961</v>
      </c>
      <c r="G241" s="209"/>
      <c r="H241" s="232">
        <v>14.67</v>
      </c>
      <c r="I241" s="214"/>
      <c r="J241" s="209"/>
      <c r="K241" s="209"/>
      <c r="L241" s="215"/>
      <c r="M241" s="216"/>
      <c r="N241" s="217"/>
      <c r="O241" s="217"/>
      <c r="P241" s="217"/>
      <c r="Q241" s="217"/>
      <c r="R241" s="217"/>
      <c r="S241" s="217"/>
      <c r="T241" s="218"/>
      <c r="AT241" s="219" t="s">
        <v>187</v>
      </c>
      <c r="AU241" s="219" t="s">
        <v>91</v>
      </c>
      <c r="AV241" s="11" t="s">
        <v>91</v>
      </c>
      <c r="AW241" s="11" t="s">
        <v>44</v>
      </c>
      <c r="AX241" s="11" t="s">
        <v>81</v>
      </c>
      <c r="AY241" s="219" t="s">
        <v>176</v>
      </c>
    </row>
    <row r="242" spans="2:65" s="11" customFormat="1">
      <c r="B242" s="208"/>
      <c r="C242" s="209"/>
      <c r="D242" s="205" t="s">
        <v>187</v>
      </c>
      <c r="E242" s="230" t="s">
        <v>37</v>
      </c>
      <c r="F242" s="231" t="s">
        <v>962</v>
      </c>
      <c r="G242" s="209"/>
      <c r="H242" s="232">
        <v>17.401</v>
      </c>
      <c r="I242" s="214"/>
      <c r="J242" s="209"/>
      <c r="K242" s="209"/>
      <c r="L242" s="215"/>
      <c r="M242" s="216"/>
      <c r="N242" s="217"/>
      <c r="O242" s="217"/>
      <c r="P242" s="217"/>
      <c r="Q242" s="217"/>
      <c r="R242" s="217"/>
      <c r="S242" s="217"/>
      <c r="T242" s="218"/>
      <c r="AT242" s="219" t="s">
        <v>187</v>
      </c>
      <c r="AU242" s="219" t="s">
        <v>91</v>
      </c>
      <c r="AV242" s="11" t="s">
        <v>91</v>
      </c>
      <c r="AW242" s="11" t="s">
        <v>44</v>
      </c>
      <c r="AX242" s="11" t="s">
        <v>81</v>
      </c>
      <c r="AY242" s="219" t="s">
        <v>176</v>
      </c>
    </row>
    <row r="243" spans="2:65" s="11" customFormat="1">
      <c r="B243" s="208"/>
      <c r="C243" s="209"/>
      <c r="D243" s="210" t="s">
        <v>187</v>
      </c>
      <c r="E243" s="211" t="s">
        <v>37</v>
      </c>
      <c r="F243" s="212" t="s">
        <v>963</v>
      </c>
      <c r="G243" s="209"/>
      <c r="H243" s="213">
        <v>15.013</v>
      </c>
      <c r="I243" s="214"/>
      <c r="J243" s="209"/>
      <c r="K243" s="209"/>
      <c r="L243" s="215"/>
      <c r="M243" s="216"/>
      <c r="N243" s="217"/>
      <c r="O243" s="217"/>
      <c r="P243" s="217"/>
      <c r="Q243" s="217"/>
      <c r="R243" s="217"/>
      <c r="S243" s="217"/>
      <c r="T243" s="218"/>
      <c r="AT243" s="219" t="s">
        <v>187</v>
      </c>
      <c r="AU243" s="219" t="s">
        <v>91</v>
      </c>
      <c r="AV243" s="11" t="s">
        <v>91</v>
      </c>
      <c r="AW243" s="11" t="s">
        <v>44</v>
      </c>
      <c r="AX243" s="11" t="s">
        <v>81</v>
      </c>
      <c r="AY243" s="219" t="s">
        <v>176</v>
      </c>
    </row>
    <row r="244" spans="2:65" s="1" customFormat="1" ht="22.5" customHeight="1">
      <c r="B244" s="40"/>
      <c r="C244" s="193" t="s">
        <v>400</v>
      </c>
      <c r="D244" s="193" t="s">
        <v>178</v>
      </c>
      <c r="E244" s="194" t="s">
        <v>964</v>
      </c>
      <c r="F244" s="195" t="s">
        <v>965</v>
      </c>
      <c r="G244" s="196" t="s">
        <v>295</v>
      </c>
      <c r="H244" s="197">
        <v>279</v>
      </c>
      <c r="I244" s="198"/>
      <c r="J244" s="199">
        <f>ROUND(I244*H244,2)</f>
        <v>0</v>
      </c>
      <c r="K244" s="195" t="s">
        <v>182</v>
      </c>
      <c r="L244" s="60"/>
      <c r="M244" s="200" t="s">
        <v>37</v>
      </c>
      <c r="N244" s="201" t="s">
        <v>52</v>
      </c>
      <c r="O244" s="41"/>
      <c r="P244" s="202">
        <f>O244*H244</f>
        <v>0</v>
      </c>
      <c r="Q244" s="202">
        <v>1.3760000000000001E-4</v>
      </c>
      <c r="R244" s="202">
        <f>Q244*H244</f>
        <v>3.8390400000000005E-2</v>
      </c>
      <c r="S244" s="202">
        <v>0</v>
      </c>
      <c r="T244" s="203">
        <f>S244*H244</f>
        <v>0</v>
      </c>
      <c r="AR244" s="22" t="s">
        <v>183</v>
      </c>
      <c r="AT244" s="22" t="s">
        <v>178</v>
      </c>
      <c r="AU244" s="22" t="s">
        <v>91</v>
      </c>
      <c r="AY244" s="22" t="s">
        <v>176</v>
      </c>
      <c r="BE244" s="204">
        <f>IF(N244="základní",J244,0)</f>
        <v>0</v>
      </c>
      <c r="BF244" s="204">
        <f>IF(N244="snížená",J244,0)</f>
        <v>0</v>
      </c>
      <c r="BG244" s="204">
        <f>IF(N244="zákl. přenesená",J244,0)</f>
        <v>0</v>
      </c>
      <c r="BH244" s="204">
        <f>IF(N244="sníž. přenesená",J244,0)</f>
        <v>0</v>
      </c>
      <c r="BI244" s="204">
        <f>IF(N244="nulová",J244,0)</f>
        <v>0</v>
      </c>
      <c r="BJ244" s="22" t="s">
        <v>89</v>
      </c>
      <c r="BK244" s="204">
        <f>ROUND(I244*H244,2)</f>
        <v>0</v>
      </c>
      <c r="BL244" s="22" t="s">
        <v>183</v>
      </c>
      <c r="BM244" s="22" t="s">
        <v>966</v>
      </c>
    </row>
    <row r="245" spans="2:65" s="1" customFormat="1" ht="54">
      <c r="B245" s="40"/>
      <c r="C245" s="62"/>
      <c r="D245" s="205" t="s">
        <v>185</v>
      </c>
      <c r="E245" s="62"/>
      <c r="F245" s="206" t="s">
        <v>948</v>
      </c>
      <c r="G245" s="62"/>
      <c r="H245" s="62"/>
      <c r="I245" s="163"/>
      <c r="J245" s="62"/>
      <c r="K245" s="62"/>
      <c r="L245" s="60"/>
      <c r="M245" s="207"/>
      <c r="N245" s="41"/>
      <c r="O245" s="41"/>
      <c r="P245" s="41"/>
      <c r="Q245" s="41"/>
      <c r="R245" s="41"/>
      <c r="S245" s="41"/>
      <c r="T245" s="77"/>
      <c r="AT245" s="22" t="s">
        <v>185</v>
      </c>
      <c r="AU245" s="22" t="s">
        <v>91</v>
      </c>
    </row>
    <row r="246" spans="2:65" s="11" customFormat="1">
      <c r="B246" s="208"/>
      <c r="C246" s="209"/>
      <c r="D246" s="205" t="s">
        <v>187</v>
      </c>
      <c r="E246" s="230" t="s">
        <v>37</v>
      </c>
      <c r="F246" s="231" t="s">
        <v>967</v>
      </c>
      <c r="G246" s="209"/>
      <c r="H246" s="232">
        <v>279</v>
      </c>
      <c r="I246" s="214"/>
      <c r="J246" s="209"/>
      <c r="K246" s="209"/>
      <c r="L246" s="215"/>
      <c r="M246" s="216"/>
      <c r="N246" s="217"/>
      <c r="O246" s="217"/>
      <c r="P246" s="217"/>
      <c r="Q246" s="217"/>
      <c r="R246" s="217"/>
      <c r="S246" s="217"/>
      <c r="T246" s="218"/>
      <c r="AT246" s="219" t="s">
        <v>187</v>
      </c>
      <c r="AU246" s="219" t="s">
        <v>91</v>
      </c>
      <c r="AV246" s="11" t="s">
        <v>91</v>
      </c>
      <c r="AW246" s="11" t="s">
        <v>44</v>
      </c>
      <c r="AX246" s="11" t="s">
        <v>89</v>
      </c>
      <c r="AY246" s="219" t="s">
        <v>176</v>
      </c>
    </row>
    <row r="247" spans="2:65" s="10" customFormat="1" ht="29.85" customHeight="1">
      <c r="B247" s="176"/>
      <c r="C247" s="177"/>
      <c r="D247" s="190" t="s">
        <v>80</v>
      </c>
      <c r="E247" s="191" t="s">
        <v>183</v>
      </c>
      <c r="F247" s="191" t="s">
        <v>212</v>
      </c>
      <c r="G247" s="177"/>
      <c r="H247" s="177"/>
      <c r="I247" s="180"/>
      <c r="J247" s="192">
        <f>BK247</f>
        <v>0</v>
      </c>
      <c r="K247" s="177"/>
      <c r="L247" s="182"/>
      <c r="M247" s="183"/>
      <c r="N247" s="184"/>
      <c r="O247" s="184"/>
      <c r="P247" s="185">
        <f>SUM(P248:P277)</f>
        <v>0</v>
      </c>
      <c r="Q247" s="184"/>
      <c r="R247" s="185">
        <f>SUM(R248:R277)</f>
        <v>19.9795973100072</v>
      </c>
      <c r="S247" s="184"/>
      <c r="T247" s="186">
        <f>SUM(T248:T277)</f>
        <v>0</v>
      </c>
      <c r="AR247" s="187" t="s">
        <v>89</v>
      </c>
      <c r="AT247" s="188" t="s">
        <v>80</v>
      </c>
      <c r="AU247" s="188" t="s">
        <v>89</v>
      </c>
      <c r="AY247" s="187" t="s">
        <v>176</v>
      </c>
      <c r="BK247" s="189">
        <f>SUM(BK248:BK277)</f>
        <v>0</v>
      </c>
    </row>
    <row r="248" spans="2:65" s="1" customFormat="1" ht="31.5" customHeight="1">
      <c r="B248" s="40"/>
      <c r="C248" s="193" t="s">
        <v>406</v>
      </c>
      <c r="D248" s="193" t="s">
        <v>178</v>
      </c>
      <c r="E248" s="194" t="s">
        <v>968</v>
      </c>
      <c r="F248" s="195" t="s">
        <v>969</v>
      </c>
      <c r="G248" s="196" t="s">
        <v>181</v>
      </c>
      <c r="H248" s="197">
        <v>0.253</v>
      </c>
      <c r="I248" s="198"/>
      <c r="J248" s="199">
        <f>ROUND(I248*H248,2)</f>
        <v>0</v>
      </c>
      <c r="K248" s="195" t="s">
        <v>182</v>
      </c>
      <c r="L248" s="60"/>
      <c r="M248" s="200" t="s">
        <v>37</v>
      </c>
      <c r="N248" s="201" t="s">
        <v>52</v>
      </c>
      <c r="O248" s="41"/>
      <c r="P248" s="202">
        <f>O248*H248</f>
        <v>0</v>
      </c>
      <c r="Q248" s="202">
        <v>2.45343</v>
      </c>
      <c r="R248" s="202">
        <f>Q248*H248</f>
        <v>0.62071779000000005</v>
      </c>
      <c r="S248" s="202">
        <v>0</v>
      </c>
      <c r="T248" s="203">
        <f>S248*H248</f>
        <v>0</v>
      </c>
      <c r="AR248" s="22" t="s">
        <v>183</v>
      </c>
      <c r="AT248" s="22" t="s">
        <v>178</v>
      </c>
      <c r="AU248" s="22" t="s">
        <v>91</v>
      </c>
      <c r="AY248" s="22" t="s">
        <v>176</v>
      </c>
      <c r="BE248" s="204">
        <f>IF(N248="základní",J248,0)</f>
        <v>0</v>
      </c>
      <c r="BF248" s="204">
        <f>IF(N248="snížená",J248,0)</f>
        <v>0</v>
      </c>
      <c r="BG248" s="204">
        <f>IF(N248="zákl. přenesená",J248,0)</f>
        <v>0</v>
      </c>
      <c r="BH248" s="204">
        <f>IF(N248="sníž. přenesená",J248,0)</f>
        <v>0</v>
      </c>
      <c r="BI248" s="204">
        <f>IF(N248="nulová",J248,0)</f>
        <v>0</v>
      </c>
      <c r="BJ248" s="22" t="s">
        <v>89</v>
      </c>
      <c r="BK248" s="204">
        <f>ROUND(I248*H248,2)</f>
        <v>0</v>
      </c>
      <c r="BL248" s="22" t="s">
        <v>183</v>
      </c>
      <c r="BM248" s="22" t="s">
        <v>970</v>
      </c>
    </row>
    <row r="249" spans="2:65" s="11" customFormat="1">
      <c r="B249" s="208"/>
      <c r="C249" s="209"/>
      <c r="D249" s="210" t="s">
        <v>187</v>
      </c>
      <c r="E249" s="211" t="s">
        <v>37</v>
      </c>
      <c r="F249" s="212" t="s">
        <v>971</v>
      </c>
      <c r="G249" s="209"/>
      <c r="H249" s="213">
        <v>0.253</v>
      </c>
      <c r="I249" s="214"/>
      <c r="J249" s="209"/>
      <c r="K249" s="209"/>
      <c r="L249" s="215"/>
      <c r="M249" s="216"/>
      <c r="N249" s="217"/>
      <c r="O249" s="217"/>
      <c r="P249" s="217"/>
      <c r="Q249" s="217"/>
      <c r="R249" s="217"/>
      <c r="S249" s="217"/>
      <c r="T249" s="218"/>
      <c r="AT249" s="219" t="s">
        <v>187</v>
      </c>
      <c r="AU249" s="219" t="s">
        <v>91</v>
      </c>
      <c r="AV249" s="11" t="s">
        <v>91</v>
      </c>
      <c r="AW249" s="11" t="s">
        <v>44</v>
      </c>
      <c r="AX249" s="11" t="s">
        <v>81</v>
      </c>
      <c r="AY249" s="219" t="s">
        <v>176</v>
      </c>
    </row>
    <row r="250" spans="2:65" s="1" customFormat="1" ht="31.5" customHeight="1">
      <c r="B250" s="40"/>
      <c r="C250" s="193" t="s">
        <v>412</v>
      </c>
      <c r="D250" s="193" t="s">
        <v>178</v>
      </c>
      <c r="E250" s="194" t="s">
        <v>972</v>
      </c>
      <c r="F250" s="195" t="s">
        <v>973</v>
      </c>
      <c r="G250" s="196" t="s">
        <v>223</v>
      </c>
      <c r="H250" s="197">
        <v>3.2</v>
      </c>
      <c r="I250" s="198"/>
      <c r="J250" s="199">
        <f>ROUND(I250*H250,2)</f>
        <v>0</v>
      </c>
      <c r="K250" s="195" t="s">
        <v>182</v>
      </c>
      <c r="L250" s="60"/>
      <c r="M250" s="200" t="s">
        <v>37</v>
      </c>
      <c r="N250" s="201" t="s">
        <v>52</v>
      </c>
      <c r="O250" s="41"/>
      <c r="P250" s="202">
        <f>O250*H250</f>
        <v>0</v>
      </c>
      <c r="Q250" s="202">
        <v>2.1526800000000001E-3</v>
      </c>
      <c r="R250" s="202">
        <f>Q250*H250</f>
        <v>6.8885760000000004E-3</v>
      </c>
      <c r="S250" s="202">
        <v>0</v>
      </c>
      <c r="T250" s="203">
        <f>S250*H250</f>
        <v>0</v>
      </c>
      <c r="AR250" s="22" t="s">
        <v>183</v>
      </c>
      <c r="AT250" s="22" t="s">
        <v>178</v>
      </c>
      <c r="AU250" s="22" t="s">
        <v>91</v>
      </c>
      <c r="AY250" s="22" t="s">
        <v>176</v>
      </c>
      <c r="BE250" s="204">
        <f>IF(N250="základní",J250,0)</f>
        <v>0</v>
      </c>
      <c r="BF250" s="204">
        <f>IF(N250="snížená",J250,0)</f>
        <v>0</v>
      </c>
      <c r="BG250" s="204">
        <f>IF(N250="zákl. přenesená",J250,0)</f>
        <v>0</v>
      </c>
      <c r="BH250" s="204">
        <f>IF(N250="sníž. přenesená",J250,0)</f>
        <v>0</v>
      </c>
      <c r="BI250" s="204">
        <f>IF(N250="nulová",J250,0)</f>
        <v>0</v>
      </c>
      <c r="BJ250" s="22" t="s">
        <v>89</v>
      </c>
      <c r="BK250" s="204">
        <f>ROUND(I250*H250,2)</f>
        <v>0</v>
      </c>
      <c r="BL250" s="22" t="s">
        <v>183</v>
      </c>
      <c r="BM250" s="22" t="s">
        <v>974</v>
      </c>
    </row>
    <row r="251" spans="2:65" s="1" customFormat="1" ht="40.5">
      <c r="B251" s="40"/>
      <c r="C251" s="62"/>
      <c r="D251" s="205" t="s">
        <v>185</v>
      </c>
      <c r="E251" s="62"/>
      <c r="F251" s="206" t="s">
        <v>975</v>
      </c>
      <c r="G251" s="62"/>
      <c r="H251" s="62"/>
      <c r="I251" s="163"/>
      <c r="J251" s="62"/>
      <c r="K251" s="62"/>
      <c r="L251" s="60"/>
      <c r="M251" s="207"/>
      <c r="N251" s="41"/>
      <c r="O251" s="41"/>
      <c r="P251" s="41"/>
      <c r="Q251" s="41"/>
      <c r="R251" s="41"/>
      <c r="S251" s="41"/>
      <c r="T251" s="77"/>
      <c r="AT251" s="22" t="s">
        <v>185</v>
      </c>
      <c r="AU251" s="22" t="s">
        <v>91</v>
      </c>
    </row>
    <row r="252" spans="2:65" s="11" customFormat="1">
      <c r="B252" s="208"/>
      <c r="C252" s="209"/>
      <c r="D252" s="210" t="s">
        <v>187</v>
      </c>
      <c r="E252" s="211" t="s">
        <v>37</v>
      </c>
      <c r="F252" s="212" t="s">
        <v>976</v>
      </c>
      <c r="G252" s="209"/>
      <c r="H252" s="213">
        <v>3.2</v>
      </c>
      <c r="I252" s="214"/>
      <c r="J252" s="209"/>
      <c r="K252" s="209"/>
      <c r="L252" s="215"/>
      <c r="M252" s="216"/>
      <c r="N252" s="217"/>
      <c r="O252" s="217"/>
      <c r="P252" s="217"/>
      <c r="Q252" s="217"/>
      <c r="R252" s="217"/>
      <c r="S252" s="217"/>
      <c r="T252" s="218"/>
      <c r="AT252" s="219" t="s">
        <v>187</v>
      </c>
      <c r="AU252" s="219" t="s">
        <v>91</v>
      </c>
      <c r="AV252" s="11" t="s">
        <v>91</v>
      </c>
      <c r="AW252" s="11" t="s">
        <v>44</v>
      </c>
      <c r="AX252" s="11" t="s">
        <v>81</v>
      </c>
      <c r="AY252" s="219" t="s">
        <v>176</v>
      </c>
    </row>
    <row r="253" spans="2:65" s="1" customFormat="1" ht="31.5" customHeight="1">
      <c r="B253" s="40"/>
      <c r="C253" s="193" t="s">
        <v>417</v>
      </c>
      <c r="D253" s="193" t="s">
        <v>178</v>
      </c>
      <c r="E253" s="194" t="s">
        <v>977</v>
      </c>
      <c r="F253" s="195" t="s">
        <v>978</v>
      </c>
      <c r="G253" s="196" t="s">
        <v>223</v>
      </c>
      <c r="H253" s="197">
        <v>3.2</v>
      </c>
      <c r="I253" s="198"/>
      <c r="J253" s="199">
        <f>ROUND(I253*H253,2)</f>
        <v>0</v>
      </c>
      <c r="K253" s="195" t="s">
        <v>182</v>
      </c>
      <c r="L253" s="60"/>
      <c r="M253" s="200" t="s">
        <v>37</v>
      </c>
      <c r="N253" s="201" t="s">
        <v>52</v>
      </c>
      <c r="O253" s="41"/>
      <c r="P253" s="202">
        <f>O253*H253</f>
        <v>0</v>
      </c>
      <c r="Q253" s="202">
        <v>0</v>
      </c>
      <c r="R253" s="202">
        <f>Q253*H253</f>
        <v>0</v>
      </c>
      <c r="S253" s="202">
        <v>0</v>
      </c>
      <c r="T253" s="203">
        <f>S253*H253</f>
        <v>0</v>
      </c>
      <c r="AR253" s="22" t="s">
        <v>183</v>
      </c>
      <c r="AT253" s="22" t="s">
        <v>178</v>
      </c>
      <c r="AU253" s="22" t="s">
        <v>91</v>
      </c>
      <c r="AY253" s="22" t="s">
        <v>176</v>
      </c>
      <c r="BE253" s="204">
        <f>IF(N253="základní",J253,0)</f>
        <v>0</v>
      </c>
      <c r="BF253" s="204">
        <f>IF(N253="snížená",J253,0)</f>
        <v>0</v>
      </c>
      <c r="BG253" s="204">
        <f>IF(N253="zákl. přenesená",J253,0)</f>
        <v>0</v>
      </c>
      <c r="BH253" s="204">
        <f>IF(N253="sníž. přenesená",J253,0)</f>
        <v>0</v>
      </c>
      <c r="BI253" s="204">
        <f>IF(N253="nulová",J253,0)</f>
        <v>0</v>
      </c>
      <c r="BJ253" s="22" t="s">
        <v>89</v>
      </c>
      <c r="BK253" s="204">
        <f>ROUND(I253*H253,2)</f>
        <v>0</v>
      </c>
      <c r="BL253" s="22" t="s">
        <v>183</v>
      </c>
      <c r="BM253" s="22" t="s">
        <v>979</v>
      </c>
    </row>
    <row r="254" spans="2:65" s="1" customFormat="1" ht="40.5">
      <c r="B254" s="40"/>
      <c r="C254" s="62"/>
      <c r="D254" s="205" t="s">
        <v>185</v>
      </c>
      <c r="E254" s="62"/>
      <c r="F254" s="206" t="s">
        <v>975</v>
      </c>
      <c r="G254" s="62"/>
      <c r="H254" s="62"/>
      <c r="I254" s="163"/>
      <c r="J254" s="62"/>
      <c r="K254" s="62"/>
      <c r="L254" s="60"/>
      <c r="M254" s="207"/>
      <c r="N254" s="41"/>
      <c r="O254" s="41"/>
      <c r="P254" s="41"/>
      <c r="Q254" s="41"/>
      <c r="R254" s="41"/>
      <c r="S254" s="41"/>
      <c r="T254" s="77"/>
      <c r="AT254" s="22" t="s">
        <v>185</v>
      </c>
      <c r="AU254" s="22" t="s">
        <v>91</v>
      </c>
    </row>
    <row r="255" spans="2:65" s="11" customFormat="1">
      <c r="B255" s="208"/>
      <c r="C255" s="209"/>
      <c r="D255" s="210" t="s">
        <v>187</v>
      </c>
      <c r="E255" s="211" t="s">
        <v>37</v>
      </c>
      <c r="F255" s="212" t="s">
        <v>980</v>
      </c>
      <c r="G255" s="209"/>
      <c r="H255" s="213">
        <v>3.2</v>
      </c>
      <c r="I255" s="214"/>
      <c r="J255" s="209"/>
      <c r="K255" s="209"/>
      <c r="L255" s="215"/>
      <c r="M255" s="216"/>
      <c r="N255" s="217"/>
      <c r="O255" s="217"/>
      <c r="P255" s="217"/>
      <c r="Q255" s="217"/>
      <c r="R255" s="217"/>
      <c r="S255" s="217"/>
      <c r="T255" s="218"/>
      <c r="AT255" s="219" t="s">
        <v>187</v>
      </c>
      <c r="AU255" s="219" t="s">
        <v>91</v>
      </c>
      <c r="AV255" s="11" t="s">
        <v>91</v>
      </c>
      <c r="AW255" s="11" t="s">
        <v>44</v>
      </c>
      <c r="AX255" s="11" t="s">
        <v>81</v>
      </c>
      <c r="AY255" s="219" t="s">
        <v>176</v>
      </c>
    </row>
    <row r="256" spans="2:65" s="1" customFormat="1" ht="57" customHeight="1">
      <c r="B256" s="40"/>
      <c r="C256" s="193" t="s">
        <v>422</v>
      </c>
      <c r="D256" s="193" t="s">
        <v>178</v>
      </c>
      <c r="E256" s="194" t="s">
        <v>981</v>
      </c>
      <c r="F256" s="195" t="s">
        <v>982</v>
      </c>
      <c r="G256" s="196" t="s">
        <v>198</v>
      </c>
      <c r="H256" s="197">
        <v>1.0999999999999999E-2</v>
      </c>
      <c r="I256" s="198"/>
      <c r="J256" s="199">
        <f>ROUND(I256*H256,2)</f>
        <v>0</v>
      </c>
      <c r="K256" s="195" t="s">
        <v>182</v>
      </c>
      <c r="L256" s="60"/>
      <c r="M256" s="200" t="s">
        <v>37</v>
      </c>
      <c r="N256" s="201" t="s">
        <v>52</v>
      </c>
      <c r="O256" s="41"/>
      <c r="P256" s="202">
        <f>O256*H256</f>
        <v>0</v>
      </c>
      <c r="Q256" s="202">
        <v>1.0530555952</v>
      </c>
      <c r="R256" s="202">
        <f>Q256*H256</f>
        <v>1.1583611547199999E-2</v>
      </c>
      <c r="S256" s="202">
        <v>0</v>
      </c>
      <c r="T256" s="203">
        <f>S256*H256</f>
        <v>0</v>
      </c>
      <c r="AR256" s="22" t="s">
        <v>183</v>
      </c>
      <c r="AT256" s="22" t="s">
        <v>178</v>
      </c>
      <c r="AU256" s="22" t="s">
        <v>91</v>
      </c>
      <c r="AY256" s="22" t="s">
        <v>176</v>
      </c>
      <c r="BE256" s="204">
        <f>IF(N256="základní",J256,0)</f>
        <v>0</v>
      </c>
      <c r="BF256" s="204">
        <f>IF(N256="snížená",J256,0)</f>
        <v>0</v>
      </c>
      <c r="BG256" s="204">
        <f>IF(N256="zákl. přenesená",J256,0)</f>
        <v>0</v>
      </c>
      <c r="BH256" s="204">
        <f>IF(N256="sníž. přenesená",J256,0)</f>
        <v>0</v>
      </c>
      <c r="BI256" s="204">
        <f>IF(N256="nulová",J256,0)</f>
        <v>0</v>
      </c>
      <c r="BJ256" s="22" t="s">
        <v>89</v>
      </c>
      <c r="BK256" s="204">
        <f>ROUND(I256*H256,2)</f>
        <v>0</v>
      </c>
      <c r="BL256" s="22" t="s">
        <v>183</v>
      </c>
      <c r="BM256" s="22" t="s">
        <v>983</v>
      </c>
    </row>
    <row r="257" spans="2:65" s="11" customFormat="1">
      <c r="B257" s="208"/>
      <c r="C257" s="209"/>
      <c r="D257" s="210" t="s">
        <v>187</v>
      </c>
      <c r="E257" s="211" t="s">
        <v>37</v>
      </c>
      <c r="F257" s="212" t="s">
        <v>984</v>
      </c>
      <c r="G257" s="209"/>
      <c r="H257" s="213">
        <v>1.0999999999999999E-2</v>
      </c>
      <c r="I257" s="214"/>
      <c r="J257" s="209"/>
      <c r="K257" s="209"/>
      <c r="L257" s="215"/>
      <c r="M257" s="216"/>
      <c r="N257" s="217"/>
      <c r="O257" s="217"/>
      <c r="P257" s="217"/>
      <c r="Q257" s="217"/>
      <c r="R257" s="217"/>
      <c r="S257" s="217"/>
      <c r="T257" s="218"/>
      <c r="AT257" s="219" t="s">
        <v>187</v>
      </c>
      <c r="AU257" s="219" t="s">
        <v>91</v>
      </c>
      <c r="AV257" s="11" t="s">
        <v>91</v>
      </c>
      <c r="AW257" s="11" t="s">
        <v>44</v>
      </c>
      <c r="AX257" s="11" t="s">
        <v>81</v>
      </c>
      <c r="AY257" s="219" t="s">
        <v>176</v>
      </c>
    </row>
    <row r="258" spans="2:65" s="1" customFormat="1" ht="22.5" customHeight="1">
      <c r="B258" s="40"/>
      <c r="C258" s="193" t="s">
        <v>427</v>
      </c>
      <c r="D258" s="193" t="s">
        <v>178</v>
      </c>
      <c r="E258" s="194" t="s">
        <v>985</v>
      </c>
      <c r="F258" s="195" t="s">
        <v>986</v>
      </c>
      <c r="G258" s="196" t="s">
        <v>181</v>
      </c>
      <c r="H258" s="197">
        <v>7.3170000000000002</v>
      </c>
      <c r="I258" s="198"/>
      <c r="J258" s="199">
        <f>ROUND(I258*H258,2)</f>
        <v>0</v>
      </c>
      <c r="K258" s="195" t="s">
        <v>182</v>
      </c>
      <c r="L258" s="60"/>
      <c r="M258" s="200" t="s">
        <v>37</v>
      </c>
      <c r="N258" s="201" t="s">
        <v>52</v>
      </c>
      <c r="O258" s="41"/>
      <c r="P258" s="202">
        <f>O258*H258</f>
        <v>0</v>
      </c>
      <c r="Q258" s="202">
        <v>2.453395</v>
      </c>
      <c r="R258" s="202">
        <f>Q258*H258</f>
        <v>17.951491215000001</v>
      </c>
      <c r="S258" s="202">
        <v>0</v>
      </c>
      <c r="T258" s="203">
        <f>S258*H258</f>
        <v>0</v>
      </c>
      <c r="AR258" s="22" t="s">
        <v>183</v>
      </c>
      <c r="AT258" s="22" t="s">
        <v>178</v>
      </c>
      <c r="AU258" s="22" t="s">
        <v>91</v>
      </c>
      <c r="AY258" s="22" t="s">
        <v>176</v>
      </c>
      <c r="BE258" s="204">
        <f>IF(N258="základní",J258,0)</f>
        <v>0</v>
      </c>
      <c r="BF258" s="204">
        <f>IF(N258="snížená",J258,0)</f>
        <v>0</v>
      </c>
      <c r="BG258" s="204">
        <f>IF(N258="zákl. přenesená",J258,0)</f>
        <v>0</v>
      </c>
      <c r="BH258" s="204">
        <f>IF(N258="sníž. přenesená",J258,0)</f>
        <v>0</v>
      </c>
      <c r="BI258" s="204">
        <f>IF(N258="nulová",J258,0)</f>
        <v>0</v>
      </c>
      <c r="BJ258" s="22" t="s">
        <v>89</v>
      </c>
      <c r="BK258" s="204">
        <f>ROUND(I258*H258,2)</f>
        <v>0</v>
      </c>
      <c r="BL258" s="22" t="s">
        <v>183</v>
      </c>
      <c r="BM258" s="22" t="s">
        <v>987</v>
      </c>
    </row>
    <row r="259" spans="2:65" s="11" customFormat="1">
      <c r="B259" s="208"/>
      <c r="C259" s="209"/>
      <c r="D259" s="205" t="s">
        <v>187</v>
      </c>
      <c r="E259" s="230" t="s">
        <v>37</v>
      </c>
      <c r="F259" s="231" t="s">
        <v>988</v>
      </c>
      <c r="G259" s="209"/>
      <c r="H259" s="232">
        <v>6.98</v>
      </c>
      <c r="I259" s="214"/>
      <c r="J259" s="209"/>
      <c r="K259" s="209"/>
      <c r="L259" s="215"/>
      <c r="M259" s="216"/>
      <c r="N259" s="217"/>
      <c r="O259" s="217"/>
      <c r="P259" s="217"/>
      <c r="Q259" s="217"/>
      <c r="R259" s="217"/>
      <c r="S259" s="217"/>
      <c r="T259" s="218"/>
      <c r="AT259" s="219" t="s">
        <v>187</v>
      </c>
      <c r="AU259" s="219" t="s">
        <v>91</v>
      </c>
      <c r="AV259" s="11" t="s">
        <v>91</v>
      </c>
      <c r="AW259" s="11" t="s">
        <v>44</v>
      </c>
      <c r="AX259" s="11" t="s">
        <v>81</v>
      </c>
      <c r="AY259" s="219" t="s">
        <v>176</v>
      </c>
    </row>
    <row r="260" spans="2:65" s="11" customFormat="1">
      <c r="B260" s="208"/>
      <c r="C260" s="209"/>
      <c r="D260" s="205" t="s">
        <v>187</v>
      </c>
      <c r="E260" s="230" t="s">
        <v>37</v>
      </c>
      <c r="F260" s="231" t="s">
        <v>989</v>
      </c>
      <c r="G260" s="209"/>
      <c r="H260" s="232">
        <v>0.16200000000000001</v>
      </c>
      <c r="I260" s="214"/>
      <c r="J260" s="209"/>
      <c r="K260" s="209"/>
      <c r="L260" s="215"/>
      <c r="M260" s="216"/>
      <c r="N260" s="217"/>
      <c r="O260" s="217"/>
      <c r="P260" s="217"/>
      <c r="Q260" s="217"/>
      <c r="R260" s="217"/>
      <c r="S260" s="217"/>
      <c r="T260" s="218"/>
      <c r="AT260" s="219" t="s">
        <v>187</v>
      </c>
      <c r="AU260" s="219" t="s">
        <v>91</v>
      </c>
      <c r="AV260" s="11" t="s">
        <v>91</v>
      </c>
      <c r="AW260" s="11" t="s">
        <v>44</v>
      </c>
      <c r="AX260" s="11" t="s">
        <v>81</v>
      </c>
      <c r="AY260" s="219" t="s">
        <v>176</v>
      </c>
    </row>
    <row r="261" spans="2:65" s="11" customFormat="1">
      <c r="B261" s="208"/>
      <c r="C261" s="209"/>
      <c r="D261" s="210" t="s">
        <v>187</v>
      </c>
      <c r="E261" s="211" t="s">
        <v>37</v>
      </c>
      <c r="F261" s="212" t="s">
        <v>990</v>
      </c>
      <c r="G261" s="209"/>
      <c r="H261" s="213">
        <v>0.17499999999999999</v>
      </c>
      <c r="I261" s="214"/>
      <c r="J261" s="209"/>
      <c r="K261" s="209"/>
      <c r="L261" s="215"/>
      <c r="M261" s="216"/>
      <c r="N261" s="217"/>
      <c r="O261" s="217"/>
      <c r="P261" s="217"/>
      <c r="Q261" s="217"/>
      <c r="R261" s="217"/>
      <c r="S261" s="217"/>
      <c r="T261" s="218"/>
      <c r="AT261" s="219" t="s">
        <v>187</v>
      </c>
      <c r="AU261" s="219" t="s">
        <v>91</v>
      </c>
      <c r="AV261" s="11" t="s">
        <v>91</v>
      </c>
      <c r="AW261" s="11" t="s">
        <v>44</v>
      </c>
      <c r="AX261" s="11" t="s">
        <v>81</v>
      </c>
      <c r="AY261" s="219" t="s">
        <v>176</v>
      </c>
    </row>
    <row r="262" spans="2:65" s="1" customFormat="1" ht="22.5" customHeight="1">
      <c r="B262" s="40"/>
      <c r="C262" s="193" t="s">
        <v>434</v>
      </c>
      <c r="D262" s="193" t="s">
        <v>178</v>
      </c>
      <c r="E262" s="194" t="s">
        <v>991</v>
      </c>
      <c r="F262" s="195" t="s">
        <v>992</v>
      </c>
      <c r="G262" s="196" t="s">
        <v>223</v>
      </c>
      <c r="H262" s="197">
        <v>81.974000000000004</v>
      </c>
      <c r="I262" s="198"/>
      <c r="J262" s="199">
        <f>ROUND(I262*H262,2)</f>
        <v>0</v>
      </c>
      <c r="K262" s="195" t="s">
        <v>182</v>
      </c>
      <c r="L262" s="60"/>
      <c r="M262" s="200" t="s">
        <v>37</v>
      </c>
      <c r="N262" s="201" t="s">
        <v>52</v>
      </c>
      <c r="O262" s="41"/>
      <c r="P262" s="202">
        <f>O262*H262</f>
        <v>0</v>
      </c>
      <c r="Q262" s="202">
        <v>5.1946400000000004E-3</v>
      </c>
      <c r="R262" s="202">
        <f>Q262*H262</f>
        <v>0.42582541936000007</v>
      </c>
      <c r="S262" s="202">
        <v>0</v>
      </c>
      <c r="T262" s="203">
        <f>S262*H262</f>
        <v>0</v>
      </c>
      <c r="AR262" s="22" t="s">
        <v>183</v>
      </c>
      <c r="AT262" s="22" t="s">
        <v>178</v>
      </c>
      <c r="AU262" s="22" t="s">
        <v>91</v>
      </c>
      <c r="AY262" s="22" t="s">
        <v>176</v>
      </c>
      <c r="BE262" s="204">
        <f>IF(N262="základní",J262,0)</f>
        <v>0</v>
      </c>
      <c r="BF262" s="204">
        <f>IF(N262="snížená",J262,0)</f>
        <v>0</v>
      </c>
      <c r="BG262" s="204">
        <f>IF(N262="zákl. přenesená",J262,0)</f>
        <v>0</v>
      </c>
      <c r="BH262" s="204">
        <f>IF(N262="sníž. přenesená",J262,0)</f>
        <v>0</v>
      </c>
      <c r="BI262" s="204">
        <f>IF(N262="nulová",J262,0)</f>
        <v>0</v>
      </c>
      <c r="BJ262" s="22" t="s">
        <v>89</v>
      </c>
      <c r="BK262" s="204">
        <f>ROUND(I262*H262,2)</f>
        <v>0</v>
      </c>
      <c r="BL262" s="22" t="s">
        <v>183</v>
      </c>
      <c r="BM262" s="22" t="s">
        <v>993</v>
      </c>
    </row>
    <row r="263" spans="2:65" s="11" customFormat="1">
      <c r="B263" s="208"/>
      <c r="C263" s="209"/>
      <c r="D263" s="205" t="s">
        <v>187</v>
      </c>
      <c r="E263" s="230" t="s">
        <v>37</v>
      </c>
      <c r="F263" s="231" t="s">
        <v>994</v>
      </c>
      <c r="G263" s="209"/>
      <c r="H263" s="232">
        <v>78.123999999999995</v>
      </c>
      <c r="I263" s="214"/>
      <c r="J263" s="209"/>
      <c r="K263" s="209"/>
      <c r="L263" s="215"/>
      <c r="M263" s="216"/>
      <c r="N263" s="217"/>
      <c r="O263" s="217"/>
      <c r="P263" s="217"/>
      <c r="Q263" s="217"/>
      <c r="R263" s="217"/>
      <c r="S263" s="217"/>
      <c r="T263" s="218"/>
      <c r="AT263" s="219" t="s">
        <v>187</v>
      </c>
      <c r="AU263" s="219" t="s">
        <v>91</v>
      </c>
      <c r="AV263" s="11" t="s">
        <v>91</v>
      </c>
      <c r="AW263" s="11" t="s">
        <v>44</v>
      </c>
      <c r="AX263" s="11" t="s">
        <v>81</v>
      </c>
      <c r="AY263" s="219" t="s">
        <v>176</v>
      </c>
    </row>
    <row r="264" spans="2:65" s="11" customFormat="1">
      <c r="B264" s="208"/>
      <c r="C264" s="209"/>
      <c r="D264" s="205" t="s">
        <v>187</v>
      </c>
      <c r="E264" s="230" t="s">
        <v>37</v>
      </c>
      <c r="F264" s="231" t="s">
        <v>995</v>
      </c>
      <c r="G264" s="209"/>
      <c r="H264" s="232">
        <v>1.85</v>
      </c>
      <c r="I264" s="214"/>
      <c r="J264" s="209"/>
      <c r="K264" s="209"/>
      <c r="L264" s="215"/>
      <c r="M264" s="216"/>
      <c r="N264" s="217"/>
      <c r="O264" s="217"/>
      <c r="P264" s="217"/>
      <c r="Q264" s="217"/>
      <c r="R264" s="217"/>
      <c r="S264" s="217"/>
      <c r="T264" s="218"/>
      <c r="AT264" s="219" t="s">
        <v>187</v>
      </c>
      <c r="AU264" s="219" t="s">
        <v>91</v>
      </c>
      <c r="AV264" s="11" t="s">
        <v>91</v>
      </c>
      <c r="AW264" s="11" t="s">
        <v>44</v>
      </c>
      <c r="AX264" s="11" t="s">
        <v>81</v>
      </c>
      <c r="AY264" s="219" t="s">
        <v>176</v>
      </c>
    </row>
    <row r="265" spans="2:65" s="11" customFormat="1">
      <c r="B265" s="208"/>
      <c r="C265" s="209"/>
      <c r="D265" s="210" t="s">
        <v>187</v>
      </c>
      <c r="E265" s="211" t="s">
        <v>37</v>
      </c>
      <c r="F265" s="212" t="s">
        <v>996</v>
      </c>
      <c r="G265" s="209"/>
      <c r="H265" s="213">
        <v>2</v>
      </c>
      <c r="I265" s="214"/>
      <c r="J265" s="209"/>
      <c r="K265" s="209"/>
      <c r="L265" s="215"/>
      <c r="M265" s="216"/>
      <c r="N265" s="217"/>
      <c r="O265" s="217"/>
      <c r="P265" s="217"/>
      <c r="Q265" s="217"/>
      <c r="R265" s="217"/>
      <c r="S265" s="217"/>
      <c r="T265" s="218"/>
      <c r="AT265" s="219" t="s">
        <v>187</v>
      </c>
      <c r="AU265" s="219" t="s">
        <v>91</v>
      </c>
      <c r="AV265" s="11" t="s">
        <v>91</v>
      </c>
      <c r="AW265" s="11" t="s">
        <v>44</v>
      </c>
      <c r="AX265" s="11" t="s">
        <v>81</v>
      </c>
      <c r="AY265" s="219" t="s">
        <v>176</v>
      </c>
    </row>
    <row r="266" spans="2:65" s="1" customFormat="1" ht="22.5" customHeight="1">
      <c r="B266" s="40"/>
      <c r="C266" s="193" t="s">
        <v>443</v>
      </c>
      <c r="D266" s="193" t="s">
        <v>178</v>
      </c>
      <c r="E266" s="194" t="s">
        <v>997</v>
      </c>
      <c r="F266" s="195" t="s">
        <v>998</v>
      </c>
      <c r="G266" s="196" t="s">
        <v>223</v>
      </c>
      <c r="H266" s="197">
        <v>81.974000000000004</v>
      </c>
      <c r="I266" s="198"/>
      <c r="J266" s="199">
        <f>ROUND(I266*H266,2)</f>
        <v>0</v>
      </c>
      <c r="K266" s="195" t="s">
        <v>182</v>
      </c>
      <c r="L266" s="60"/>
      <c r="M266" s="200" t="s">
        <v>37</v>
      </c>
      <c r="N266" s="201" t="s">
        <v>52</v>
      </c>
      <c r="O266" s="41"/>
      <c r="P266" s="202">
        <f>O266*H266</f>
        <v>0</v>
      </c>
      <c r="Q266" s="202">
        <v>0</v>
      </c>
      <c r="R266" s="202">
        <f>Q266*H266</f>
        <v>0</v>
      </c>
      <c r="S266" s="202">
        <v>0</v>
      </c>
      <c r="T266" s="203">
        <f>S266*H266</f>
        <v>0</v>
      </c>
      <c r="AR266" s="22" t="s">
        <v>183</v>
      </c>
      <c r="AT266" s="22" t="s">
        <v>178</v>
      </c>
      <c r="AU266" s="22" t="s">
        <v>91</v>
      </c>
      <c r="AY266" s="22" t="s">
        <v>176</v>
      </c>
      <c r="BE266" s="204">
        <f>IF(N266="základní",J266,0)</f>
        <v>0</v>
      </c>
      <c r="BF266" s="204">
        <f>IF(N266="snížená",J266,0)</f>
        <v>0</v>
      </c>
      <c r="BG266" s="204">
        <f>IF(N266="zákl. přenesená",J266,0)</f>
        <v>0</v>
      </c>
      <c r="BH266" s="204">
        <f>IF(N266="sníž. přenesená",J266,0)</f>
        <v>0</v>
      </c>
      <c r="BI266" s="204">
        <f>IF(N266="nulová",J266,0)</f>
        <v>0</v>
      </c>
      <c r="BJ266" s="22" t="s">
        <v>89</v>
      </c>
      <c r="BK266" s="204">
        <f>ROUND(I266*H266,2)</f>
        <v>0</v>
      </c>
      <c r="BL266" s="22" t="s">
        <v>183</v>
      </c>
      <c r="BM266" s="22" t="s">
        <v>999</v>
      </c>
    </row>
    <row r="267" spans="2:65" s="11" customFormat="1">
      <c r="B267" s="208"/>
      <c r="C267" s="209"/>
      <c r="D267" s="205" t="s">
        <v>187</v>
      </c>
      <c r="E267" s="230" t="s">
        <v>37</v>
      </c>
      <c r="F267" s="231" t="s">
        <v>995</v>
      </c>
      <c r="G267" s="209"/>
      <c r="H267" s="232">
        <v>1.85</v>
      </c>
      <c r="I267" s="214"/>
      <c r="J267" s="209"/>
      <c r="K267" s="209"/>
      <c r="L267" s="215"/>
      <c r="M267" s="216"/>
      <c r="N267" s="217"/>
      <c r="O267" s="217"/>
      <c r="P267" s="217"/>
      <c r="Q267" s="217"/>
      <c r="R267" s="217"/>
      <c r="S267" s="217"/>
      <c r="T267" s="218"/>
      <c r="AT267" s="219" t="s">
        <v>187</v>
      </c>
      <c r="AU267" s="219" t="s">
        <v>91</v>
      </c>
      <c r="AV267" s="11" t="s">
        <v>91</v>
      </c>
      <c r="AW267" s="11" t="s">
        <v>44</v>
      </c>
      <c r="AX267" s="11" t="s">
        <v>81</v>
      </c>
      <c r="AY267" s="219" t="s">
        <v>176</v>
      </c>
    </row>
    <row r="268" spans="2:65" s="11" customFormat="1">
      <c r="B268" s="208"/>
      <c r="C268" s="209"/>
      <c r="D268" s="205" t="s">
        <v>187</v>
      </c>
      <c r="E268" s="230" t="s">
        <v>37</v>
      </c>
      <c r="F268" s="231" t="s">
        <v>996</v>
      </c>
      <c r="G268" s="209"/>
      <c r="H268" s="232">
        <v>2</v>
      </c>
      <c r="I268" s="214"/>
      <c r="J268" s="209"/>
      <c r="K268" s="209"/>
      <c r="L268" s="215"/>
      <c r="M268" s="216"/>
      <c r="N268" s="217"/>
      <c r="O268" s="217"/>
      <c r="P268" s="217"/>
      <c r="Q268" s="217"/>
      <c r="R268" s="217"/>
      <c r="S268" s="217"/>
      <c r="T268" s="218"/>
      <c r="AT268" s="219" t="s">
        <v>187</v>
      </c>
      <c r="AU268" s="219" t="s">
        <v>91</v>
      </c>
      <c r="AV268" s="11" t="s">
        <v>91</v>
      </c>
      <c r="AW268" s="11" t="s">
        <v>44</v>
      </c>
      <c r="AX268" s="11" t="s">
        <v>81</v>
      </c>
      <c r="AY268" s="219" t="s">
        <v>176</v>
      </c>
    </row>
    <row r="269" spans="2:65" s="11" customFormat="1">
      <c r="B269" s="208"/>
      <c r="C269" s="209"/>
      <c r="D269" s="210" t="s">
        <v>187</v>
      </c>
      <c r="E269" s="211" t="s">
        <v>37</v>
      </c>
      <c r="F269" s="212" t="s">
        <v>994</v>
      </c>
      <c r="G269" s="209"/>
      <c r="H269" s="213">
        <v>78.123999999999995</v>
      </c>
      <c r="I269" s="214"/>
      <c r="J269" s="209"/>
      <c r="K269" s="209"/>
      <c r="L269" s="215"/>
      <c r="M269" s="216"/>
      <c r="N269" s="217"/>
      <c r="O269" s="217"/>
      <c r="P269" s="217"/>
      <c r="Q269" s="217"/>
      <c r="R269" s="217"/>
      <c r="S269" s="217"/>
      <c r="T269" s="218"/>
      <c r="AT269" s="219" t="s">
        <v>187</v>
      </c>
      <c r="AU269" s="219" t="s">
        <v>91</v>
      </c>
      <c r="AV269" s="11" t="s">
        <v>91</v>
      </c>
      <c r="AW269" s="11" t="s">
        <v>44</v>
      </c>
      <c r="AX269" s="11" t="s">
        <v>81</v>
      </c>
      <c r="AY269" s="219" t="s">
        <v>176</v>
      </c>
    </row>
    <row r="270" spans="2:65" s="1" customFormat="1" ht="22.5" customHeight="1">
      <c r="B270" s="40"/>
      <c r="C270" s="193" t="s">
        <v>449</v>
      </c>
      <c r="D270" s="193" t="s">
        <v>178</v>
      </c>
      <c r="E270" s="194" t="s">
        <v>1000</v>
      </c>
      <c r="F270" s="195" t="s">
        <v>1001</v>
      </c>
      <c r="G270" s="196" t="s">
        <v>198</v>
      </c>
      <c r="H270" s="197">
        <v>0.91500000000000004</v>
      </c>
      <c r="I270" s="198"/>
      <c r="J270" s="199">
        <f>ROUND(I270*H270,2)</f>
        <v>0</v>
      </c>
      <c r="K270" s="195" t="s">
        <v>182</v>
      </c>
      <c r="L270" s="60"/>
      <c r="M270" s="200" t="s">
        <v>37</v>
      </c>
      <c r="N270" s="201" t="s">
        <v>52</v>
      </c>
      <c r="O270" s="41"/>
      <c r="P270" s="202">
        <f>O270*H270</f>
        <v>0</v>
      </c>
      <c r="Q270" s="202">
        <v>1.0525581399999999</v>
      </c>
      <c r="R270" s="202">
        <f>Q270*H270</f>
        <v>0.96309069809999992</v>
      </c>
      <c r="S270" s="202">
        <v>0</v>
      </c>
      <c r="T270" s="203">
        <f>S270*H270</f>
        <v>0</v>
      </c>
      <c r="AR270" s="22" t="s">
        <v>183</v>
      </c>
      <c r="AT270" s="22" t="s">
        <v>178</v>
      </c>
      <c r="AU270" s="22" t="s">
        <v>91</v>
      </c>
      <c r="AY270" s="22" t="s">
        <v>176</v>
      </c>
      <c r="BE270" s="204">
        <f>IF(N270="základní",J270,0)</f>
        <v>0</v>
      </c>
      <c r="BF270" s="204">
        <f>IF(N270="snížená",J270,0)</f>
        <v>0</v>
      </c>
      <c r="BG270" s="204">
        <f>IF(N270="zákl. přenesená",J270,0)</f>
        <v>0</v>
      </c>
      <c r="BH270" s="204">
        <f>IF(N270="sníž. přenesená",J270,0)</f>
        <v>0</v>
      </c>
      <c r="BI270" s="204">
        <f>IF(N270="nulová",J270,0)</f>
        <v>0</v>
      </c>
      <c r="BJ270" s="22" t="s">
        <v>89</v>
      </c>
      <c r="BK270" s="204">
        <f>ROUND(I270*H270,2)</f>
        <v>0</v>
      </c>
      <c r="BL270" s="22" t="s">
        <v>183</v>
      </c>
      <c r="BM270" s="22" t="s">
        <v>1002</v>
      </c>
    </row>
    <row r="271" spans="2:65" s="11" customFormat="1">
      <c r="B271" s="208"/>
      <c r="C271" s="209"/>
      <c r="D271" s="205" t="s">
        <v>187</v>
      </c>
      <c r="E271" s="230" t="s">
        <v>37</v>
      </c>
      <c r="F271" s="231" t="s">
        <v>1003</v>
      </c>
      <c r="G271" s="209"/>
      <c r="H271" s="232">
        <v>2.7E-2</v>
      </c>
      <c r="I271" s="214"/>
      <c r="J271" s="209"/>
      <c r="K271" s="209"/>
      <c r="L271" s="215"/>
      <c r="M271" s="216"/>
      <c r="N271" s="217"/>
      <c r="O271" s="217"/>
      <c r="P271" s="217"/>
      <c r="Q271" s="217"/>
      <c r="R271" s="217"/>
      <c r="S271" s="217"/>
      <c r="T271" s="218"/>
      <c r="AT271" s="219" t="s">
        <v>187</v>
      </c>
      <c r="AU271" s="219" t="s">
        <v>91</v>
      </c>
      <c r="AV271" s="11" t="s">
        <v>91</v>
      </c>
      <c r="AW271" s="11" t="s">
        <v>44</v>
      </c>
      <c r="AX271" s="11" t="s">
        <v>81</v>
      </c>
      <c r="AY271" s="219" t="s">
        <v>176</v>
      </c>
    </row>
    <row r="272" spans="2:65" s="11" customFormat="1">
      <c r="B272" s="208"/>
      <c r="C272" s="209"/>
      <c r="D272" s="205" t="s">
        <v>187</v>
      </c>
      <c r="E272" s="230" t="s">
        <v>37</v>
      </c>
      <c r="F272" s="231" t="s">
        <v>1004</v>
      </c>
      <c r="G272" s="209"/>
      <c r="H272" s="232">
        <v>1.0999999999999999E-2</v>
      </c>
      <c r="I272" s="214"/>
      <c r="J272" s="209"/>
      <c r="K272" s="209"/>
      <c r="L272" s="215"/>
      <c r="M272" s="216"/>
      <c r="N272" s="217"/>
      <c r="O272" s="217"/>
      <c r="P272" s="217"/>
      <c r="Q272" s="217"/>
      <c r="R272" s="217"/>
      <c r="S272" s="217"/>
      <c r="T272" s="218"/>
      <c r="AT272" s="219" t="s">
        <v>187</v>
      </c>
      <c r="AU272" s="219" t="s">
        <v>91</v>
      </c>
      <c r="AV272" s="11" t="s">
        <v>91</v>
      </c>
      <c r="AW272" s="11" t="s">
        <v>44</v>
      </c>
      <c r="AX272" s="11" t="s">
        <v>81</v>
      </c>
      <c r="AY272" s="219" t="s">
        <v>176</v>
      </c>
    </row>
    <row r="273" spans="2:65" s="11" customFormat="1">
      <c r="B273" s="208"/>
      <c r="C273" s="209"/>
      <c r="D273" s="205" t="s">
        <v>187</v>
      </c>
      <c r="E273" s="230" t="s">
        <v>37</v>
      </c>
      <c r="F273" s="231" t="s">
        <v>1005</v>
      </c>
      <c r="G273" s="209"/>
      <c r="H273" s="232">
        <v>2.9000000000000001E-2</v>
      </c>
      <c r="I273" s="214"/>
      <c r="J273" s="209"/>
      <c r="K273" s="209"/>
      <c r="L273" s="215"/>
      <c r="M273" s="216"/>
      <c r="N273" s="217"/>
      <c r="O273" s="217"/>
      <c r="P273" s="217"/>
      <c r="Q273" s="217"/>
      <c r="R273" s="217"/>
      <c r="S273" s="217"/>
      <c r="T273" s="218"/>
      <c r="AT273" s="219" t="s">
        <v>187</v>
      </c>
      <c r="AU273" s="219" t="s">
        <v>91</v>
      </c>
      <c r="AV273" s="11" t="s">
        <v>91</v>
      </c>
      <c r="AW273" s="11" t="s">
        <v>44</v>
      </c>
      <c r="AX273" s="11" t="s">
        <v>81</v>
      </c>
      <c r="AY273" s="219" t="s">
        <v>176</v>
      </c>
    </row>
    <row r="274" spans="2:65" s="11" customFormat="1">
      <c r="B274" s="208"/>
      <c r="C274" s="209"/>
      <c r="D274" s="205" t="s">
        <v>187</v>
      </c>
      <c r="E274" s="230" t="s">
        <v>37</v>
      </c>
      <c r="F274" s="231" t="s">
        <v>1006</v>
      </c>
      <c r="G274" s="209"/>
      <c r="H274" s="232">
        <v>1.2E-2</v>
      </c>
      <c r="I274" s="214"/>
      <c r="J274" s="209"/>
      <c r="K274" s="209"/>
      <c r="L274" s="215"/>
      <c r="M274" s="216"/>
      <c r="N274" s="217"/>
      <c r="O274" s="217"/>
      <c r="P274" s="217"/>
      <c r="Q274" s="217"/>
      <c r="R274" s="217"/>
      <c r="S274" s="217"/>
      <c r="T274" s="218"/>
      <c r="AT274" s="219" t="s">
        <v>187</v>
      </c>
      <c r="AU274" s="219" t="s">
        <v>91</v>
      </c>
      <c r="AV274" s="11" t="s">
        <v>91</v>
      </c>
      <c r="AW274" s="11" t="s">
        <v>44</v>
      </c>
      <c r="AX274" s="11" t="s">
        <v>81</v>
      </c>
      <c r="AY274" s="219" t="s">
        <v>176</v>
      </c>
    </row>
    <row r="275" spans="2:65" s="11" customFormat="1">
      <c r="B275" s="208"/>
      <c r="C275" s="209"/>
      <c r="D275" s="205" t="s">
        <v>187</v>
      </c>
      <c r="E275" s="230" t="s">
        <v>37</v>
      </c>
      <c r="F275" s="231" t="s">
        <v>1007</v>
      </c>
      <c r="G275" s="209"/>
      <c r="H275" s="232">
        <v>0.54600000000000004</v>
      </c>
      <c r="I275" s="214"/>
      <c r="J275" s="209"/>
      <c r="K275" s="209"/>
      <c r="L275" s="215"/>
      <c r="M275" s="216"/>
      <c r="N275" s="217"/>
      <c r="O275" s="217"/>
      <c r="P275" s="217"/>
      <c r="Q275" s="217"/>
      <c r="R275" s="217"/>
      <c r="S275" s="217"/>
      <c r="T275" s="218"/>
      <c r="AT275" s="219" t="s">
        <v>187</v>
      </c>
      <c r="AU275" s="219" t="s">
        <v>91</v>
      </c>
      <c r="AV275" s="11" t="s">
        <v>91</v>
      </c>
      <c r="AW275" s="11" t="s">
        <v>44</v>
      </c>
      <c r="AX275" s="11" t="s">
        <v>81</v>
      </c>
      <c r="AY275" s="219" t="s">
        <v>176</v>
      </c>
    </row>
    <row r="276" spans="2:65" s="11" customFormat="1">
      <c r="B276" s="208"/>
      <c r="C276" s="209"/>
      <c r="D276" s="205" t="s">
        <v>187</v>
      </c>
      <c r="E276" s="230" t="s">
        <v>37</v>
      </c>
      <c r="F276" s="231" t="s">
        <v>1008</v>
      </c>
      <c r="G276" s="209"/>
      <c r="H276" s="232">
        <v>0.109</v>
      </c>
      <c r="I276" s="214"/>
      <c r="J276" s="209"/>
      <c r="K276" s="209"/>
      <c r="L276" s="215"/>
      <c r="M276" s="216"/>
      <c r="N276" s="217"/>
      <c r="O276" s="217"/>
      <c r="P276" s="217"/>
      <c r="Q276" s="217"/>
      <c r="R276" s="217"/>
      <c r="S276" s="217"/>
      <c r="T276" s="218"/>
      <c r="AT276" s="219" t="s">
        <v>187</v>
      </c>
      <c r="AU276" s="219" t="s">
        <v>91</v>
      </c>
      <c r="AV276" s="11" t="s">
        <v>91</v>
      </c>
      <c r="AW276" s="11" t="s">
        <v>44</v>
      </c>
      <c r="AX276" s="11" t="s">
        <v>81</v>
      </c>
      <c r="AY276" s="219" t="s">
        <v>176</v>
      </c>
    </row>
    <row r="277" spans="2:65" s="11" customFormat="1">
      <c r="B277" s="208"/>
      <c r="C277" s="209"/>
      <c r="D277" s="205" t="s">
        <v>187</v>
      </c>
      <c r="E277" s="230" t="s">
        <v>37</v>
      </c>
      <c r="F277" s="231" t="s">
        <v>1009</v>
      </c>
      <c r="G277" s="209"/>
      <c r="H277" s="232">
        <v>0.18099999999999999</v>
      </c>
      <c r="I277" s="214"/>
      <c r="J277" s="209"/>
      <c r="K277" s="209"/>
      <c r="L277" s="215"/>
      <c r="M277" s="216"/>
      <c r="N277" s="217"/>
      <c r="O277" s="217"/>
      <c r="P277" s="217"/>
      <c r="Q277" s="217"/>
      <c r="R277" s="217"/>
      <c r="S277" s="217"/>
      <c r="T277" s="218"/>
      <c r="AT277" s="219" t="s">
        <v>187</v>
      </c>
      <c r="AU277" s="219" t="s">
        <v>91</v>
      </c>
      <c r="AV277" s="11" t="s">
        <v>91</v>
      </c>
      <c r="AW277" s="11" t="s">
        <v>44</v>
      </c>
      <c r="AX277" s="11" t="s">
        <v>81</v>
      </c>
      <c r="AY277" s="219" t="s">
        <v>176</v>
      </c>
    </row>
    <row r="278" spans="2:65" s="10" customFormat="1" ht="29.85" customHeight="1">
      <c r="B278" s="176"/>
      <c r="C278" s="177"/>
      <c r="D278" s="190" t="s">
        <v>80</v>
      </c>
      <c r="E278" s="191" t="s">
        <v>1010</v>
      </c>
      <c r="F278" s="191" t="s">
        <v>1011</v>
      </c>
      <c r="G278" s="177"/>
      <c r="H278" s="177"/>
      <c r="I278" s="180"/>
      <c r="J278" s="192">
        <f>BK278</f>
        <v>0</v>
      </c>
      <c r="K278" s="177"/>
      <c r="L278" s="182"/>
      <c r="M278" s="183"/>
      <c r="N278" s="184"/>
      <c r="O278" s="184"/>
      <c r="P278" s="185">
        <f>SUM(P279:P339)</f>
        <v>0</v>
      </c>
      <c r="Q278" s="184"/>
      <c r="R278" s="185">
        <f>SUM(R279:R339)</f>
        <v>29.685833746562398</v>
      </c>
      <c r="S278" s="184"/>
      <c r="T278" s="186">
        <f>SUM(T279:T339)</f>
        <v>0</v>
      </c>
      <c r="AR278" s="187" t="s">
        <v>89</v>
      </c>
      <c r="AT278" s="188" t="s">
        <v>80</v>
      </c>
      <c r="AU278" s="188" t="s">
        <v>89</v>
      </c>
      <c r="AY278" s="187" t="s">
        <v>176</v>
      </c>
      <c r="BK278" s="189">
        <f>SUM(BK279:BK339)</f>
        <v>0</v>
      </c>
    </row>
    <row r="279" spans="2:65" s="1" customFormat="1" ht="31.5" customHeight="1">
      <c r="B279" s="40"/>
      <c r="C279" s="193" t="s">
        <v>455</v>
      </c>
      <c r="D279" s="193" t="s">
        <v>178</v>
      </c>
      <c r="E279" s="194" t="s">
        <v>1012</v>
      </c>
      <c r="F279" s="195" t="s">
        <v>1013</v>
      </c>
      <c r="G279" s="196" t="s">
        <v>223</v>
      </c>
      <c r="H279" s="197">
        <v>24.75</v>
      </c>
      <c r="I279" s="198"/>
      <c r="J279" s="199">
        <f>ROUND(I279*H279,2)</f>
        <v>0</v>
      </c>
      <c r="K279" s="195" t="s">
        <v>182</v>
      </c>
      <c r="L279" s="60"/>
      <c r="M279" s="200" t="s">
        <v>37</v>
      </c>
      <c r="N279" s="201" t="s">
        <v>52</v>
      </c>
      <c r="O279" s="41"/>
      <c r="P279" s="202">
        <f>O279*H279</f>
        <v>0</v>
      </c>
      <c r="Q279" s="202">
        <v>4.0000000000000001E-3</v>
      </c>
      <c r="R279" s="202">
        <f>Q279*H279</f>
        <v>9.9000000000000005E-2</v>
      </c>
      <c r="S279" s="202">
        <v>0</v>
      </c>
      <c r="T279" s="203">
        <f>S279*H279</f>
        <v>0</v>
      </c>
      <c r="AR279" s="22" t="s">
        <v>276</v>
      </c>
      <c r="AT279" s="22" t="s">
        <v>178</v>
      </c>
      <c r="AU279" s="22" t="s">
        <v>91</v>
      </c>
      <c r="AY279" s="22" t="s">
        <v>176</v>
      </c>
      <c r="BE279" s="204">
        <f>IF(N279="základní",J279,0)</f>
        <v>0</v>
      </c>
      <c r="BF279" s="204">
        <f>IF(N279="snížená",J279,0)</f>
        <v>0</v>
      </c>
      <c r="BG279" s="204">
        <f>IF(N279="zákl. přenesená",J279,0)</f>
        <v>0</v>
      </c>
      <c r="BH279" s="204">
        <f>IF(N279="sníž. přenesená",J279,0)</f>
        <v>0</v>
      </c>
      <c r="BI279" s="204">
        <f>IF(N279="nulová",J279,0)</f>
        <v>0</v>
      </c>
      <c r="BJ279" s="22" t="s">
        <v>89</v>
      </c>
      <c r="BK279" s="204">
        <f>ROUND(I279*H279,2)</f>
        <v>0</v>
      </c>
      <c r="BL279" s="22" t="s">
        <v>276</v>
      </c>
      <c r="BM279" s="22" t="s">
        <v>1014</v>
      </c>
    </row>
    <row r="280" spans="2:65" s="11" customFormat="1">
      <c r="B280" s="208"/>
      <c r="C280" s="209"/>
      <c r="D280" s="210" t="s">
        <v>187</v>
      </c>
      <c r="E280" s="211" t="s">
        <v>37</v>
      </c>
      <c r="F280" s="212" t="s">
        <v>1015</v>
      </c>
      <c r="G280" s="209"/>
      <c r="H280" s="213">
        <v>24.75</v>
      </c>
      <c r="I280" s="214"/>
      <c r="J280" s="209"/>
      <c r="K280" s="209"/>
      <c r="L280" s="215"/>
      <c r="M280" s="216"/>
      <c r="N280" s="217"/>
      <c r="O280" s="217"/>
      <c r="P280" s="217"/>
      <c r="Q280" s="217"/>
      <c r="R280" s="217"/>
      <c r="S280" s="217"/>
      <c r="T280" s="218"/>
      <c r="AT280" s="219" t="s">
        <v>187</v>
      </c>
      <c r="AU280" s="219" t="s">
        <v>91</v>
      </c>
      <c r="AV280" s="11" t="s">
        <v>91</v>
      </c>
      <c r="AW280" s="11" t="s">
        <v>44</v>
      </c>
      <c r="AX280" s="11" t="s">
        <v>81</v>
      </c>
      <c r="AY280" s="219" t="s">
        <v>176</v>
      </c>
    </row>
    <row r="281" spans="2:65" s="1" customFormat="1" ht="31.5" customHeight="1">
      <c r="B281" s="40"/>
      <c r="C281" s="193" t="s">
        <v>462</v>
      </c>
      <c r="D281" s="193" t="s">
        <v>178</v>
      </c>
      <c r="E281" s="194" t="s">
        <v>1016</v>
      </c>
      <c r="F281" s="195" t="s">
        <v>1017</v>
      </c>
      <c r="G281" s="196" t="s">
        <v>223</v>
      </c>
      <c r="H281" s="197">
        <v>102</v>
      </c>
      <c r="I281" s="198"/>
      <c r="J281" s="199">
        <f>ROUND(I281*H281,2)</f>
        <v>0</v>
      </c>
      <c r="K281" s="195" t="s">
        <v>182</v>
      </c>
      <c r="L281" s="60"/>
      <c r="M281" s="200" t="s">
        <v>37</v>
      </c>
      <c r="N281" s="201" t="s">
        <v>52</v>
      </c>
      <c r="O281" s="41"/>
      <c r="P281" s="202">
        <f>O281*H281</f>
        <v>0</v>
      </c>
      <c r="Q281" s="202">
        <v>9.8999999999999994E-5</v>
      </c>
      <c r="R281" s="202">
        <f>Q281*H281</f>
        <v>1.0097999999999999E-2</v>
      </c>
      <c r="S281" s="202">
        <v>0</v>
      </c>
      <c r="T281" s="203">
        <f>S281*H281</f>
        <v>0</v>
      </c>
      <c r="AR281" s="22" t="s">
        <v>276</v>
      </c>
      <c r="AT281" s="22" t="s">
        <v>178</v>
      </c>
      <c r="AU281" s="22" t="s">
        <v>91</v>
      </c>
      <c r="AY281" s="22" t="s">
        <v>176</v>
      </c>
      <c r="BE281" s="204">
        <f>IF(N281="základní",J281,0)</f>
        <v>0</v>
      </c>
      <c r="BF281" s="204">
        <f>IF(N281="snížená",J281,0)</f>
        <v>0</v>
      </c>
      <c r="BG281" s="204">
        <f>IF(N281="zákl. přenesená",J281,0)</f>
        <v>0</v>
      </c>
      <c r="BH281" s="204">
        <f>IF(N281="sníž. přenesená",J281,0)</f>
        <v>0</v>
      </c>
      <c r="BI281" s="204">
        <f>IF(N281="nulová",J281,0)</f>
        <v>0</v>
      </c>
      <c r="BJ281" s="22" t="s">
        <v>89</v>
      </c>
      <c r="BK281" s="204">
        <f>ROUND(I281*H281,2)</f>
        <v>0</v>
      </c>
      <c r="BL281" s="22" t="s">
        <v>276</v>
      </c>
      <c r="BM281" s="22" t="s">
        <v>1018</v>
      </c>
    </row>
    <row r="282" spans="2:65" s="1" customFormat="1" ht="67.5">
      <c r="B282" s="40"/>
      <c r="C282" s="62"/>
      <c r="D282" s="205" t="s">
        <v>185</v>
      </c>
      <c r="E282" s="62"/>
      <c r="F282" s="206" t="s">
        <v>809</v>
      </c>
      <c r="G282" s="62"/>
      <c r="H282" s="62"/>
      <c r="I282" s="163"/>
      <c r="J282" s="62"/>
      <c r="K282" s="62"/>
      <c r="L282" s="60"/>
      <c r="M282" s="207"/>
      <c r="N282" s="41"/>
      <c r="O282" s="41"/>
      <c r="P282" s="41"/>
      <c r="Q282" s="41"/>
      <c r="R282" s="41"/>
      <c r="S282" s="41"/>
      <c r="T282" s="77"/>
      <c r="AT282" s="22" t="s">
        <v>185</v>
      </c>
      <c r="AU282" s="22" t="s">
        <v>91</v>
      </c>
    </row>
    <row r="283" spans="2:65" s="11" customFormat="1">
      <c r="B283" s="208"/>
      <c r="C283" s="209"/>
      <c r="D283" s="210" t="s">
        <v>187</v>
      </c>
      <c r="E283" s="211" t="s">
        <v>37</v>
      </c>
      <c r="F283" s="212" t="s">
        <v>1019</v>
      </c>
      <c r="G283" s="209"/>
      <c r="H283" s="213">
        <v>102</v>
      </c>
      <c r="I283" s="214"/>
      <c r="J283" s="209"/>
      <c r="K283" s="209"/>
      <c r="L283" s="215"/>
      <c r="M283" s="216"/>
      <c r="N283" s="217"/>
      <c r="O283" s="217"/>
      <c r="P283" s="217"/>
      <c r="Q283" s="217"/>
      <c r="R283" s="217"/>
      <c r="S283" s="217"/>
      <c r="T283" s="218"/>
      <c r="AT283" s="219" t="s">
        <v>187</v>
      </c>
      <c r="AU283" s="219" t="s">
        <v>91</v>
      </c>
      <c r="AV283" s="11" t="s">
        <v>91</v>
      </c>
      <c r="AW283" s="11" t="s">
        <v>44</v>
      </c>
      <c r="AX283" s="11" t="s">
        <v>81</v>
      </c>
      <c r="AY283" s="219" t="s">
        <v>176</v>
      </c>
    </row>
    <row r="284" spans="2:65" s="1" customFormat="1" ht="22.5" customHeight="1">
      <c r="B284" s="40"/>
      <c r="C284" s="220" t="s">
        <v>468</v>
      </c>
      <c r="D284" s="220" t="s">
        <v>195</v>
      </c>
      <c r="E284" s="221" t="s">
        <v>1020</v>
      </c>
      <c r="F284" s="222" t="s">
        <v>1021</v>
      </c>
      <c r="G284" s="223" t="s">
        <v>223</v>
      </c>
      <c r="H284" s="224">
        <v>117.3</v>
      </c>
      <c r="I284" s="225"/>
      <c r="J284" s="226">
        <f>ROUND(I284*H284,2)</f>
        <v>0</v>
      </c>
      <c r="K284" s="222" t="s">
        <v>182</v>
      </c>
      <c r="L284" s="227"/>
      <c r="M284" s="228" t="s">
        <v>37</v>
      </c>
      <c r="N284" s="229" t="s">
        <v>52</v>
      </c>
      <c r="O284" s="41"/>
      <c r="P284" s="202">
        <f>O284*H284</f>
        <v>0</v>
      </c>
      <c r="Q284" s="202">
        <v>5.0000000000000001E-4</v>
      </c>
      <c r="R284" s="202">
        <f>Q284*H284</f>
        <v>5.8650000000000001E-2</v>
      </c>
      <c r="S284" s="202">
        <v>0</v>
      </c>
      <c r="T284" s="203">
        <f>S284*H284</f>
        <v>0</v>
      </c>
      <c r="AR284" s="22" t="s">
        <v>368</v>
      </c>
      <c r="AT284" s="22" t="s">
        <v>195</v>
      </c>
      <c r="AU284" s="22" t="s">
        <v>91</v>
      </c>
      <c r="AY284" s="22" t="s">
        <v>176</v>
      </c>
      <c r="BE284" s="204">
        <f>IF(N284="základní",J284,0)</f>
        <v>0</v>
      </c>
      <c r="BF284" s="204">
        <f>IF(N284="snížená",J284,0)</f>
        <v>0</v>
      </c>
      <c r="BG284" s="204">
        <f>IF(N284="zákl. přenesená",J284,0)</f>
        <v>0</v>
      </c>
      <c r="BH284" s="204">
        <f>IF(N284="sníž. přenesená",J284,0)</f>
        <v>0</v>
      </c>
      <c r="BI284" s="204">
        <f>IF(N284="nulová",J284,0)</f>
        <v>0</v>
      </c>
      <c r="BJ284" s="22" t="s">
        <v>89</v>
      </c>
      <c r="BK284" s="204">
        <f>ROUND(I284*H284,2)</f>
        <v>0</v>
      </c>
      <c r="BL284" s="22" t="s">
        <v>276</v>
      </c>
      <c r="BM284" s="22" t="s">
        <v>1022</v>
      </c>
    </row>
    <row r="285" spans="2:65" s="11" customFormat="1">
      <c r="B285" s="208"/>
      <c r="C285" s="209"/>
      <c r="D285" s="210" t="s">
        <v>187</v>
      </c>
      <c r="E285" s="209"/>
      <c r="F285" s="212" t="s">
        <v>1023</v>
      </c>
      <c r="G285" s="209"/>
      <c r="H285" s="213">
        <v>117.3</v>
      </c>
      <c r="I285" s="214"/>
      <c r="J285" s="209"/>
      <c r="K285" s="209"/>
      <c r="L285" s="215"/>
      <c r="M285" s="216"/>
      <c r="N285" s="217"/>
      <c r="O285" s="217"/>
      <c r="P285" s="217"/>
      <c r="Q285" s="217"/>
      <c r="R285" s="217"/>
      <c r="S285" s="217"/>
      <c r="T285" s="218"/>
      <c r="AT285" s="219" t="s">
        <v>187</v>
      </c>
      <c r="AU285" s="219" t="s">
        <v>91</v>
      </c>
      <c r="AV285" s="11" t="s">
        <v>91</v>
      </c>
      <c r="AW285" s="11" t="s">
        <v>6</v>
      </c>
      <c r="AX285" s="11" t="s">
        <v>89</v>
      </c>
      <c r="AY285" s="219" t="s">
        <v>176</v>
      </c>
    </row>
    <row r="286" spans="2:65" s="1" customFormat="1" ht="44.25" customHeight="1">
      <c r="B286" s="40"/>
      <c r="C286" s="193" t="s">
        <v>473</v>
      </c>
      <c r="D286" s="193" t="s">
        <v>178</v>
      </c>
      <c r="E286" s="194" t="s">
        <v>1024</v>
      </c>
      <c r="F286" s="195" t="s">
        <v>1025</v>
      </c>
      <c r="G286" s="196" t="s">
        <v>181</v>
      </c>
      <c r="H286" s="197">
        <v>8.85</v>
      </c>
      <c r="I286" s="198"/>
      <c r="J286" s="199">
        <f>ROUND(I286*H286,2)</f>
        <v>0</v>
      </c>
      <c r="K286" s="195" t="s">
        <v>182</v>
      </c>
      <c r="L286" s="60"/>
      <c r="M286" s="200" t="s">
        <v>37</v>
      </c>
      <c r="N286" s="201" t="s">
        <v>52</v>
      </c>
      <c r="O286" s="41"/>
      <c r="P286" s="202">
        <f>O286*H286</f>
        <v>0</v>
      </c>
      <c r="Q286" s="202">
        <v>0</v>
      </c>
      <c r="R286" s="202">
        <f>Q286*H286</f>
        <v>0</v>
      </c>
      <c r="S286" s="202">
        <v>0</v>
      </c>
      <c r="T286" s="203">
        <f>S286*H286</f>
        <v>0</v>
      </c>
      <c r="AR286" s="22" t="s">
        <v>183</v>
      </c>
      <c r="AT286" s="22" t="s">
        <v>178</v>
      </c>
      <c r="AU286" s="22" t="s">
        <v>91</v>
      </c>
      <c r="AY286" s="22" t="s">
        <v>176</v>
      </c>
      <c r="BE286" s="204">
        <f>IF(N286="základní",J286,0)</f>
        <v>0</v>
      </c>
      <c r="BF286" s="204">
        <f>IF(N286="snížená",J286,0)</f>
        <v>0</v>
      </c>
      <c r="BG286" s="204">
        <f>IF(N286="zákl. přenesená",J286,0)</f>
        <v>0</v>
      </c>
      <c r="BH286" s="204">
        <f>IF(N286="sníž. přenesená",J286,0)</f>
        <v>0</v>
      </c>
      <c r="BI286" s="204">
        <f>IF(N286="nulová",J286,0)</f>
        <v>0</v>
      </c>
      <c r="BJ286" s="22" t="s">
        <v>89</v>
      </c>
      <c r="BK286" s="204">
        <f>ROUND(I286*H286,2)</f>
        <v>0</v>
      </c>
      <c r="BL286" s="22" t="s">
        <v>183</v>
      </c>
      <c r="BM286" s="22" t="s">
        <v>1026</v>
      </c>
    </row>
    <row r="287" spans="2:65" s="1" customFormat="1" ht="409.5">
      <c r="B287" s="40"/>
      <c r="C287" s="62"/>
      <c r="D287" s="205" t="s">
        <v>185</v>
      </c>
      <c r="E287" s="62"/>
      <c r="F287" s="206" t="s">
        <v>1027</v>
      </c>
      <c r="G287" s="62"/>
      <c r="H287" s="62"/>
      <c r="I287" s="163"/>
      <c r="J287" s="62"/>
      <c r="K287" s="62"/>
      <c r="L287" s="60"/>
      <c r="M287" s="207"/>
      <c r="N287" s="41"/>
      <c r="O287" s="41"/>
      <c r="P287" s="41"/>
      <c r="Q287" s="41"/>
      <c r="R287" s="41"/>
      <c r="S287" s="41"/>
      <c r="T287" s="77"/>
      <c r="AT287" s="22" t="s">
        <v>185</v>
      </c>
      <c r="AU287" s="22" t="s">
        <v>91</v>
      </c>
    </row>
    <row r="288" spans="2:65" s="11" customFormat="1">
      <c r="B288" s="208"/>
      <c r="C288" s="209"/>
      <c r="D288" s="210" t="s">
        <v>187</v>
      </c>
      <c r="E288" s="211" t="s">
        <v>37</v>
      </c>
      <c r="F288" s="212" t="s">
        <v>1028</v>
      </c>
      <c r="G288" s="209"/>
      <c r="H288" s="213">
        <v>8.85</v>
      </c>
      <c r="I288" s="214"/>
      <c r="J288" s="209"/>
      <c r="K288" s="209"/>
      <c r="L288" s="215"/>
      <c r="M288" s="216"/>
      <c r="N288" s="217"/>
      <c r="O288" s="217"/>
      <c r="P288" s="217"/>
      <c r="Q288" s="217"/>
      <c r="R288" s="217"/>
      <c r="S288" s="217"/>
      <c r="T288" s="218"/>
      <c r="AT288" s="219" t="s">
        <v>187</v>
      </c>
      <c r="AU288" s="219" t="s">
        <v>91</v>
      </c>
      <c r="AV288" s="11" t="s">
        <v>91</v>
      </c>
      <c r="AW288" s="11" t="s">
        <v>44</v>
      </c>
      <c r="AX288" s="11" t="s">
        <v>81</v>
      </c>
      <c r="AY288" s="219" t="s">
        <v>176</v>
      </c>
    </row>
    <row r="289" spans="2:65" s="1" customFormat="1" ht="44.25" customHeight="1">
      <c r="B289" s="40"/>
      <c r="C289" s="193" t="s">
        <v>477</v>
      </c>
      <c r="D289" s="193" t="s">
        <v>178</v>
      </c>
      <c r="E289" s="194" t="s">
        <v>1029</v>
      </c>
      <c r="F289" s="195" t="s">
        <v>1030</v>
      </c>
      <c r="G289" s="196" t="s">
        <v>295</v>
      </c>
      <c r="H289" s="197">
        <v>20</v>
      </c>
      <c r="I289" s="198"/>
      <c r="J289" s="199">
        <f>ROUND(I289*H289,2)</f>
        <v>0</v>
      </c>
      <c r="K289" s="195" t="s">
        <v>182</v>
      </c>
      <c r="L289" s="60"/>
      <c r="M289" s="200" t="s">
        <v>37</v>
      </c>
      <c r="N289" s="201" t="s">
        <v>52</v>
      </c>
      <c r="O289" s="41"/>
      <c r="P289" s="202">
        <f>O289*H289</f>
        <v>0</v>
      </c>
      <c r="Q289" s="202">
        <v>0.2212944</v>
      </c>
      <c r="R289" s="202">
        <f>Q289*H289</f>
        <v>4.4258880000000005</v>
      </c>
      <c r="S289" s="202">
        <v>0</v>
      </c>
      <c r="T289" s="203">
        <f>S289*H289</f>
        <v>0</v>
      </c>
      <c r="AR289" s="22" t="s">
        <v>183</v>
      </c>
      <c r="AT289" s="22" t="s">
        <v>178</v>
      </c>
      <c r="AU289" s="22" t="s">
        <v>91</v>
      </c>
      <c r="AY289" s="22" t="s">
        <v>176</v>
      </c>
      <c r="BE289" s="204">
        <f>IF(N289="základní",J289,0)</f>
        <v>0</v>
      </c>
      <c r="BF289" s="204">
        <f>IF(N289="snížená",J289,0)</f>
        <v>0</v>
      </c>
      <c r="BG289" s="204">
        <f>IF(N289="zákl. přenesená",J289,0)</f>
        <v>0</v>
      </c>
      <c r="BH289" s="204">
        <f>IF(N289="sníž. přenesená",J289,0)</f>
        <v>0</v>
      </c>
      <c r="BI289" s="204">
        <f>IF(N289="nulová",J289,0)</f>
        <v>0</v>
      </c>
      <c r="BJ289" s="22" t="s">
        <v>89</v>
      </c>
      <c r="BK289" s="204">
        <f>ROUND(I289*H289,2)</f>
        <v>0</v>
      </c>
      <c r="BL289" s="22" t="s">
        <v>183</v>
      </c>
      <c r="BM289" s="22" t="s">
        <v>1031</v>
      </c>
    </row>
    <row r="290" spans="2:65" s="1" customFormat="1" ht="31.5" customHeight="1">
      <c r="B290" s="40"/>
      <c r="C290" s="193" t="s">
        <v>482</v>
      </c>
      <c r="D290" s="193" t="s">
        <v>178</v>
      </c>
      <c r="E290" s="194" t="s">
        <v>1032</v>
      </c>
      <c r="F290" s="195" t="s">
        <v>1033</v>
      </c>
      <c r="G290" s="196" t="s">
        <v>223</v>
      </c>
      <c r="H290" s="197">
        <v>29.202000000000002</v>
      </c>
      <c r="I290" s="198"/>
      <c r="J290" s="199">
        <f>ROUND(I290*H290,2)</f>
        <v>0</v>
      </c>
      <c r="K290" s="195" t="s">
        <v>182</v>
      </c>
      <c r="L290" s="60"/>
      <c r="M290" s="200" t="s">
        <v>37</v>
      </c>
      <c r="N290" s="201" t="s">
        <v>52</v>
      </c>
      <c r="O290" s="41"/>
      <c r="P290" s="202">
        <f>O290*H290</f>
        <v>0</v>
      </c>
      <c r="Q290" s="202">
        <v>1.6694E-4</v>
      </c>
      <c r="R290" s="202">
        <f>Q290*H290</f>
        <v>4.8749818800000004E-3</v>
      </c>
      <c r="S290" s="202">
        <v>0</v>
      </c>
      <c r="T290" s="203">
        <f>S290*H290</f>
        <v>0</v>
      </c>
      <c r="AR290" s="22" t="s">
        <v>183</v>
      </c>
      <c r="AT290" s="22" t="s">
        <v>178</v>
      </c>
      <c r="AU290" s="22" t="s">
        <v>91</v>
      </c>
      <c r="AY290" s="22" t="s">
        <v>176</v>
      </c>
      <c r="BE290" s="204">
        <f>IF(N290="základní",J290,0)</f>
        <v>0</v>
      </c>
      <c r="BF290" s="204">
        <f>IF(N290="snížená",J290,0)</f>
        <v>0</v>
      </c>
      <c r="BG290" s="204">
        <f>IF(N290="zákl. přenesená",J290,0)</f>
        <v>0</v>
      </c>
      <c r="BH290" s="204">
        <f>IF(N290="sníž. přenesená",J290,0)</f>
        <v>0</v>
      </c>
      <c r="BI290" s="204">
        <f>IF(N290="nulová",J290,0)</f>
        <v>0</v>
      </c>
      <c r="BJ290" s="22" t="s">
        <v>89</v>
      </c>
      <c r="BK290" s="204">
        <f>ROUND(I290*H290,2)</f>
        <v>0</v>
      </c>
      <c r="BL290" s="22" t="s">
        <v>183</v>
      </c>
      <c r="BM290" s="22" t="s">
        <v>1034</v>
      </c>
    </row>
    <row r="291" spans="2:65" s="1" customFormat="1" ht="189">
      <c r="B291" s="40"/>
      <c r="C291" s="62"/>
      <c r="D291" s="205" t="s">
        <v>185</v>
      </c>
      <c r="E291" s="62"/>
      <c r="F291" s="206" t="s">
        <v>1035</v>
      </c>
      <c r="G291" s="62"/>
      <c r="H291" s="62"/>
      <c r="I291" s="163"/>
      <c r="J291" s="62"/>
      <c r="K291" s="62"/>
      <c r="L291" s="60"/>
      <c r="M291" s="207"/>
      <c r="N291" s="41"/>
      <c r="O291" s="41"/>
      <c r="P291" s="41"/>
      <c r="Q291" s="41"/>
      <c r="R291" s="41"/>
      <c r="S291" s="41"/>
      <c r="T291" s="77"/>
      <c r="AT291" s="22" t="s">
        <v>185</v>
      </c>
      <c r="AU291" s="22" t="s">
        <v>91</v>
      </c>
    </row>
    <row r="292" spans="2:65" s="11" customFormat="1">
      <c r="B292" s="208"/>
      <c r="C292" s="209"/>
      <c r="D292" s="210" t="s">
        <v>187</v>
      </c>
      <c r="E292" s="211" t="s">
        <v>37</v>
      </c>
      <c r="F292" s="212" t="s">
        <v>1036</v>
      </c>
      <c r="G292" s="209"/>
      <c r="H292" s="213">
        <v>29.202000000000002</v>
      </c>
      <c r="I292" s="214"/>
      <c r="J292" s="209"/>
      <c r="K292" s="209"/>
      <c r="L292" s="215"/>
      <c r="M292" s="216"/>
      <c r="N292" s="217"/>
      <c r="O292" s="217"/>
      <c r="P292" s="217"/>
      <c r="Q292" s="217"/>
      <c r="R292" s="217"/>
      <c r="S292" s="217"/>
      <c r="T292" s="218"/>
      <c r="AT292" s="219" t="s">
        <v>187</v>
      </c>
      <c r="AU292" s="219" t="s">
        <v>91</v>
      </c>
      <c r="AV292" s="11" t="s">
        <v>91</v>
      </c>
      <c r="AW292" s="11" t="s">
        <v>44</v>
      </c>
      <c r="AX292" s="11" t="s">
        <v>81</v>
      </c>
      <c r="AY292" s="219" t="s">
        <v>176</v>
      </c>
    </row>
    <row r="293" spans="2:65" s="1" customFormat="1" ht="22.5" customHeight="1">
      <c r="B293" s="40"/>
      <c r="C293" s="220" t="s">
        <v>488</v>
      </c>
      <c r="D293" s="220" t="s">
        <v>195</v>
      </c>
      <c r="E293" s="221" t="s">
        <v>1037</v>
      </c>
      <c r="F293" s="222" t="s">
        <v>1038</v>
      </c>
      <c r="G293" s="223" t="s">
        <v>223</v>
      </c>
      <c r="H293" s="224">
        <v>35.042000000000002</v>
      </c>
      <c r="I293" s="225"/>
      <c r="J293" s="226">
        <f>ROUND(I293*H293,2)</f>
        <v>0</v>
      </c>
      <c r="K293" s="222" t="s">
        <v>182</v>
      </c>
      <c r="L293" s="227"/>
      <c r="M293" s="228" t="s">
        <v>37</v>
      </c>
      <c r="N293" s="229" t="s">
        <v>52</v>
      </c>
      <c r="O293" s="41"/>
      <c r="P293" s="202">
        <f>O293*H293</f>
        <v>0</v>
      </c>
      <c r="Q293" s="202">
        <v>5.0000000000000001E-4</v>
      </c>
      <c r="R293" s="202">
        <f>Q293*H293</f>
        <v>1.7521000000000002E-2</v>
      </c>
      <c r="S293" s="202">
        <v>0</v>
      </c>
      <c r="T293" s="203">
        <f>S293*H293</f>
        <v>0</v>
      </c>
      <c r="AR293" s="22" t="s">
        <v>199</v>
      </c>
      <c r="AT293" s="22" t="s">
        <v>195</v>
      </c>
      <c r="AU293" s="22" t="s">
        <v>91</v>
      </c>
      <c r="AY293" s="22" t="s">
        <v>176</v>
      </c>
      <c r="BE293" s="204">
        <f>IF(N293="základní",J293,0)</f>
        <v>0</v>
      </c>
      <c r="BF293" s="204">
        <f>IF(N293="snížená",J293,0)</f>
        <v>0</v>
      </c>
      <c r="BG293" s="204">
        <f>IF(N293="zákl. přenesená",J293,0)</f>
        <v>0</v>
      </c>
      <c r="BH293" s="204">
        <f>IF(N293="sníž. přenesená",J293,0)</f>
        <v>0</v>
      </c>
      <c r="BI293" s="204">
        <f>IF(N293="nulová",J293,0)</f>
        <v>0</v>
      </c>
      <c r="BJ293" s="22" t="s">
        <v>89</v>
      </c>
      <c r="BK293" s="204">
        <f>ROUND(I293*H293,2)</f>
        <v>0</v>
      </c>
      <c r="BL293" s="22" t="s">
        <v>183</v>
      </c>
      <c r="BM293" s="22" t="s">
        <v>1039</v>
      </c>
    </row>
    <row r="294" spans="2:65" s="11" customFormat="1">
      <c r="B294" s="208"/>
      <c r="C294" s="209"/>
      <c r="D294" s="210" t="s">
        <v>187</v>
      </c>
      <c r="E294" s="209"/>
      <c r="F294" s="212" t="s">
        <v>1040</v>
      </c>
      <c r="G294" s="209"/>
      <c r="H294" s="213">
        <v>35.042000000000002</v>
      </c>
      <c r="I294" s="214"/>
      <c r="J294" s="209"/>
      <c r="K294" s="209"/>
      <c r="L294" s="215"/>
      <c r="M294" s="216"/>
      <c r="N294" s="217"/>
      <c r="O294" s="217"/>
      <c r="P294" s="217"/>
      <c r="Q294" s="217"/>
      <c r="R294" s="217"/>
      <c r="S294" s="217"/>
      <c r="T294" s="218"/>
      <c r="AT294" s="219" t="s">
        <v>187</v>
      </c>
      <c r="AU294" s="219" t="s">
        <v>91</v>
      </c>
      <c r="AV294" s="11" t="s">
        <v>91</v>
      </c>
      <c r="AW294" s="11" t="s">
        <v>6</v>
      </c>
      <c r="AX294" s="11" t="s">
        <v>89</v>
      </c>
      <c r="AY294" s="219" t="s">
        <v>176</v>
      </c>
    </row>
    <row r="295" spans="2:65" s="1" customFormat="1" ht="22.5" customHeight="1">
      <c r="B295" s="40"/>
      <c r="C295" s="193" t="s">
        <v>494</v>
      </c>
      <c r="D295" s="193" t="s">
        <v>178</v>
      </c>
      <c r="E295" s="194" t="s">
        <v>1041</v>
      </c>
      <c r="F295" s="195" t="s">
        <v>1042</v>
      </c>
      <c r="G295" s="196" t="s">
        <v>376</v>
      </c>
      <c r="H295" s="197">
        <v>1</v>
      </c>
      <c r="I295" s="198"/>
      <c r="J295" s="199">
        <f>ROUND(I295*H295,2)</f>
        <v>0</v>
      </c>
      <c r="K295" s="195" t="s">
        <v>37</v>
      </c>
      <c r="L295" s="60"/>
      <c r="M295" s="200" t="s">
        <v>37</v>
      </c>
      <c r="N295" s="201" t="s">
        <v>52</v>
      </c>
      <c r="O295" s="41"/>
      <c r="P295" s="202">
        <f>O295*H295</f>
        <v>0</v>
      </c>
      <c r="Q295" s="202">
        <v>2.1000000000000001E-2</v>
      </c>
      <c r="R295" s="202">
        <f>Q295*H295</f>
        <v>2.1000000000000001E-2</v>
      </c>
      <c r="S295" s="202">
        <v>0</v>
      </c>
      <c r="T295" s="203">
        <f>S295*H295</f>
        <v>0</v>
      </c>
      <c r="AR295" s="22" t="s">
        <v>183</v>
      </c>
      <c r="AT295" s="22" t="s">
        <v>178</v>
      </c>
      <c r="AU295" s="22" t="s">
        <v>91</v>
      </c>
      <c r="AY295" s="22" t="s">
        <v>176</v>
      </c>
      <c r="BE295" s="204">
        <f>IF(N295="základní",J295,0)</f>
        <v>0</v>
      </c>
      <c r="BF295" s="204">
        <f>IF(N295="snížená",J295,0)</f>
        <v>0</v>
      </c>
      <c r="BG295" s="204">
        <f>IF(N295="zákl. přenesená",J295,0)</f>
        <v>0</v>
      </c>
      <c r="BH295" s="204">
        <f>IF(N295="sníž. přenesená",J295,0)</f>
        <v>0</v>
      </c>
      <c r="BI295" s="204">
        <f>IF(N295="nulová",J295,0)</f>
        <v>0</v>
      </c>
      <c r="BJ295" s="22" t="s">
        <v>89</v>
      </c>
      <c r="BK295" s="204">
        <f>ROUND(I295*H295,2)</f>
        <v>0</v>
      </c>
      <c r="BL295" s="22" t="s">
        <v>183</v>
      </c>
      <c r="BM295" s="22" t="s">
        <v>1043</v>
      </c>
    </row>
    <row r="296" spans="2:65" s="11" customFormat="1">
      <c r="B296" s="208"/>
      <c r="C296" s="209"/>
      <c r="D296" s="210" t="s">
        <v>187</v>
      </c>
      <c r="E296" s="211" t="s">
        <v>37</v>
      </c>
      <c r="F296" s="212" t="s">
        <v>89</v>
      </c>
      <c r="G296" s="209"/>
      <c r="H296" s="213">
        <v>1</v>
      </c>
      <c r="I296" s="214"/>
      <c r="J296" s="209"/>
      <c r="K296" s="209"/>
      <c r="L296" s="215"/>
      <c r="M296" s="216"/>
      <c r="N296" s="217"/>
      <c r="O296" s="217"/>
      <c r="P296" s="217"/>
      <c r="Q296" s="217"/>
      <c r="R296" s="217"/>
      <c r="S296" s="217"/>
      <c r="T296" s="218"/>
      <c r="AT296" s="219" t="s">
        <v>187</v>
      </c>
      <c r="AU296" s="219" t="s">
        <v>91</v>
      </c>
      <c r="AV296" s="11" t="s">
        <v>91</v>
      </c>
      <c r="AW296" s="11" t="s">
        <v>44</v>
      </c>
      <c r="AX296" s="11" t="s">
        <v>81</v>
      </c>
      <c r="AY296" s="219" t="s">
        <v>176</v>
      </c>
    </row>
    <row r="297" spans="2:65" s="1" customFormat="1" ht="31.5" customHeight="1">
      <c r="B297" s="40"/>
      <c r="C297" s="193" t="s">
        <v>498</v>
      </c>
      <c r="D297" s="193" t="s">
        <v>178</v>
      </c>
      <c r="E297" s="194" t="s">
        <v>1044</v>
      </c>
      <c r="F297" s="195" t="s">
        <v>1045</v>
      </c>
      <c r="G297" s="196" t="s">
        <v>181</v>
      </c>
      <c r="H297" s="197">
        <v>4.3540000000000001</v>
      </c>
      <c r="I297" s="198"/>
      <c r="J297" s="199">
        <f>ROUND(I297*H297,2)</f>
        <v>0</v>
      </c>
      <c r="K297" s="195" t="s">
        <v>182</v>
      </c>
      <c r="L297" s="60"/>
      <c r="M297" s="200" t="s">
        <v>37</v>
      </c>
      <c r="N297" s="201" t="s">
        <v>52</v>
      </c>
      <c r="O297" s="41"/>
      <c r="P297" s="202">
        <f>O297*H297</f>
        <v>0</v>
      </c>
      <c r="Q297" s="202">
        <v>1.9312499999999999</v>
      </c>
      <c r="R297" s="202">
        <f>Q297*H297</f>
        <v>8.4086625000000002</v>
      </c>
      <c r="S297" s="202">
        <v>0</v>
      </c>
      <c r="T297" s="203">
        <f>S297*H297</f>
        <v>0</v>
      </c>
      <c r="AR297" s="22" t="s">
        <v>183</v>
      </c>
      <c r="AT297" s="22" t="s">
        <v>178</v>
      </c>
      <c r="AU297" s="22" t="s">
        <v>91</v>
      </c>
      <c r="AY297" s="22" t="s">
        <v>176</v>
      </c>
      <c r="BE297" s="204">
        <f>IF(N297="základní",J297,0)</f>
        <v>0</v>
      </c>
      <c r="BF297" s="204">
        <f>IF(N297="snížená",J297,0)</f>
        <v>0</v>
      </c>
      <c r="BG297" s="204">
        <f>IF(N297="zákl. přenesená",J297,0)</f>
        <v>0</v>
      </c>
      <c r="BH297" s="204">
        <f>IF(N297="sníž. přenesená",J297,0)</f>
        <v>0</v>
      </c>
      <c r="BI297" s="204">
        <f>IF(N297="nulová",J297,0)</f>
        <v>0</v>
      </c>
      <c r="BJ297" s="22" t="s">
        <v>89</v>
      </c>
      <c r="BK297" s="204">
        <f>ROUND(I297*H297,2)</f>
        <v>0</v>
      </c>
      <c r="BL297" s="22" t="s">
        <v>183</v>
      </c>
      <c r="BM297" s="22" t="s">
        <v>1046</v>
      </c>
    </row>
    <row r="298" spans="2:65" s="1" customFormat="1" ht="67.5">
      <c r="B298" s="40"/>
      <c r="C298" s="62"/>
      <c r="D298" s="205" t="s">
        <v>185</v>
      </c>
      <c r="E298" s="62"/>
      <c r="F298" s="206" t="s">
        <v>1047</v>
      </c>
      <c r="G298" s="62"/>
      <c r="H298" s="62"/>
      <c r="I298" s="163"/>
      <c r="J298" s="62"/>
      <c r="K298" s="62"/>
      <c r="L298" s="60"/>
      <c r="M298" s="207"/>
      <c r="N298" s="41"/>
      <c r="O298" s="41"/>
      <c r="P298" s="41"/>
      <c r="Q298" s="41"/>
      <c r="R298" s="41"/>
      <c r="S298" s="41"/>
      <c r="T298" s="77"/>
      <c r="AT298" s="22" t="s">
        <v>185</v>
      </c>
      <c r="AU298" s="22" t="s">
        <v>91</v>
      </c>
    </row>
    <row r="299" spans="2:65" s="11" customFormat="1">
      <c r="B299" s="208"/>
      <c r="C299" s="209"/>
      <c r="D299" s="205" t="s">
        <v>187</v>
      </c>
      <c r="E299" s="230" t="s">
        <v>37</v>
      </c>
      <c r="F299" s="231" t="s">
        <v>1048</v>
      </c>
      <c r="G299" s="209"/>
      <c r="H299" s="232">
        <v>23.145</v>
      </c>
      <c r="I299" s="214"/>
      <c r="J299" s="209"/>
      <c r="K299" s="209"/>
      <c r="L299" s="215"/>
      <c r="M299" s="216"/>
      <c r="N299" s="217"/>
      <c r="O299" s="217"/>
      <c r="P299" s="217"/>
      <c r="Q299" s="217"/>
      <c r="R299" s="217"/>
      <c r="S299" s="217"/>
      <c r="T299" s="218"/>
      <c r="AT299" s="219" t="s">
        <v>187</v>
      </c>
      <c r="AU299" s="219" t="s">
        <v>91</v>
      </c>
      <c r="AV299" s="11" t="s">
        <v>91</v>
      </c>
      <c r="AW299" s="11" t="s">
        <v>44</v>
      </c>
      <c r="AX299" s="11" t="s">
        <v>81</v>
      </c>
      <c r="AY299" s="219" t="s">
        <v>176</v>
      </c>
    </row>
    <row r="300" spans="2:65" s="11" customFormat="1">
      <c r="B300" s="208"/>
      <c r="C300" s="209"/>
      <c r="D300" s="205" t="s">
        <v>187</v>
      </c>
      <c r="E300" s="230" t="s">
        <v>37</v>
      </c>
      <c r="F300" s="231" t="s">
        <v>1049</v>
      </c>
      <c r="G300" s="209"/>
      <c r="H300" s="232">
        <v>5.88</v>
      </c>
      <c r="I300" s="214"/>
      <c r="J300" s="209"/>
      <c r="K300" s="209"/>
      <c r="L300" s="215"/>
      <c r="M300" s="216"/>
      <c r="N300" s="217"/>
      <c r="O300" s="217"/>
      <c r="P300" s="217"/>
      <c r="Q300" s="217"/>
      <c r="R300" s="217"/>
      <c r="S300" s="217"/>
      <c r="T300" s="218"/>
      <c r="AT300" s="219" t="s">
        <v>187</v>
      </c>
      <c r="AU300" s="219" t="s">
        <v>91</v>
      </c>
      <c r="AV300" s="11" t="s">
        <v>91</v>
      </c>
      <c r="AW300" s="11" t="s">
        <v>44</v>
      </c>
      <c r="AX300" s="11" t="s">
        <v>81</v>
      </c>
      <c r="AY300" s="219" t="s">
        <v>176</v>
      </c>
    </row>
    <row r="301" spans="2:65" s="11" customFormat="1">
      <c r="B301" s="208"/>
      <c r="C301" s="209"/>
      <c r="D301" s="210" t="s">
        <v>187</v>
      </c>
      <c r="E301" s="209"/>
      <c r="F301" s="212" t="s">
        <v>1050</v>
      </c>
      <c r="G301" s="209"/>
      <c r="H301" s="213">
        <v>4.3540000000000001</v>
      </c>
      <c r="I301" s="214"/>
      <c r="J301" s="209"/>
      <c r="K301" s="209"/>
      <c r="L301" s="215"/>
      <c r="M301" s="216"/>
      <c r="N301" s="217"/>
      <c r="O301" s="217"/>
      <c r="P301" s="217"/>
      <c r="Q301" s="217"/>
      <c r="R301" s="217"/>
      <c r="S301" s="217"/>
      <c r="T301" s="218"/>
      <c r="AT301" s="219" t="s">
        <v>187</v>
      </c>
      <c r="AU301" s="219" t="s">
        <v>91</v>
      </c>
      <c r="AV301" s="11" t="s">
        <v>91</v>
      </c>
      <c r="AW301" s="11" t="s">
        <v>6</v>
      </c>
      <c r="AX301" s="11" t="s">
        <v>89</v>
      </c>
      <c r="AY301" s="219" t="s">
        <v>176</v>
      </c>
    </row>
    <row r="302" spans="2:65" s="1" customFormat="1" ht="31.5" customHeight="1">
      <c r="B302" s="40"/>
      <c r="C302" s="193" t="s">
        <v>504</v>
      </c>
      <c r="D302" s="193" t="s">
        <v>178</v>
      </c>
      <c r="E302" s="194" t="s">
        <v>1051</v>
      </c>
      <c r="F302" s="195" t="s">
        <v>1052</v>
      </c>
      <c r="G302" s="196" t="s">
        <v>223</v>
      </c>
      <c r="H302" s="197">
        <v>29.024999999999999</v>
      </c>
      <c r="I302" s="198"/>
      <c r="J302" s="199">
        <f>ROUND(I302*H302,2)</f>
        <v>0</v>
      </c>
      <c r="K302" s="195" t="s">
        <v>182</v>
      </c>
      <c r="L302" s="60"/>
      <c r="M302" s="200" t="s">
        <v>37</v>
      </c>
      <c r="N302" s="201" t="s">
        <v>52</v>
      </c>
      <c r="O302" s="41"/>
      <c r="P302" s="202">
        <f>O302*H302</f>
        <v>0</v>
      </c>
      <c r="Q302" s="202">
        <v>0</v>
      </c>
      <c r="R302" s="202">
        <f>Q302*H302</f>
        <v>0</v>
      </c>
      <c r="S302" s="202">
        <v>0</v>
      </c>
      <c r="T302" s="203">
        <f>S302*H302</f>
        <v>0</v>
      </c>
      <c r="AR302" s="22" t="s">
        <v>183</v>
      </c>
      <c r="AT302" s="22" t="s">
        <v>178</v>
      </c>
      <c r="AU302" s="22" t="s">
        <v>91</v>
      </c>
      <c r="AY302" s="22" t="s">
        <v>176</v>
      </c>
      <c r="BE302" s="204">
        <f>IF(N302="základní",J302,0)</f>
        <v>0</v>
      </c>
      <c r="BF302" s="204">
        <f>IF(N302="snížená",J302,0)</f>
        <v>0</v>
      </c>
      <c r="BG302" s="204">
        <f>IF(N302="zákl. přenesená",J302,0)</f>
        <v>0</v>
      </c>
      <c r="BH302" s="204">
        <f>IF(N302="sníž. přenesená",J302,0)</f>
        <v>0</v>
      </c>
      <c r="BI302" s="204">
        <f>IF(N302="nulová",J302,0)</f>
        <v>0</v>
      </c>
      <c r="BJ302" s="22" t="s">
        <v>89</v>
      </c>
      <c r="BK302" s="204">
        <f>ROUND(I302*H302,2)</f>
        <v>0</v>
      </c>
      <c r="BL302" s="22" t="s">
        <v>183</v>
      </c>
      <c r="BM302" s="22" t="s">
        <v>1053</v>
      </c>
    </row>
    <row r="303" spans="2:65" s="1" customFormat="1" ht="67.5">
      <c r="B303" s="40"/>
      <c r="C303" s="62"/>
      <c r="D303" s="205" t="s">
        <v>185</v>
      </c>
      <c r="E303" s="62"/>
      <c r="F303" s="206" t="s">
        <v>1054</v>
      </c>
      <c r="G303" s="62"/>
      <c r="H303" s="62"/>
      <c r="I303" s="163"/>
      <c r="J303" s="62"/>
      <c r="K303" s="62"/>
      <c r="L303" s="60"/>
      <c r="M303" s="207"/>
      <c r="N303" s="41"/>
      <c r="O303" s="41"/>
      <c r="P303" s="41"/>
      <c r="Q303" s="41"/>
      <c r="R303" s="41"/>
      <c r="S303" s="41"/>
      <c r="T303" s="77"/>
      <c r="AT303" s="22" t="s">
        <v>185</v>
      </c>
      <c r="AU303" s="22" t="s">
        <v>91</v>
      </c>
    </row>
    <row r="304" spans="2:65" s="11" customFormat="1">
      <c r="B304" s="208"/>
      <c r="C304" s="209"/>
      <c r="D304" s="205" t="s">
        <v>187</v>
      </c>
      <c r="E304" s="230" t="s">
        <v>37</v>
      </c>
      <c r="F304" s="231" t="s">
        <v>1048</v>
      </c>
      <c r="G304" s="209"/>
      <c r="H304" s="232">
        <v>23.145</v>
      </c>
      <c r="I304" s="214"/>
      <c r="J304" s="209"/>
      <c r="K304" s="209"/>
      <c r="L304" s="215"/>
      <c r="M304" s="216"/>
      <c r="N304" s="217"/>
      <c r="O304" s="217"/>
      <c r="P304" s="217"/>
      <c r="Q304" s="217"/>
      <c r="R304" s="217"/>
      <c r="S304" s="217"/>
      <c r="T304" s="218"/>
      <c r="AT304" s="219" t="s">
        <v>187</v>
      </c>
      <c r="AU304" s="219" t="s">
        <v>91</v>
      </c>
      <c r="AV304" s="11" t="s">
        <v>91</v>
      </c>
      <c r="AW304" s="11" t="s">
        <v>44</v>
      </c>
      <c r="AX304" s="11" t="s">
        <v>81</v>
      </c>
      <c r="AY304" s="219" t="s">
        <v>176</v>
      </c>
    </row>
    <row r="305" spans="2:65" s="11" customFormat="1">
      <c r="B305" s="208"/>
      <c r="C305" s="209"/>
      <c r="D305" s="210" t="s">
        <v>187</v>
      </c>
      <c r="E305" s="211" t="s">
        <v>37</v>
      </c>
      <c r="F305" s="212" t="s">
        <v>1049</v>
      </c>
      <c r="G305" s="209"/>
      <c r="H305" s="213">
        <v>5.88</v>
      </c>
      <c r="I305" s="214"/>
      <c r="J305" s="209"/>
      <c r="K305" s="209"/>
      <c r="L305" s="215"/>
      <c r="M305" s="216"/>
      <c r="N305" s="217"/>
      <c r="O305" s="217"/>
      <c r="P305" s="217"/>
      <c r="Q305" s="217"/>
      <c r="R305" s="217"/>
      <c r="S305" s="217"/>
      <c r="T305" s="218"/>
      <c r="AT305" s="219" t="s">
        <v>187</v>
      </c>
      <c r="AU305" s="219" t="s">
        <v>91</v>
      </c>
      <c r="AV305" s="11" t="s">
        <v>91</v>
      </c>
      <c r="AW305" s="11" t="s">
        <v>44</v>
      </c>
      <c r="AX305" s="11" t="s">
        <v>81</v>
      </c>
      <c r="AY305" s="219" t="s">
        <v>176</v>
      </c>
    </row>
    <row r="306" spans="2:65" s="1" customFormat="1" ht="57" customHeight="1">
      <c r="B306" s="40"/>
      <c r="C306" s="193" t="s">
        <v>509</v>
      </c>
      <c r="D306" s="193" t="s">
        <v>178</v>
      </c>
      <c r="E306" s="194" t="s">
        <v>1055</v>
      </c>
      <c r="F306" s="195" t="s">
        <v>1056</v>
      </c>
      <c r="G306" s="196" t="s">
        <v>223</v>
      </c>
      <c r="H306" s="197">
        <v>29.024999999999999</v>
      </c>
      <c r="I306" s="198"/>
      <c r="J306" s="199">
        <f>ROUND(I306*H306,2)</f>
        <v>0</v>
      </c>
      <c r="K306" s="195" t="s">
        <v>182</v>
      </c>
      <c r="L306" s="60"/>
      <c r="M306" s="200" t="s">
        <v>37</v>
      </c>
      <c r="N306" s="201" t="s">
        <v>52</v>
      </c>
      <c r="O306" s="41"/>
      <c r="P306" s="202">
        <f>O306*H306</f>
        <v>0</v>
      </c>
      <c r="Q306" s="202">
        <v>8.4250000000000005E-2</v>
      </c>
      <c r="R306" s="202">
        <f>Q306*H306</f>
        <v>2.4453562500000001</v>
      </c>
      <c r="S306" s="202">
        <v>0</v>
      </c>
      <c r="T306" s="203">
        <f>S306*H306</f>
        <v>0</v>
      </c>
      <c r="AR306" s="22" t="s">
        <v>183</v>
      </c>
      <c r="AT306" s="22" t="s">
        <v>178</v>
      </c>
      <c r="AU306" s="22" t="s">
        <v>91</v>
      </c>
      <c r="AY306" s="22" t="s">
        <v>176</v>
      </c>
      <c r="BE306" s="204">
        <f>IF(N306="základní",J306,0)</f>
        <v>0</v>
      </c>
      <c r="BF306" s="204">
        <f>IF(N306="snížená",J306,0)</f>
        <v>0</v>
      </c>
      <c r="BG306" s="204">
        <f>IF(N306="zákl. přenesená",J306,0)</f>
        <v>0</v>
      </c>
      <c r="BH306" s="204">
        <f>IF(N306="sníž. přenesená",J306,0)</f>
        <v>0</v>
      </c>
      <c r="BI306" s="204">
        <f>IF(N306="nulová",J306,0)</f>
        <v>0</v>
      </c>
      <c r="BJ306" s="22" t="s">
        <v>89</v>
      </c>
      <c r="BK306" s="204">
        <f>ROUND(I306*H306,2)</f>
        <v>0</v>
      </c>
      <c r="BL306" s="22" t="s">
        <v>183</v>
      </c>
      <c r="BM306" s="22" t="s">
        <v>1057</v>
      </c>
    </row>
    <row r="307" spans="2:65" s="1" customFormat="1" ht="121.5">
      <c r="B307" s="40"/>
      <c r="C307" s="62"/>
      <c r="D307" s="205" t="s">
        <v>185</v>
      </c>
      <c r="E307" s="62"/>
      <c r="F307" s="206" t="s">
        <v>1058</v>
      </c>
      <c r="G307" s="62"/>
      <c r="H307" s="62"/>
      <c r="I307" s="163"/>
      <c r="J307" s="62"/>
      <c r="K307" s="62"/>
      <c r="L307" s="60"/>
      <c r="M307" s="207"/>
      <c r="N307" s="41"/>
      <c r="O307" s="41"/>
      <c r="P307" s="41"/>
      <c r="Q307" s="41"/>
      <c r="R307" s="41"/>
      <c r="S307" s="41"/>
      <c r="T307" s="77"/>
      <c r="AT307" s="22" t="s">
        <v>185</v>
      </c>
      <c r="AU307" s="22" t="s">
        <v>91</v>
      </c>
    </row>
    <row r="308" spans="2:65" s="11" customFormat="1">
      <c r="B308" s="208"/>
      <c r="C308" s="209"/>
      <c r="D308" s="205" t="s">
        <v>187</v>
      </c>
      <c r="E308" s="230" t="s">
        <v>37</v>
      </c>
      <c r="F308" s="231" t="s">
        <v>1048</v>
      </c>
      <c r="G308" s="209"/>
      <c r="H308" s="232">
        <v>23.145</v>
      </c>
      <c r="I308" s="214"/>
      <c r="J308" s="209"/>
      <c r="K308" s="209"/>
      <c r="L308" s="215"/>
      <c r="M308" s="216"/>
      <c r="N308" s="217"/>
      <c r="O308" s="217"/>
      <c r="P308" s="217"/>
      <c r="Q308" s="217"/>
      <c r="R308" s="217"/>
      <c r="S308" s="217"/>
      <c r="T308" s="218"/>
      <c r="AT308" s="219" t="s">
        <v>187</v>
      </c>
      <c r="AU308" s="219" t="s">
        <v>91</v>
      </c>
      <c r="AV308" s="11" t="s">
        <v>91</v>
      </c>
      <c r="AW308" s="11" t="s">
        <v>44</v>
      </c>
      <c r="AX308" s="11" t="s">
        <v>81</v>
      </c>
      <c r="AY308" s="219" t="s">
        <v>176</v>
      </c>
    </row>
    <row r="309" spans="2:65" s="11" customFormat="1">
      <c r="B309" s="208"/>
      <c r="C309" s="209"/>
      <c r="D309" s="210" t="s">
        <v>187</v>
      </c>
      <c r="E309" s="211" t="s">
        <v>37</v>
      </c>
      <c r="F309" s="212" t="s">
        <v>1049</v>
      </c>
      <c r="G309" s="209"/>
      <c r="H309" s="213">
        <v>5.88</v>
      </c>
      <c r="I309" s="214"/>
      <c r="J309" s="209"/>
      <c r="K309" s="209"/>
      <c r="L309" s="215"/>
      <c r="M309" s="216"/>
      <c r="N309" s="217"/>
      <c r="O309" s="217"/>
      <c r="P309" s="217"/>
      <c r="Q309" s="217"/>
      <c r="R309" s="217"/>
      <c r="S309" s="217"/>
      <c r="T309" s="218"/>
      <c r="AT309" s="219" t="s">
        <v>187</v>
      </c>
      <c r="AU309" s="219" t="s">
        <v>91</v>
      </c>
      <c r="AV309" s="11" t="s">
        <v>91</v>
      </c>
      <c r="AW309" s="11" t="s">
        <v>44</v>
      </c>
      <c r="AX309" s="11" t="s">
        <v>81</v>
      </c>
      <c r="AY309" s="219" t="s">
        <v>176</v>
      </c>
    </row>
    <row r="310" spans="2:65" s="1" customFormat="1" ht="22.5" customHeight="1">
      <c r="B310" s="40"/>
      <c r="C310" s="220" t="s">
        <v>516</v>
      </c>
      <c r="D310" s="220" t="s">
        <v>195</v>
      </c>
      <c r="E310" s="221" t="s">
        <v>1059</v>
      </c>
      <c r="F310" s="222" t="s">
        <v>1060</v>
      </c>
      <c r="G310" s="223" t="s">
        <v>223</v>
      </c>
      <c r="H310" s="224">
        <v>31.928000000000001</v>
      </c>
      <c r="I310" s="225"/>
      <c r="J310" s="226">
        <f>ROUND(I310*H310,2)</f>
        <v>0</v>
      </c>
      <c r="K310" s="222" t="s">
        <v>182</v>
      </c>
      <c r="L310" s="227"/>
      <c r="M310" s="228" t="s">
        <v>37</v>
      </c>
      <c r="N310" s="229" t="s">
        <v>52</v>
      </c>
      <c r="O310" s="41"/>
      <c r="P310" s="202">
        <f>O310*H310</f>
        <v>0</v>
      </c>
      <c r="Q310" s="202">
        <v>0.106</v>
      </c>
      <c r="R310" s="202">
        <f>Q310*H310</f>
        <v>3.3843679999999998</v>
      </c>
      <c r="S310" s="202">
        <v>0</v>
      </c>
      <c r="T310" s="203">
        <f>S310*H310</f>
        <v>0</v>
      </c>
      <c r="AR310" s="22" t="s">
        <v>199</v>
      </c>
      <c r="AT310" s="22" t="s">
        <v>195</v>
      </c>
      <c r="AU310" s="22" t="s">
        <v>91</v>
      </c>
      <c r="AY310" s="22" t="s">
        <v>176</v>
      </c>
      <c r="BE310" s="204">
        <f>IF(N310="základní",J310,0)</f>
        <v>0</v>
      </c>
      <c r="BF310" s="204">
        <f>IF(N310="snížená",J310,0)</f>
        <v>0</v>
      </c>
      <c r="BG310" s="204">
        <f>IF(N310="zákl. přenesená",J310,0)</f>
        <v>0</v>
      </c>
      <c r="BH310" s="204">
        <f>IF(N310="sníž. přenesená",J310,0)</f>
        <v>0</v>
      </c>
      <c r="BI310" s="204">
        <f>IF(N310="nulová",J310,0)</f>
        <v>0</v>
      </c>
      <c r="BJ310" s="22" t="s">
        <v>89</v>
      </c>
      <c r="BK310" s="204">
        <f>ROUND(I310*H310,2)</f>
        <v>0</v>
      </c>
      <c r="BL310" s="22" t="s">
        <v>183</v>
      </c>
      <c r="BM310" s="22" t="s">
        <v>1061</v>
      </c>
    </row>
    <row r="311" spans="2:65" s="11" customFormat="1">
      <c r="B311" s="208"/>
      <c r="C311" s="209"/>
      <c r="D311" s="205" t="s">
        <v>187</v>
      </c>
      <c r="E311" s="230" t="s">
        <v>37</v>
      </c>
      <c r="F311" s="231" t="s">
        <v>1062</v>
      </c>
      <c r="G311" s="209"/>
      <c r="H311" s="232">
        <v>29.024999999999999</v>
      </c>
      <c r="I311" s="214"/>
      <c r="J311" s="209"/>
      <c r="K311" s="209"/>
      <c r="L311" s="215"/>
      <c r="M311" s="216"/>
      <c r="N311" s="217"/>
      <c r="O311" s="217"/>
      <c r="P311" s="217"/>
      <c r="Q311" s="217"/>
      <c r="R311" s="217"/>
      <c r="S311" s="217"/>
      <c r="T311" s="218"/>
      <c r="AT311" s="219" t="s">
        <v>187</v>
      </c>
      <c r="AU311" s="219" t="s">
        <v>91</v>
      </c>
      <c r="AV311" s="11" t="s">
        <v>91</v>
      </c>
      <c r="AW311" s="11" t="s">
        <v>44</v>
      </c>
      <c r="AX311" s="11" t="s">
        <v>81</v>
      </c>
      <c r="AY311" s="219" t="s">
        <v>176</v>
      </c>
    </row>
    <row r="312" spans="2:65" s="11" customFormat="1">
      <c r="B312" s="208"/>
      <c r="C312" s="209"/>
      <c r="D312" s="210" t="s">
        <v>187</v>
      </c>
      <c r="E312" s="209"/>
      <c r="F312" s="212" t="s">
        <v>1063</v>
      </c>
      <c r="G312" s="209"/>
      <c r="H312" s="213">
        <v>31.928000000000001</v>
      </c>
      <c r="I312" s="214"/>
      <c r="J312" s="209"/>
      <c r="K312" s="209"/>
      <c r="L312" s="215"/>
      <c r="M312" s="216"/>
      <c r="N312" s="217"/>
      <c r="O312" s="217"/>
      <c r="P312" s="217"/>
      <c r="Q312" s="217"/>
      <c r="R312" s="217"/>
      <c r="S312" s="217"/>
      <c r="T312" s="218"/>
      <c r="AT312" s="219" t="s">
        <v>187</v>
      </c>
      <c r="AU312" s="219" t="s">
        <v>91</v>
      </c>
      <c r="AV312" s="11" t="s">
        <v>91</v>
      </c>
      <c r="AW312" s="11" t="s">
        <v>6</v>
      </c>
      <c r="AX312" s="11" t="s">
        <v>89</v>
      </c>
      <c r="AY312" s="219" t="s">
        <v>176</v>
      </c>
    </row>
    <row r="313" spans="2:65" s="1" customFormat="1" ht="22.5" customHeight="1">
      <c r="B313" s="40"/>
      <c r="C313" s="193" t="s">
        <v>521</v>
      </c>
      <c r="D313" s="193" t="s">
        <v>178</v>
      </c>
      <c r="E313" s="194" t="s">
        <v>1064</v>
      </c>
      <c r="F313" s="195" t="s">
        <v>1065</v>
      </c>
      <c r="G313" s="196" t="s">
        <v>295</v>
      </c>
      <c r="H313" s="197">
        <v>2.7</v>
      </c>
      <c r="I313" s="198"/>
      <c r="J313" s="199">
        <f>ROUND(I313*H313,2)</f>
        <v>0</v>
      </c>
      <c r="K313" s="195" t="s">
        <v>182</v>
      </c>
      <c r="L313" s="60"/>
      <c r="M313" s="200" t="s">
        <v>37</v>
      </c>
      <c r="N313" s="201" t="s">
        <v>52</v>
      </c>
      <c r="O313" s="41"/>
      <c r="P313" s="202">
        <f>O313*H313</f>
        <v>0</v>
      </c>
      <c r="Q313" s="202">
        <v>0.12063599999999999</v>
      </c>
      <c r="R313" s="202">
        <f>Q313*H313</f>
        <v>0.32571719999999998</v>
      </c>
      <c r="S313" s="202">
        <v>0</v>
      </c>
      <c r="T313" s="203">
        <f>S313*H313</f>
        <v>0</v>
      </c>
      <c r="AR313" s="22" t="s">
        <v>183</v>
      </c>
      <c r="AT313" s="22" t="s">
        <v>178</v>
      </c>
      <c r="AU313" s="22" t="s">
        <v>91</v>
      </c>
      <c r="AY313" s="22" t="s">
        <v>176</v>
      </c>
      <c r="BE313" s="204">
        <f>IF(N313="základní",J313,0)</f>
        <v>0</v>
      </c>
      <c r="BF313" s="204">
        <f>IF(N313="snížená",J313,0)</f>
        <v>0</v>
      </c>
      <c r="BG313" s="204">
        <f>IF(N313="zákl. přenesená",J313,0)</f>
        <v>0</v>
      </c>
      <c r="BH313" s="204">
        <f>IF(N313="sníž. přenesená",J313,0)</f>
        <v>0</v>
      </c>
      <c r="BI313" s="204">
        <f>IF(N313="nulová",J313,0)</f>
        <v>0</v>
      </c>
      <c r="BJ313" s="22" t="s">
        <v>89</v>
      </c>
      <c r="BK313" s="204">
        <f>ROUND(I313*H313,2)</f>
        <v>0</v>
      </c>
      <c r="BL313" s="22" t="s">
        <v>183</v>
      </c>
      <c r="BM313" s="22" t="s">
        <v>1066</v>
      </c>
    </row>
    <row r="314" spans="2:65" s="1" customFormat="1" ht="67.5">
      <c r="B314" s="40"/>
      <c r="C314" s="62"/>
      <c r="D314" s="210" t="s">
        <v>185</v>
      </c>
      <c r="E314" s="62"/>
      <c r="F314" s="233" t="s">
        <v>1067</v>
      </c>
      <c r="G314" s="62"/>
      <c r="H314" s="62"/>
      <c r="I314" s="163"/>
      <c r="J314" s="62"/>
      <c r="K314" s="62"/>
      <c r="L314" s="60"/>
      <c r="M314" s="207"/>
      <c r="N314" s="41"/>
      <c r="O314" s="41"/>
      <c r="P314" s="41"/>
      <c r="Q314" s="41"/>
      <c r="R314" s="41"/>
      <c r="S314" s="41"/>
      <c r="T314" s="77"/>
      <c r="AT314" s="22" t="s">
        <v>185</v>
      </c>
      <c r="AU314" s="22" t="s">
        <v>91</v>
      </c>
    </row>
    <row r="315" spans="2:65" s="1" customFormat="1" ht="22.5" customHeight="1">
      <c r="B315" s="40"/>
      <c r="C315" s="220" t="s">
        <v>527</v>
      </c>
      <c r="D315" s="220" t="s">
        <v>195</v>
      </c>
      <c r="E315" s="221" t="s">
        <v>1068</v>
      </c>
      <c r="F315" s="222" t="s">
        <v>1069</v>
      </c>
      <c r="G315" s="223" t="s">
        <v>341</v>
      </c>
      <c r="H315" s="224">
        <v>17</v>
      </c>
      <c r="I315" s="225"/>
      <c r="J315" s="226">
        <f>ROUND(I315*H315,2)</f>
        <v>0</v>
      </c>
      <c r="K315" s="222" t="s">
        <v>37</v>
      </c>
      <c r="L315" s="227"/>
      <c r="M315" s="228" t="s">
        <v>37</v>
      </c>
      <c r="N315" s="229" t="s">
        <v>52</v>
      </c>
      <c r="O315" s="41"/>
      <c r="P315" s="202">
        <f>O315*H315</f>
        <v>0</v>
      </c>
      <c r="Q315" s="202">
        <v>2.35E-2</v>
      </c>
      <c r="R315" s="202">
        <f>Q315*H315</f>
        <v>0.39950000000000002</v>
      </c>
      <c r="S315" s="202">
        <v>0</v>
      </c>
      <c r="T315" s="203">
        <f>S315*H315</f>
        <v>0</v>
      </c>
      <c r="AR315" s="22" t="s">
        <v>199</v>
      </c>
      <c r="AT315" s="22" t="s">
        <v>195</v>
      </c>
      <c r="AU315" s="22" t="s">
        <v>91</v>
      </c>
      <c r="AY315" s="22" t="s">
        <v>176</v>
      </c>
      <c r="BE315" s="204">
        <f>IF(N315="základní",J315,0)</f>
        <v>0</v>
      </c>
      <c r="BF315" s="204">
        <f>IF(N315="snížená",J315,0)</f>
        <v>0</v>
      </c>
      <c r="BG315" s="204">
        <f>IF(N315="zákl. přenesená",J315,0)</f>
        <v>0</v>
      </c>
      <c r="BH315" s="204">
        <f>IF(N315="sníž. přenesená",J315,0)</f>
        <v>0</v>
      </c>
      <c r="BI315" s="204">
        <f>IF(N315="nulová",J315,0)</f>
        <v>0</v>
      </c>
      <c r="BJ315" s="22" t="s">
        <v>89</v>
      </c>
      <c r="BK315" s="204">
        <f>ROUND(I315*H315,2)</f>
        <v>0</v>
      </c>
      <c r="BL315" s="22" t="s">
        <v>183</v>
      </c>
      <c r="BM315" s="22" t="s">
        <v>1070</v>
      </c>
    </row>
    <row r="316" spans="2:65" s="1" customFormat="1" ht="31.5" customHeight="1">
      <c r="B316" s="40"/>
      <c r="C316" s="193" t="s">
        <v>531</v>
      </c>
      <c r="D316" s="193" t="s">
        <v>178</v>
      </c>
      <c r="E316" s="194" t="s">
        <v>1071</v>
      </c>
      <c r="F316" s="195" t="s">
        <v>1072</v>
      </c>
      <c r="G316" s="196" t="s">
        <v>295</v>
      </c>
      <c r="H316" s="197">
        <v>7.04</v>
      </c>
      <c r="I316" s="198"/>
      <c r="J316" s="199">
        <f>ROUND(I316*H316,2)</f>
        <v>0</v>
      </c>
      <c r="K316" s="195" t="s">
        <v>182</v>
      </c>
      <c r="L316" s="60"/>
      <c r="M316" s="200" t="s">
        <v>37</v>
      </c>
      <c r="N316" s="201" t="s">
        <v>52</v>
      </c>
      <c r="O316" s="41"/>
      <c r="P316" s="202">
        <f>O316*H316</f>
        <v>0</v>
      </c>
      <c r="Q316" s="202">
        <v>0.24127199999999999</v>
      </c>
      <c r="R316" s="202">
        <f>Q316*H316</f>
        <v>1.6985548799999999</v>
      </c>
      <c r="S316" s="202">
        <v>0</v>
      </c>
      <c r="T316" s="203">
        <f>S316*H316</f>
        <v>0</v>
      </c>
      <c r="AR316" s="22" t="s">
        <v>183</v>
      </c>
      <c r="AT316" s="22" t="s">
        <v>178</v>
      </c>
      <c r="AU316" s="22" t="s">
        <v>91</v>
      </c>
      <c r="AY316" s="22" t="s">
        <v>176</v>
      </c>
      <c r="BE316" s="204">
        <f>IF(N316="základní",J316,0)</f>
        <v>0</v>
      </c>
      <c r="BF316" s="204">
        <f>IF(N316="snížená",J316,0)</f>
        <v>0</v>
      </c>
      <c r="BG316" s="204">
        <f>IF(N316="zákl. přenesená",J316,0)</f>
        <v>0</v>
      </c>
      <c r="BH316" s="204">
        <f>IF(N316="sníž. přenesená",J316,0)</f>
        <v>0</v>
      </c>
      <c r="BI316" s="204">
        <f>IF(N316="nulová",J316,0)</f>
        <v>0</v>
      </c>
      <c r="BJ316" s="22" t="s">
        <v>89</v>
      </c>
      <c r="BK316" s="204">
        <f>ROUND(I316*H316,2)</f>
        <v>0</v>
      </c>
      <c r="BL316" s="22" t="s">
        <v>183</v>
      </c>
      <c r="BM316" s="22" t="s">
        <v>1073</v>
      </c>
    </row>
    <row r="317" spans="2:65" s="1" customFormat="1" ht="67.5">
      <c r="B317" s="40"/>
      <c r="C317" s="62"/>
      <c r="D317" s="205" t="s">
        <v>185</v>
      </c>
      <c r="E317" s="62"/>
      <c r="F317" s="206" t="s">
        <v>1067</v>
      </c>
      <c r="G317" s="62"/>
      <c r="H317" s="62"/>
      <c r="I317" s="163"/>
      <c r="J317" s="62"/>
      <c r="K317" s="62"/>
      <c r="L317" s="60"/>
      <c r="M317" s="207"/>
      <c r="N317" s="41"/>
      <c r="O317" s="41"/>
      <c r="P317" s="41"/>
      <c r="Q317" s="41"/>
      <c r="R317" s="41"/>
      <c r="S317" s="41"/>
      <c r="T317" s="77"/>
      <c r="AT317" s="22" t="s">
        <v>185</v>
      </c>
      <c r="AU317" s="22" t="s">
        <v>91</v>
      </c>
    </row>
    <row r="318" spans="2:65" s="11" customFormat="1">
      <c r="B318" s="208"/>
      <c r="C318" s="209"/>
      <c r="D318" s="210" t="s">
        <v>187</v>
      </c>
      <c r="E318" s="211" t="s">
        <v>37</v>
      </c>
      <c r="F318" s="212" t="s">
        <v>1074</v>
      </c>
      <c r="G318" s="209"/>
      <c r="H318" s="213">
        <v>7.04</v>
      </c>
      <c r="I318" s="214"/>
      <c r="J318" s="209"/>
      <c r="K318" s="209"/>
      <c r="L318" s="215"/>
      <c r="M318" s="216"/>
      <c r="N318" s="217"/>
      <c r="O318" s="217"/>
      <c r="P318" s="217"/>
      <c r="Q318" s="217"/>
      <c r="R318" s="217"/>
      <c r="S318" s="217"/>
      <c r="T318" s="218"/>
      <c r="AT318" s="219" t="s">
        <v>187</v>
      </c>
      <c r="AU318" s="219" t="s">
        <v>91</v>
      </c>
      <c r="AV318" s="11" t="s">
        <v>91</v>
      </c>
      <c r="AW318" s="11" t="s">
        <v>44</v>
      </c>
      <c r="AX318" s="11" t="s">
        <v>81</v>
      </c>
      <c r="AY318" s="219" t="s">
        <v>176</v>
      </c>
    </row>
    <row r="319" spans="2:65" s="1" customFormat="1" ht="22.5" customHeight="1">
      <c r="B319" s="40"/>
      <c r="C319" s="220" t="s">
        <v>539</v>
      </c>
      <c r="D319" s="220" t="s">
        <v>195</v>
      </c>
      <c r="E319" s="221" t="s">
        <v>1075</v>
      </c>
      <c r="F319" s="222" t="s">
        <v>1076</v>
      </c>
      <c r="G319" s="223" t="s">
        <v>341</v>
      </c>
      <c r="H319" s="224">
        <v>24</v>
      </c>
      <c r="I319" s="225"/>
      <c r="J319" s="226">
        <f>ROUND(I319*H319,2)</f>
        <v>0</v>
      </c>
      <c r="K319" s="222" t="s">
        <v>182</v>
      </c>
      <c r="L319" s="227"/>
      <c r="M319" s="228" t="s">
        <v>37</v>
      </c>
      <c r="N319" s="229" t="s">
        <v>52</v>
      </c>
      <c r="O319" s="41"/>
      <c r="P319" s="202">
        <f>O319*H319</f>
        <v>0</v>
      </c>
      <c r="Q319" s="202">
        <v>3.2500000000000001E-2</v>
      </c>
      <c r="R319" s="202">
        <f>Q319*H319</f>
        <v>0.78</v>
      </c>
      <c r="S319" s="202">
        <v>0</v>
      </c>
      <c r="T319" s="203">
        <f>S319*H319</f>
        <v>0</v>
      </c>
      <c r="AR319" s="22" t="s">
        <v>199</v>
      </c>
      <c r="AT319" s="22" t="s">
        <v>195</v>
      </c>
      <c r="AU319" s="22" t="s">
        <v>91</v>
      </c>
      <c r="AY319" s="22" t="s">
        <v>176</v>
      </c>
      <c r="BE319" s="204">
        <f>IF(N319="základní",J319,0)</f>
        <v>0</v>
      </c>
      <c r="BF319" s="204">
        <f>IF(N319="snížená",J319,0)</f>
        <v>0</v>
      </c>
      <c r="BG319" s="204">
        <f>IF(N319="zákl. přenesená",J319,0)</f>
        <v>0</v>
      </c>
      <c r="BH319" s="204">
        <f>IF(N319="sníž. přenesená",J319,0)</f>
        <v>0</v>
      </c>
      <c r="BI319" s="204">
        <f>IF(N319="nulová",J319,0)</f>
        <v>0</v>
      </c>
      <c r="BJ319" s="22" t="s">
        <v>89</v>
      </c>
      <c r="BK319" s="204">
        <f>ROUND(I319*H319,2)</f>
        <v>0</v>
      </c>
      <c r="BL319" s="22" t="s">
        <v>183</v>
      </c>
      <c r="BM319" s="22" t="s">
        <v>1077</v>
      </c>
    </row>
    <row r="320" spans="2:65" s="1" customFormat="1" ht="22.5" customHeight="1">
      <c r="B320" s="40"/>
      <c r="C320" s="220" t="s">
        <v>545</v>
      </c>
      <c r="D320" s="220" t="s">
        <v>195</v>
      </c>
      <c r="E320" s="221" t="s">
        <v>1078</v>
      </c>
      <c r="F320" s="222" t="s">
        <v>1079</v>
      </c>
      <c r="G320" s="223" t="s">
        <v>341</v>
      </c>
      <c r="H320" s="224">
        <v>20</v>
      </c>
      <c r="I320" s="225"/>
      <c r="J320" s="226">
        <f>ROUND(I320*H320,2)</f>
        <v>0</v>
      </c>
      <c r="K320" s="222" t="s">
        <v>182</v>
      </c>
      <c r="L320" s="227"/>
      <c r="M320" s="228" t="s">
        <v>37</v>
      </c>
      <c r="N320" s="229" t="s">
        <v>52</v>
      </c>
      <c r="O320" s="41"/>
      <c r="P320" s="202">
        <f>O320*H320</f>
        <v>0</v>
      </c>
      <c r="Q320" s="202">
        <v>0.05</v>
      </c>
      <c r="R320" s="202">
        <f>Q320*H320</f>
        <v>1</v>
      </c>
      <c r="S320" s="202">
        <v>0</v>
      </c>
      <c r="T320" s="203">
        <f>S320*H320</f>
        <v>0</v>
      </c>
      <c r="AR320" s="22" t="s">
        <v>199</v>
      </c>
      <c r="AT320" s="22" t="s">
        <v>195</v>
      </c>
      <c r="AU320" s="22" t="s">
        <v>91</v>
      </c>
      <c r="AY320" s="22" t="s">
        <v>176</v>
      </c>
      <c r="BE320" s="204">
        <f>IF(N320="základní",J320,0)</f>
        <v>0</v>
      </c>
      <c r="BF320" s="204">
        <f>IF(N320="snížená",J320,0)</f>
        <v>0</v>
      </c>
      <c r="BG320" s="204">
        <f>IF(N320="zákl. přenesená",J320,0)</f>
        <v>0</v>
      </c>
      <c r="BH320" s="204">
        <f>IF(N320="sníž. přenesená",J320,0)</f>
        <v>0</v>
      </c>
      <c r="BI320" s="204">
        <f>IF(N320="nulová",J320,0)</f>
        <v>0</v>
      </c>
      <c r="BJ320" s="22" t="s">
        <v>89</v>
      </c>
      <c r="BK320" s="204">
        <f>ROUND(I320*H320,2)</f>
        <v>0</v>
      </c>
      <c r="BL320" s="22" t="s">
        <v>183</v>
      </c>
      <c r="BM320" s="22" t="s">
        <v>1080</v>
      </c>
    </row>
    <row r="321" spans="2:65" s="1" customFormat="1" ht="31.5" customHeight="1">
      <c r="B321" s="40"/>
      <c r="C321" s="193" t="s">
        <v>552</v>
      </c>
      <c r="D321" s="193" t="s">
        <v>178</v>
      </c>
      <c r="E321" s="194" t="s">
        <v>1081</v>
      </c>
      <c r="F321" s="195" t="s">
        <v>1082</v>
      </c>
      <c r="G321" s="196" t="s">
        <v>295</v>
      </c>
      <c r="H321" s="197">
        <v>6.72</v>
      </c>
      <c r="I321" s="198"/>
      <c r="J321" s="199">
        <f>ROUND(I321*H321,2)</f>
        <v>0</v>
      </c>
      <c r="K321" s="195" t="s">
        <v>182</v>
      </c>
      <c r="L321" s="60"/>
      <c r="M321" s="200" t="s">
        <v>37</v>
      </c>
      <c r="N321" s="201" t="s">
        <v>52</v>
      </c>
      <c r="O321" s="41"/>
      <c r="P321" s="202">
        <f>O321*H321</f>
        <v>0</v>
      </c>
      <c r="Q321" s="202">
        <v>0.29756880000000002</v>
      </c>
      <c r="R321" s="202">
        <f>Q321*H321</f>
        <v>1.9996623360000001</v>
      </c>
      <c r="S321" s="202">
        <v>0</v>
      </c>
      <c r="T321" s="203">
        <f>S321*H321</f>
        <v>0</v>
      </c>
      <c r="AR321" s="22" t="s">
        <v>183</v>
      </c>
      <c r="AT321" s="22" t="s">
        <v>178</v>
      </c>
      <c r="AU321" s="22" t="s">
        <v>91</v>
      </c>
      <c r="AY321" s="22" t="s">
        <v>176</v>
      </c>
      <c r="BE321" s="204">
        <f>IF(N321="základní",J321,0)</f>
        <v>0</v>
      </c>
      <c r="BF321" s="204">
        <f>IF(N321="snížená",J321,0)</f>
        <v>0</v>
      </c>
      <c r="BG321" s="204">
        <f>IF(N321="zákl. přenesená",J321,0)</f>
        <v>0</v>
      </c>
      <c r="BH321" s="204">
        <f>IF(N321="sníž. přenesená",J321,0)</f>
        <v>0</v>
      </c>
      <c r="BI321" s="204">
        <f>IF(N321="nulová",J321,0)</f>
        <v>0</v>
      </c>
      <c r="BJ321" s="22" t="s">
        <v>89</v>
      </c>
      <c r="BK321" s="204">
        <f>ROUND(I321*H321,2)</f>
        <v>0</v>
      </c>
      <c r="BL321" s="22" t="s">
        <v>183</v>
      </c>
      <c r="BM321" s="22" t="s">
        <v>1083</v>
      </c>
    </row>
    <row r="322" spans="2:65" s="1" customFormat="1" ht="67.5">
      <c r="B322" s="40"/>
      <c r="C322" s="62"/>
      <c r="D322" s="205" t="s">
        <v>185</v>
      </c>
      <c r="E322" s="62"/>
      <c r="F322" s="206" t="s">
        <v>1067</v>
      </c>
      <c r="G322" s="62"/>
      <c r="H322" s="62"/>
      <c r="I322" s="163"/>
      <c r="J322" s="62"/>
      <c r="K322" s="62"/>
      <c r="L322" s="60"/>
      <c r="M322" s="207"/>
      <c r="N322" s="41"/>
      <c r="O322" s="41"/>
      <c r="P322" s="41"/>
      <c r="Q322" s="41"/>
      <c r="R322" s="41"/>
      <c r="S322" s="41"/>
      <c r="T322" s="77"/>
      <c r="AT322" s="22" t="s">
        <v>185</v>
      </c>
      <c r="AU322" s="22" t="s">
        <v>91</v>
      </c>
    </row>
    <row r="323" spans="2:65" s="11" customFormat="1">
      <c r="B323" s="208"/>
      <c r="C323" s="209"/>
      <c r="D323" s="210" t="s">
        <v>187</v>
      </c>
      <c r="E323" s="211" t="s">
        <v>37</v>
      </c>
      <c r="F323" s="212" t="s">
        <v>1084</v>
      </c>
      <c r="G323" s="209"/>
      <c r="H323" s="213">
        <v>6.72</v>
      </c>
      <c r="I323" s="214"/>
      <c r="J323" s="209"/>
      <c r="K323" s="209"/>
      <c r="L323" s="215"/>
      <c r="M323" s="216"/>
      <c r="N323" s="217"/>
      <c r="O323" s="217"/>
      <c r="P323" s="217"/>
      <c r="Q323" s="217"/>
      <c r="R323" s="217"/>
      <c r="S323" s="217"/>
      <c r="T323" s="218"/>
      <c r="AT323" s="219" t="s">
        <v>187</v>
      </c>
      <c r="AU323" s="219" t="s">
        <v>91</v>
      </c>
      <c r="AV323" s="11" t="s">
        <v>91</v>
      </c>
      <c r="AW323" s="11" t="s">
        <v>44</v>
      </c>
      <c r="AX323" s="11" t="s">
        <v>81</v>
      </c>
      <c r="AY323" s="219" t="s">
        <v>176</v>
      </c>
    </row>
    <row r="324" spans="2:65" s="1" customFormat="1" ht="22.5" customHeight="1">
      <c r="B324" s="40"/>
      <c r="C324" s="220" t="s">
        <v>556</v>
      </c>
      <c r="D324" s="220" t="s">
        <v>195</v>
      </c>
      <c r="E324" s="221" t="s">
        <v>1085</v>
      </c>
      <c r="F324" s="222" t="s">
        <v>1086</v>
      </c>
      <c r="G324" s="223" t="s">
        <v>341</v>
      </c>
      <c r="H324" s="224">
        <v>42</v>
      </c>
      <c r="I324" s="225"/>
      <c r="J324" s="226">
        <f>ROUND(I324*H324,2)</f>
        <v>0</v>
      </c>
      <c r="K324" s="222" t="s">
        <v>182</v>
      </c>
      <c r="L324" s="227"/>
      <c r="M324" s="228" t="s">
        <v>37</v>
      </c>
      <c r="N324" s="229" t="s">
        <v>52</v>
      </c>
      <c r="O324" s="41"/>
      <c r="P324" s="202">
        <f>O324*H324</f>
        <v>0</v>
      </c>
      <c r="Q324" s="202">
        <v>6.3E-2</v>
      </c>
      <c r="R324" s="202">
        <f>Q324*H324</f>
        <v>2.6459999999999999</v>
      </c>
      <c r="S324" s="202">
        <v>0</v>
      </c>
      <c r="T324" s="203">
        <f>S324*H324</f>
        <v>0</v>
      </c>
      <c r="AR324" s="22" t="s">
        <v>199</v>
      </c>
      <c r="AT324" s="22" t="s">
        <v>195</v>
      </c>
      <c r="AU324" s="22" t="s">
        <v>91</v>
      </c>
      <c r="AY324" s="22" t="s">
        <v>176</v>
      </c>
      <c r="BE324" s="204">
        <f>IF(N324="základní",J324,0)</f>
        <v>0</v>
      </c>
      <c r="BF324" s="204">
        <f>IF(N324="snížená",J324,0)</f>
        <v>0</v>
      </c>
      <c r="BG324" s="204">
        <f>IF(N324="zákl. přenesená",J324,0)</f>
        <v>0</v>
      </c>
      <c r="BH324" s="204">
        <f>IF(N324="sníž. přenesená",J324,0)</f>
        <v>0</v>
      </c>
      <c r="BI324" s="204">
        <f>IF(N324="nulová",J324,0)</f>
        <v>0</v>
      </c>
      <c r="BJ324" s="22" t="s">
        <v>89</v>
      </c>
      <c r="BK324" s="204">
        <f>ROUND(I324*H324,2)</f>
        <v>0</v>
      </c>
      <c r="BL324" s="22" t="s">
        <v>183</v>
      </c>
      <c r="BM324" s="22" t="s">
        <v>1087</v>
      </c>
    </row>
    <row r="325" spans="2:65" s="1" customFormat="1" ht="31.5" customHeight="1">
      <c r="B325" s="40"/>
      <c r="C325" s="193" t="s">
        <v>562</v>
      </c>
      <c r="D325" s="193" t="s">
        <v>178</v>
      </c>
      <c r="E325" s="194" t="s">
        <v>1088</v>
      </c>
      <c r="F325" s="195" t="s">
        <v>1089</v>
      </c>
      <c r="G325" s="196" t="s">
        <v>181</v>
      </c>
      <c r="H325" s="197">
        <v>0.47099999999999997</v>
      </c>
      <c r="I325" s="198"/>
      <c r="J325" s="199">
        <f>ROUND(I325*H325,2)</f>
        <v>0</v>
      </c>
      <c r="K325" s="195" t="s">
        <v>182</v>
      </c>
      <c r="L325" s="60"/>
      <c r="M325" s="200" t="s">
        <v>37</v>
      </c>
      <c r="N325" s="201" t="s">
        <v>52</v>
      </c>
      <c r="O325" s="41"/>
      <c r="P325" s="202">
        <f>O325*H325</f>
        <v>0</v>
      </c>
      <c r="Q325" s="202">
        <v>2.4533657400000002</v>
      </c>
      <c r="R325" s="202">
        <f>Q325*H325</f>
        <v>1.15553526354</v>
      </c>
      <c r="S325" s="202">
        <v>0</v>
      </c>
      <c r="T325" s="203">
        <f>S325*H325</f>
        <v>0</v>
      </c>
      <c r="AR325" s="22" t="s">
        <v>183</v>
      </c>
      <c r="AT325" s="22" t="s">
        <v>178</v>
      </c>
      <c r="AU325" s="22" t="s">
        <v>91</v>
      </c>
      <c r="AY325" s="22" t="s">
        <v>176</v>
      </c>
      <c r="BE325" s="204">
        <f>IF(N325="základní",J325,0)</f>
        <v>0</v>
      </c>
      <c r="BF325" s="204">
        <f>IF(N325="snížená",J325,0)</f>
        <v>0</v>
      </c>
      <c r="BG325" s="204">
        <f>IF(N325="zákl. přenesená",J325,0)</f>
        <v>0</v>
      </c>
      <c r="BH325" s="204">
        <f>IF(N325="sníž. přenesená",J325,0)</f>
        <v>0</v>
      </c>
      <c r="BI325" s="204">
        <f>IF(N325="nulová",J325,0)</f>
        <v>0</v>
      </c>
      <c r="BJ325" s="22" t="s">
        <v>89</v>
      </c>
      <c r="BK325" s="204">
        <f>ROUND(I325*H325,2)</f>
        <v>0</v>
      </c>
      <c r="BL325" s="22" t="s">
        <v>183</v>
      </c>
      <c r="BM325" s="22" t="s">
        <v>1090</v>
      </c>
    </row>
    <row r="326" spans="2:65" s="11" customFormat="1">
      <c r="B326" s="208"/>
      <c r="C326" s="209"/>
      <c r="D326" s="205" t="s">
        <v>187</v>
      </c>
      <c r="E326" s="230" t="s">
        <v>37</v>
      </c>
      <c r="F326" s="231" t="s">
        <v>1091</v>
      </c>
      <c r="G326" s="209"/>
      <c r="H326" s="232">
        <v>0.3</v>
      </c>
      <c r="I326" s="214"/>
      <c r="J326" s="209"/>
      <c r="K326" s="209"/>
      <c r="L326" s="215"/>
      <c r="M326" s="216"/>
      <c r="N326" s="217"/>
      <c r="O326" s="217"/>
      <c r="P326" s="217"/>
      <c r="Q326" s="217"/>
      <c r="R326" s="217"/>
      <c r="S326" s="217"/>
      <c r="T326" s="218"/>
      <c r="AT326" s="219" t="s">
        <v>187</v>
      </c>
      <c r="AU326" s="219" t="s">
        <v>91</v>
      </c>
      <c r="AV326" s="11" t="s">
        <v>91</v>
      </c>
      <c r="AW326" s="11" t="s">
        <v>44</v>
      </c>
      <c r="AX326" s="11" t="s">
        <v>81</v>
      </c>
      <c r="AY326" s="219" t="s">
        <v>176</v>
      </c>
    </row>
    <row r="327" spans="2:65" s="11" customFormat="1">
      <c r="B327" s="208"/>
      <c r="C327" s="209"/>
      <c r="D327" s="210" t="s">
        <v>187</v>
      </c>
      <c r="E327" s="211" t="s">
        <v>37</v>
      </c>
      <c r="F327" s="212" t="s">
        <v>1092</v>
      </c>
      <c r="G327" s="209"/>
      <c r="H327" s="213">
        <v>0.17100000000000001</v>
      </c>
      <c r="I327" s="214"/>
      <c r="J327" s="209"/>
      <c r="K327" s="209"/>
      <c r="L327" s="215"/>
      <c r="M327" s="216"/>
      <c r="N327" s="217"/>
      <c r="O327" s="217"/>
      <c r="P327" s="217"/>
      <c r="Q327" s="217"/>
      <c r="R327" s="217"/>
      <c r="S327" s="217"/>
      <c r="T327" s="218"/>
      <c r="AT327" s="219" t="s">
        <v>187</v>
      </c>
      <c r="AU327" s="219" t="s">
        <v>91</v>
      </c>
      <c r="AV327" s="11" t="s">
        <v>91</v>
      </c>
      <c r="AW327" s="11" t="s">
        <v>44</v>
      </c>
      <c r="AX327" s="11" t="s">
        <v>81</v>
      </c>
      <c r="AY327" s="219" t="s">
        <v>176</v>
      </c>
    </row>
    <row r="328" spans="2:65" s="1" customFormat="1" ht="31.5" customHeight="1">
      <c r="B328" s="40"/>
      <c r="C328" s="193" t="s">
        <v>567</v>
      </c>
      <c r="D328" s="193" t="s">
        <v>178</v>
      </c>
      <c r="E328" s="194" t="s">
        <v>1093</v>
      </c>
      <c r="F328" s="195" t="s">
        <v>1094</v>
      </c>
      <c r="G328" s="196" t="s">
        <v>198</v>
      </c>
      <c r="H328" s="197">
        <v>1.2E-2</v>
      </c>
      <c r="I328" s="198"/>
      <c r="J328" s="199">
        <f>ROUND(I328*H328,2)</f>
        <v>0</v>
      </c>
      <c r="K328" s="195" t="s">
        <v>182</v>
      </c>
      <c r="L328" s="60"/>
      <c r="M328" s="200" t="s">
        <v>37</v>
      </c>
      <c r="N328" s="201" t="s">
        <v>52</v>
      </c>
      <c r="O328" s="41"/>
      <c r="P328" s="202">
        <f>O328*H328</f>
        <v>0</v>
      </c>
      <c r="Q328" s="202">
        <v>1.0530555952</v>
      </c>
      <c r="R328" s="202">
        <f>Q328*H328</f>
        <v>1.2636667142400001E-2</v>
      </c>
      <c r="S328" s="202">
        <v>0</v>
      </c>
      <c r="T328" s="203">
        <f>S328*H328</f>
        <v>0</v>
      </c>
      <c r="AR328" s="22" t="s">
        <v>183</v>
      </c>
      <c r="AT328" s="22" t="s">
        <v>178</v>
      </c>
      <c r="AU328" s="22" t="s">
        <v>91</v>
      </c>
      <c r="AY328" s="22" t="s">
        <v>176</v>
      </c>
      <c r="BE328" s="204">
        <f>IF(N328="základní",J328,0)</f>
        <v>0</v>
      </c>
      <c r="BF328" s="204">
        <f>IF(N328="snížená",J328,0)</f>
        <v>0</v>
      </c>
      <c r="BG328" s="204">
        <f>IF(N328="zákl. přenesená",J328,0)</f>
        <v>0</v>
      </c>
      <c r="BH328" s="204">
        <f>IF(N328="sníž. přenesená",J328,0)</f>
        <v>0</v>
      </c>
      <c r="BI328" s="204">
        <f>IF(N328="nulová",J328,0)</f>
        <v>0</v>
      </c>
      <c r="BJ328" s="22" t="s">
        <v>89</v>
      </c>
      <c r="BK328" s="204">
        <f>ROUND(I328*H328,2)</f>
        <v>0</v>
      </c>
      <c r="BL328" s="22" t="s">
        <v>183</v>
      </c>
      <c r="BM328" s="22" t="s">
        <v>1095</v>
      </c>
    </row>
    <row r="329" spans="2:65" s="11" customFormat="1">
      <c r="B329" s="208"/>
      <c r="C329" s="209"/>
      <c r="D329" s="210" t="s">
        <v>187</v>
      </c>
      <c r="E329" s="211" t="s">
        <v>37</v>
      </c>
      <c r="F329" s="212" t="s">
        <v>1096</v>
      </c>
      <c r="G329" s="209"/>
      <c r="H329" s="213">
        <v>1.2E-2</v>
      </c>
      <c r="I329" s="214"/>
      <c r="J329" s="209"/>
      <c r="K329" s="209"/>
      <c r="L329" s="215"/>
      <c r="M329" s="216"/>
      <c r="N329" s="217"/>
      <c r="O329" s="217"/>
      <c r="P329" s="217"/>
      <c r="Q329" s="217"/>
      <c r="R329" s="217"/>
      <c r="S329" s="217"/>
      <c r="T329" s="218"/>
      <c r="AT329" s="219" t="s">
        <v>187</v>
      </c>
      <c r="AU329" s="219" t="s">
        <v>91</v>
      </c>
      <c r="AV329" s="11" t="s">
        <v>91</v>
      </c>
      <c r="AW329" s="11" t="s">
        <v>44</v>
      </c>
      <c r="AX329" s="11" t="s">
        <v>81</v>
      </c>
      <c r="AY329" s="219" t="s">
        <v>176</v>
      </c>
    </row>
    <row r="330" spans="2:65" s="1" customFormat="1" ht="31.5" customHeight="1">
      <c r="B330" s="40"/>
      <c r="C330" s="193" t="s">
        <v>572</v>
      </c>
      <c r="D330" s="193" t="s">
        <v>178</v>
      </c>
      <c r="E330" s="194" t="s">
        <v>1097</v>
      </c>
      <c r="F330" s="195" t="s">
        <v>1098</v>
      </c>
      <c r="G330" s="196" t="s">
        <v>223</v>
      </c>
      <c r="H330" s="197">
        <v>1.2</v>
      </c>
      <c r="I330" s="198"/>
      <c r="J330" s="199">
        <f>ROUND(I330*H330,2)</f>
        <v>0</v>
      </c>
      <c r="K330" s="195" t="s">
        <v>182</v>
      </c>
      <c r="L330" s="60"/>
      <c r="M330" s="200" t="s">
        <v>37</v>
      </c>
      <c r="N330" s="201" t="s">
        <v>52</v>
      </c>
      <c r="O330" s="41"/>
      <c r="P330" s="202">
        <f>O330*H330</f>
        <v>0</v>
      </c>
      <c r="Q330" s="202">
        <v>6.5846400000000001E-3</v>
      </c>
      <c r="R330" s="202">
        <f>Q330*H330</f>
        <v>7.9015679999999994E-3</v>
      </c>
      <c r="S330" s="202">
        <v>0</v>
      </c>
      <c r="T330" s="203">
        <f>S330*H330</f>
        <v>0</v>
      </c>
      <c r="AR330" s="22" t="s">
        <v>183</v>
      </c>
      <c r="AT330" s="22" t="s">
        <v>178</v>
      </c>
      <c r="AU330" s="22" t="s">
        <v>91</v>
      </c>
      <c r="AY330" s="22" t="s">
        <v>176</v>
      </c>
      <c r="BE330" s="204">
        <f>IF(N330="základní",J330,0)</f>
        <v>0</v>
      </c>
      <c r="BF330" s="204">
        <f>IF(N330="snížená",J330,0)</f>
        <v>0</v>
      </c>
      <c r="BG330" s="204">
        <f>IF(N330="zákl. přenesená",J330,0)</f>
        <v>0</v>
      </c>
      <c r="BH330" s="204">
        <f>IF(N330="sníž. přenesená",J330,0)</f>
        <v>0</v>
      </c>
      <c r="BI330" s="204">
        <f>IF(N330="nulová",J330,0)</f>
        <v>0</v>
      </c>
      <c r="BJ330" s="22" t="s">
        <v>89</v>
      </c>
      <c r="BK330" s="204">
        <f>ROUND(I330*H330,2)</f>
        <v>0</v>
      </c>
      <c r="BL330" s="22" t="s">
        <v>183</v>
      </c>
      <c r="BM330" s="22" t="s">
        <v>1099</v>
      </c>
    </row>
    <row r="331" spans="2:65" s="1" customFormat="1" ht="27">
      <c r="B331" s="40"/>
      <c r="C331" s="62"/>
      <c r="D331" s="205" t="s">
        <v>185</v>
      </c>
      <c r="E331" s="62"/>
      <c r="F331" s="206" t="s">
        <v>1100</v>
      </c>
      <c r="G331" s="62"/>
      <c r="H331" s="62"/>
      <c r="I331" s="163"/>
      <c r="J331" s="62"/>
      <c r="K331" s="62"/>
      <c r="L331" s="60"/>
      <c r="M331" s="207"/>
      <c r="N331" s="41"/>
      <c r="O331" s="41"/>
      <c r="P331" s="41"/>
      <c r="Q331" s="41"/>
      <c r="R331" s="41"/>
      <c r="S331" s="41"/>
      <c r="T331" s="77"/>
      <c r="AT331" s="22" t="s">
        <v>185</v>
      </c>
      <c r="AU331" s="22" t="s">
        <v>91</v>
      </c>
    </row>
    <row r="332" spans="2:65" s="11" customFormat="1">
      <c r="B332" s="208"/>
      <c r="C332" s="209"/>
      <c r="D332" s="210" t="s">
        <v>187</v>
      </c>
      <c r="E332" s="211" t="s">
        <v>37</v>
      </c>
      <c r="F332" s="212" t="s">
        <v>1101</v>
      </c>
      <c r="G332" s="209"/>
      <c r="H332" s="213">
        <v>1.2</v>
      </c>
      <c r="I332" s="214"/>
      <c r="J332" s="209"/>
      <c r="K332" s="209"/>
      <c r="L332" s="215"/>
      <c r="M332" s="216"/>
      <c r="N332" s="217"/>
      <c r="O332" s="217"/>
      <c r="P332" s="217"/>
      <c r="Q332" s="217"/>
      <c r="R332" s="217"/>
      <c r="S332" s="217"/>
      <c r="T332" s="218"/>
      <c r="AT332" s="219" t="s">
        <v>187</v>
      </c>
      <c r="AU332" s="219" t="s">
        <v>91</v>
      </c>
      <c r="AV332" s="11" t="s">
        <v>91</v>
      </c>
      <c r="AW332" s="11" t="s">
        <v>44</v>
      </c>
      <c r="AX332" s="11" t="s">
        <v>81</v>
      </c>
      <c r="AY332" s="219" t="s">
        <v>176</v>
      </c>
    </row>
    <row r="333" spans="2:65" s="1" customFormat="1" ht="31.5" customHeight="1">
      <c r="B333" s="40"/>
      <c r="C333" s="193" t="s">
        <v>577</v>
      </c>
      <c r="D333" s="193" t="s">
        <v>178</v>
      </c>
      <c r="E333" s="194" t="s">
        <v>1102</v>
      </c>
      <c r="F333" s="195" t="s">
        <v>1103</v>
      </c>
      <c r="G333" s="196" t="s">
        <v>223</v>
      </c>
      <c r="H333" s="197">
        <v>1.2</v>
      </c>
      <c r="I333" s="198"/>
      <c r="J333" s="199">
        <f>ROUND(I333*H333,2)</f>
        <v>0</v>
      </c>
      <c r="K333" s="195" t="s">
        <v>182</v>
      </c>
      <c r="L333" s="60"/>
      <c r="M333" s="200" t="s">
        <v>37</v>
      </c>
      <c r="N333" s="201" t="s">
        <v>52</v>
      </c>
      <c r="O333" s="41"/>
      <c r="P333" s="202">
        <f>O333*H333</f>
        <v>0</v>
      </c>
      <c r="Q333" s="202">
        <v>0</v>
      </c>
      <c r="R333" s="202">
        <f>Q333*H333</f>
        <v>0</v>
      </c>
      <c r="S333" s="202">
        <v>0</v>
      </c>
      <c r="T333" s="203">
        <f>S333*H333</f>
        <v>0</v>
      </c>
      <c r="AR333" s="22" t="s">
        <v>183</v>
      </c>
      <c r="AT333" s="22" t="s">
        <v>178</v>
      </c>
      <c r="AU333" s="22" t="s">
        <v>91</v>
      </c>
      <c r="AY333" s="22" t="s">
        <v>176</v>
      </c>
      <c r="BE333" s="204">
        <f>IF(N333="základní",J333,0)</f>
        <v>0</v>
      </c>
      <c r="BF333" s="204">
        <f>IF(N333="snížená",J333,0)</f>
        <v>0</v>
      </c>
      <c r="BG333" s="204">
        <f>IF(N333="zákl. přenesená",J333,0)</f>
        <v>0</v>
      </c>
      <c r="BH333" s="204">
        <f>IF(N333="sníž. přenesená",J333,0)</f>
        <v>0</v>
      </c>
      <c r="BI333" s="204">
        <f>IF(N333="nulová",J333,0)</f>
        <v>0</v>
      </c>
      <c r="BJ333" s="22" t="s">
        <v>89</v>
      </c>
      <c r="BK333" s="204">
        <f>ROUND(I333*H333,2)</f>
        <v>0</v>
      </c>
      <c r="BL333" s="22" t="s">
        <v>183</v>
      </c>
      <c r="BM333" s="22" t="s">
        <v>1104</v>
      </c>
    </row>
    <row r="334" spans="2:65" s="1" customFormat="1" ht="27">
      <c r="B334" s="40"/>
      <c r="C334" s="62"/>
      <c r="D334" s="210" t="s">
        <v>185</v>
      </c>
      <c r="E334" s="62"/>
      <c r="F334" s="233" t="s">
        <v>1100</v>
      </c>
      <c r="G334" s="62"/>
      <c r="H334" s="62"/>
      <c r="I334" s="163"/>
      <c r="J334" s="62"/>
      <c r="K334" s="62"/>
      <c r="L334" s="60"/>
      <c r="M334" s="207"/>
      <c r="N334" s="41"/>
      <c r="O334" s="41"/>
      <c r="P334" s="41"/>
      <c r="Q334" s="41"/>
      <c r="R334" s="41"/>
      <c r="S334" s="41"/>
      <c r="T334" s="77"/>
      <c r="AT334" s="22" t="s">
        <v>185</v>
      </c>
      <c r="AU334" s="22" t="s">
        <v>91</v>
      </c>
    </row>
    <row r="335" spans="2:65" s="1" customFormat="1" ht="44.25" customHeight="1">
      <c r="B335" s="40"/>
      <c r="C335" s="193" t="s">
        <v>581</v>
      </c>
      <c r="D335" s="193" t="s">
        <v>178</v>
      </c>
      <c r="E335" s="194" t="s">
        <v>1105</v>
      </c>
      <c r="F335" s="195" t="s">
        <v>1106</v>
      </c>
      <c r="G335" s="196" t="s">
        <v>295</v>
      </c>
      <c r="H335" s="197">
        <v>7.5</v>
      </c>
      <c r="I335" s="198"/>
      <c r="J335" s="199">
        <f>ROUND(I335*H335,2)</f>
        <v>0</v>
      </c>
      <c r="K335" s="195" t="s">
        <v>182</v>
      </c>
      <c r="L335" s="60"/>
      <c r="M335" s="200" t="s">
        <v>37</v>
      </c>
      <c r="N335" s="201" t="s">
        <v>52</v>
      </c>
      <c r="O335" s="41"/>
      <c r="P335" s="202">
        <f>O335*H335</f>
        <v>0</v>
      </c>
      <c r="Q335" s="202">
        <v>3.4654280000000003E-2</v>
      </c>
      <c r="R335" s="202">
        <f>Q335*H335</f>
        <v>0.2599071</v>
      </c>
      <c r="S335" s="202">
        <v>0</v>
      </c>
      <c r="T335" s="203">
        <f>S335*H335</f>
        <v>0</v>
      </c>
      <c r="AR335" s="22" t="s">
        <v>183</v>
      </c>
      <c r="AT335" s="22" t="s">
        <v>178</v>
      </c>
      <c r="AU335" s="22" t="s">
        <v>91</v>
      </c>
      <c r="AY335" s="22" t="s">
        <v>176</v>
      </c>
      <c r="BE335" s="204">
        <f>IF(N335="základní",J335,0)</f>
        <v>0</v>
      </c>
      <c r="BF335" s="204">
        <f>IF(N335="snížená",J335,0)</f>
        <v>0</v>
      </c>
      <c r="BG335" s="204">
        <f>IF(N335="zákl. přenesená",J335,0)</f>
        <v>0</v>
      </c>
      <c r="BH335" s="204">
        <f>IF(N335="sníž. přenesená",J335,0)</f>
        <v>0</v>
      </c>
      <c r="BI335" s="204">
        <f>IF(N335="nulová",J335,0)</f>
        <v>0</v>
      </c>
      <c r="BJ335" s="22" t="s">
        <v>89</v>
      </c>
      <c r="BK335" s="204">
        <f>ROUND(I335*H335,2)</f>
        <v>0</v>
      </c>
      <c r="BL335" s="22" t="s">
        <v>183</v>
      </c>
      <c r="BM335" s="22" t="s">
        <v>1107</v>
      </c>
    </row>
    <row r="336" spans="2:65" s="1" customFormat="1" ht="54">
      <c r="B336" s="40"/>
      <c r="C336" s="62"/>
      <c r="D336" s="205" t="s">
        <v>185</v>
      </c>
      <c r="E336" s="62"/>
      <c r="F336" s="206" t="s">
        <v>1108</v>
      </c>
      <c r="G336" s="62"/>
      <c r="H336" s="62"/>
      <c r="I336" s="163"/>
      <c r="J336" s="62"/>
      <c r="K336" s="62"/>
      <c r="L336" s="60"/>
      <c r="M336" s="207"/>
      <c r="N336" s="41"/>
      <c r="O336" s="41"/>
      <c r="P336" s="41"/>
      <c r="Q336" s="41"/>
      <c r="R336" s="41"/>
      <c r="S336" s="41"/>
      <c r="T336" s="77"/>
      <c r="AT336" s="22" t="s">
        <v>185</v>
      </c>
      <c r="AU336" s="22" t="s">
        <v>91</v>
      </c>
    </row>
    <row r="337" spans="2:65" s="11" customFormat="1">
      <c r="B337" s="208"/>
      <c r="C337" s="209"/>
      <c r="D337" s="210" t="s">
        <v>187</v>
      </c>
      <c r="E337" s="211" t="s">
        <v>37</v>
      </c>
      <c r="F337" s="212" t="s">
        <v>1109</v>
      </c>
      <c r="G337" s="209"/>
      <c r="H337" s="213">
        <v>7.5</v>
      </c>
      <c r="I337" s="214"/>
      <c r="J337" s="209"/>
      <c r="K337" s="209"/>
      <c r="L337" s="215"/>
      <c r="M337" s="216"/>
      <c r="N337" s="217"/>
      <c r="O337" s="217"/>
      <c r="P337" s="217"/>
      <c r="Q337" s="217"/>
      <c r="R337" s="217"/>
      <c r="S337" s="217"/>
      <c r="T337" s="218"/>
      <c r="AT337" s="219" t="s">
        <v>187</v>
      </c>
      <c r="AU337" s="219" t="s">
        <v>91</v>
      </c>
      <c r="AV337" s="11" t="s">
        <v>91</v>
      </c>
      <c r="AW337" s="11" t="s">
        <v>44</v>
      </c>
      <c r="AX337" s="11" t="s">
        <v>81</v>
      </c>
      <c r="AY337" s="219" t="s">
        <v>176</v>
      </c>
    </row>
    <row r="338" spans="2:65" s="1" customFormat="1" ht="22.5" customHeight="1">
      <c r="B338" s="40"/>
      <c r="C338" s="220" t="s">
        <v>585</v>
      </c>
      <c r="D338" s="220" t="s">
        <v>195</v>
      </c>
      <c r="E338" s="221" t="s">
        <v>1110</v>
      </c>
      <c r="F338" s="222" t="s">
        <v>1111</v>
      </c>
      <c r="G338" s="223" t="s">
        <v>376</v>
      </c>
      <c r="H338" s="224">
        <v>25</v>
      </c>
      <c r="I338" s="225"/>
      <c r="J338" s="226">
        <f>ROUND(I338*H338,2)</f>
        <v>0</v>
      </c>
      <c r="K338" s="222" t="s">
        <v>37</v>
      </c>
      <c r="L338" s="227"/>
      <c r="M338" s="228" t="s">
        <v>37</v>
      </c>
      <c r="N338" s="229" t="s">
        <v>52</v>
      </c>
      <c r="O338" s="41"/>
      <c r="P338" s="202">
        <f>O338*H338</f>
        <v>0</v>
      </c>
      <c r="Q338" s="202">
        <v>2.1000000000000001E-2</v>
      </c>
      <c r="R338" s="202">
        <f>Q338*H338</f>
        <v>0.52500000000000002</v>
      </c>
      <c r="S338" s="202">
        <v>0</v>
      </c>
      <c r="T338" s="203">
        <f>S338*H338</f>
        <v>0</v>
      </c>
      <c r="AR338" s="22" t="s">
        <v>199</v>
      </c>
      <c r="AT338" s="22" t="s">
        <v>195</v>
      </c>
      <c r="AU338" s="22" t="s">
        <v>91</v>
      </c>
      <c r="AY338" s="22" t="s">
        <v>176</v>
      </c>
      <c r="BE338" s="204">
        <f>IF(N338="základní",J338,0)</f>
        <v>0</v>
      </c>
      <c r="BF338" s="204">
        <f>IF(N338="snížená",J338,0)</f>
        <v>0</v>
      </c>
      <c r="BG338" s="204">
        <f>IF(N338="zákl. přenesená",J338,0)</f>
        <v>0</v>
      </c>
      <c r="BH338" s="204">
        <f>IF(N338="sníž. přenesená",J338,0)</f>
        <v>0</v>
      </c>
      <c r="BI338" s="204">
        <f>IF(N338="nulová",J338,0)</f>
        <v>0</v>
      </c>
      <c r="BJ338" s="22" t="s">
        <v>89</v>
      </c>
      <c r="BK338" s="204">
        <f>ROUND(I338*H338,2)</f>
        <v>0</v>
      </c>
      <c r="BL338" s="22" t="s">
        <v>183</v>
      </c>
      <c r="BM338" s="22" t="s">
        <v>1112</v>
      </c>
    </row>
    <row r="339" spans="2:65" s="11" customFormat="1">
      <c r="B339" s="208"/>
      <c r="C339" s="209"/>
      <c r="D339" s="205" t="s">
        <v>187</v>
      </c>
      <c r="E339" s="230" t="s">
        <v>37</v>
      </c>
      <c r="F339" s="231" t="s">
        <v>1113</v>
      </c>
      <c r="G339" s="209"/>
      <c r="H339" s="232">
        <v>25</v>
      </c>
      <c r="I339" s="214"/>
      <c r="J339" s="209"/>
      <c r="K339" s="209"/>
      <c r="L339" s="215"/>
      <c r="M339" s="216"/>
      <c r="N339" s="217"/>
      <c r="O339" s="217"/>
      <c r="P339" s="217"/>
      <c r="Q339" s="217"/>
      <c r="R339" s="217"/>
      <c r="S339" s="217"/>
      <c r="T339" s="218"/>
      <c r="AT339" s="219" t="s">
        <v>187</v>
      </c>
      <c r="AU339" s="219" t="s">
        <v>91</v>
      </c>
      <c r="AV339" s="11" t="s">
        <v>91</v>
      </c>
      <c r="AW339" s="11" t="s">
        <v>44</v>
      </c>
      <c r="AX339" s="11" t="s">
        <v>81</v>
      </c>
      <c r="AY339" s="219" t="s">
        <v>176</v>
      </c>
    </row>
    <row r="340" spans="2:65" s="10" customFormat="1" ht="29.85" customHeight="1">
      <c r="B340" s="176"/>
      <c r="C340" s="177"/>
      <c r="D340" s="190" t="s">
        <v>80</v>
      </c>
      <c r="E340" s="191" t="s">
        <v>1114</v>
      </c>
      <c r="F340" s="191" t="s">
        <v>1115</v>
      </c>
      <c r="G340" s="177"/>
      <c r="H340" s="177"/>
      <c r="I340" s="180"/>
      <c r="J340" s="192">
        <f>BK340</f>
        <v>0</v>
      </c>
      <c r="K340" s="177"/>
      <c r="L340" s="182"/>
      <c r="M340" s="183"/>
      <c r="N340" s="184"/>
      <c r="O340" s="184"/>
      <c r="P340" s="185">
        <f>SUM(P341:P351)</f>
        <v>0</v>
      </c>
      <c r="Q340" s="184"/>
      <c r="R340" s="185">
        <f>SUM(R341:R351)</f>
        <v>0.79400000000000004</v>
      </c>
      <c r="S340" s="184"/>
      <c r="T340" s="186">
        <f>SUM(T341:T351)</f>
        <v>0</v>
      </c>
      <c r="AR340" s="187" t="s">
        <v>89</v>
      </c>
      <c r="AT340" s="188" t="s">
        <v>80</v>
      </c>
      <c r="AU340" s="188" t="s">
        <v>89</v>
      </c>
      <c r="AY340" s="187" t="s">
        <v>176</v>
      </c>
      <c r="BK340" s="189">
        <f>SUM(BK341:BK351)</f>
        <v>0</v>
      </c>
    </row>
    <row r="341" spans="2:65" s="1" customFormat="1" ht="22.5" customHeight="1">
      <c r="B341" s="40"/>
      <c r="C341" s="193" t="s">
        <v>592</v>
      </c>
      <c r="D341" s="193" t="s">
        <v>178</v>
      </c>
      <c r="E341" s="194" t="s">
        <v>1116</v>
      </c>
      <c r="F341" s="195" t="s">
        <v>1117</v>
      </c>
      <c r="G341" s="196" t="s">
        <v>295</v>
      </c>
      <c r="H341" s="197">
        <v>8.4</v>
      </c>
      <c r="I341" s="198"/>
      <c r="J341" s="199">
        <f>ROUND(I341*H341,2)</f>
        <v>0</v>
      </c>
      <c r="K341" s="195" t="s">
        <v>37</v>
      </c>
      <c r="L341" s="60"/>
      <c r="M341" s="200" t="s">
        <v>37</v>
      </c>
      <c r="N341" s="201" t="s">
        <v>52</v>
      </c>
      <c r="O341" s="41"/>
      <c r="P341" s="202">
        <f>O341*H341</f>
        <v>0</v>
      </c>
      <c r="Q341" s="202">
        <v>0</v>
      </c>
      <c r="R341" s="202">
        <f>Q341*H341</f>
        <v>0</v>
      </c>
      <c r="S341" s="202">
        <v>0</v>
      </c>
      <c r="T341" s="203">
        <f>S341*H341</f>
        <v>0</v>
      </c>
      <c r="AR341" s="22" t="s">
        <v>183</v>
      </c>
      <c r="AT341" s="22" t="s">
        <v>178</v>
      </c>
      <c r="AU341" s="22" t="s">
        <v>91</v>
      </c>
      <c r="AY341" s="22" t="s">
        <v>176</v>
      </c>
      <c r="BE341" s="204">
        <f>IF(N341="základní",J341,0)</f>
        <v>0</v>
      </c>
      <c r="BF341" s="204">
        <f>IF(N341="snížená",J341,0)</f>
        <v>0</v>
      </c>
      <c r="BG341" s="204">
        <f>IF(N341="zákl. přenesená",J341,0)</f>
        <v>0</v>
      </c>
      <c r="BH341" s="204">
        <f>IF(N341="sníž. přenesená",J341,0)</f>
        <v>0</v>
      </c>
      <c r="BI341" s="204">
        <f>IF(N341="nulová",J341,0)</f>
        <v>0</v>
      </c>
      <c r="BJ341" s="22" t="s">
        <v>89</v>
      </c>
      <c r="BK341" s="204">
        <f>ROUND(I341*H341,2)</f>
        <v>0</v>
      </c>
      <c r="BL341" s="22" t="s">
        <v>183</v>
      </c>
      <c r="BM341" s="22" t="s">
        <v>1118</v>
      </c>
    </row>
    <row r="342" spans="2:65" s="11" customFormat="1">
      <c r="B342" s="208"/>
      <c r="C342" s="209"/>
      <c r="D342" s="210" t="s">
        <v>187</v>
      </c>
      <c r="E342" s="211" t="s">
        <v>37</v>
      </c>
      <c r="F342" s="212" t="s">
        <v>1119</v>
      </c>
      <c r="G342" s="209"/>
      <c r="H342" s="213">
        <v>8.4</v>
      </c>
      <c r="I342" s="214"/>
      <c r="J342" s="209"/>
      <c r="K342" s="209"/>
      <c r="L342" s="215"/>
      <c r="M342" s="216"/>
      <c r="N342" s="217"/>
      <c r="O342" s="217"/>
      <c r="P342" s="217"/>
      <c r="Q342" s="217"/>
      <c r="R342" s="217"/>
      <c r="S342" s="217"/>
      <c r="T342" s="218"/>
      <c r="AT342" s="219" t="s">
        <v>187</v>
      </c>
      <c r="AU342" s="219" t="s">
        <v>91</v>
      </c>
      <c r="AV342" s="11" t="s">
        <v>91</v>
      </c>
      <c r="AW342" s="11" t="s">
        <v>44</v>
      </c>
      <c r="AX342" s="11" t="s">
        <v>81</v>
      </c>
      <c r="AY342" s="219" t="s">
        <v>176</v>
      </c>
    </row>
    <row r="343" spans="2:65" s="1" customFormat="1" ht="22.5" customHeight="1">
      <c r="B343" s="40"/>
      <c r="C343" s="220" t="s">
        <v>596</v>
      </c>
      <c r="D343" s="220" t="s">
        <v>195</v>
      </c>
      <c r="E343" s="221" t="s">
        <v>1120</v>
      </c>
      <c r="F343" s="222" t="s">
        <v>1121</v>
      </c>
      <c r="G343" s="223" t="s">
        <v>376</v>
      </c>
      <c r="H343" s="224">
        <v>1</v>
      </c>
      <c r="I343" s="225"/>
      <c r="J343" s="226">
        <f t="shared" ref="J343:J351" si="0">ROUND(I343*H343,2)</f>
        <v>0</v>
      </c>
      <c r="K343" s="222" t="s">
        <v>37</v>
      </c>
      <c r="L343" s="227"/>
      <c r="M343" s="228" t="s">
        <v>37</v>
      </c>
      <c r="N343" s="229" t="s">
        <v>52</v>
      </c>
      <c r="O343" s="41"/>
      <c r="P343" s="202">
        <f t="shared" ref="P343:P351" si="1">O343*H343</f>
        <v>0</v>
      </c>
      <c r="Q343" s="202">
        <v>0</v>
      </c>
      <c r="R343" s="202">
        <f t="shared" ref="R343:R351" si="2">Q343*H343</f>
        <v>0</v>
      </c>
      <c r="S343" s="202">
        <v>0</v>
      </c>
      <c r="T343" s="203">
        <f t="shared" ref="T343:T351" si="3">S343*H343</f>
        <v>0</v>
      </c>
      <c r="AR343" s="22" t="s">
        <v>199</v>
      </c>
      <c r="AT343" s="22" t="s">
        <v>195</v>
      </c>
      <c r="AU343" s="22" t="s">
        <v>91</v>
      </c>
      <c r="AY343" s="22" t="s">
        <v>176</v>
      </c>
      <c r="BE343" s="204">
        <f t="shared" ref="BE343:BE351" si="4">IF(N343="základní",J343,0)</f>
        <v>0</v>
      </c>
      <c r="BF343" s="204">
        <f t="shared" ref="BF343:BF351" si="5">IF(N343="snížená",J343,0)</f>
        <v>0</v>
      </c>
      <c r="BG343" s="204">
        <f t="shared" ref="BG343:BG351" si="6">IF(N343="zákl. přenesená",J343,0)</f>
        <v>0</v>
      </c>
      <c r="BH343" s="204">
        <f t="shared" ref="BH343:BH351" si="7">IF(N343="sníž. přenesená",J343,0)</f>
        <v>0</v>
      </c>
      <c r="BI343" s="204">
        <f t="shared" ref="BI343:BI351" si="8">IF(N343="nulová",J343,0)</f>
        <v>0</v>
      </c>
      <c r="BJ343" s="22" t="s">
        <v>89</v>
      </c>
      <c r="BK343" s="204">
        <f t="shared" ref="BK343:BK351" si="9">ROUND(I343*H343,2)</f>
        <v>0</v>
      </c>
      <c r="BL343" s="22" t="s">
        <v>183</v>
      </c>
      <c r="BM343" s="22" t="s">
        <v>1122</v>
      </c>
    </row>
    <row r="344" spans="2:65" s="1" customFormat="1" ht="31.5" customHeight="1">
      <c r="B344" s="40"/>
      <c r="C344" s="220" t="s">
        <v>602</v>
      </c>
      <c r="D344" s="220" t="s">
        <v>195</v>
      </c>
      <c r="E344" s="221" t="s">
        <v>1123</v>
      </c>
      <c r="F344" s="222" t="s">
        <v>1124</v>
      </c>
      <c r="G344" s="223" t="s">
        <v>376</v>
      </c>
      <c r="H344" s="224">
        <v>1</v>
      </c>
      <c r="I344" s="225"/>
      <c r="J344" s="226">
        <f t="shared" si="0"/>
        <v>0</v>
      </c>
      <c r="K344" s="222" t="s">
        <v>37</v>
      </c>
      <c r="L344" s="227"/>
      <c r="M344" s="228" t="s">
        <v>37</v>
      </c>
      <c r="N344" s="229" t="s">
        <v>52</v>
      </c>
      <c r="O344" s="41"/>
      <c r="P344" s="202">
        <f t="shared" si="1"/>
        <v>0</v>
      </c>
      <c r="Q344" s="202">
        <v>2E-3</v>
      </c>
      <c r="R344" s="202">
        <f t="shared" si="2"/>
        <v>2E-3</v>
      </c>
      <c r="S344" s="202">
        <v>0</v>
      </c>
      <c r="T344" s="203">
        <f t="shared" si="3"/>
        <v>0</v>
      </c>
      <c r="AR344" s="22" t="s">
        <v>199</v>
      </c>
      <c r="AT344" s="22" t="s">
        <v>195</v>
      </c>
      <c r="AU344" s="22" t="s">
        <v>91</v>
      </c>
      <c r="AY344" s="22" t="s">
        <v>176</v>
      </c>
      <c r="BE344" s="204">
        <f t="shared" si="4"/>
        <v>0</v>
      </c>
      <c r="BF344" s="204">
        <f t="shared" si="5"/>
        <v>0</v>
      </c>
      <c r="BG344" s="204">
        <f t="shared" si="6"/>
        <v>0</v>
      </c>
      <c r="BH344" s="204">
        <f t="shared" si="7"/>
        <v>0</v>
      </c>
      <c r="BI344" s="204">
        <f t="shared" si="8"/>
        <v>0</v>
      </c>
      <c r="BJ344" s="22" t="s">
        <v>89</v>
      </c>
      <c r="BK344" s="204">
        <f t="shared" si="9"/>
        <v>0</v>
      </c>
      <c r="BL344" s="22" t="s">
        <v>183</v>
      </c>
      <c r="BM344" s="22" t="s">
        <v>1125</v>
      </c>
    </row>
    <row r="345" spans="2:65" s="1" customFormat="1" ht="22.5" customHeight="1">
      <c r="B345" s="40"/>
      <c r="C345" s="220" t="s">
        <v>607</v>
      </c>
      <c r="D345" s="220" t="s">
        <v>195</v>
      </c>
      <c r="E345" s="221" t="s">
        <v>1126</v>
      </c>
      <c r="F345" s="222" t="s">
        <v>1127</v>
      </c>
      <c r="G345" s="223" t="s">
        <v>376</v>
      </c>
      <c r="H345" s="224">
        <v>3</v>
      </c>
      <c r="I345" s="225"/>
      <c r="J345" s="226">
        <f t="shared" si="0"/>
        <v>0</v>
      </c>
      <c r="K345" s="222" t="s">
        <v>37</v>
      </c>
      <c r="L345" s="227"/>
      <c r="M345" s="228" t="s">
        <v>37</v>
      </c>
      <c r="N345" s="229" t="s">
        <v>52</v>
      </c>
      <c r="O345" s="41"/>
      <c r="P345" s="202">
        <f t="shared" si="1"/>
        <v>0</v>
      </c>
      <c r="Q345" s="202">
        <v>0</v>
      </c>
      <c r="R345" s="202">
        <f t="shared" si="2"/>
        <v>0</v>
      </c>
      <c r="S345" s="202">
        <v>0</v>
      </c>
      <c r="T345" s="203">
        <f t="shared" si="3"/>
        <v>0</v>
      </c>
      <c r="AR345" s="22" t="s">
        <v>199</v>
      </c>
      <c r="AT345" s="22" t="s">
        <v>195</v>
      </c>
      <c r="AU345" s="22" t="s">
        <v>91</v>
      </c>
      <c r="AY345" s="22" t="s">
        <v>176</v>
      </c>
      <c r="BE345" s="204">
        <f t="shared" si="4"/>
        <v>0</v>
      </c>
      <c r="BF345" s="204">
        <f t="shared" si="5"/>
        <v>0</v>
      </c>
      <c r="BG345" s="204">
        <f t="shared" si="6"/>
        <v>0</v>
      </c>
      <c r="BH345" s="204">
        <f t="shared" si="7"/>
        <v>0</v>
      </c>
      <c r="BI345" s="204">
        <f t="shared" si="8"/>
        <v>0</v>
      </c>
      <c r="BJ345" s="22" t="s">
        <v>89</v>
      </c>
      <c r="BK345" s="204">
        <f t="shared" si="9"/>
        <v>0</v>
      </c>
      <c r="BL345" s="22" t="s">
        <v>183</v>
      </c>
      <c r="BM345" s="22" t="s">
        <v>1128</v>
      </c>
    </row>
    <row r="346" spans="2:65" s="1" customFormat="1" ht="22.5" customHeight="1">
      <c r="B346" s="40"/>
      <c r="C346" s="220" t="s">
        <v>613</v>
      </c>
      <c r="D346" s="220" t="s">
        <v>195</v>
      </c>
      <c r="E346" s="221" t="s">
        <v>1129</v>
      </c>
      <c r="F346" s="222" t="s">
        <v>1130</v>
      </c>
      <c r="G346" s="223" t="s">
        <v>376</v>
      </c>
      <c r="H346" s="224">
        <v>8</v>
      </c>
      <c r="I346" s="225"/>
      <c r="J346" s="226">
        <f t="shared" si="0"/>
        <v>0</v>
      </c>
      <c r="K346" s="222" t="s">
        <v>37</v>
      </c>
      <c r="L346" s="227"/>
      <c r="M346" s="228" t="s">
        <v>37</v>
      </c>
      <c r="N346" s="229" t="s">
        <v>52</v>
      </c>
      <c r="O346" s="41"/>
      <c r="P346" s="202">
        <f t="shared" si="1"/>
        <v>0</v>
      </c>
      <c r="Q346" s="202">
        <v>0</v>
      </c>
      <c r="R346" s="202">
        <f t="shared" si="2"/>
        <v>0</v>
      </c>
      <c r="S346" s="202">
        <v>0</v>
      </c>
      <c r="T346" s="203">
        <f t="shared" si="3"/>
        <v>0</v>
      </c>
      <c r="AR346" s="22" t="s">
        <v>199</v>
      </c>
      <c r="AT346" s="22" t="s">
        <v>195</v>
      </c>
      <c r="AU346" s="22" t="s">
        <v>91</v>
      </c>
      <c r="AY346" s="22" t="s">
        <v>176</v>
      </c>
      <c r="BE346" s="204">
        <f t="shared" si="4"/>
        <v>0</v>
      </c>
      <c r="BF346" s="204">
        <f t="shared" si="5"/>
        <v>0</v>
      </c>
      <c r="BG346" s="204">
        <f t="shared" si="6"/>
        <v>0</v>
      </c>
      <c r="BH346" s="204">
        <f t="shared" si="7"/>
        <v>0</v>
      </c>
      <c r="BI346" s="204">
        <f t="shared" si="8"/>
        <v>0</v>
      </c>
      <c r="BJ346" s="22" t="s">
        <v>89</v>
      </c>
      <c r="BK346" s="204">
        <f t="shared" si="9"/>
        <v>0</v>
      </c>
      <c r="BL346" s="22" t="s">
        <v>183</v>
      </c>
      <c r="BM346" s="22" t="s">
        <v>1131</v>
      </c>
    </row>
    <row r="347" spans="2:65" s="1" customFormat="1" ht="22.5" customHeight="1">
      <c r="B347" s="40"/>
      <c r="C347" s="220" t="s">
        <v>618</v>
      </c>
      <c r="D347" s="220" t="s">
        <v>195</v>
      </c>
      <c r="E347" s="221" t="s">
        <v>1132</v>
      </c>
      <c r="F347" s="222" t="s">
        <v>1133</v>
      </c>
      <c r="G347" s="223" t="s">
        <v>376</v>
      </c>
      <c r="H347" s="224">
        <v>1</v>
      </c>
      <c r="I347" s="225"/>
      <c r="J347" s="226">
        <f t="shared" si="0"/>
        <v>0</v>
      </c>
      <c r="K347" s="222" t="s">
        <v>37</v>
      </c>
      <c r="L347" s="227"/>
      <c r="M347" s="228" t="s">
        <v>37</v>
      </c>
      <c r="N347" s="229" t="s">
        <v>52</v>
      </c>
      <c r="O347" s="41"/>
      <c r="P347" s="202">
        <f t="shared" si="1"/>
        <v>0</v>
      </c>
      <c r="Q347" s="202">
        <v>0</v>
      </c>
      <c r="R347" s="202">
        <f t="shared" si="2"/>
        <v>0</v>
      </c>
      <c r="S347" s="202">
        <v>0</v>
      </c>
      <c r="T347" s="203">
        <f t="shared" si="3"/>
        <v>0</v>
      </c>
      <c r="AR347" s="22" t="s">
        <v>199</v>
      </c>
      <c r="AT347" s="22" t="s">
        <v>195</v>
      </c>
      <c r="AU347" s="22" t="s">
        <v>91</v>
      </c>
      <c r="AY347" s="22" t="s">
        <v>176</v>
      </c>
      <c r="BE347" s="204">
        <f t="shared" si="4"/>
        <v>0</v>
      </c>
      <c r="BF347" s="204">
        <f t="shared" si="5"/>
        <v>0</v>
      </c>
      <c r="BG347" s="204">
        <f t="shared" si="6"/>
        <v>0</v>
      </c>
      <c r="BH347" s="204">
        <f t="shared" si="7"/>
        <v>0</v>
      </c>
      <c r="BI347" s="204">
        <f t="shared" si="8"/>
        <v>0</v>
      </c>
      <c r="BJ347" s="22" t="s">
        <v>89</v>
      </c>
      <c r="BK347" s="204">
        <f t="shared" si="9"/>
        <v>0</v>
      </c>
      <c r="BL347" s="22" t="s">
        <v>183</v>
      </c>
      <c r="BM347" s="22" t="s">
        <v>1134</v>
      </c>
    </row>
    <row r="348" spans="2:65" s="1" customFormat="1" ht="22.5" customHeight="1">
      <c r="B348" s="40"/>
      <c r="C348" s="220" t="s">
        <v>625</v>
      </c>
      <c r="D348" s="220" t="s">
        <v>195</v>
      </c>
      <c r="E348" s="221" t="s">
        <v>1135</v>
      </c>
      <c r="F348" s="222" t="s">
        <v>1136</v>
      </c>
      <c r="G348" s="223" t="s">
        <v>376</v>
      </c>
      <c r="H348" s="224">
        <v>1</v>
      </c>
      <c r="I348" s="225"/>
      <c r="J348" s="226">
        <f t="shared" si="0"/>
        <v>0</v>
      </c>
      <c r="K348" s="222" t="s">
        <v>37</v>
      </c>
      <c r="L348" s="227"/>
      <c r="M348" s="228" t="s">
        <v>37</v>
      </c>
      <c r="N348" s="229" t="s">
        <v>52</v>
      </c>
      <c r="O348" s="41"/>
      <c r="P348" s="202">
        <f t="shared" si="1"/>
        <v>0</v>
      </c>
      <c r="Q348" s="202">
        <v>0</v>
      </c>
      <c r="R348" s="202">
        <f t="shared" si="2"/>
        <v>0</v>
      </c>
      <c r="S348" s="202">
        <v>0</v>
      </c>
      <c r="T348" s="203">
        <f t="shared" si="3"/>
        <v>0</v>
      </c>
      <c r="AR348" s="22" t="s">
        <v>199</v>
      </c>
      <c r="AT348" s="22" t="s">
        <v>195</v>
      </c>
      <c r="AU348" s="22" t="s">
        <v>91</v>
      </c>
      <c r="AY348" s="22" t="s">
        <v>176</v>
      </c>
      <c r="BE348" s="204">
        <f t="shared" si="4"/>
        <v>0</v>
      </c>
      <c r="BF348" s="204">
        <f t="shared" si="5"/>
        <v>0</v>
      </c>
      <c r="BG348" s="204">
        <f t="shared" si="6"/>
        <v>0</v>
      </c>
      <c r="BH348" s="204">
        <f t="shared" si="7"/>
        <v>0</v>
      </c>
      <c r="BI348" s="204">
        <f t="shared" si="8"/>
        <v>0</v>
      </c>
      <c r="BJ348" s="22" t="s">
        <v>89</v>
      </c>
      <c r="BK348" s="204">
        <f t="shared" si="9"/>
        <v>0</v>
      </c>
      <c r="BL348" s="22" t="s">
        <v>183</v>
      </c>
      <c r="BM348" s="22" t="s">
        <v>1137</v>
      </c>
    </row>
    <row r="349" spans="2:65" s="1" customFormat="1" ht="22.5" customHeight="1">
      <c r="B349" s="40"/>
      <c r="C349" s="220" t="s">
        <v>632</v>
      </c>
      <c r="D349" s="220" t="s">
        <v>195</v>
      </c>
      <c r="E349" s="221" t="s">
        <v>1138</v>
      </c>
      <c r="F349" s="222" t="s">
        <v>1139</v>
      </c>
      <c r="G349" s="223" t="s">
        <v>376</v>
      </c>
      <c r="H349" s="224">
        <v>1</v>
      </c>
      <c r="I349" s="225"/>
      <c r="J349" s="226">
        <f t="shared" si="0"/>
        <v>0</v>
      </c>
      <c r="K349" s="222" t="s">
        <v>37</v>
      </c>
      <c r="L349" s="227"/>
      <c r="M349" s="228" t="s">
        <v>37</v>
      </c>
      <c r="N349" s="229" t="s">
        <v>52</v>
      </c>
      <c r="O349" s="41"/>
      <c r="P349" s="202">
        <f t="shared" si="1"/>
        <v>0</v>
      </c>
      <c r="Q349" s="202">
        <v>0</v>
      </c>
      <c r="R349" s="202">
        <f t="shared" si="2"/>
        <v>0</v>
      </c>
      <c r="S349" s="202">
        <v>0</v>
      </c>
      <c r="T349" s="203">
        <f t="shared" si="3"/>
        <v>0</v>
      </c>
      <c r="AR349" s="22" t="s">
        <v>199</v>
      </c>
      <c r="AT349" s="22" t="s">
        <v>195</v>
      </c>
      <c r="AU349" s="22" t="s">
        <v>91</v>
      </c>
      <c r="AY349" s="22" t="s">
        <v>176</v>
      </c>
      <c r="BE349" s="204">
        <f t="shared" si="4"/>
        <v>0</v>
      </c>
      <c r="BF349" s="204">
        <f t="shared" si="5"/>
        <v>0</v>
      </c>
      <c r="BG349" s="204">
        <f t="shared" si="6"/>
        <v>0</v>
      </c>
      <c r="BH349" s="204">
        <f t="shared" si="7"/>
        <v>0</v>
      </c>
      <c r="BI349" s="204">
        <f t="shared" si="8"/>
        <v>0</v>
      </c>
      <c r="BJ349" s="22" t="s">
        <v>89</v>
      </c>
      <c r="BK349" s="204">
        <f t="shared" si="9"/>
        <v>0</v>
      </c>
      <c r="BL349" s="22" t="s">
        <v>183</v>
      </c>
      <c r="BM349" s="22" t="s">
        <v>1140</v>
      </c>
    </row>
    <row r="350" spans="2:65" s="1" customFormat="1" ht="22.5" customHeight="1">
      <c r="B350" s="40"/>
      <c r="C350" s="220" t="s">
        <v>643</v>
      </c>
      <c r="D350" s="220" t="s">
        <v>195</v>
      </c>
      <c r="E350" s="221" t="s">
        <v>1141</v>
      </c>
      <c r="F350" s="222" t="s">
        <v>1142</v>
      </c>
      <c r="G350" s="223" t="s">
        <v>376</v>
      </c>
      <c r="H350" s="224">
        <v>66</v>
      </c>
      <c r="I350" s="225"/>
      <c r="J350" s="226">
        <f t="shared" si="0"/>
        <v>0</v>
      </c>
      <c r="K350" s="222" t="s">
        <v>37</v>
      </c>
      <c r="L350" s="227"/>
      <c r="M350" s="228" t="s">
        <v>37</v>
      </c>
      <c r="N350" s="229" t="s">
        <v>52</v>
      </c>
      <c r="O350" s="41"/>
      <c r="P350" s="202">
        <f t="shared" si="1"/>
        <v>0</v>
      </c>
      <c r="Q350" s="202">
        <v>1.2E-2</v>
      </c>
      <c r="R350" s="202">
        <f t="shared" si="2"/>
        <v>0.79200000000000004</v>
      </c>
      <c r="S350" s="202">
        <v>0</v>
      </c>
      <c r="T350" s="203">
        <f t="shared" si="3"/>
        <v>0</v>
      </c>
      <c r="AR350" s="22" t="s">
        <v>199</v>
      </c>
      <c r="AT350" s="22" t="s">
        <v>195</v>
      </c>
      <c r="AU350" s="22" t="s">
        <v>91</v>
      </c>
      <c r="AY350" s="22" t="s">
        <v>176</v>
      </c>
      <c r="BE350" s="204">
        <f t="shared" si="4"/>
        <v>0</v>
      </c>
      <c r="BF350" s="204">
        <f t="shared" si="5"/>
        <v>0</v>
      </c>
      <c r="BG350" s="204">
        <f t="shared" si="6"/>
        <v>0</v>
      </c>
      <c r="BH350" s="204">
        <f t="shared" si="7"/>
        <v>0</v>
      </c>
      <c r="BI350" s="204">
        <f t="shared" si="8"/>
        <v>0</v>
      </c>
      <c r="BJ350" s="22" t="s">
        <v>89</v>
      </c>
      <c r="BK350" s="204">
        <f t="shared" si="9"/>
        <v>0</v>
      </c>
      <c r="BL350" s="22" t="s">
        <v>183</v>
      </c>
      <c r="BM350" s="22" t="s">
        <v>1143</v>
      </c>
    </row>
    <row r="351" spans="2:65" s="1" customFormat="1" ht="22.5" customHeight="1">
      <c r="B351" s="40"/>
      <c r="C351" s="193" t="s">
        <v>652</v>
      </c>
      <c r="D351" s="193" t="s">
        <v>178</v>
      </c>
      <c r="E351" s="194" t="s">
        <v>1144</v>
      </c>
      <c r="F351" s="195" t="s">
        <v>1145</v>
      </c>
      <c r="G351" s="196" t="s">
        <v>371</v>
      </c>
      <c r="H351" s="197">
        <v>1</v>
      </c>
      <c r="I351" s="198"/>
      <c r="J351" s="199">
        <f t="shared" si="0"/>
        <v>0</v>
      </c>
      <c r="K351" s="195" t="s">
        <v>37</v>
      </c>
      <c r="L351" s="60"/>
      <c r="M351" s="200" t="s">
        <v>37</v>
      </c>
      <c r="N351" s="201" t="s">
        <v>52</v>
      </c>
      <c r="O351" s="41"/>
      <c r="P351" s="202">
        <f t="shared" si="1"/>
        <v>0</v>
      </c>
      <c r="Q351" s="202">
        <v>0</v>
      </c>
      <c r="R351" s="202">
        <f t="shared" si="2"/>
        <v>0</v>
      </c>
      <c r="S351" s="202">
        <v>0</v>
      </c>
      <c r="T351" s="203">
        <f t="shared" si="3"/>
        <v>0</v>
      </c>
      <c r="AR351" s="22" t="s">
        <v>183</v>
      </c>
      <c r="AT351" s="22" t="s">
        <v>178</v>
      </c>
      <c r="AU351" s="22" t="s">
        <v>91</v>
      </c>
      <c r="AY351" s="22" t="s">
        <v>176</v>
      </c>
      <c r="BE351" s="204">
        <f t="shared" si="4"/>
        <v>0</v>
      </c>
      <c r="BF351" s="204">
        <f t="shared" si="5"/>
        <v>0</v>
      </c>
      <c r="BG351" s="204">
        <f t="shared" si="6"/>
        <v>0</v>
      </c>
      <c r="BH351" s="204">
        <f t="shared" si="7"/>
        <v>0</v>
      </c>
      <c r="BI351" s="204">
        <f t="shared" si="8"/>
        <v>0</v>
      </c>
      <c r="BJ351" s="22" t="s">
        <v>89</v>
      </c>
      <c r="BK351" s="204">
        <f t="shared" si="9"/>
        <v>0</v>
      </c>
      <c r="BL351" s="22" t="s">
        <v>183</v>
      </c>
      <c r="BM351" s="22" t="s">
        <v>1146</v>
      </c>
    </row>
    <row r="352" spans="2:65" s="10" customFormat="1" ht="29.85" customHeight="1">
      <c r="B352" s="176"/>
      <c r="C352" s="177"/>
      <c r="D352" s="190" t="s">
        <v>80</v>
      </c>
      <c r="E352" s="191" t="s">
        <v>213</v>
      </c>
      <c r="F352" s="191" t="s">
        <v>219</v>
      </c>
      <c r="G352" s="177"/>
      <c r="H352" s="177"/>
      <c r="I352" s="180"/>
      <c r="J352" s="192">
        <f>BK352</f>
        <v>0</v>
      </c>
      <c r="K352" s="177"/>
      <c r="L352" s="182"/>
      <c r="M352" s="183"/>
      <c r="N352" s="184"/>
      <c r="O352" s="184"/>
      <c r="P352" s="185">
        <f>SUM(P353:P523)</f>
        <v>0</v>
      </c>
      <c r="Q352" s="184"/>
      <c r="R352" s="185">
        <f>SUM(R353:R523)</f>
        <v>81.670773151451215</v>
      </c>
      <c r="S352" s="184"/>
      <c r="T352" s="186">
        <f>SUM(T353:T523)</f>
        <v>0</v>
      </c>
      <c r="AR352" s="187" t="s">
        <v>89</v>
      </c>
      <c r="AT352" s="188" t="s">
        <v>80</v>
      </c>
      <c r="AU352" s="188" t="s">
        <v>89</v>
      </c>
      <c r="AY352" s="187" t="s">
        <v>176</v>
      </c>
      <c r="BK352" s="189">
        <f>SUM(BK353:BK523)</f>
        <v>0</v>
      </c>
    </row>
    <row r="353" spans="2:65" s="1" customFormat="1" ht="31.5" customHeight="1">
      <c r="B353" s="40"/>
      <c r="C353" s="193" t="s">
        <v>656</v>
      </c>
      <c r="D353" s="193" t="s">
        <v>178</v>
      </c>
      <c r="E353" s="194" t="s">
        <v>1147</v>
      </c>
      <c r="F353" s="195" t="s">
        <v>1148</v>
      </c>
      <c r="G353" s="196" t="s">
        <v>223</v>
      </c>
      <c r="H353" s="197">
        <v>1415.462</v>
      </c>
      <c r="I353" s="198"/>
      <c r="J353" s="199">
        <f>ROUND(I353*H353,2)</f>
        <v>0</v>
      </c>
      <c r="K353" s="195" t="s">
        <v>182</v>
      </c>
      <c r="L353" s="60"/>
      <c r="M353" s="200" t="s">
        <v>37</v>
      </c>
      <c r="N353" s="201" t="s">
        <v>52</v>
      </c>
      <c r="O353" s="41"/>
      <c r="P353" s="202">
        <f>O353*H353</f>
        <v>0</v>
      </c>
      <c r="Q353" s="202">
        <v>2E-3</v>
      </c>
      <c r="R353" s="202">
        <f>Q353*H353</f>
        <v>2.830924</v>
      </c>
      <c r="S353" s="202">
        <v>0</v>
      </c>
      <c r="T353" s="203">
        <f>S353*H353</f>
        <v>0</v>
      </c>
      <c r="AR353" s="22" t="s">
        <v>183</v>
      </c>
      <c r="AT353" s="22" t="s">
        <v>178</v>
      </c>
      <c r="AU353" s="22" t="s">
        <v>91</v>
      </c>
      <c r="AY353" s="22" t="s">
        <v>176</v>
      </c>
      <c r="BE353" s="204">
        <f>IF(N353="základní",J353,0)</f>
        <v>0</v>
      </c>
      <c r="BF353" s="204">
        <f>IF(N353="snížená",J353,0)</f>
        <v>0</v>
      </c>
      <c r="BG353" s="204">
        <f>IF(N353="zákl. přenesená",J353,0)</f>
        <v>0</v>
      </c>
      <c r="BH353" s="204">
        <f>IF(N353="sníž. přenesená",J353,0)</f>
        <v>0</v>
      </c>
      <c r="BI353" s="204">
        <f>IF(N353="nulová",J353,0)</f>
        <v>0</v>
      </c>
      <c r="BJ353" s="22" t="s">
        <v>89</v>
      </c>
      <c r="BK353" s="204">
        <f>ROUND(I353*H353,2)</f>
        <v>0</v>
      </c>
      <c r="BL353" s="22" t="s">
        <v>183</v>
      </c>
      <c r="BM353" s="22" t="s">
        <v>1149</v>
      </c>
    </row>
    <row r="354" spans="2:65" s="11" customFormat="1">
      <c r="B354" s="208"/>
      <c r="C354" s="209"/>
      <c r="D354" s="205" t="s">
        <v>187</v>
      </c>
      <c r="E354" s="230" t="s">
        <v>37</v>
      </c>
      <c r="F354" s="231" t="s">
        <v>1150</v>
      </c>
      <c r="G354" s="209"/>
      <c r="H354" s="232">
        <v>94.29</v>
      </c>
      <c r="I354" s="214"/>
      <c r="J354" s="209"/>
      <c r="K354" s="209"/>
      <c r="L354" s="215"/>
      <c r="M354" s="216"/>
      <c r="N354" s="217"/>
      <c r="O354" s="217"/>
      <c r="P354" s="217"/>
      <c r="Q354" s="217"/>
      <c r="R354" s="217"/>
      <c r="S354" s="217"/>
      <c r="T354" s="218"/>
      <c r="AT354" s="219" t="s">
        <v>187</v>
      </c>
      <c r="AU354" s="219" t="s">
        <v>91</v>
      </c>
      <c r="AV354" s="11" t="s">
        <v>91</v>
      </c>
      <c r="AW354" s="11" t="s">
        <v>44</v>
      </c>
      <c r="AX354" s="11" t="s">
        <v>81</v>
      </c>
      <c r="AY354" s="219" t="s">
        <v>176</v>
      </c>
    </row>
    <row r="355" spans="2:65" s="11" customFormat="1" ht="27">
      <c r="B355" s="208"/>
      <c r="C355" s="209"/>
      <c r="D355" s="205" t="s">
        <v>187</v>
      </c>
      <c r="E355" s="230" t="s">
        <v>37</v>
      </c>
      <c r="F355" s="231" t="s">
        <v>1151</v>
      </c>
      <c r="G355" s="209"/>
      <c r="H355" s="232">
        <v>165.584</v>
      </c>
      <c r="I355" s="214"/>
      <c r="J355" s="209"/>
      <c r="K355" s="209"/>
      <c r="L355" s="215"/>
      <c r="M355" s="216"/>
      <c r="N355" s="217"/>
      <c r="O355" s="217"/>
      <c r="P355" s="217"/>
      <c r="Q355" s="217"/>
      <c r="R355" s="217"/>
      <c r="S355" s="217"/>
      <c r="T355" s="218"/>
      <c r="AT355" s="219" t="s">
        <v>187</v>
      </c>
      <c r="AU355" s="219" t="s">
        <v>91</v>
      </c>
      <c r="AV355" s="11" t="s">
        <v>91</v>
      </c>
      <c r="AW355" s="11" t="s">
        <v>44</v>
      </c>
      <c r="AX355" s="11" t="s">
        <v>81</v>
      </c>
      <c r="AY355" s="219" t="s">
        <v>176</v>
      </c>
    </row>
    <row r="356" spans="2:65" s="11" customFormat="1">
      <c r="B356" s="208"/>
      <c r="C356" s="209"/>
      <c r="D356" s="205" t="s">
        <v>187</v>
      </c>
      <c r="E356" s="230" t="s">
        <v>37</v>
      </c>
      <c r="F356" s="231" t="s">
        <v>1152</v>
      </c>
      <c r="G356" s="209"/>
      <c r="H356" s="232">
        <v>-14.38</v>
      </c>
      <c r="I356" s="214"/>
      <c r="J356" s="209"/>
      <c r="K356" s="209"/>
      <c r="L356" s="215"/>
      <c r="M356" s="216"/>
      <c r="N356" s="217"/>
      <c r="O356" s="217"/>
      <c r="P356" s="217"/>
      <c r="Q356" s="217"/>
      <c r="R356" s="217"/>
      <c r="S356" s="217"/>
      <c r="T356" s="218"/>
      <c r="AT356" s="219" t="s">
        <v>187</v>
      </c>
      <c r="AU356" s="219" t="s">
        <v>91</v>
      </c>
      <c r="AV356" s="11" t="s">
        <v>91</v>
      </c>
      <c r="AW356" s="11" t="s">
        <v>44</v>
      </c>
      <c r="AX356" s="11" t="s">
        <v>81</v>
      </c>
      <c r="AY356" s="219" t="s">
        <v>176</v>
      </c>
    </row>
    <row r="357" spans="2:65" s="11" customFormat="1">
      <c r="B357" s="208"/>
      <c r="C357" s="209"/>
      <c r="D357" s="205" t="s">
        <v>187</v>
      </c>
      <c r="E357" s="230" t="s">
        <v>37</v>
      </c>
      <c r="F357" s="231" t="s">
        <v>1153</v>
      </c>
      <c r="G357" s="209"/>
      <c r="H357" s="232">
        <v>58.021999999999998</v>
      </c>
      <c r="I357" s="214"/>
      <c r="J357" s="209"/>
      <c r="K357" s="209"/>
      <c r="L357" s="215"/>
      <c r="M357" s="216"/>
      <c r="N357" s="217"/>
      <c r="O357" s="217"/>
      <c r="P357" s="217"/>
      <c r="Q357" s="217"/>
      <c r="R357" s="217"/>
      <c r="S357" s="217"/>
      <c r="T357" s="218"/>
      <c r="AT357" s="219" t="s">
        <v>187</v>
      </c>
      <c r="AU357" s="219" t="s">
        <v>91</v>
      </c>
      <c r="AV357" s="11" t="s">
        <v>91</v>
      </c>
      <c r="AW357" s="11" t="s">
        <v>44</v>
      </c>
      <c r="AX357" s="11" t="s">
        <v>81</v>
      </c>
      <c r="AY357" s="219" t="s">
        <v>176</v>
      </c>
    </row>
    <row r="358" spans="2:65" s="11" customFormat="1">
      <c r="B358" s="208"/>
      <c r="C358" s="209"/>
      <c r="D358" s="205" t="s">
        <v>187</v>
      </c>
      <c r="E358" s="230" t="s">
        <v>37</v>
      </c>
      <c r="F358" s="231" t="s">
        <v>1154</v>
      </c>
      <c r="G358" s="209"/>
      <c r="H358" s="232">
        <v>107.69799999999999</v>
      </c>
      <c r="I358" s="214"/>
      <c r="J358" s="209"/>
      <c r="K358" s="209"/>
      <c r="L358" s="215"/>
      <c r="M358" s="216"/>
      <c r="N358" s="217"/>
      <c r="O358" s="217"/>
      <c r="P358" s="217"/>
      <c r="Q358" s="217"/>
      <c r="R358" s="217"/>
      <c r="S358" s="217"/>
      <c r="T358" s="218"/>
      <c r="AT358" s="219" t="s">
        <v>187</v>
      </c>
      <c r="AU358" s="219" t="s">
        <v>91</v>
      </c>
      <c r="AV358" s="11" t="s">
        <v>91</v>
      </c>
      <c r="AW358" s="11" t="s">
        <v>44</v>
      </c>
      <c r="AX358" s="11" t="s">
        <v>81</v>
      </c>
      <c r="AY358" s="219" t="s">
        <v>176</v>
      </c>
    </row>
    <row r="359" spans="2:65" s="11" customFormat="1">
      <c r="B359" s="208"/>
      <c r="C359" s="209"/>
      <c r="D359" s="205" t="s">
        <v>187</v>
      </c>
      <c r="E359" s="230" t="s">
        <v>37</v>
      </c>
      <c r="F359" s="231" t="s">
        <v>1155</v>
      </c>
      <c r="G359" s="209"/>
      <c r="H359" s="232">
        <v>38.530999999999999</v>
      </c>
      <c r="I359" s="214"/>
      <c r="J359" s="209"/>
      <c r="K359" s="209"/>
      <c r="L359" s="215"/>
      <c r="M359" s="216"/>
      <c r="N359" s="217"/>
      <c r="O359" s="217"/>
      <c r="P359" s="217"/>
      <c r="Q359" s="217"/>
      <c r="R359" s="217"/>
      <c r="S359" s="217"/>
      <c r="T359" s="218"/>
      <c r="AT359" s="219" t="s">
        <v>187</v>
      </c>
      <c r="AU359" s="219" t="s">
        <v>91</v>
      </c>
      <c r="AV359" s="11" t="s">
        <v>91</v>
      </c>
      <c r="AW359" s="11" t="s">
        <v>44</v>
      </c>
      <c r="AX359" s="11" t="s">
        <v>81</v>
      </c>
      <c r="AY359" s="219" t="s">
        <v>176</v>
      </c>
    </row>
    <row r="360" spans="2:65" s="11" customFormat="1">
      <c r="B360" s="208"/>
      <c r="C360" s="209"/>
      <c r="D360" s="205" t="s">
        <v>187</v>
      </c>
      <c r="E360" s="230" t="s">
        <v>37</v>
      </c>
      <c r="F360" s="231" t="s">
        <v>1156</v>
      </c>
      <c r="G360" s="209"/>
      <c r="H360" s="232">
        <v>111.864</v>
      </c>
      <c r="I360" s="214"/>
      <c r="J360" s="209"/>
      <c r="K360" s="209"/>
      <c r="L360" s="215"/>
      <c r="M360" s="216"/>
      <c r="N360" s="217"/>
      <c r="O360" s="217"/>
      <c r="P360" s="217"/>
      <c r="Q360" s="217"/>
      <c r="R360" s="217"/>
      <c r="S360" s="217"/>
      <c r="T360" s="218"/>
      <c r="AT360" s="219" t="s">
        <v>187</v>
      </c>
      <c r="AU360" s="219" t="s">
        <v>91</v>
      </c>
      <c r="AV360" s="11" t="s">
        <v>91</v>
      </c>
      <c r="AW360" s="11" t="s">
        <v>44</v>
      </c>
      <c r="AX360" s="11" t="s">
        <v>81</v>
      </c>
      <c r="AY360" s="219" t="s">
        <v>176</v>
      </c>
    </row>
    <row r="361" spans="2:65" s="11" customFormat="1">
      <c r="B361" s="208"/>
      <c r="C361" s="209"/>
      <c r="D361" s="205" t="s">
        <v>187</v>
      </c>
      <c r="E361" s="230" t="s">
        <v>37</v>
      </c>
      <c r="F361" s="231" t="s">
        <v>1157</v>
      </c>
      <c r="G361" s="209"/>
      <c r="H361" s="232">
        <v>-18.059999999999999</v>
      </c>
      <c r="I361" s="214"/>
      <c r="J361" s="209"/>
      <c r="K361" s="209"/>
      <c r="L361" s="215"/>
      <c r="M361" s="216"/>
      <c r="N361" s="217"/>
      <c r="O361" s="217"/>
      <c r="P361" s="217"/>
      <c r="Q361" s="217"/>
      <c r="R361" s="217"/>
      <c r="S361" s="217"/>
      <c r="T361" s="218"/>
      <c r="AT361" s="219" t="s">
        <v>187</v>
      </c>
      <c r="AU361" s="219" t="s">
        <v>91</v>
      </c>
      <c r="AV361" s="11" t="s">
        <v>91</v>
      </c>
      <c r="AW361" s="11" t="s">
        <v>44</v>
      </c>
      <c r="AX361" s="11" t="s">
        <v>81</v>
      </c>
      <c r="AY361" s="219" t="s">
        <v>176</v>
      </c>
    </row>
    <row r="362" spans="2:65" s="11" customFormat="1">
      <c r="B362" s="208"/>
      <c r="C362" s="209"/>
      <c r="D362" s="205" t="s">
        <v>187</v>
      </c>
      <c r="E362" s="230" t="s">
        <v>37</v>
      </c>
      <c r="F362" s="231" t="s">
        <v>1158</v>
      </c>
      <c r="G362" s="209"/>
      <c r="H362" s="232">
        <v>122.411</v>
      </c>
      <c r="I362" s="214"/>
      <c r="J362" s="209"/>
      <c r="K362" s="209"/>
      <c r="L362" s="215"/>
      <c r="M362" s="216"/>
      <c r="N362" s="217"/>
      <c r="O362" s="217"/>
      <c r="P362" s="217"/>
      <c r="Q362" s="217"/>
      <c r="R362" s="217"/>
      <c r="S362" s="217"/>
      <c r="T362" s="218"/>
      <c r="AT362" s="219" t="s">
        <v>187</v>
      </c>
      <c r="AU362" s="219" t="s">
        <v>91</v>
      </c>
      <c r="AV362" s="11" t="s">
        <v>91</v>
      </c>
      <c r="AW362" s="11" t="s">
        <v>44</v>
      </c>
      <c r="AX362" s="11" t="s">
        <v>81</v>
      </c>
      <c r="AY362" s="219" t="s">
        <v>176</v>
      </c>
    </row>
    <row r="363" spans="2:65" s="11" customFormat="1">
      <c r="B363" s="208"/>
      <c r="C363" s="209"/>
      <c r="D363" s="205" t="s">
        <v>187</v>
      </c>
      <c r="E363" s="230" t="s">
        <v>37</v>
      </c>
      <c r="F363" s="231" t="s">
        <v>1159</v>
      </c>
      <c r="G363" s="209"/>
      <c r="H363" s="232">
        <v>24.187000000000001</v>
      </c>
      <c r="I363" s="214"/>
      <c r="J363" s="209"/>
      <c r="K363" s="209"/>
      <c r="L363" s="215"/>
      <c r="M363" s="216"/>
      <c r="N363" s="217"/>
      <c r="O363" s="217"/>
      <c r="P363" s="217"/>
      <c r="Q363" s="217"/>
      <c r="R363" s="217"/>
      <c r="S363" s="217"/>
      <c r="T363" s="218"/>
      <c r="AT363" s="219" t="s">
        <v>187</v>
      </c>
      <c r="AU363" s="219" t="s">
        <v>91</v>
      </c>
      <c r="AV363" s="11" t="s">
        <v>91</v>
      </c>
      <c r="AW363" s="11" t="s">
        <v>44</v>
      </c>
      <c r="AX363" s="11" t="s">
        <v>81</v>
      </c>
      <c r="AY363" s="219" t="s">
        <v>176</v>
      </c>
    </row>
    <row r="364" spans="2:65" s="11" customFormat="1">
      <c r="B364" s="208"/>
      <c r="C364" s="209"/>
      <c r="D364" s="205" t="s">
        <v>187</v>
      </c>
      <c r="E364" s="230" t="s">
        <v>37</v>
      </c>
      <c r="F364" s="231" t="s">
        <v>1160</v>
      </c>
      <c r="G364" s="209"/>
      <c r="H364" s="232">
        <v>61.7</v>
      </c>
      <c r="I364" s="214"/>
      <c r="J364" s="209"/>
      <c r="K364" s="209"/>
      <c r="L364" s="215"/>
      <c r="M364" s="216"/>
      <c r="N364" s="217"/>
      <c r="O364" s="217"/>
      <c r="P364" s="217"/>
      <c r="Q364" s="217"/>
      <c r="R364" s="217"/>
      <c r="S364" s="217"/>
      <c r="T364" s="218"/>
      <c r="AT364" s="219" t="s">
        <v>187</v>
      </c>
      <c r="AU364" s="219" t="s">
        <v>91</v>
      </c>
      <c r="AV364" s="11" t="s">
        <v>91</v>
      </c>
      <c r="AW364" s="11" t="s">
        <v>44</v>
      </c>
      <c r="AX364" s="11" t="s">
        <v>81</v>
      </c>
      <c r="AY364" s="219" t="s">
        <v>176</v>
      </c>
    </row>
    <row r="365" spans="2:65" s="11" customFormat="1" ht="27">
      <c r="B365" s="208"/>
      <c r="C365" s="209"/>
      <c r="D365" s="205" t="s">
        <v>187</v>
      </c>
      <c r="E365" s="230" t="s">
        <v>37</v>
      </c>
      <c r="F365" s="231" t="s">
        <v>1161</v>
      </c>
      <c r="G365" s="209"/>
      <c r="H365" s="232">
        <v>89.072000000000003</v>
      </c>
      <c r="I365" s="214"/>
      <c r="J365" s="209"/>
      <c r="K365" s="209"/>
      <c r="L365" s="215"/>
      <c r="M365" s="216"/>
      <c r="N365" s="217"/>
      <c r="O365" s="217"/>
      <c r="P365" s="217"/>
      <c r="Q365" s="217"/>
      <c r="R365" s="217"/>
      <c r="S365" s="217"/>
      <c r="T365" s="218"/>
      <c r="AT365" s="219" t="s">
        <v>187</v>
      </c>
      <c r="AU365" s="219" t="s">
        <v>91</v>
      </c>
      <c r="AV365" s="11" t="s">
        <v>91</v>
      </c>
      <c r="AW365" s="11" t="s">
        <v>44</v>
      </c>
      <c r="AX365" s="11" t="s">
        <v>81</v>
      </c>
      <c r="AY365" s="219" t="s">
        <v>176</v>
      </c>
    </row>
    <row r="366" spans="2:65" s="11" customFormat="1">
      <c r="B366" s="208"/>
      <c r="C366" s="209"/>
      <c r="D366" s="205" t="s">
        <v>187</v>
      </c>
      <c r="E366" s="230" t="s">
        <v>37</v>
      </c>
      <c r="F366" s="231" t="s">
        <v>1162</v>
      </c>
      <c r="G366" s="209"/>
      <c r="H366" s="232">
        <v>94.94</v>
      </c>
      <c r="I366" s="214"/>
      <c r="J366" s="209"/>
      <c r="K366" s="209"/>
      <c r="L366" s="215"/>
      <c r="M366" s="216"/>
      <c r="N366" s="217"/>
      <c r="O366" s="217"/>
      <c r="P366" s="217"/>
      <c r="Q366" s="217"/>
      <c r="R366" s="217"/>
      <c r="S366" s="217"/>
      <c r="T366" s="218"/>
      <c r="AT366" s="219" t="s">
        <v>187</v>
      </c>
      <c r="AU366" s="219" t="s">
        <v>91</v>
      </c>
      <c r="AV366" s="11" t="s">
        <v>91</v>
      </c>
      <c r="AW366" s="11" t="s">
        <v>44</v>
      </c>
      <c r="AX366" s="11" t="s">
        <v>81</v>
      </c>
      <c r="AY366" s="219" t="s">
        <v>176</v>
      </c>
    </row>
    <row r="367" spans="2:65" s="11" customFormat="1">
      <c r="B367" s="208"/>
      <c r="C367" s="209"/>
      <c r="D367" s="205" t="s">
        <v>187</v>
      </c>
      <c r="E367" s="230" t="s">
        <v>37</v>
      </c>
      <c r="F367" s="231" t="s">
        <v>1163</v>
      </c>
      <c r="G367" s="209"/>
      <c r="H367" s="232">
        <v>95.343999999999994</v>
      </c>
      <c r="I367" s="214"/>
      <c r="J367" s="209"/>
      <c r="K367" s="209"/>
      <c r="L367" s="215"/>
      <c r="M367" s="216"/>
      <c r="N367" s="217"/>
      <c r="O367" s="217"/>
      <c r="P367" s="217"/>
      <c r="Q367" s="217"/>
      <c r="R367" s="217"/>
      <c r="S367" s="217"/>
      <c r="T367" s="218"/>
      <c r="AT367" s="219" t="s">
        <v>187</v>
      </c>
      <c r="AU367" s="219" t="s">
        <v>91</v>
      </c>
      <c r="AV367" s="11" t="s">
        <v>91</v>
      </c>
      <c r="AW367" s="11" t="s">
        <v>44</v>
      </c>
      <c r="AX367" s="11" t="s">
        <v>81</v>
      </c>
      <c r="AY367" s="219" t="s">
        <v>176</v>
      </c>
    </row>
    <row r="368" spans="2:65" s="11" customFormat="1">
      <c r="B368" s="208"/>
      <c r="C368" s="209"/>
      <c r="D368" s="205" t="s">
        <v>187</v>
      </c>
      <c r="E368" s="230" t="s">
        <v>37</v>
      </c>
      <c r="F368" s="231" t="s">
        <v>1164</v>
      </c>
      <c r="G368" s="209"/>
      <c r="H368" s="232">
        <v>96.304000000000002</v>
      </c>
      <c r="I368" s="214"/>
      <c r="J368" s="209"/>
      <c r="K368" s="209"/>
      <c r="L368" s="215"/>
      <c r="M368" s="216"/>
      <c r="N368" s="217"/>
      <c r="O368" s="217"/>
      <c r="P368" s="217"/>
      <c r="Q368" s="217"/>
      <c r="R368" s="217"/>
      <c r="S368" s="217"/>
      <c r="T368" s="218"/>
      <c r="AT368" s="219" t="s">
        <v>187</v>
      </c>
      <c r="AU368" s="219" t="s">
        <v>91</v>
      </c>
      <c r="AV368" s="11" t="s">
        <v>91</v>
      </c>
      <c r="AW368" s="11" t="s">
        <v>44</v>
      </c>
      <c r="AX368" s="11" t="s">
        <v>81</v>
      </c>
      <c r="AY368" s="219" t="s">
        <v>176</v>
      </c>
    </row>
    <row r="369" spans="2:65" s="11" customFormat="1">
      <c r="B369" s="208"/>
      <c r="C369" s="209"/>
      <c r="D369" s="205" t="s">
        <v>187</v>
      </c>
      <c r="E369" s="230" t="s">
        <v>37</v>
      </c>
      <c r="F369" s="231" t="s">
        <v>1165</v>
      </c>
      <c r="G369" s="209"/>
      <c r="H369" s="232">
        <v>43.816000000000003</v>
      </c>
      <c r="I369" s="214"/>
      <c r="J369" s="209"/>
      <c r="K369" s="209"/>
      <c r="L369" s="215"/>
      <c r="M369" s="216"/>
      <c r="N369" s="217"/>
      <c r="O369" s="217"/>
      <c r="P369" s="217"/>
      <c r="Q369" s="217"/>
      <c r="R369" s="217"/>
      <c r="S369" s="217"/>
      <c r="T369" s="218"/>
      <c r="AT369" s="219" t="s">
        <v>187</v>
      </c>
      <c r="AU369" s="219" t="s">
        <v>91</v>
      </c>
      <c r="AV369" s="11" t="s">
        <v>91</v>
      </c>
      <c r="AW369" s="11" t="s">
        <v>44</v>
      </c>
      <c r="AX369" s="11" t="s">
        <v>81</v>
      </c>
      <c r="AY369" s="219" t="s">
        <v>176</v>
      </c>
    </row>
    <row r="370" spans="2:65" s="11" customFormat="1">
      <c r="B370" s="208"/>
      <c r="C370" s="209"/>
      <c r="D370" s="205" t="s">
        <v>187</v>
      </c>
      <c r="E370" s="230" t="s">
        <v>37</v>
      </c>
      <c r="F370" s="231" t="s">
        <v>1166</v>
      </c>
      <c r="G370" s="209"/>
      <c r="H370" s="232">
        <v>195.59</v>
      </c>
      <c r="I370" s="214"/>
      <c r="J370" s="209"/>
      <c r="K370" s="209"/>
      <c r="L370" s="215"/>
      <c r="M370" s="216"/>
      <c r="N370" s="217"/>
      <c r="O370" s="217"/>
      <c r="P370" s="217"/>
      <c r="Q370" s="217"/>
      <c r="R370" s="217"/>
      <c r="S370" s="217"/>
      <c r="T370" s="218"/>
      <c r="AT370" s="219" t="s">
        <v>187</v>
      </c>
      <c r="AU370" s="219" t="s">
        <v>91</v>
      </c>
      <c r="AV370" s="11" t="s">
        <v>91</v>
      </c>
      <c r="AW370" s="11" t="s">
        <v>44</v>
      </c>
      <c r="AX370" s="11" t="s">
        <v>81</v>
      </c>
      <c r="AY370" s="219" t="s">
        <v>176</v>
      </c>
    </row>
    <row r="371" spans="2:65" s="11" customFormat="1">
      <c r="B371" s="208"/>
      <c r="C371" s="209"/>
      <c r="D371" s="205" t="s">
        <v>187</v>
      </c>
      <c r="E371" s="230" t="s">
        <v>37</v>
      </c>
      <c r="F371" s="231" t="s">
        <v>1167</v>
      </c>
      <c r="G371" s="209"/>
      <c r="H371" s="232">
        <v>18.260000000000002</v>
      </c>
      <c r="I371" s="214"/>
      <c r="J371" s="209"/>
      <c r="K371" s="209"/>
      <c r="L371" s="215"/>
      <c r="M371" s="216"/>
      <c r="N371" s="217"/>
      <c r="O371" s="217"/>
      <c r="P371" s="217"/>
      <c r="Q371" s="217"/>
      <c r="R371" s="217"/>
      <c r="S371" s="217"/>
      <c r="T371" s="218"/>
      <c r="AT371" s="219" t="s">
        <v>187</v>
      </c>
      <c r="AU371" s="219" t="s">
        <v>91</v>
      </c>
      <c r="AV371" s="11" t="s">
        <v>91</v>
      </c>
      <c r="AW371" s="11" t="s">
        <v>44</v>
      </c>
      <c r="AX371" s="11" t="s">
        <v>81</v>
      </c>
      <c r="AY371" s="219" t="s">
        <v>176</v>
      </c>
    </row>
    <row r="372" spans="2:65" s="11" customFormat="1">
      <c r="B372" s="208"/>
      <c r="C372" s="209"/>
      <c r="D372" s="205" t="s">
        <v>187</v>
      </c>
      <c r="E372" s="230" t="s">
        <v>37</v>
      </c>
      <c r="F372" s="231" t="s">
        <v>1168</v>
      </c>
      <c r="G372" s="209"/>
      <c r="H372" s="232">
        <v>19.106999999999999</v>
      </c>
      <c r="I372" s="214"/>
      <c r="J372" s="209"/>
      <c r="K372" s="209"/>
      <c r="L372" s="215"/>
      <c r="M372" s="216"/>
      <c r="N372" s="217"/>
      <c r="O372" s="217"/>
      <c r="P372" s="217"/>
      <c r="Q372" s="217"/>
      <c r="R372" s="217"/>
      <c r="S372" s="217"/>
      <c r="T372" s="218"/>
      <c r="AT372" s="219" t="s">
        <v>187</v>
      </c>
      <c r="AU372" s="219" t="s">
        <v>91</v>
      </c>
      <c r="AV372" s="11" t="s">
        <v>91</v>
      </c>
      <c r="AW372" s="11" t="s">
        <v>44</v>
      </c>
      <c r="AX372" s="11" t="s">
        <v>81</v>
      </c>
      <c r="AY372" s="219" t="s">
        <v>176</v>
      </c>
    </row>
    <row r="373" spans="2:65" s="11" customFormat="1">
      <c r="B373" s="208"/>
      <c r="C373" s="209"/>
      <c r="D373" s="205" t="s">
        <v>187</v>
      </c>
      <c r="E373" s="230" t="s">
        <v>37</v>
      </c>
      <c r="F373" s="231" t="s">
        <v>1169</v>
      </c>
      <c r="G373" s="209"/>
      <c r="H373" s="232">
        <v>2.2519999999999998</v>
      </c>
      <c r="I373" s="214"/>
      <c r="J373" s="209"/>
      <c r="K373" s="209"/>
      <c r="L373" s="215"/>
      <c r="M373" s="216"/>
      <c r="N373" s="217"/>
      <c r="O373" s="217"/>
      <c r="P373" s="217"/>
      <c r="Q373" s="217"/>
      <c r="R373" s="217"/>
      <c r="S373" s="217"/>
      <c r="T373" s="218"/>
      <c r="AT373" s="219" t="s">
        <v>187</v>
      </c>
      <c r="AU373" s="219" t="s">
        <v>91</v>
      </c>
      <c r="AV373" s="11" t="s">
        <v>91</v>
      </c>
      <c r="AW373" s="11" t="s">
        <v>44</v>
      </c>
      <c r="AX373" s="11" t="s">
        <v>81</v>
      </c>
      <c r="AY373" s="219" t="s">
        <v>176</v>
      </c>
    </row>
    <row r="374" spans="2:65" s="11" customFormat="1">
      <c r="B374" s="208"/>
      <c r="C374" s="209"/>
      <c r="D374" s="205" t="s">
        <v>187</v>
      </c>
      <c r="E374" s="230" t="s">
        <v>37</v>
      </c>
      <c r="F374" s="231" t="s">
        <v>1170</v>
      </c>
      <c r="G374" s="209"/>
      <c r="H374" s="232">
        <v>3.08</v>
      </c>
      <c r="I374" s="214"/>
      <c r="J374" s="209"/>
      <c r="K374" s="209"/>
      <c r="L374" s="215"/>
      <c r="M374" s="216"/>
      <c r="N374" s="217"/>
      <c r="O374" s="217"/>
      <c r="P374" s="217"/>
      <c r="Q374" s="217"/>
      <c r="R374" s="217"/>
      <c r="S374" s="217"/>
      <c r="T374" s="218"/>
      <c r="AT374" s="219" t="s">
        <v>187</v>
      </c>
      <c r="AU374" s="219" t="s">
        <v>91</v>
      </c>
      <c r="AV374" s="11" t="s">
        <v>91</v>
      </c>
      <c r="AW374" s="11" t="s">
        <v>44</v>
      </c>
      <c r="AX374" s="11" t="s">
        <v>81</v>
      </c>
      <c r="AY374" s="219" t="s">
        <v>176</v>
      </c>
    </row>
    <row r="375" spans="2:65" s="11" customFormat="1">
      <c r="B375" s="208"/>
      <c r="C375" s="209"/>
      <c r="D375" s="210" t="s">
        <v>187</v>
      </c>
      <c r="E375" s="211" t="s">
        <v>37</v>
      </c>
      <c r="F375" s="212" t="s">
        <v>1171</v>
      </c>
      <c r="G375" s="209"/>
      <c r="H375" s="213">
        <v>5.85</v>
      </c>
      <c r="I375" s="214"/>
      <c r="J375" s="209"/>
      <c r="K375" s="209"/>
      <c r="L375" s="215"/>
      <c r="M375" s="216"/>
      <c r="N375" s="217"/>
      <c r="O375" s="217"/>
      <c r="P375" s="217"/>
      <c r="Q375" s="217"/>
      <c r="R375" s="217"/>
      <c r="S375" s="217"/>
      <c r="T375" s="218"/>
      <c r="AT375" s="219" t="s">
        <v>187</v>
      </c>
      <c r="AU375" s="219" t="s">
        <v>91</v>
      </c>
      <c r="AV375" s="11" t="s">
        <v>91</v>
      </c>
      <c r="AW375" s="11" t="s">
        <v>44</v>
      </c>
      <c r="AX375" s="11" t="s">
        <v>81</v>
      </c>
      <c r="AY375" s="219" t="s">
        <v>176</v>
      </c>
    </row>
    <row r="376" spans="2:65" s="1" customFormat="1" ht="22.5" customHeight="1">
      <c r="B376" s="40"/>
      <c r="C376" s="193" t="s">
        <v>661</v>
      </c>
      <c r="D376" s="193" t="s">
        <v>178</v>
      </c>
      <c r="E376" s="194" t="s">
        <v>1172</v>
      </c>
      <c r="F376" s="195" t="s">
        <v>1173</v>
      </c>
      <c r="G376" s="196" t="s">
        <v>223</v>
      </c>
      <c r="H376" s="197">
        <v>113.367</v>
      </c>
      <c r="I376" s="198"/>
      <c r="J376" s="199">
        <f>ROUND(I376*H376,2)</f>
        <v>0</v>
      </c>
      <c r="K376" s="195" t="s">
        <v>182</v>
      </c>
      <c r="L376" s="60"/>
      <c r="M376" s="200" t="s">
        <v>37</v>
      </c>
      <c r="N376" s="201" t="s">
        <v>52</v>
      </c>
      <c r="O376" s="41"/>
      <c r="P376" s="202">
        <f>O376*H376</f>
        <v>0</v>
      </c>
      <c r="Q376" s="202">
        <v>3.0000000000000001E-3</v>
      </c>
      <c r="R376" s="202">
        <f>Q376*H376</f>
        <v>0.34010100000000004</v>
      </c>
      <c r="S376" s="202">
        <v>0</v>
      </c>
      <c r="T376" s="203">
        <f>S376*H376</f>
        <v>0</v>
      </c>
      <c r="AR376" s="22" t="s">
        <v>183</v>
      </c>
      <c r="AT376" s="22" t="s">
        <v>178</v>
      </c>
      <c r="AU376" s="22" t="s">
        <v>91</v>
      </c>
      <c r="AY376" s="22" t="s">
        <v>176</v>
      </c>
      <c r="BE376" s="204">
        <f>IF(N376="základní",J376,0)</f>
        <v>0</v>
      </c>
      <c r="BF376" s="204">
        <f>IF(N376="snížená",J376,0)</f>
        <v>0</v>
      </c>
      <c r="BG376" s="204">
        <f>IF(N376="zákl. přenesená",J376,0)</f>
        <v>0</v>
      </c>
      <c r="BH376" s="204">
        <f>IF(N376="sníž. přenesená",J376,0)</f>
        <v>0</v>
      </c>
      <c r="BI376" s="204">
        <f>IF(N376="nulová",J376,0)</f>
        <v>0</v>
      </c>
      <c r="BJ376" s="22" t="s">
        <v>89</v>
      </c>
      <c r="BK376" s="204">
        <f>ROUND(I376*H376,2)</f>
        <v>0</v>
      </c>
      <c r="BL376" s="22" t="s">
        <v>183</v>
      </c>
      <c r="BM376" s="22" t="s">
        <v>1174</v>
      </c>
    </row>
    <row r="377" spans="2:65" s="11" customFormat="1">
      <c r="B377" s="208"/>
      <c r="C377" s="209"/>
      <c r="D377" s="210" t="s">
        <v>187</v>
      </c>
      <c r="E377" s="211" t="s">
        <v>37</v>
      </c>
      <c r="F377" s="212" t="s">
        <v>1175</v>
      </c>
      <c r="G377" s="209"/>
      <c r="H377" s="213">
        <v>113.367</v>
      </c>
      <c r="I377" s="214"/>
      <c r="J377" s="209"/>
      <c r="K377" s="209"/>
      <c r="L377" s="215"/>
      <c r="M377" s="216"/>
      <c r="N377" s="217"/>
      <c r="O377" s="217"/>
      <c r="P377" s="217"/>
      <c r="Q377" s="217"/>
      <c r="R377" s="217"/>
      <c r="S377" s="217"/>
      <c r="T377" s="218"/>
      <c r="AT377" s="219" t="s">
        <v>187</v>
      </c>
      <c r="AU377" s="219" t="s">
        <v>91</v>
      </c>
      <c r="AV377" s="11" t="s">
        <v>91</v>
      </c>
      <c r="AW377" s="11" t="s">
        <v>44</v>
      </c>
      <c r="AX377" s="11" t="s">
        <v>89</v>
      </c>
      <c r="AY377" s="219" t="s">
        <v>176</v>
      </c>
    </row>
    <row r="378" spans="2:65" s="1" customFormat="1" ht="31.5" customHeight="1">
      <c r="B378" s="40"/>
      <c r="C378" s="193" t="s">
        <v>667</v>
      </c>
      <c r="D378" s="193" t="s">
        <v>178</v>
      </c>
      <c r="E378" s="194" t="s">
        <v>1176</v>
      </c>
      <c r="F378" s="195" t="s">
        <v>1177</v>
      </c>
      <c r="G378" s="196" t="s">
        <v>223</v>
      </c>
      <c r="H378" s="197">
        <v>290.73500000000001</v>
      </c>
      <c r="I378" s="198"/>
      <c r="J378" s="199">
        <f>ROUND(I378*H378,2)</f>
        <v>0</v>
      </c>
      <c r="K378" s="195" t="s">
        <v>182</v>
      </c>
      <c r="L378" s="60"/>
      <c r="M378" s="200" t="s">
        <v>37</v>
      </c>
      <c r="N378" s="201" t="s">
        <v>52</v>
      </c>
      <c r="O378" s="41"/>
      <c r="P378" s="202">
        <f>O378*H378</f>
        <v>0</v>
      </c>
      <c r="Q378" s="202">
        <v>1.54E-2</v>
      </c>
      <c r="R378" s="202">
        <f>Q378*H378</f>
        <v>4.4773190000000005</v>
      </c>
      <c r="S378" s="202">
        <v>0</v>
      </c>
      <c r="T378" s="203">
        <f>S378*H378</f>
        <v>0</v>
      </c>
      <c r="AR378" s="22" t="s">
        <v>183</v>
      </c>
      <c r="AT378" s="22" t="s">
        <v>178</v>
      </c>
      <c r="AU378" s="22" t="s">
        <v>91</v>
      </c>
      <c r="AY378" s="22" t="s">
        <v>176</v>
      </c>
      <c r="BE378" s="204">
        <f>IF(N378="základní",J378,0)</f>
        <v>0</v>
      </c>
      <c r="BF378" s="204">
        <f>IF(N378="snížená",J378,0)</f>
        <v>0</v>
      </c>
      <c r="BG378" s="204">
        <f>IF(N378="zákl. přenesená",J378,0)</f>
        <v>0</v>
      </c>
      <c r="BH378" s="204">
        <f>IF(N378="sníž. přenesená",J378,0)</f>
        <v>0</v>
      </c>
      <c r="BI378" s="204">
        <f>IF(N378="nulová",J378,0)</f>
        <v>0</v>
      </c>
      <c r="BJ378" s="22" t="s">
        <v>89</v>
      </c>
      <c r="BK378" s="204">
        <f>ROUND(I378*H378,2)</f>
        <v>0</v>
      </c>
      <c r="BL378" s="22" t="s">
        <v>183</v>
      </c>
      <c r="BM378" s="22" t="s">
        <v>1178</v>
      </c>
    </row>
    <row r="379" spans="2:65" s="1" customFormat="1" ht="67.5">
      <c r="B379" s="40"/>
      <c r="C379" s="62"/>
      <c r="D379" s="205" t="s">
        <v>185</v>
      </c>
      <c r="E379" s="62"/>
      <c r="F379" s="206" t="s">
        <v>1179</v>
      </c>
      <c r="G379" s="62"/>
      <c r="H379" s="62"/>
      <c r="I379" s="163"/>
      <c r="J379" s="62"/>
      <c r="K379" s="62"/>
      <c r="L379" s="60"/>
      <c r="M379" s="207"/>
      <c r="N379" s="41"/>
      <c r="O379" s="41"/>
      <c r="P379" s="41"/>
      <c r="Q379" s="41"/>
      <c r="R379" s="41"/>
      <c r="S379" s="41"/>
      <c r="T379" s="77"/>
      <c r="AT379" s="22" t="s">
        <v>185</v>
      </c>
      <c r="AU379" s="22" t="s">
        <v>91</v>
      </c>
    </row>
    <row r="380" spans="2:65" s="11" customFormat="1">
      <c r="B380" s="208"/>
      <c r="C380" s="209"/>
      <c r="D380" s="205" t="s">
        <v>187</v>
      </c>
      <c r="E380" s="230" t="s">
        <v>37</v>
      </c>
      <c r="F380" s="231" t="s">
        <v>1180</v>
      </c>
      <c r="G380" s="209"/>
      <c r="H380" s="232">
        <v>120.773</v>
      </c>
      <c r="I380" s="214"/>
      <c r="J380" s="209"/>
      <c r="K380" s="209"/>
      <c r="L380" s="215"/>
      <c r="M380" s="216"/>
      <c r="N380" s="217"/>
      <c r="O380" s="217"/>
      <c r="P380" s="217"/>
      <c r="Q380" s="217"/>
      <c r="R380" s="217"/>
      <c r="S380" s="217"/>
      <c r="T380" s="218"/>
      <c r="AT380" s="219" t="s">
        <v>187</v>
      </c>
      <c r="AU380" s="219" t="s">
        <v>91</v>
      </c>
      <c r="AV380" s="11" t="s">
        <v>91</v>
      </c>
      <c r="AW380" s="11" t="s">
        <v>44</v>
      </c>
      <c r="AX380" s="11" t="s">
        <v>81</v>
      </c>
      <c r="AY380" s="219" t="s">
        <v>176</v>
      </c>
    </row>
    <row r="381" spans="2:65" s="11" customFormat="1">
      <c r="B381" s="208"/>
      <c r="C381" s="209"/>
      <c r="D381" s="205" t="s">
        <v>187</v>
      </c>
      <c r="E381" s="230" t="s">
        <v>37</v>
      </c>
      <c r="F381" s="231" t="s">
        <v>1181</v>
      </c>
      <c r="G381" s="209"/>
      <c r="H381" s="232">
        <v>-12.58</v>
      </c>
      <c r="I381" s="214"/>
      <c r="J381" s="209"/>
      <c r="K381" s="209"/>
      <c r="L381" s="215"/>
      <c r="M381" s="216"/>
      <c r="N381" s="217"/>
      <c r="O381" s="217"/>
      <c r="P381" s="217"/>
      <c r="Q381" s="217"/>
      <c r="R381" s="217"/>
      <c r="S381" s="217"/>
      <c r="T381" s="218"/>
      <c r="AT381" s="219" t="s">
        <v>187</v>
      </c>
      <c r="AU381" s="219" t="s">
        <v>91</v>
      </c>
      <c r="AV381" s="11" t="s">
        <v>91</v>
      </c>
      <c r="AW381" s="11" t="s">
        <v>44</v>
      </c>
      <c r="AX381" s="11" t="s">
        <v>81</v>
      </c>
      <c r="AY381" s="219" t="s">
        <v>176</v>
      </c>
    </row>
    <row r="382" spans="2:65" s="11" customFormat="1">
      <c r="B382" s="208"/>
      <c r="C382" s="209"/>
      <c r="D382" s="205" t="s">
        <v>187</v>
      </c>
      <c r="E382" s="230" t="s">
        <v>37</v>
      </c>
      <c r="F382" s="231" t="s">
        <v>1182</v>
      </c>
      <c r="G382" s="209"/>
      <c r="H382" s="232">
        <v>69.718000000000004</v>
      </c>
      <c r="I382" s="214"/>
      <c r="J382" s="209"/>
      <c r="K382" s="209"/>
      <c r="L382" s="215"/>
      <c r="M382" s="216"/>
      <c r="N382" s="217"/>
      <c r="O382" s="217"/>
      <c r="P382" s="217"/>
      <c r="Q382" s="217"/>
      <c r="R382" s="217"/>
      <c r="S382" s="217"/>
      <c r="T382" s="218"/>
      <c r="AT382" s="219" t="s">
        <v>187</v>
      </c>
      <c r="AU382" s="219" t="s">
        <v>91</v>
      </c>
      <c r="AV382" s="11" t="s">
        <v>91</v>
      </c>
      <c r="AW382" s="11" t="s">
        <v>44</v>
      </c>
      <c r="AX382" s="11" t="s">
        <v>81</v>
      </c>
      <c r="AY382" s="219" t="s">
        <v>176</v>
      </c>
    </row>
    <row r="383" spans="2:65" s="11" customFormat="1">
      <c r="B383" s="208"/>
      <c r="C383" s="209"/>
      <c r="D383" s="205" t="s">
        <v>187</v>
      </c>
      <c r="E383" s="230" t="s">
        <v>37</v>
      </c>
      <c r="F383" s="231" t="s">
        <v>1183</v>
      </c>
      <c r="G383" s="209"/>
      <c r="H383" s="232">
        <v>17.48</v>
      </c>
      <c r="I383" s="214"/>
      <c r="J383" s="209"/>
      <c r="K383" s="209"/>
      <c r="L383" s="215"/>
      <c r="M383" s="216"/>
      <c r="N383" s="217"/>
      <c r="O383" s="217"/>
      <c r="P383" s="217"/>
      <c r="Q383" s="217"/>
      <c r="R383" s="217"/>
      <c r="S383" s="217"/>
      <c r="T383" s="218"/>
      <c r="AT383" s="219" t="s">
        <v>187</v>
      </c>
      <c r="AU383" s="219" t="s">
        <v>91</v>
      </c>
      <c r="AV383" s="11" t="s">
        <v>91</v>
      </c>
      <c r="AW383" s="11" t="s">
        <v>44</v>
      </c>
      <c r="AX383" s="11" t="s">
        <v>81</v>
      </c>
      <c r="AY383" s="219" t="s">
        <v>176</v>
      </c>
    </row>
    <row r="384" spans="2:65" s="11" customFormat="1">
      <c r="B384" s="208"/>
      <c r="C384" s="209"/>
      <c r="D384" s="210" t="s">
        <v>187</v>
      </c>
      <c r="E384" s="211" t="s">
        <v>37</v>
      </c>
      <c r="F384" s="212" t="s">
        <v>1163</v>
      </c>
      <c r="G384" s="209"/>
      <c r="H384" s="213">
        <v>95.343999999999994</v>
      </c>
      <c r="I384" s="214"/>
      <c r="J384" s="209"/>
      <c r="K384" s="209"/>
      <c r="L384" s="215"/>
      <c r="M384" s="216"/>
      <c r="N384" s="217"/>
      <c r="O384" s="217"/>
      <c r="P384" s="217"/>
      <c r="Q384" s="217"/>
      <c r="R384" s="217"/>
      <c r="S384" s="217"/>
      <c r="T384" s="218"/>
      <c r="AT384" s="219" t="s">
        <v>187</v>
      </c>
      <c r="AU384" s="219" t="s">
        <v>91</v>
      </c>
      <c r="AV384" s="11" t="s">
        <v>91</v>
      </c>
      <c r="AW384" s="11" t="s">
        <v>44</v>
      </c>
      <c r="AX384" s="11" t="s">
        <v>81</v>
      </c>
      <c r="AY384" s="219" t="s">
        <v>176</v>
      </c>
    </row>
    <row r="385" spans="2:65" s="1" customFormat="1" ht="31.5" customHeight="1">
      <c r="B385" s="40"/>
      <c r="C385" s="193" t="s">
        <v>673</v>
      </c>
      <c r="D385" s="193" t="s">
        <v>178</v>
      </c>
      <c r="E385" s="194" t="s">
        <v>1184</v>
      </c>
      <c r="F385" s="195" t="s">
        <v>1185</v>
      </c>
      <c r="G385" s="196" t="s">
        <v>223</v>
      </c>
      <c r="H385" s="197">
        <v>290.73500000000001</v>
      </c>
      <c r="I385" s="198"/>
      <c r="J385" s="199">
        <f>ROUND(I385*H385,2)</f>
        <v>0</v>
      </c>
      <c r="K385" s="195" t="s">
        <v>182</v>
      </c>
      <c r="L385" s="60"/>
      <c r="M385" s="200" t="s">
        <v>37</v>
      </c>
      <c r="N385" s="201" t="s">
        <v>52</v>
      </c>
      <c r="O385" s="41"/>
      <c r="P385" s="202">
        <f>O385*H385</f>
        <v>0</v>
      </c>
      <c r="Q385" s="202">
        <v>7.9000000000000008E-3</v>
      </c>
      <c r="R385" s="202">
        <f>Q385*H385</f>
        <v>2.2968065000000002</v>
      </c>
      <c r="S385" s="202">
        <v>0</v>
      </c>
      <c r="T385" s="203">
        <f>S385*H385</f>
        <v>0</v>
      </c>
      <c r="AR385" s="22" t="s">
        <v>183</v>
      </c>
      <c r="AT385" s="22" t="s">
        <v>178</v>
      </c>
      <c r="AU385" s="22" t="s">
        <v>91</v>
      </c>
      <c r="AY385" s="22" t="s">
        <v>176</v>
      </c>
      <c r="BE385" s="204">
        <f>IF(N385="základní",J385,0)</f>
        <v>0</v>
      </c>
      <c r="BF385" s="204">
        <f>IF(N385="snížená",J385,0)</f>
        <v>0</v>
      </c>
      <c r="BG385" s="204">
        <f>IF(N385="zákl. přenesená",J385,0)</f>
        <v>0</v>
      </c>
      <c r="BH385" s="204">
        <f>IF(N385="sníž. přenesená",J385,0)</f>
        <v>0</v>
      </c>
      <c r="BI385" s="204">
        <f>IF(N385="nulová",J385,0)</f>
        <v>0</v>
      </c>
      <c r="BJ385" s="22" t="s">
        <v>89</v>
      </c>
      <c r="BK385" s="204">
        <f>ROUND(I385*H385,2)</f>
        <v>0</v>
      </c>
      <c r="BL385" s="22" t="s">
        <v>183</v>
      </c>
      <c r="BM385" s="22" t="s">
        <v>1186</v>
      </c>
    </row>
    <row r="386" spans="2:65" s="1" customFormat="1" ht="67.5">
      <c r="B386" s="40"/>
      <c r="C386" s="62"/>
      <c r="D386" s="205" t="s">
        <v>185</v>
      </c>
      <c r="E386" s="62"/>
      <c r="F386" s="206" t="s">
        <v>1179</v>
      </c>
      <c r="G386" s="62"/>
      <c r="H386" s="62"/>
      <c r="I386" s="163"/>
      <c r="J386" s="62"/>
      <c r="K386" s="62"/>
      <c r="L386" s="60"/>
      <c r="M386" s="207"/>
      <c r="N386" s="41"/>
      <c r="O386" s="41"/>
      <c r="P386" s="41"/>
      <c r="Q386" s="41"/>
      <c r="R386" s="41"/>
      <c r="S386" s="41"/>
      <c r="T386" s="77"/>
      <c r="AT386" s="22" t="s">
        <v>185</v>
      </c>
      <c r="AU386" s="22" t="s">
        <v>91</v>
      </c>
    </row>
    <row r="387" spans="2:65" s="11" customFormat="1">
      <c r="B387" s="208"/>
      <c r="C387" s="209"/>
      <c r="D387" s="210" t="s">
        <v>187</v>
      </c>
      <c r="E387" s="211" t="s">
        <v>37</v>
      </c>
      <c r="F387" s="212" t="s">
        <v>1187</v>
      </c>
      <c r="G387" s="209"/>
      <c r="H387" s="213">
        <v>290.73500000000001</v>
      </c>
      <c r="I387" s="214"/>
      <c r="J387" s="209"/>
      <c r="K387" s="209"/>
      <c r="L387" s="215"/>
      <c r="M387" s="216"/>
      <c r="N387" s="217"/>
      <c r="O387" s="217"/>
      <c r="P387" s="217"/>
      <c r="Q387" s="217"/>
      <c r="R387" s="217"/>
      <c r="S387" s="217"/>
      <c r="T387" s="218"/>
      <c r="AT387" s="219" t="s">
        <v>187</v>
      </c>
      <c r="AU387" s="219" t="s">
        <v>91</v>
      </c>
      <c r="AV387" s="11" t="s">
        <v>91</v>
      </c>
      <c r="AW387" s="11" t="s">
        <v>44</v>
      </c>
      <c r="AX387" s="11" t="s">
        <v>89</v>
      </c>
      <c r="AY387" s="219" t="s">
        <v>176</v>
      </c>
    </row>
    <row r="388" spans="2:65" s="1" customFormat="1" ht="31.5" customHeight="1">
      <c r="B388" s="40"/>
      <c r="C388" s="193" t="s">
        <v>677</v>
      </c>
      <c r="D388" s="193" t="s">
        <v>178</v>
      </c>
      <c r="E388" s="194" t="s">
        <v>1188</v>
      </c>
      <c r="F388" s="195" t="s">
        <v>1189</v>
      </c>
      <c r="G388" s="196" t="s">
        <v>223</v>
      </c>
      <c r="H388" s="197">
        <v>1122.8810000000001</v>
      </c>
      <c r="I388" s="198"/>
      <c r="J388" s="199">
        <f>ROUND(I388*H388,2)</f>
        <v>0</v>
      </c>
      <c r="K388" s="195" t="s">
        <v>182</v>
      </c>
      <c r="L388" s="60"/>
      <c r="M388" s="200" t="s">
        <v>37</v>
      </c>
      <c r="N388" s="201" t="s">
        <v>52</v>
      </c>
      <c r="O388" s="41"/>
      <c r="P388" s="202">
        <f>O388*H388</f>
        <v>0</v>
      </c>
      <c r="Q388" s="202">
        <v>1.103E-2</v>
      </c>
      <c r="R388" s="202">
        <f>Q388*H388</f>
        <v>12.38537743</v>
      </c>
      <c r="S388" s="202">
        <v>0</v>
      </c>
      <c r="T388" s="203">
        <f>S388*H388</f>
        <v>0</v>
      </c>
      <c r="AR388" s="22" t="s">
        <v>183</v>
      </c>
      <c r="AT388" s="22" t="s">
        <v>178</v>
      </c>
      <c r="AU388" s="22" t="s">
        <v>91</v>
      </c>
      <c r="AY388" s="22" t="s">
        <v>176</v>
      </c>
      <c r="BE388" s="204">
        <f>IF(N388="základní",J388,0)</f>
        <v>0</v>
      </c>
      <c r="BF388" s="204">
        <f>IF(N388="snížená",J388,0)</f>
        <v>0</v>
      </c>
      <c r="BG388" s="204">
        <f>IF(N388="zákl. přenesená",J388,0)</f>
        <v>0</v>
      </c>
      <c r="BH388" s="204">
        <f>IF(N388="sníž. přenesená",J388,0)</f>
        <v>0</v>
      </c>
      <c r="BI388" s="204">
        <f>IF(N388="nulová",J388,0)</f>
        <v>0</v>
      </c>
      <c r="BJ388" s="22" t="s">
        <v>89</v>
      </c>
      <c r="BK388" s="204">
        <f>ROUND(I388*H388,2)</f>
        <v>0</v>
      </c>
      <c r="BL388" s="22" t="s">
        <v>183</v>
      </c>
      <c r="BM388" s="22" t="s">
        <v>1190</v>
      </c>
    </row>
    <row r="389" spans="2:65" s="1" customFormat="1" ht="67.5">
      <c r="B389" s="40"/>
      <c r="C389" s="62"/>
      <c r="D389" s="205" t="s">
        <v>185</v>
      </c>
      <c r="E389" s="62"/>
      <c r="F389" s="206" t="s">
        <v>1191</v>
      </c>
      <c r="G389" s="62"/>
      <c r="H389" s="62"/>
      <c r="I389" s="163"/>
      <c r="J389" s="62"/>
      <c r="K389" s="62"/>
      <c r="L389" s="60"/>
      <c r="M389" s="207"/>
      <c r="N389" s="41"/>
      <c r="O389" s="41"/>
      <c r="P389" s="41"/>
      <c r="Q389" s="41"/>
      <c r="R389" s="41"/>
      <c r="S389" s="41"/>
      <c r="T389" s="77"/>
      <c r="AT389" s="22" t="s">
        <v>185</v>
      </c>
      <c r="AU389" s="22" t="s">
        <v>91</v>
      </c>
    </row>
    <row r="390" spans="2:65" s="11" customFormat="1">
      <c r="B390" s="208"/>
      <c r="C390" s="209"/>
      <c r="D390" s="205" t="s">
        <v>187</v>
      </c>
      <c r="E390" s="230" t="s">
        <v>37</v>
      </c>
      <c r="F390" s="231" t="s">
        <v>1150</v>
      </c>
      <c r="G390" s="209"/>
      <c r="H390" s="232">
        <v>94.29</v>
      </c>
      <c r="I390" s="214"/>
      <c r="J390" s="209"/>
      <c r="K390" s="209"/>
      <c r="L390" s="215"/>
      <c r="M390" s="216"/>
      <c r="N390" s="217"/>
      <c r="O390" s="217"/>
      <c r="P390" s="217"/>
      <c r="Q390" s="217"/>
      <c r="R390" s="217"/>
      <c r="S390" s="217"/>
      <c r="T390" s="218"/>
      <c r="AT390" s="219" t="s">
        <v>187</v>
      </c>
      <c r="AU390" s="219" t="s">
        <v>91</v>
      </c>
      <c r="AV390" s="11" t="s">
        <v>91</v>
      </c>
      <c r="AW390" s="11" t="s">
        <v>44</v>
      </c>
      <c r="AX390" s="11" t="s">
        <v>81</v>
      </c>
      <c r="AY390" s="219" t="s">
        <v>176</v>
      </c>
    </row>
    <row r="391" spans="2:65" s="11" customFormat="1">
      <c r="B391" s="208"/>
      <c r="C391" s="209"/>
      <c r="D391" s="205" t="s">
        <v>187</v>
      </c>
      <c r="E391" s="230" t="s">
        <v>37</v>
      </c>
      <c r="F391" s="231" t="s">
        <v>1192</v>
      </c>
      <c r="G391" s="209"/>
      <c r="H391" s="232">
        <v>43.011000000000003</v>
      </c>
      <c r="I391" s="214"/>
      <c r="J391" s="209"/>
      <c r="K391" s="209"/>
      <c r="L391" s="215"/>
      <c r="M391" s="216"/>
      <c r="N391" s="217"/>
      <c r="O391" s="217"/>
      <c r="P391" s="217"/>
      <c r="Q391" s="217"/>
      <c r="R391" s="217"/>
      <c r="S391" s="217"/>
      <c r="T391" s="218"/>
      <c r="AT391" s="219" t="s">
        <v>187</v>
      </c>
      <c r="AU391" s="219" t="s">
        <v>91</v>
      </c>
      <c r="AV391" s="11" t="s">
        <v>91</v>
      </c>
      <c r="AW391" s="11" t="s">
        <v>44</v>
      </c>
      <c r="AX391" s="11" t="s">
        <v>81</v>
      </c>
      <c r="AY391" s="219" t="s">
        <v>176</v>
      </c>
    </row>
    <row r="392" spans="2:65" s="11" customFormat="1">
      <c r="B392" s="208"/>
      <c r="C392" s="209"/>
      <c r="D392" s="205" t="s">
        <v>187</v>
      </c>
      <c r="E392" s="230" t="s">
        <v>37</v>
      </c>
      <c r="F392" s="231" t="s">
        <v>1153</v>
      </c>
      <c r="G392" s="209"/>
      <c r="H392" s="232">
        <v>58.021999999999998</v>
      </c>
      <c r="I392" s="214"/>
      <c r="J392" s="209"/>
      <c r="K392" s="209"/>
      <c r="L392" s="215"/>
      <c r="M392" s="216"/>
      <c r="N392" s="217"/>
      <c r="O392" s="217"/>
      <c r="P392" s="217"/>
      <c r="Q392" s="217"/>
      <c r="R392" s="217"/>
      <c r="S392" s="217"/>
      <c r="T392" s="218"/>
      <c r="AT392" s="219" t="s">
        <v>187</v>
      </c>
      <c r="AU392" s="219" t="s">
        <v>91</v>
      </c>
      <c r="AV392" s="11" t="s">
        <v>91</v>
      </c>
      <c r="AW392" s="11" t="s">
        <v>44</v>
      </c>
      <c r="AX392" s="11" t="s">
        <v>81</v>
      </c>
      <c r="AY392" s="219" t="s">
        <v>176</v>
      </c>
    </row>
    <row r="393" spans="2:65" s="11" customFormat="1">
      <c r="B393" s="208"/>
      <c r="C393" s="209"/>
      <c r="D393" s="205" t="s">
        <v>187</v>
      </c>
      <c r="E393" s="230" t="s">
        <v>37</v>
      </c>
      <c r="F393" s="231" t="s">
        <v>1193</v>
      </c>
      <c r="G393" s="209"/>
      <c r="H393" s="232">
        <v>37.979999999999997</v>
      </c>
      <c r="I393" s="214"/>
      <c r="J393" s="209"/>
      <c r="K393" s="209"/>
      <c r="L393" s="215"/>
      <c r="M393" s="216"/>
      <c r="N393" s="217"/>
      <c r="O393" s="217"/>
      <c r="P393" s="217"/>
      <c r="Q393" s="217"/>
      <c r="R393" s="217"/>
      <c r="S393" s="217"/>
      <c r="T393" s="218"/>
      <c r="AT393" s="219" t="s">
        <v>187</v>
      </c>
      <c r="AU393" s="219" t="s">
        <v>91</v>
      </c>
      <c r="AV393" s="11" t="s">
        <v>91</v>
      </c>
      <c r="AW393" s="11" t="s">
        <v>44</v>
      </c>
      <c r="AX393" s="11" t="s">
        <v>81</v>
      </c>
      <c r="AY393" s="219" t="s">
        <v>176</v>
      </c>
    </row>
    <row r="394" spans="2:65" s="11" customFormat="1">
      <c r="B394" s="208"/>
      <c r="C394" s="209"/>
      <c r="D394" s="205" t="s">
        <v>187</v>
      </c>
      <c r="E394" s="230" t="s">
        <v>37</v>
      </c>
      <c r="F394" s="231" t="s">
        <v>1155</v>
      </c>
      <c r="G394" s="209"/>
      <c r="H394" s="232">
        <v>38.530999999999999</v>
      </c>
      <c r="I394" s="214"/>
      <c r="J394" s="209"/>
      <c r="K394" s="209"/>
      <c r="L394" s="215"/>
      <c r="M394" s="216"/>
      <c r="N394" s="217"/>
      <c r="O394" s="217"/>
      <c r="P394" s="217"/>
      <c r="Q394" s="217"/>
      <c r="R394" s="217"/>
      <c r="S394" s="217"/>
      <c r="T394" s="218"/>
      <c r="AT394" s="219" t="s">
        <v>187</v>
      </c>
      <c r="AU394" s="219" t="s">
        <v>91</v>
      </c>
      <c r="AV394" s="11" t="s">
        <v>91</v>
      </c>
      <c r="AW394" s="11" t="s">
        <v>44</v>
      </c>
      <c r="AX394" s="11" t="s">
        <v>81</v>
      </c>
      <c r="AY394" s="219" t="s">
        <v>176</v>
      </c>
    </row>
    <row r="395" spans="2:65" s="11" customFormat="1">
      <c r="B395" s="208"/>
      <c r="C395" s="209"/>
      <c r="D395" s="205" t="s">
        <v>187</v>
      </c>
      <c r="E395" s="230" t="s">
        <v>37</v>
      </c>
      <c r="F395" s="231" t="s">
        <v>1194</v>
      </c>
      <c r="G395" s="209"/>
      <c r="H395" s="232">
        <v>92.983999999999995</v>
      </c>
      <c r="I395" s="214"/>
      <c r="J395" s="209"/>
      <c r="K395" s="209"/>
      <c r="L395" s="215"/>
      <c r="M395" s="216"/>
      <c r="N395" s="217"/>
      <c r="O395" s="217"/>
      <c r="P395" s="217"/>
      <c r="Q395" s="217"/>
      <c r="R395" s="217"/>
      <c r="S395" s="217"/>
      <c r="T395" s="218"/>
      <c r="AT395" s="219" t="s">
        <v>187</v>
      </c>
      <c r="AU395" s="219" t="s">
        <v>91</v>
      </c>
      <c r="AV395" s="11" t="s">
        <v>91</v>
      </c>
      <c r="AW395" s="11" t="s">
        <v>44</v>
      </c>
      <c r="AX395" s="11" t="s">
        <v>81</v>
      </c>
      <c r="AY395" s="219" t="s">
        <v>176</v>
      </c>
    </row>
    <row r="396" spans="2:65" s="11" customFormat="1">
      <c r="B396" s="208"/>
      <c r="C396" s="209"/>
      <c r="D396" s="205" t="s">
        <v>187</v>
      </c>
      <c r="E396" s="230" t="s">
        <v>37</v>
      </c>
      <c r="F396" s="231" t="s">
        <v>1195</v>
      </c>
      <c r="G396" s="209"/>
      <c r="H396" s="232">
        <v>-16.66</v>
      </c>
      <c r="I396" s="214"/>
      <c r="J396" s="209"/>
      <c r="K396" s="209"/>
      <c r="L396" s="215"/>
      <c r="M396" s="216"/>
      <c r="N396" s="217"/>
      <c r="O396" s="217"/>
      <c r="P396" s="217"/>
      <c r="Q396" s="217"/>
      <c r="R396" s="217"/>
      <c r="S396" s="217"/>
      <c r="T396" s="218"/>
      <c r="AT396" s="219" t="s">
        <v>187</v>
      </c>
      <c r="AU396" s="219" t="s">
        <v>91</v>
      </c>
      <c r="AV396" s="11" t="s">
        <v>91</v>
      </c>
      <c r="AW396" s="11" t="s">
        <v>44</v>
      </c>
      <c r="AX396" s="11" t="s">
        <v>81</v>
      </c>
      <c r="AY396" s="219" t="s">
        <v>176</v>
      </c>
    </row>
    <row r="397" spans="2:65" s="11" customFormat="1">
      <c r="B397" s="208"/>
      <c r="C397" s="209"/>
      <c r="D397" s="205" t="s">
        <v>187</v>
      </c>
      <c r="E397" s="230" t="s">
        <v>37</v>
      </c>
      <c r="F397" s="231" t="s">
        <v>1158</v>
      </c>
      <c r="G397" s="209"/>
      <c r="H397" s="232">
        <v>122.411</v>
      </c>
      <c r="I397" s="214"/>
      <c r="J397" s="209"/>
      <c r="K397" s="209"/>
      <c r="L397" s="215"/>
      <c r="M397" s="216"/>
      <c r="N397" s="217"/>
      <c r="O397" s="217"/>
      <c r="P397" s="217"/>
      <c r="Q397" s="217"/>
      <c r="R397" s="217"/>
      <c r="S397" s="217"/>
      <c r="T397" s="218"/>
      <c r="AT397" s="219" t="s">
        <v>187</v>
      </c>
      <c r="AU397" s="219" t="s">
        <v>91</v>
      </c>
      <c r="AV397" s="11" t="s">
        <v>91</v>
      </c>
      <c r="AW397" s="11" t="s">
        <v>44</v>
      </c>
      <c r="AX397" s="11" t="s">
        <v>81</v>
      </c>
      <c r="AY397" s="219" t="s">
        <v>176</v>
      </c>
    </row>
    <row r="398" spans="2:65" s="11" customFormat="1">
      <c r="B398" s="208"/>
      <c r="C398" s="209"/>
      <c r="D398" s="205" t="s">
        <v>187</v>
      </c>
      <c r="E398" s="230" t="s">
        <v>37</v>
      </c>
      <c r="F398" s="231" t="s">
        <v>1159</v>
      </c>
      <c r="G398" s="209"/>
      <c r="H398" s="232">
        <v>24.187000000000001</v>
      </c>
      <c r="I398" s="214"/>
      <c r="J398" s="209"/>
      <c r="K398" s="209"/>
      <c r="L398" s="215"/>
      <c r="M398" s="216"/>
      <c r="N398" s="217"/>
      <c r="O398" s="217"/>
      <c r="P398" s="217"/>
      <c r="Q398" s="217"/>
      <c r="R398" s="217"/>
      <c r="S398" s="217"/>
      <c r="T398" s="218"/>
      <c r="AT398" s="219" t="s">
        <v>187</v>
      </c>
      <c r="AU398" s="219" t="s">
        <v>91</v>
      </c>
      <c r="AV398" s="11" t="s">
        <v>91</v>
      </c>
      <c r="AW398" s="11" t="s">
        <v>44</v>
      </c>
      <c r="AX398" s="11" t="s">
        <v>81</v>
      </c>
      <c r="AY398" s="219" t="s">
        <v>176</v>
      </c>
    </row>
    <row r="399" spans="2:65" s="11" customFormat="1">
      <c r="B399" s="208"/>
      <c r="C399" s="209"/>
      <c r="D399" s="205" t="s">
        <v>187</v>
      </c>
      <c r="E399" s="230" t="s">
        <v>37</v>
      </c>
      <c r="F399" s="231" t="s">
        <v>1160</v>
      </c>
      <c r="G399" s="209"/>
      <c r="H399" s="232">
        <v>61.7</v>
      </c>
      <c r="I399" s="214"/>
      <c r="J399" s="209"/>
      <c r="K399" s="209"/>
      <c r="L399" s="215"/>
      <c r="M399" s="216"/>
      <c r="N399" s="217"/>
      <c r="O399" s="217"/>
      <c r="P399" s="217"/>
      <c r="Q399" s="217"/>
      <c r="R399" s="217"/>
      <c r="S399" s="217"/>
      <c r="T399" s="218"/>
      <c r="AT399" s="219" t="s">
        <v>187</v>
      </c>
      <c r="AU399" s="219" t="s">
        <v>91</v>
      </c>
      <c r="AV399" s="11" t="s">
        <v>91</v>
      </c>
      <c r="AW399" s="11" t="s">
        <v>44</v>
      </c>
      <c r="AX399" s="11" t="s">
        <v>81</v>
      </c>
      <c r="AY399" s="219" t="s">
        <v>176</v>
      </c>
    </row>
    <row r="400" spans="2:65" s="11" customFormat="1" ht="27">
      <c r="B400" s="208"/>
      <c r="C400" s="209"/>
      <c r="D400" s="205" t="s">
        <v>187</v>
      </c>
      <c r="E400" s="230" t="s">
        <v>37</v>
      </c>
      <c r="F400" s="231" t="s">
        <v>1161</v>
      </c>
      <c r="G400" s="209"/>
      <c r="H400" s="232">
        <v>89.072000000000003</v>
      </c>
      <c r="I400" s="214"/>
      <c r="J400" s="209"/>
      <c r="K400" s="209"/>
      <c r="L400" s="215"/>
      <c r="M400" s="216"/>
      <c r="N400" s="217"/>
      <c r="O400" s="217"/>
      <c r="P400" s="217"/>
      <c r="Q400" s="217"/>
      <c r="R400" s="217"/>
      <c r="S400" s="217"/>
      <c r="T400" s="218"/>
      <c r="AT400" s="219" t="s">
        <v>187</v>
      </c>
      <c r="AU400" s="219" t="s">
        <v>91</v>
      </c>
      <c r="AV400" s="11" t="s">
        <v>91</v>
      </c>
      <c r="AW400" s="11" t="s">
        <v>44</v>
      </c>
      <c r="AX400" s="11" t="s">
        <v>81</v>
      </c>
      <c r="AY400" s="219" t="s">
        <v>176</v>
      </c>
    </row>
    <row r="401" spans="2:65" s="11" customFormat="1">
      <c r="B401" s="208"/>
      <c r="C401" s="209"/>
      <c r="D401" s="205" t="s">
        <v>187</v>
      </c>
      <c r="E401" s="230" t="s">
        <v>37</v>
      </c>
      <c r="F401" s="231" t="s">
        <v>1162</v>
      </c>
      <c r="G401" s="209"/>
      <c r="H401" s="232">
        <v>94.94</v>
      </c>
      <c r="I401" s="214"/>
      <c r="J401" s="209"/>
      <c r="K401" s="209"/>
      <c r="L401" s="215"/>
      <c r="M401" s="216"/>
      <c r="N401" s="217"/>
      <c r="O401" s="217"/>
      <c r="P401" s="217"/>
      <c r="Q401" s="217"/>
      <c r="R401" s="217"/>
      <c r="S401" s="217"/>
      <c r="T401" s="218"/>
      <c r="AT401" s="219" t="s">
        <v>187</v>
      </c>
      <c r="AU401" s="219" t="s">
        <v>91</v>
      </c>
      <c r="AV401" s="11" t="s">
        <v>91</v>
      </c>
      <c r="AW401" s="11" t="s">
        <v>44</v>
      </c>
      <c r="AX401" s="11" t="s">
        <v>81</v>
      </c>
      <c r="AY401" s="219" t="s">
        <v>176</v>
      </c>
    </row>
    <row r="402" spans="2:65" s="11" customFormat="1">
      <c r="B402" s="208"/>
      <c r="C402" s="209"/>
      <c r="D402" s="205" t="s">
        <v>187</v>
      </c>
      <c r="E402" s="230" t="s">
        <v>37</v>
      </c>
      <c r="F402" s="231" t="s">
        <v>1164</v>
      </c>
      <c r="G402" s="209"/>
      <c r="H402" s="232">
        <v>96.304000000000002</v>
      </c>
      <c r="I402" s="214"/>
      <c r="J402" s="209"/>
      <c r="K402" s="209"/>
      <c r="L402" s="215"/>
      <c r="M402" s="216"/>
      <c r="N402" s="217"/>
      <c r="O402" s="217"/>
      <c r="P402" s="217"/>
      <c r="Q402" s="217"/>
      <c r="R402" s="217"/>
      <c r="S402" s="217"/>
      <c r="T402" s="218"/>
      <c r="AT402" s="219" t="s">
        <v>187</v>
      </c>
      <c r="AU402" s="219" t="s">
        <v>91</v>
      </c>
      <c r="AV402" s="11" t="s">
        <v>91</v>
      </c>
      <c r="AW402" s="11" t="s">
        <v>44</v>
      </c>
      <c r="AX402" s="11" t="s">
        <v>81</v>
      </c>
      <c r="AY402" s="219" t="s">
        <v>176</v>
      </c>
    </row>
    <row r="403" spans="2:65" s="11" customFormat="1">
      <c r="B403" s="208"/>
      <c r="C403" s="209"/>
      <c r="D403" s="205" t="s">
        <v>187</v>
      </c>
      <c r="E403" s="230" t="s">
        <v>37</v>
      </c>
      <c r="F403" s="231" t="s">
        <v>1165</v>
      </c>
      <c r="G403" s="209"/>
      <c r="H403" s="232">
        <v>43.816000000000003</v>
      </c>
      <c r="I403" s="214"/>
      <c r="J403" s="209"/>
      <c r="K403" s="209"/>
      <c r="L403" s="215"/>
      <c r="M403" s="216"/>
      <c r="N403" s="217"/>
      <c r="O403" s="217"/>
      <c r="P403" s="217"/>
      <c r="Q403" s="217"/>
      <c r="R403" s="217"/>
      <c r="S403" s="217"/>
      <c r="T403" s="218"/>
      <c r="AT403" s="219" t="s">
        <v>187</v>
      </c>
      <c r="AU403" s="219" t="s">
        <v>91</v>
      </c>
      <c r="AV403" s="11" t="s">
        <v>91</v>
      </c>
      <c r="AW403" s="11" t="s">
        <v>44</v>
      </c>
      <c r="AX403" s="11" t="s">
        <v>81</v>
      </c>
      <c r="AY403" s="219" t="s">
        <v>176</v>
      </c>
    </row>
    <row r="404" spans="2:65" s="11" customFormat="1">
      <c r="B404" s="208"/>
      <c r="C404" s="209"/>
      <c r="D404" s="205" t="s">
        <v>187</v>
      </c>
      <c r="E404" s="230" t="s">
        <v>37</v>
      </c>
      <c r="F404" s="231" t="s">
        <v>1166</v>
      </c>
      <c r="G404" s="209"/>
      <c r="H404" s="232">
        <v>195.59</v>
      </c>
      <c r="I404" s="214"/>
      <c r="J404" s="209"/>
      <c r="K404" s="209"/>
      <c r="L404" s="215"/>
      <c r="M404" s="216"/>
      <c r="N404" s="217"/>
      <c r="O404" s="217"/>
      <c r="P404" s="217"/>
      <c r="Q404" s="217"/>
      <c r="R404" s="217"/>
      <c r="S404" s="217"/>
      <c r="T404" s="218"/>
      <c r="AT404" s="219" t="s">
        <v>187</v>
      </c>
      <c r="AU404" s="219" t="s">
        <v>91</v>
      </c>
      <c r="AV404" s="11" t="s">
        <v>91</v>
      </c>
      <c r="AW404" s="11" t="s">
        <v>44</v>
      </c>
      <c r="AX404" s="11" t="s">
        <v>81</v>
      </c>
      <c r="AY404" s="219" t="s">
        <v>176</v>
      </c>
    </row>
    <row r="405" spans="2:65" s="11" customFormat="1">
      <c r="B405" s="208"/>
      <c r="C405" s="209"/>
      <c r="D405" s="205" t="s">
        <v>187</v>
      </c>
      <c r="E405" s="230" t="s">
        <v>37</v>
      </c>
      <c r="F405" s="231" t="s">
        <v>1167</v>
      </c>
      <c r="G405" s="209"/>
      <c r="H405" s="232">
        <v>18.260000000000002</v>
      </c>
      <c r="I405" s="214"/>
      <c r="J405" s="209"/>
      <c r="K405" s="209"/>
      <c r="L405" s="215"/>
      <c r="M405" s="216"/>
      <c r="N405" s="217"/>
      <c r="O405" s="217"/>
      <c r="P405" s="217"/>
      <c r="Q405" s="217"/>
      <c r="R405" s="217"/>
      <c r="S405" s="217"/>
      <c r="T405" s="218"/>
      <c r="AT405" s="219" t="s">
        <v>187</v>
      </c>
      <c r="AU405" s="219" t="s">
        <v>91</v>
      </c>
      <c r="AV405" s="11" t="s">
        <v>91</v>
      </c>
      <c r="AW405" s="11" t="s">
        <v>44</v>
      </c>
      <c r="AX405" s="11" t="s">
        <v>81</v>
      </c>
      <c r="AY405" s="219" t="s">
        <v>176</v>
      </c>
    </row>
    <row r="406" spans="2:65" s="11" customFormat="1">
      <c r="B406" s="208"/>
      <c r="C406" s="209"/>
      <c r="D406" s="205" t="s">
        <v>187</v>
      </c>
      <c r="E406" s="230" t="s">
        <v>37</v>
      </c>
      <c r="F406" s="231" t="s">
        <v>1168</v>
      </c>
      <c r="G406" s="209"/>
      <c r="H406" s="232">
        <v>19.106999999999999</v>
      </c>
      <c r="I406" s="214"/>
      <c r="J406" s="209"/>
      <c r="K406" s="209"/>
      <c r="L406" s="215"/>
      <c r="M406" s="216"/>
      <c r="N406" s="217"/>
      <c r="O406" s="217"/>
      <c r="P406" s="217"/>
      <c r="Q406" s="217"/>
      <c r="R406" s="217"/>
      <c r="S406" s="217"/>
      <c r="T406" s="218"/>
      <c r="AT406" s="219" t="s">
        <v>187</v>
      </c>
      <c r="AU406" s="219" t="s">
        <v>91</v>
      </c>
      <c r="AV406" s="11" t="s">
        <v>91</v>
      </c>
      <c r="AW406" s="11" t="s">
        <v>44</v>
      </c>
      <c r="AX406" s="11" t="s">
        <v>81</v>
      </c>
      <c r="AY406" s="219" t="s">
        <v>176</v>
      </c>
    </row>
    <row r="407" spans="2:65" s="11" customFormat="1">
      <c r="B407" s="208"/>
      <c r="C407" s="209"/>
      <c r="D407" s="205" t="s">
        <v>187</v>
      </c>
      <c r="E407" s="230" t="s">
        <v>37</v>
      </c>
      <c r="F407" s="231" t="s">
        <v>1169</v>
      </c>
      <c r="G407" s="209"/>
      <c r="H407" s="232">
        <v>2.2519999999999998</v>
      </c>
      <c r="I407" s="214"/>
      <c r="J407" s="209"/>
      <c r="K407" s="209"/>
      <c r="L407" s="215"/>
      <c r="M407" s="216"/>
      <c r="N407" s="217"/>
      <c r="O407" s="217"/>
      <c r="P407" s="217"/>
      <c r="Q407" s="217"/>
      <c r="R407" s="217"/>
      <c r="S407" s="217"/>
      <c r="T407" s="218"/>
      <c r="AT407" s="219" t="s">
        <v>187</v>
      </c>
      <c r="AU407" s="219" t="s">
        <v>91</v>
      </c>
      <c r="AV407" s="11" t="s">
        <v>91</v>
      </c>
      <c r="AW407" s="11" t="s">
        <v>44</v>
      </c>
      <c r="AX407" s="11" t="s">
        <v>81</v>
      </c>
      <c r="AY407" s="219" t="s">
        <v>176</v>
      </c>
    </row>
    <row r="408" spans="2:65" s="11" customFormat="1">
      <c r="B408" s="208"/>
      <c r="C408" s="209"/>
      <c r="D408" s="205" t="s">
        <v>187</v>
      </c>
      <c r="E408" s="230" t="s">
        <v>37</v>
      </c>
      <c r="F408" s="231" t="s">
        <v>1170</v>
      </c>
      <c r="G408" s="209"/>
      <c r="H408" s="232">
        <v>3.08</v>
      </c>
      <c r="I408" s="214"/>
      <c r="J408" s="209"/>
      <c r="K408" s="209"/>
      <c r="L408" s="215"/>
      <c r="M408" s="216"/>
      <c r="N408" s="217"/>
      <c r="O408" s="217"/>
      <c r="P408" s="217"/>
      <c r="Q408" s="217"/>
      <c r="R408" s="217"/>
      <c r="S408" s="217"/>
      <c r="T408" s="218"/>
      <c r="AT408" s="219" t="s">
        <v>187</v>
      </c>
      <c r="AU408" s="219" t="s">
        <v>91</v>
      </c>
      <c r="AV408" s="11" t="s">
        <v>91</v>
      </c>
      <c r="AW408" s="11" t="s">
        <v>44</v>
      </c>
      <c r="AX408" s="11" t="s">
        <v>81</v>
      </c>
      <c r="AY408" s="219" t="s">
        <v>176</v>
      </c>
    </row>
    <row r="409" spans="2:65" s="11" customFormat="1">
      <c r="B409" s="208"/>
      <c r="C409" s="209"/>
      <c r="D409" s="210" t="s">
        <v>187</v>
      </c>
      <c r="E409" s="211" t="s">
        <v>37</v>
      </c>
      <c r="F409" s="212" t="s">
        <v>1196</v>
      </c>
      <c r="G409" s="209"/>
      <c r="H409" s="213">
        <v>4.0039999999999996</v>
      </c>
      <c r="I409" s="214"/>
      <c r="J409" s="209"/>
      <c r="K409" s="209"/>
      <c r="L409" s="215"/>
      <c r="M409" s="216"/>
      <c r="N409" s="217"/>
      <c r="O409" s="217"/>
      <c r="P409" s="217"/>
      <c r="Q409" s="217"/>
      <c r="R409" s="217"/>
      <c r="S409" s="217"/>
      <c r="T409" s="218"/>
      <c r="AT409" s="219" t="s">
        <v>187</v>
      </c>
      <c r="AU409" s="219" t="s">
        <v>91</v>
      </c>
      <c r="AV409" s="11" t="s">
        <v>91</v>
      </c>
      <c r="AW409" s="11" t="s">
        <v>44</v>
      </c>
      <c r="AX409" s="11" t="s">
        <v>81</v>
      </c>
      <c r="AY409" s="219" t="s">
        <v>176</v>
      </c>
    </row>
    <row r="410" spans="2:65" s="1" customFormat="1" ht="31.5" customHeight="1">
      <c r="B410" s="40"/>
      <c r="C410" s="193" t="s">
        <v>686</v>
      </c>
      <c r="D410" s="193" t="s">
        <v>178</v>
      </c>
      <c r="E410" s="194" t="s">
        <v>1197</v>
      </c>
      <c r="F410" s="195" t="s">
        <v>1198</v>
      </c>
      <c r="G410" s="196" t="s">
        <v>223</v>
      </c>
      <c r="H410" s="197">
        <v>1122.8810000000001</v>
      </c>
      <c r="I410" s="198"/>
      <c r="J410" s="199">
        <f>ROUND(I410*H410,2)</f>
        <v>0</v>
      </c>
      <c r="K410" s="195" t="s">
        <v>182</v>
      </c>
      <c r="L410" s="60"/>
      <c r="M410" s="200" t="s">
        <v>37</v>
      </c>
      <c r="N410" s="201" t="s">
        <v>52</v>
      </c>
      <c r="O410" s="41"/>
      <c r="P410" s="202">
        <f>O410*H410</f>
        <v>0</v>
      </c>
      <c r="Q410" s="202">
        <v>5.5199999999999997E-3</v>
      </c>
      <c r="R410" s="202">
        <f>Q410*H410</f>
        <v>6.1983031200000003</v>
      </c>
      <c r="S410" s="202">
        <v>0</v>
      </c>
      <c r="T410" s="203">
        <f>S410*H410</f>
        <v>0</v>
      </c>
      <c r="AR410" s="22" t="s">
        <v>183</v>
      </c>
      <c r="AT410" s="22" t="s">
        <v>178</v>
      </c>
      <c r="AU410" s="22" t="s">
        <v>91</v>
      </c>
      <c r="AY410" s="22" t="s">
        <v>176</v>
      </c>
      <c r="BE410" s="204">
        <f>IF(N410="základní",J410,0)</f>
        <v>0</v>
      </c>
      <c r="BF410" s="204">
        <f>IF(N410="snížená",J410,0)</f>
        <v>0</v>
      </c>
      <c r="BG410" s="204">
        <f>IF(N410="zákl. přenesená",J410,0)</f>
        <v>0</v>
      </c>
      <c r="BH410" s="204">
        <f>IF(N410="sníž. přenesená",J410,0)</f>
        <v>0</v>
      </c>
      <c r="BI410" s="204">
        <f>IF(N410="nulová",J410,0)</f>
        <v>0</v>
      </c>
      <c r="BJ410" s="22" t="s">
        <v>89</v>
      </c>
      <c r="BK410" s="204">
        <f>ROUND(I410*H410,2)</f>
        <v>0</v>
      </c>
      <c r="BL410" s="22" t="s">
        <v>183</v>
      </c>
      <c r="BM410" s="22" t="s">
        <v>1199</v>
      </c>
    </row>
    <row r="411" spans="2:65" s="1" customFormat="1" ht="67.5">
      <c r="B411" s="40"/>
      <c r="C411" s="62"/>
      <c r="D411" s="210" t="s">
        <v>185</v>
      </c>
      <c r="E411" s="62"/>
      <c r="F411" s="233" t="s">
        <v>1191</v>
      </c>
      <c r="G411" s="62"/>
      <c r="H411" s="62"/>
      <c r="I411" s="163"/>
      <c r="J411" s="62"/>
      <c r="K411" s="62"/>
      <c r="L411" s="60"/>
      <c r="M411" s="207"/>
      <c r="N411" s="41"/>
      <c r="O411" s="41"/>
      <c r="P411" s="41"/>
      <c r="Q411" s="41"/>
      <c r="R411" s="41"/>
      <c r="S411" s="41"/>
      <c r="T411" s="77"/>
      <c r="AT411" s="22" t="s">
        <v>185</v>
      </c>
      <c r="AU411" s="22" t="s">
        <v>91</v>
      </c>
    </row>
    <row r="412" spans="2:65" s="1" customFormat="1" ht="31.5" customHeight="1">
      <c r="B412" s="40"/>
      <c r="C412" s="193" t="s">
        <v>693</v>
      </c>
      <c r="D412" s="193" t="s">
        <v>178</v>
      </c>
      <c r="E412" s="194" t="s">
        <v>1200</v>
      </c>
      <c r="F412" s="195" t="s">
        <v>1201</v>
      </c>
      <c r="G412" s="196" t="s">
        <v>223</v>
      </c>
      <c r="H412" s="197">
        <v>3.23</v>
      </c>
      <c r="I412" s="198"/>
      <c r="J412" s="199">
        <f>ROUND(I412*H412,2)</f>
        <v>0</v>
      </c>
      <c r="K412" s="195" t="s">
        <v>182</v>
      </c>
      <c r="L412" s="60"/>
      <c r="M412" s="200" t="s">
        <v>37</v>
      </c>
      <c r="N412" s="201" t="s">
        <v>52</v>
      </c>
      <c r="O412" s="41"/>
      <c r="P412" s="202">
        <f>O412*H412</f>
        <v>0</v>
      </c>
      <c r="Q412" s="202">
        <v>1.161744E-2</v>
      </c>
      <c r="R412" s="202">
        <f>Q412*H412</f>
        <v>3.7524331199999997E-2</v>
      </c>
      <c r="S412" s="202">
        <v>0</v>
      </c>
      <c r="T412" s="203">
        <f>S412*H412</f>
        <v>0</v>
      </c>
      <c r="AR412" s="22" t="s">
        <v>183</v>
      </c>
      <c r="AT412" s="22" t="s">
        <v>178</v>
      </c>
      <c r="AU412" s="22" t="s">
        <v>91</v>
      </c>
      <c r="AY412" s="22" t="s">
        <v>176</v>
      </c>
      <c r="BE412" s="204">
        <f>IF(N412="základní",J412,0)</f>
        <v>0</v>
      </c>
      <c r="BF412" s="204">
        <f>IF(N412="snížená",J412,0)</f>
        <v>0</v>
      </c>
      <c r="BG412" s="204">
        <f>IF(N412="zákl. přenesená",J412,0)</f>
        <v>0</v>
      </c>
      <c r="BH412" s="204">
        <f>IF(N412="sníž. přenesená",J412,0)</f>
        <v>0</v>
      </c>
      <c r="BI412" s="204">
        <f>IF(N412="nulová",J412,0)</f>
        <v>0</v>
      </c>
      <c r="BJ412" s="22" t="s">
        <v>89</v>
      </c>
      <c r="BK412" s="204">
        <f>ROUND(I412*H412,2)</f>
        <v>0</v>
      </c>
      <c r="BL412" s="22" t="s">
        <v>183</v>
      </c>
      <c r="BM412" s="22" t="s">
        <v>1202</v>
      </c>
    </row>
    <row r="413" spans="2:65" s="1" customFormat="1" ht="162">
      <c r="B413" s="40"/>
      <c r="C413" s="62"/>
      <c r="D413" s="205" t="s">
        <v>185</v>
      </c>
      <c r="E413" s="62"/>
      <c r="F413" s="206" t="s">
        <v>1203</v>
      </c>
      <c r="G413" s="62"/>
      <c r="H413" s="62"/>
      <c r="I413" s="163"/>
      <c r="J413" s="62"/>
      <c r="K413" s="62"/>
      <c r="L413" s="60"/>
      <c r="M413" s="207"/>
      <c r="N413" s="41"/>
      <c r="O413" s="41"/>
      <c r="P413" s="41"/>
      <c r="Q413" s="41"/>
      <c r="R413" s="41"/>
      <c r="S413" s="41"/>
      <c r="T413" s="77"/>
      <c r="AT413" s="22" t="s">
        <v>185</v>
      </c>
      <c r="AU413" s="22" t="s">
        <v>91</v>
      </c>
    </row>
    <row r="414" spans="2:65" s="11" customFormat="1">
      <c r="B414" s="208"/>
      <c r="C414" s="209"/>
      <c r="D414" s="210" t="s">
        <v>187</v>
      </c>
      <c r="E414" s="211" t="s">
        <v>37</v>
      </c>
      <c r="F414" s="212" t="s">
        <v>1204</v>
      </c>
      <c r="G414" s="209"/>
      <c r="H414" s="213">
        <v>3.23</v>
      </c>
      <c r="I414" s="214"/>
      <c r="J414" s="209"/>
      <c r="K414" s="209"/>
      <c r="L414" s="215"/>
      <c r="M414" s="216"/>
      <c r="N414" s="217"/>
      <c r="O414" s="217"/>
      <c r="P414" s="217"/>
      <c r="Q414" s="217"/>
      <c r="R414" s="217"/>
      <c r="S414" s="217"/>
      <c r="T414" s="218"/>
      <c r="AT414" s="219" t="s">
        <v>187</v>
      </c>
      <c r="AU414" s="219" t="s">
        <v>91</v>
      </c>
      <c r="AV414" s="11" t="s">
        <v>91</v>
      </c>
      <c r="AW414" s="11" t="s">
        <v>44</v>
      </c>
      <c r="AX414" s="11" t="s">
        <v>81</v>
      </c>
      <c r="AY414" s="219" t="s">
        <v>176</v>
      </c>
    </row>
    <row r="415" spans="2:65" s="1" customFormat="1" ht="22.5" customHeight="1">
      <c r="B415" s="40"/>
      <c r="C415" s="220" t="s">
        <v>698</v>
      </c>
      <c r="D415" s="220" t="s">
        <v>195</v>
      </c>
      <c r="E415" s="221" t="s">
        <v>1205</v>
      </c>
      <c r="F415" s="222" t="s">
        <v>1206</v>
      </c>
      <c r="G415" s="223" t="s">
        <v>223</v>
      </c>
      <c r="H415" s="224">
        <v>6.6219999999999999</v>
      </c>
      <c r="I415" s="225"/>
      <c r="J415" s="226">
        <f>ROUND(I415*H415,2)</f>
        <v>0</v>
      </c>
      <c r="K415" s="222" t="s">
        <v>182</v>
      </c>
      <c r="L415" s="227"/>
      <c r="M415" s="228" t="s">
        <v>37</v>
      </c>
      <c r="N415" s="229" t="s">
        <v>52</v>
      </c>
      <c r="O415" s="41"/>
      <c r="P415" s="202">
        <f>O415*H415</f>
        <v>0</v>
      </c>
      <c r="Q415" s="202">
        <v>6.0000000000000001E-3</v>
      </c>
      <c r="R415" s="202">
        <f>Q415*H415</f>
        <v>3.9732000000000003E-2</v>
      </c>
      <c r="S415" s="202">
        <v>0</v>
      </c>
      <c r="T415" s="203">
        <f>S415*H415</f>
        <v>0</v>
      </c>
      <c r="AR415" s="22" t="s">
        <v>199</v>
      </c>
      <c r="AT415" s="22" t="s">
        <v>195</v>
      </c>
      <c r="AU415" s="22" t="s">
        <v>91</v>
      </c>
      <c r="AY415" s="22" t="s">
        <v>176</v>
      </c>
      <c r="BE415" s="204">
        <f>IF(N415="základní",J415,0)</f>
        <v>0</v>
      </c>
      <c r="BF415" s="204">
        <f>IF(N415="snížená",J415,0)</f>
        <v>0</v>
      </c>
      <c r="BG415" s="204">
        <f>IF(N415="zákl. přenesená",J415,0)</f>
        <v>0</v>
      </c>
      <c r="BH415" s="204">
        <f>IF(N415="sníž. přenesená",J415,0)</f>
        <v>0</v>
      </c>
      <c r="BI415" s="204">
        <f>IF(N415="nulová",J415,0)</f>
        <v>0</v>
      </c>
      <c r="BJ415" s="22" t="s">
        <v>89</v>
      </c>
      <c r="BK415" s="204">
        <f>ROUND(I415*H415,2)</f>
        <v>0</v>
      </c>
      <c r="BL415" s="22" t="s">
        <v>183</v>
      </c>
      <c r="BM415" s="22" t="s">
        <v>1207</v>
      </c>
    </row>
    <row r="416" spans="2:65" s="11" customFormat="1">
      <c r="B416" s="208"/>
      <c r="C416" s="209"/>
      <c r="D416" s="205" t="s">
        <v>187</v>
      </c>
      <c r="E416" s="230" t="s">
        <v>37</v>
      </c>
      <c r="F416" s="231" t="s">
        <v>1204</v>
      </c>
      <c r="G416" s="209"/>
      <c r="H416" s="232">
        <v>3.23</v>
      </c>
      <c r="I416" s="214"/>
      <c r="J416" s="209"/>
      <c r="K416" s="209"/>
      <c r="L416" s="215"/>
      <c r="M416" s="216"/>
      <c r="N416" s="217"/>
      <c r="O416" s="217"/>
      <c r="P416" s="217"/>
      <c r="Q416" s="217"/>
      <c r="R416" s="217"/>
      <c r="S416" s="217"/>
      <c r="T416" s="218"/>
      <c r="AT416" s="219" t="s">
        <v>187</v>
      </c>
      <c r="AU416" s="219" t="s">
        <v>91</v>
      </c>
      <c r="AV416" s="11" t="s">
        <v>91</v>
      </c>
      <c r="AW416" s="11" t="s">
        <v>44</v>
      </c>
      <c r="AX416" s="11" t="s">
        <v>81</v>
      </c>
      <c r="AY416" s="219" t="s">
        <v>176</v>
      </c>
    </row>
    <row r="417" spans="2:65" s="11" customFormat="1">
      <c r="B417" s="208"/>
      <c r="C417" s="209"/>
      <c r="D417" s="210" t="s">
        <v>187</v>
      </c>
      <c r="E417" s="209"/>
      <c r="F417" s="212" t="s">
        <v>1208</v>
      </c>
      <c r="G417" s="209"/>
      <c r="H417" s="213">
        <v>6.6219999999999999</v>
      </c>
      <c r="I417" s="214"/>
      <c r="J417" s="209"/>
      <c r="K417" s="209"/>
      <c r="L417" s="215"/>
      <c r="M417" s="216"/>
      <c r="N417" s="217"/>
      <c r="O417" s="217"/>
      <c r="P417" s="217"/>
      <c r="Q417" s="217"/>
      <c r="R417" s="217"/>
      <c r="S417" s="217"/>
      <c r="T417" s="218"/>
      <c r="AT417" s="219" t="s">
        <v>187</v>
      </c>
      <c r="AU417" s="219" t="s">
        <v>91</v>
      </c>
      <c r="AV417" s="11" t="s">
        <v>91</v>
      </c>
      <c r="AW417" s="11" t="s">
        <v>6</v>
      </c>
      <c r="AX417" s="11" t="s">
        <v>89</v>
      </c>
      <c r="AY417" s="219" t="s">
        <v>176</v>
      </c>
    </row>
    <row r="418" spans="2:65" s="1" customFormat="1" ht="31.5" customHeight="1">
      <c r="B418" s="40"/>
      <c r="C418" s="193" t="s">
        <v>702</v>
      </c>
      <c r="D418" s="193" t="s">
        <v>178</v>
      </c>
      <c r="E418" s="194" t="s">
        <v>1209</v>
      </c>
      <c r="F418" s="195" t="s">
        <v>1210</v>
      </c>
      <c r="G418" s="196" t="s">
        <v>223</v>
      </c>
      <c r="H418" s="197">
        <v>3.3319999999999999</v>
      </c>
      <c r="I418" s="198"/>
      <c r="J418" s="199">
        <f>ROUND(I418*H418,2)</f>
        <v>0</v>
      </c>
      <c r="K418" s="195" t="s">
        <v>182</v>
      </c>
      <c r="L418" s="60"/>
      <c r="M418" s="200" t="s">
        <v>37</v>
      </c>
      <c r="N418" s="201" t="s">
        <v>52</v>
      </c>
      <c r="O418" s="41"/>
      <c r="P418" s="202">
        <f>O418*H418</f>
        <v>0</v>
      </c>
      <c r="Q418" s="202">
        <v>2.2799999999999999E-3</v>
      </c>
      <c r="R418" s="202">
        <f>Q418*H418</f>
        <v>7.596959999999999E-3</v>
      </c>
      <c r="S418" s="202">
        <v>0</v>
      </c>
      <c r="T418" s="203">
        <f>S418*H418</f>
        <v>0</v>
      </c>
      <c r="AR418" s="22" t="s">
        <v>183</v>
      </c>
      <c r="AT418" s="22" t="s">
        <v>178</v>
      </c>
      <c r="AU418" s="22" t="s">
        <v>91</v>
      </c>
      <c r="AY418" s="22" t="s">
        <v>176</v>
      </c>
      <c r="BE418" s="204">
        <f>IF(N418="základní",J418,0)</f>
        <v>0</v>
      </c>
      <c r="BF418" s="204">
        <f>IF(N418="snížená",J418,0)</f>
        <v>0</v>
      </c>
      <c r="BG418" s="204">
        <f>IF(N418="zákl. přenesená",J418,0)</f>
        <v>0</v>
      </c>
      <c r="BH418" s="204">
        <f>IF(N418="sníž. přenesená",J418,0)</f>
        <v>0</v>
      </c>
      <c r="BI418" s="204">
        <f>IF(N418="nulová",J418,0)</f>
        <v>0</v>
      </c>
      <c r="BJ418" s="22" t="s">
        <v>89</v>
      </c>
      <c r="BK418" s="204">
        <f>ROUND(I418*H418,2)</f>
        <v>0</v>
      </c>
      <c r="BL418" s="22" t="s">
        <v>183</v>
      </c>
      <c r="BM418" s="22" t="s">
        <v>1211</v>
      </c>
    </row>
    <row r="419" spans="2:65" s="11" customFormat="1">
      <c r="B419" s="208"/>
      <c r="C419" s="209"/>
      <c r="D419" s="210" t="s">
        <v>187</v>
      </c>
      <c r="E419" s="211" t="s">
        <v>37</v>
      </c>
      <c r="F419" s="212" t="s">
        <v>1212</v>
      </c>
      <c r="G419" s="209"/>
      <c r="H419" s="213">
        <v>3.3319999999999999</v>
      </c>
      <c r="I419" s="214"/>
      <c r="J419" s="209"/>
      <c r="K419" s="209"/>
      <c r="L419" s="215"/>
      <c r="M419" s="216"/>
      <c r="N419" s="217"/>
      <c r="O419" s="217"/>
      <c r="P419" s="217"/>
      <c r="Q419" s="217"/>
      <c r="R419" s="217"/>
      <c r="S419" s="217"/>
      <c r="T419" s="218"/>
      <c r="AT419" s="219" t="s">
        <v>187</v>
      </c>
      <c r="AU419" s="219" t="s">
        <v>91</v>
      </c>
      <c r="AV419" s="11" t="s">
        <v>91</v>
      </c>
      <c r="AW419" s="11" t="s">
        <v>44</v>
      </c>
      <c r="AX419" s="11" t="s">
        <v>81</v>
      </c>
      <c r="AY419" s="219" t="s">
        <v>176</v>
      </c>
    </row>
    <row r="420" spans="2:65" s="1" customFormat="1" ht="31.5" customHeight="1">
      <c r="B420" s="40"/>
      <c r="C420" s="193" t="s">
        <v>707</v>
      </c>
      <c r="D420" s="193" t="s">
        <v>178</v>
      </c>
      <c r="E420" s="194" t="s">
        <v>1213</v>
      </c>
      <c r="F420" s="195" t="s">
        <v>1214</v>
      </c>
      <c r="G420" s="196" t="s">
        <v>295</v>
      </c>
      <c r="H420" s="197">
        <v>192.19</v>
      </c>
      <c r="I420" s="198"/>
      <c r="J420" s="199">
        <f>ROUND(I420*H420,2)</f>
        <v>0</v>
      </c>
      <c r="K420" s="195" t="s">
        <v>182</v>
      </c>
      <c r="L420" s="60"/>
      <c r="M420" s="200" t="s">
        <v>37</v>
      </c>
      <c r="N420" s="201" t="s">
        <v>52</v>
      </c>
      <c r="O420" s="41"/>
      <c r="P420" s="202">
        <f>O420*H420</f>
        <v>0</v>
      </c>
      <c r="Q420" s="202">
        <v>0</v>
      </c>
      <c r="R420" s="202">
        <f>Q420*H420</f>
        <v>0</v>
      </c>
      <c r="S420" s="202">
        <v>0</v>
      </c>
      <c r="T420" s="203">
        <f>S420*H420</f>
        <v>0</v>
      </c>
      <c r="AR420" s="22" t="s">
        <v>183</v>
      </c>
      <c r="AT420" s="22" t="s">
        <v>178</v>
      </c>
      <c r="AU420" s="22" t="s">
        <v>91</v>
      </c>
      <c r="AY420" s="22" t="s">
        <v>176</v>
      </c>
      <c r="BE420" s="204">
        <f>IF(N420="základní",J420,0)</f>
        <v>0</v>
      </c>
      <c r="BF420" s="204">
        <f>IF(N420="snížená",J420,0)</f>
        <v>0</v>
      </c>
      <c r="BG420" s="204">
        <f>IF(N420="zákl. přenesená",J420,0)</f>
        <v>0</v>
      </c>
      <c r="BH420" s="204">
        <f>IF(N420="sníž. přenesená",J420,0)</f>
        <v>0</v>
      </c>
      <c r="BI420" s="204">
        <f>IF(N420="nulová",J420,0)</f>
        <v>0</v>
      </c>
      <c r="BJ420" s="22" t="s">
        <v>89</v>
      </c>
      <c r="BK420" s="204">
        <f>ROUND(I420*H420,2)</f>
        <v>0</v>
      </c>
      <c r="BL420" s="22" t="s">
        <v>183</v>
      </c>
      <c r="BM420" s="22" t="s">
        <v>1215</v>
      </c>
    </row>
    <row r="421" spans="2:65" s="1" customFormat="1" ht="67.5">
      <c r="B421" s="40"/>
      <c r="C421" s="62"/>
      <c r="D421" s="205" t="s">
        <v>185</v>
      </c>
      <c r="E421" s="62"/>
      <c r="F421" s="206" t="s">
        <v>1216</v>
      </c>
      <c r="G421" s="62"/>
      <c r="H421" s="62"/>
      <c r="I421" s="163"/>
      <c r="J421" s="62"/>
      <c r="K421" s="62"/>
      <c r="L421" s="60"/>
      <c r="M421" s="207"/>
      <c r="N421" s="41"/>
      <c r="O421" s="41"/>
      <c r="P421" s="41"/>
      <c r="Q421" s="41"/>
      <c r="R421" s="41"/>
      <c r="S421" s="41"/>
      <c r="T421" s="77"/>
      <c r="AT421" s="22" t="s">
        <v>185</v>
      </c>
      <c r="AU421" s="22" t="s">
        <v>91</v>
      </c>
    </row>
    <row r="422" spans="2:65" s="11" customFormat="1">
      <c r="B422" s="208"/>
      <c r="C422" s="209"/>
      <c r="D422" s="205" t="s">
        <v>187</v>
      </c>
      <c r="E422" s="230" t="s">
        <v>37</v>
      </c>
      <c r="F422" s="231" t="s">
        <v>1217</v>
      </c>
      <c r="G422" s="209"/>
      <c r="H422" s="232">
        <v>57</v>
      </c>
      <c r="I422" s="214"/>
      <c r="J422" s="209"/>
      <c r="K422" s="209"/>
      <c r="L422" s="215"/>
      <c r="M422" s="216"/>
      <c r="N422" s="217"/>
      <c r="O422" s="217"/>
      <c r="P422" s="217"/>
      <c r="Q422" s="217"/>
      <c r="R422" s="217"/>
      <c r="S422" s="217"/>
      <c r="T422" s="218"/>
      <c r="AT422" s="219" t="s">
        <v>187</v>
      </c>
      <c r="AU422" s="219" t="s">
        <v>91</v>
      </c>
      <c r="AV422" s="11" t="s">
        <v>91</v>
      </c>
      <c r="AW422" s="11" t="s">
        <v>44</v>
      </c>
      <c r="AX422" s="11" t="s">
        <v>81</v>
      </c>
      <c r="AY422" s="219" t="s">
        <v>176</v>
      </c>
    </row>
    <row r="423" spans="2:65" s="11" customFormat="1">
      <c r="B423" s="208"/>
      <c r="C423" s="209"/>
      <c r="D423" s="205" t="s">
        <v>187</v>
      </c>
      <c r="E423" s="230" t="s">
        <v>37</v>
      </c>
      <c r="F423" s="231" t="s">
        <v>1218</v>
      </c>
      <c r="G423" s="209"/>
      <c r="H423" s="232">
        <v>105.3</v>
      </c>
      <c r="I423" s="214"/>
      <c r="J423" s="209"/>
      <c r="K423" s="209"/>
      <c r="L423" s="215"/>
      <c r="M423" s="216"/>
      <c r="N423" s="217"/>
      <c r="O423" s="217"/>
      <c r="P423" s="217"/>
      <c r="Q423" s="217"/>
      <c r="R423" s="217"/>
      <c r="S423" s="217"/>
      <c r="T423" s="218"/>
      <c r="AT423" s="219" t="s">
        <v>187</v>
      </c>
      <c r="AU423" s="219" t="s">
        <v>91</v>
      </c>
      <c r="AV423" s="11" t="s">
        <v>91</v>
      </c>
      <c r="AW423" s="11" t="s">
        <v>44</v>
      </c>
      <c r="AX423" s="11" t="s">
        <v>81</v>
      </c>
      <c r="AY423" s="219" t="s">
        <v>176</v>
      </c>
    </row>
    <row r="424" spans="2:65" s="11" customFormat="1">
      <c r="B424" s="208"/>
      <c r="C424" s="209"/>
      <c r="D424" s="210" t="s">
        <v>187</v>
      </c>
      <c r="E424" s="211" t="s">
        <v>37</v>
      </c>
      <c r="F424" s="212" t="s">
        <v>1219</v>
      </c>
      <c r="G424" s="209"/>
      <c r="H424" s="213">
        <v>29.89</v>
      </c>
      <c r="I424" s="214"/>
      <c r="J424" s="209"/>
      <c r="K424" s="209"/>
      <c r="L424" s="215"/>
      <c r="M424" s="216"/>
      <c r="N424" s="217"/>
      <c r="O424" s="217"/>
      <c r="P424" s="217"/>
      <c r="Q424" s="217"/>
      <c r="R424" s="217"/>
      <c r="S424" s="217"/>
      <c r="T424" s="218"/>
      <c r="AT424" s="219" t="s">
        <v>187</v>
      </c>
      <c r="AU424" s="219" t="s">
        <v>91</v>
      </c>
      <c r="AV424" s="11" t="s">
        <v>91</v>
      </c>
      <c r="AW424" s="11" t="s">
        <v>44</v>
      </c>
      <c r="AX424" s="11" t="s">
        <v>81</v>
      </c>
      <c r="AY424" s="219" t="s">
        <v>176</v>
      </c>
    </row>
    <row r="425" spans="2:65" s="1" customFormat="1" ht="22.5" customHeight="1">
      <c r="B425" s="40"/>
      <c r="C425" s="220" t="s">
        <v>712</v>
      </c>
      <c r="D425" s="220" t="s">
        <v>195</v>
      </c>
      <c r="E425" s="221" t="s">
        <v>1220</v>
      </c>
      <c r="F425" s="222" t="s">
        <v>1221</v>
      </c>
      <c r="G425" s="223" t="s">
        <v>295</v>
      </c>
      <c r="H425" s="224">
        <v>201.8</v>
      </c>
      <c r="I425" s="225"/>
      <c r="J425" s="226">
        <f>ROUND(I425*H425,2)</f>
        <v>0</v>
      </c>
      <c r="K425" s="222" t="s">
        <v>182</v>
      </c>
      <c r="L425" s="227"/>
      <c r="M425" s="228" t="s">
        <v>37</v>
      </c>
      <c r="N425" s="229" t="s">
        <v>52</v>
      </c>
      <c r="O425" s="41"/>
      <c r="P425" s="202">
        <f>O425*H425</f>
        <v>0</v>
      </c>
      <c r="Q425" s="202">
        <v>3.0000000000000001E-5</v>
      </c>
      <c r="R425" s="202">
        <f>Q425*H425</f>
        <v>6.0540000000000004E-3</v>
      </c>
      <c r="S425" s="202">
        <v>0</v>
      </c>
      <c r="T425" s="203">
        <f>S425*H425</f>
        <v>0</v>
      </c>
      <c r="AR425" s="22" t="s">
        <v>199</v>
      </c>
      <c r="AT425" s="22" t="s">
        <v>195</v>
      </c>
      <c r="AU425" s="22" t="s">
        <v>91</v>
      </c>
      <c r="AY425" s="22" t="s">
        <v>176</v>
      </c>
      <c r="BE425" s="204">
        <f>IF(N425="základní",J425,0)</f>
        <v>0</v>
      </c>
      <c r="BF425" s="204">
        <f>IF(N425="snížená",J425,0)</f>
        <v>0</v>
      </c>
      <c r="BG425" s="204">
        <f>IF(N425="zákl. přenesená",J425,0)</f>
        <v>0</v>
      </c>
      <c r="BH425" s="204">
        <f>IF(N425="sníž. přenesená",J425,0)</f>
        <v>0</v>
      </c>
      <c r="BI425" s="204">
        <f>IF(N425="nulová",J425,0)</f>
        <v>0</v>
      </c>
      <c r="BJ425" s="22" t="s">
        <v>89</v>
      </c>
      <c r="BK425" s="204">
        <f>ROUND(I425*H425,2)</f>
        <v>0</v>
      </c>
      <c r="BL425" s="22" t="s">
        <v>183</v>
      </c>
      <c r="BM425" s="22" t="s">
        <v>1222</v>
      </c>
    </row>
    <row r="426" spans="2:65" s="11" customFormat="1">
      <c r="B426" s="208"/>
      <c r="C426" s="209"/>
      <c r="D426" s="210" t="s">
        <v>187</v>
      </c>
      <c r="E426" s="209"/>
      <c r="F426" s="212" t="s">
        <v>1223</v>
      </c>
      <c r="G426" s="209"/>
      <c r="H426" s="213">
        <v>201.8</v>
      </c>
      <c r="I426" s="214"/>
      <c r="J426" s="209"/>
      <c r="K426" s="209"/>
      <c r="L426" s="215"/>
      <c r="M426" s="216"/>
      <c r="N426" s="217"/>
      <c r="O426" s="217"/>
      <c r="P426" s="217"/>
      <c r="Q426" s="217"/>
      <c r="R426" s="217"/>
      <c r="S426" s="217"/>
      <c r="T426" s="218"/>
      <c r="AT426" s="219" t="s">
        <v>187</v>
      </c>
      <c r="AU426" s="219" t="s">
        <v>91</v>
      </c>
      <c r="AV426" s="11" t="s">
        <v>91</v>
      </c>
      <c r="AW426" s="11" t="s">
        <v>6</v>
      </c>
      <c r="AX426" s="11" t="s">
        <v>89</v>
      </c>
      <c r="AY426" s="219" t="s">
        <v>176</v>
      </c>
    </row>
    <row r="427" spans="2:65" s="1" customFormat="1" ht="31.5" customHeight="1">
      <c r="B427" s="40"/>
      <c r="C427" s="193" t="s">
        <v>717</v>
      </c>
      <c r="D427" s="193" t="s">
        <v>178</v>
      </c>
      <c r="E427" s="194" t="s">
        <v>1224</v>
      </c>
      <c r="F427" s="195" t="s">
        <v>1225</v>
      </c>
      <c r="G427" s="196" t="s">
        <v>295</v>
      </c>
      <c r="H427" s="197">
        <v>135.19</v>
      </c>
      <c r="I427" s="198"/>
      <c r="J427" s="199">
        <f>ROUND(I427*H427,2)</f>
        <v>0</v>
      </c>
      <c r="K427" s="195" t="s">
        <v>182</v>
      </c>
      <c r="L427" s="60"/>
      <c r="M427" s="200" t="s">
        <v>37</v>
      </c>
      <c r="N427" s="201" t="s">
        <v>52</v>
      </c>
      <c r="O427" s="41"/>
      <c r="P427" s="202">
        <f>O427*H427</f>
        <v>0</v>
      </c>
      <c r="Q427" s="202">
        <v>0</v>
      </c>
      <c r="R427" s="202">
        <f>Q427*H427</f>
        <v>0</v>
      </c>
      <c r="S427" s="202">
        <v>0</v>
      </c>
      <c r="T427" s="203">
        <f>S427*H427</f>
        <v>0</v>
      </c>
      <c r="AR427" s="22" t="s">
        <v>183</v>
      </c>
      <c r="AT427" s="22" t="s">
        <v>178</v>
      </c>
      <c r="AU427" s="22" t="s">
        <v>91</v>
      </c>
      <c r="AY427" s="22" t="s">
        <v>176</v>
      </c>
      <c r="BE427" s="204">
        <f>IF(N427="základní",J427,0)</f>
        <v>0</v>
      </c>
      <c r="BF427" s="204">
        <f>IF(N427="snížená",J427,0)</f>
        <v>0</v>
      </c>
      <c r="BG427" s="204">
        <f>IF(N427="zákl. přenesená",J427,0)</f>
        <v>0</v>
      </c>
      <c r="BH427" s="204">
        <f>IF(N427="sníž. přenesená",J427,0)</f>
        <v>0</v>
      </c>
      <c r="BI427" s="204">
        <f>IF(N427="nulová",J427,0)</f>
        <v>0</v>
      </c>
      <c r="BJ427" s="22" t="s">
        <v>89</v>
      </c>
      <c r="BK427" s="204">
        <f>ROUND(I427*H427,2)</f>
        <v>0</v>
      </c>
      <c r="BL427" s="22" t="s">
        <v>183</v>
      </c>
      <c r="BM427" s="22" t="s">
        <v>1226</v>
      </c>
    </row>
    <row r="428" spans="2:65" s="1" customFormat="1" ht="67.5">
      <c r="B428" s="40"/>
      <c r="C428" s="62"/>
      <c r="D428" s="205" t="s">
        <v>185</v>
      </c>
      <c r="E428" s="62"/>
      <c r="F428" s="206" t="s">
        <v>1216</v>
      </c>
      <c r="G428" s="62"/>
      <c r="H428" s="62"/>
      <c r="I428" s="163"/>
      <c r="J428" s="62"/>
      <c r="K428" s="62"/>
      <c r="L428" s="60"/>
      <c r="M428" s="207"/>
      <c r="N428" s="41"/>
      <c r="O428" s="41"/>
      <c r="P428" s="41"/>
      <c r="Q428" s="41"/>
      <c r="R428" s="41"/>
      <c r="S428" s="41"/>
      <c r="T428" s="77"/>
      <c r="AT428" s="22" t="s">
        <v>185</v>
      </c>
      <c r="AU428" s="22" t="s">
        <v>91</v>
      </c>
    </row>
    <row r="429" spans="2:65" s="11" customFormat="1">
      <c r="B429" s="208"/>
      <c r="C429" s="209"/>
      <c r="D429" s="205" t="s">
        <v>187</v>
      </c>
      <c r="E429" s="230" t="s">
        <v>37</v>
      </c>
      <c r="F429" s="231" t="s">
        <v>1218</v>
      </c>
      <c r="G429" s="209"/>
      <c r="H429" s="232">
        <v>105.3</v>
      </c>
      <c r="I429" s="214"/>
      <c r="J429" s="209"/>
      <c r="K429" s="209"/>
      <c r="L429" s="215"/>
      <c r="M429" s="216"/>
      <c r="N429" s="217"/>
      <c r="O429" s="217"/>
      <c r="P429" s="217"/>
      <c r="Q429" s="217"/>
      <c r="R429" s="217"/>
      <c r="S429" s="217"/>
      <c r="T429" s="218"/>
      <c r="AT429" s="219" t="s">
        <v>187</v>
      </c>
      <c r="AU429" s="219" t="s">
        <v>91</v>
      </c>
      <c r="AV429" s="11" t="s">
        <v>91</v>
      </c>
      <c r="AW429" s="11" t="s">
        <v>44</v>
      </c>
      <c r="AX429" s="11" t="s">
        <v>81</v>
      </c>
      <c r="AY429" s="219" t="s">
        <v>176</v>
      </c>
    </row>
    <row r="430" spans="2:65" s="11" customFormat="1">
      <c r="B430" s="208"/>
      <c r="C430" s="209"/>
      <c r="D430" s="210" t="s">
        <v>187</v>
      </c>
      <c r="E430" s="211" t="s">
        <v>37</v>
      </c>
      <c r="F430" s="212" t="s">
        <v>1219</v>
      </c>
      <c r="G430" s="209"/>
      <c r="H430" s="213">
        <v>29.89</v>
      </c>
      <c r="I430" s="214"/>
      <c r="J430" s="209"/>
      <c r="K430" s="209"/>
      <c r="L430" s="215"/>
      <c r="M430" s="216"/>
      <c r="N430" s="217"/>
      <c r="O430" s="217"/>
      <c r="P430" s="217"/>
      <c r="Q430" s="217"/>
      <c r="R430" s="217"/>
      <c r="S430" s="217"/>
      <c r="T430" s="218"/>
      <c r="AT430" s="219" t="s">
        <v>187</v>
      </c>
      <c r="AU430" s="219" t="s">
        <v>91</v>
      </c>
      <c r="AV430" s="11" t="s">
        <v>91</v>
      </c>
      <c r="AW430" s="11" t="s">
        <v>44</v>
      </c>
      <c r="AX430" s="11" t="s">
        <v>81</v>
      </c>
      <c r="AY430" s="219" t="s">
        <v>176</v>
      </c>
    </row>
    <row r="431" spans="2:65" s="1" customFormat="1" ht="22.5" customHeight="1">
      <c r="B431" s="40"/>
      <c r="C431" s="220" t="s">
        <v>727</v>
      </c>
      <c r="D431" s="220" t="s">
        <v>195</v>
      </c>
      <c r="E431" s="221" t="s">
        <v>1227</v>
      </c>
      <c r="F431" s="222" t="s">
        <v>1228</v>
      </c>
      <c r="G431" s="223" t="s">
        <v>295</v>
      </c>
      <c r="H431" s="224">
        <v>141.94999999999999</v>
      </c>
      <c r="I431" s="225"/>
      <c r="J431" s="226">
        <f>ROUND(I431*H431,2)</f>
        <v>0</v>
      </c>
      <c r="K431" s="222" t="s">
        <v>182</v>
      </c>
      <c r="L431" s="227"/>
      <c r="M431" s="228" t="s">
        <v>37</v>
      </c>
      <c r="N431" s="229" t="s">
        <v>52</v>
      </c>
      <c r="O431" s="41"/>
      <c r="P431" s="202">
        <f>O431*H431</f>
        <v>0</v>
      </c>
      <c r="Q431" s="202">
        <v>4.0000000000000003E-5</v>
      </c>
      <c r="R431" s="202">
        <f>Q431*H431</f>
        <v>5.6779999999999999E-3</v>
      </c>
      <c r="S431" s="202">
        <v>0</v>
      </c>
      <c r="T431" s="203">
        <f>S431*H431</f>
        <v>0</v>
      </c>
      <c r="AR431" s="22" t="s">
        <v>199</v>
      </c>
      <c r="AT431" s="22" t="s">
        <v>195</v>
      </c>
      <c r="AU431" s="22" t="s">
        <v>91</v>
      </c>
      <c r="AY431" s="22" t="s">
        <v>176</v>
      </c>
      <c r="BE431" s="204">
        <f>IF(N431="základní",J431,0)</f>
        <v>0</v>
      </c>
      <c r="BF431" s="204">
        <f>IF(N431="snížená",J431,0)</f>
        <v>0</v>
      </c>
      <c r="BG431" s="204">
        <f>IF(N431="zákl. přenesená",J431,0)</f>
        <v>0</v>
      </c>
      <c r="BH431" s="204">
        <f>IF(N431="sníž. přenesená",J431,0)</f>
        <v>0</v>
      </c>
      <c r="BI431" s="204">
        <f>IF(N431="nulová",J431,0)</f>
        <v>0</v>
      </c>
      <c r="BJ431" s="22" t="s">
        <v>89</v>
      </c>
      <c r="BK431" s="204">
        <f>ROUND(I431*H431,2)</f>
        <v>0</v>
      </c>
      <c r="BL431" s="22" t="s">
        <v>183</v>
      </c>
      <c r="BM431" s="22" t="s">
        <v>1229</v>
      </c>
    </row>
    <row r="432" spans="2:65" s="11" customFormat="1">
      <c r="B432" s="208"/>
      <c r="C432" s="209"/>
      <c r="D432" s="205" t="s">
        <v>187</v>
      </c>
      <c r="E432" s="230" t="s">
        <v>37</v>
      </c>
      <c r="F432" s="231" t="s">
        <v>1218</v>
      </c>
      <c r="G432" s="209"/>
      <c r="H432" s="232">
        <v>105.3</v>
      </c>
      <c r="I432" s="214"/>
      <c r="J432" s="209"/>
      <c r="K432" s="209"/>
      <c r="L432" s="215"/>
      <c r="M432" s="216"/>
      <c r="N432" s="217"/>
      <c r="O432" s="217"/>
      <c r="P432" s="217"/>
      <c r="Q432" s="217"/>
      <c r="R432" s="217"/>
      <c r="S432" s="217"/>
      <c r="T432" s="218"/>
      <c r="AT432" s="219" t="s">
        <v>187</v>
      </c>
      <c r="AU432" s="219" t="s">
        <v>91</v>
      </c>
      <c r="AV432" s="11" t="s">
        <v>91</v>
      </c>
      <c r="AW432" s="11" t="s">
        <v>44</v>
      </c>
      <c r="AX432" s="11" t="s">
        <v>81</v>
      </c>
      <c r="AY432" s="219" t="s">
        <v>176</v>
      </c>
    </row>
    <row r="433" spans="2:65" s="11" customFormat="1">
      <c r="B433" s="208"/>
      <c r="C433" s="209"/>
      <c r="D433" s="205" t="s">
        <v>187</v>
      </c>
      <c r="E433" s="230" t="s">
        <v>37</v>
      </c>
      <c r="F433" s="231" t="s">
        <v>1219</v>
      </c>
      <c r="G433" s="209"/>
      <c r="H433" s="232">
        <v>29.89</v>
      </c>
      <c r="I433" s="214"/>
      <c r="J433" s="209"/>
      <c r="K433" s="209"/>
      <c r="L433" s="215"/>
      <c r="M433" s="216"/>
      <c r="N433" s="217"/>
      <c r="O433" s="217"/>
      <c r="P433" s="217"/>
      <c r="Q433" s="217"/>
      <c r="R433" s="217"/>
      <c r="S433" s="217"/>
      <c r="T433" s="218"/>
      <c r="AT433" s="219" t="s">
        <v>187</v>
      </c>
      <c r="AU433" s="219" t="s">
        <v>91</v>
      </c>
      <c r="AV433" s="11" t="s">
        <v>91</v>
      </c>
      <c r="AW433" s="11" t="s">
        <v>44</v>
      </c>
      <c r="AX433" s="11" t="s">
        <v>81</v>
      </c>
      <c r="AY433" s="219" t="s">
        <v>176</v>
      </c>
    </row>
    <row r="434" spans="2:65" s="11" customFormat="1">
      <c r="B434" s="208"/>
      <c r="C434" s="209"/>
      <c r="D434" s="210" t="s">
        <v>187</v>
      </c>
      <c r="E434" s="209"/>
      <c r="F434" s="212" t="s">
        <v>1230</v>
      </c>
      <c r="G434" s="209"/>
      <c r="H434" s="213">
        <v>141.94999999999999</v>
      </c>
      <c r="I434" s="214"/>
      <c r="J434" s="209"/>
      <c r="K434" s="209"/>
      <c r="L434" s="215"/>
      <c r="M434" s="216"/>
      <c r="N434" s="217"/>
      <c r="O434" s="217"/>
      <c r="P434" s="217"/>
      <c r="Q434" s="217"/>
      <c r="R434" s="217"/>
      <c r="S434" s="217"/>
      <c r="T434" s="218"/>
      <c r="AT434" s="219" t="s">
        <v>187</v>
      </c>
      <c r="AU434" s="219" t="s">
        <v>91</v>
      </c>
      <c r="AV434" s="11" t="s">
        <v>91</v>
      </c>
      <c r="AW434" s="11" t="s">
        <v>6</v>
      </c>
      <c r="AX434" s="11" t="s">
        <v>89</v>
      </c>
      <c r="AY434" s="219" t="s">
        <v>176</v>
      </c>
    </row>
    <row r="435" spans="2:65" s="1" customFormat="1" ht="31.5" customHeight="1">
      <c r="B435" s="40"/>
      <c r="C435" s="193" t="s">
        <v>735</v>
      </c>
      <c r="D435" s="193" t="s">
        <v>178</v>
      </c>
      <c r="E435" s="194" t="s">
        <v>1231</v>
      </c>
      <c r="F435" s="195" t="s">
        <v>1232</v>
      </c>
      <c r="G435" s="196" t="s">
        <v>223</v>
      </c>
      <c r="H435" s="197">
        <v>100.8</v>
      </c>
      <c r="I435" s="198"/>
      <c r="J435" s="199">
        <f>ROUND(I435*H435,2)</f>
        <v>0</v>
      </c>
      <c r="K435" s="195" t="s">
        <v>182</v>
      </c>
      <c r="L435" s="60"/>
      <c r="M435" s="200" t="s">
        <v>37</v>
      </c>
      <c r="N435" s="201" t="s">
        <v>52</v>
      </c>
      <c r="O435" s="41"/>
      <c r="P435" s="202">
        <f>O435*H435</f>
        <v>0</v>
      </c>
      <c r="Q435" s="202">
        <v>8.3161599999999995E-3</v>
      </c>
      <c r="R435" s="202">
        <f>Q435*H435</f>
        <v>0.83826892799999997</v>
      </c>
      <c r="S435" s="202">
        <v>0</v>
      </c>
      <c r="T435" s="203">
        <f>S435*H435</f>
        <v>0</v>
      </c>
      <c r="AR435" s="22" t="s">
        <v>183</v>
      </c>
      <c r="AT435" s="22" t="s">
        <v>178</v>
      </c>
      <c r="AU435" s="22" t="s">
        <v>91</v>
      </c>
      <c r="AY435" s="22" t="s">
        <v>176</v>
      </c>
      <c r="BE435" s="204">
        <f>IF(N435="základní",J435,0)</f>
        <v>0</v>
      </c>
      <c r="BF435" s="204">
        <f>IF(N435="snížená",J435,0)</f>
        <v>0</v>
      </c>
      <c r="BG435" s="204">
        <f>IF(N435="zákl. přenesená",J435,0)</f>
        <v>0</v>
      </c>
      <c r="BH435" s="204">
        <f>IF(N435="sníž. přenesená",J435,0)</f>
        <v>0</v>
      </c>
      <c r="BI435" s="204">
        <f>IF(N435="nulová",J435,0)</f>
        <v>0</v>
      </c>
      <c r="BJ435" s="22" t="s">
        <v>89</v>
      </c>
      <c r="BK435" s="204">
        <f>ROUND(I435*H435,2)</f>
        <v>0</v>
      </c>
      <c r="BL435" s="22" t="s">
        <v>183</v>
      </c>
      <c r="BM435" s="22" t="s">
        <v>1233</v>
      </c>
    </row>
    <row r="436" spans="2:65" s="1" customFormat="1" ht="162">
      <c r="B436" s="40"/>
      <c r="C436" s="62"/>
      <c r="D436" s="205" t="s">
        <v>185</v>
      </c>
      <c r="E436" s="62"/>
      <c r="F436" s="206" t="s">
        <v>1203</v>
      </c>
      <c r="G436" s="62"/>
      <c r="H436" s="62"/>
      <c r="I436" s="163"/>
      <c r="J436" s="62"/>
      <c r="K436" s="62"/>
      <c r="L436" s="60"/>
      <c r="M436" s="207"/>
      <c r="N436" s="41"/>
      <c r="O436" s="41"/>
      <c r="P436" s="41"/>
      <c r="Q436" s="41"/>
      <c r="R436" s="41"/>
      <c r="S436" s="41"/>
      <c r="T436" s="77"/>
      <c r="AT436" s="22" t="s">
        <v>185</v>
      </c>
      <c r="AU436" s="22" t="s">
        <v>91</v>
      </c>
    </row>
    <row r="437" spans="2:65" s="11" customFormat="1">
      <c r="B437" s="208"/>
      <c r="C437" s="209"/>
      <c r="D437" s="210" t="s">
        <v>187</v>
      </c>
      <c r="E437" s="211" t="s">
        <v>37</v>
      </c>
      <c r="F437" s="212" t="s">
        <v>1234</v>
      </c>
      <c r="G437" s="209"/>
      <c r="H437" s="213">
        <v>100.8</v>
      </c>
      <c r="I437" s="214"/>
      <c r="J437" s="209"/>
      <c r="K437" s="209"/>
      <c r="L437" s="215"/>
      <c r="M437" s="216"/>
      <c r="N437" s="217"/>
      <c r="O437" s="217"/>
      <c r="P437" s="217"/>
      <c r="Q437" s="217"/>
      <c r="R437" s="217"/>
      <c r="S437" s="217"/>
      <c r="T437" s="218"/>
      <c r="AT437" s="219" t="s">
        <v>187</v>
      </c>
      <c r="AU437" s="219" t="s">
        <v>91</v>
      </c>
      <c r="AV437" s="11" t="s">
        <v>91</v>
      </c>
      <c r="AW437" s="11" t="s">
        <v>44</v>
      </c>
      <c r="AX437" s="11" t="s">
        <v>81</v>
      </c>
      <c r="AY437" s="219" t="s">
        <v>176</v>
      </c>
    </row>
    <row r="438" spans="2:65" s="1" customFormat="1" ht="22.5" customHeight="1">
      <c r="B438" s="40"/>
      <c r="C438" s="220" t="s">
        <v>742</v>
      </c>
      <c r="D438" s="220" t="s">
        <v>195</v>
      </c>
      <c r="E438" s="221" t="s">
        <v>1235</v>
      </c>
      <c r="F438" s="222" t="s">
        <v>1236</v>
      </c>
      <c r="G438" s="223" t="s">
        <v>223</v>
      </c>
      <c r="H438" s="224">
        <v>102.816</v>
      </c>
      <c r="I438" s="225"/>
      <c r="J438" s="226">
        <f>ROUND(I438*H438,2)</f>
        <v>0</v>
      </c>
      <c r="K438" s="222" t="s">
        <v>182</v>
      </c>
      <c r="L438" s="227"/>
      <c r="M438" s="228" t="s">
        <v>37</v>
      </c>
      <c r="N438" s="229" t="s">
        <v>52</v>
      </c>
      <c r="O438" s="41"/>
      <c r="P438" s="202">
        <f>O438*H438</f>
        <v>0</v>
      </c>
      <c r="Q438" s="202">
        <v>3.0000000000000001E-3</v>
      </c>
      <c r="R438" s="202">
        <f>Q438*H438</f>
        <v>0.308448</v>
      </c>
      <c r="S438" s="202">
        <v>0</v>
      </c>
      <c r="T438" s="203">
        <f>S438*H438</f>
        <v>0</v>
      </c>
      <c r="AR438" s="22" t="s">
        <v>199</v>
      </c>
      <c r="AT438" s="22" t="s">
        <v>195</v>
      </c>
      <c r="AU438" s="22" t="s">
        <v>91</v>
      </c>
      <c r="AY438" s="22" t="s">
        <v>176</v>
      </c>
      <c r="BE438" s="204">
        <f>IF(N438="základní",J438,0)</f>
        <v>0</v>
      </c>
      <c r="BF438" s="204">
        <f>IF(N438="snížená",J438,0)</f>
        <v>0</v>
      </c>
      <c r="BG438" s="204">
        <f>IF(N438="zákl. přenesená",J438,0)</f>
        <v>0</v>
      </c>
      <c r="BH438" s="204">
        <f>IF(N438="sníž. přenesená",J438,0)</f>
        <v>0</v>
      </c>
      <c r="BI438" s="204">
        <f>IF(N438="nulová",J438,0)</f>
        <v>0</v>
      </c>
      <c r="BJ438" s="22" t="s">
        <v>89</v>
      </c>
      <c r="BK438" s="204">
        <f>ROUND(I438*H438,2)</f>
        <v>0</v>
      </c>
      <c r="BL438" s="22" t="s">
        <v>183</v>
      </c>
      <c r="BM438" s="22" t="s">
        <v>1237</v>
      </c>
    </row>
    <row r="439" spans="2:65" s="11" customFormat="1">
      <c r="B439" s="208"/>
      <c r="C439" s="209"/>
      <c r="D439" s="210" t="s">
        <v>187</v>
      </c>
      <c r="E439" s="209"/>
      <c r="F439" s="212" t="s">
        <v>1238</v>
      </c>
      <c r="G439" s="209"/>
      <c r="H439" s="213">
        <v>102.816</v>
      </c>
      <c r="I439" s="214"/>
      <c r="J439" s="209"/>
      <c r="K439" s="209"/>
      <c r="L439" s="215"/>
      <c r="M439" s="216"/>
      <c r="N439" s="217"/>
      <c r="O439" s="217"/>
      <c r="P439" s="217"/>
      <c r="Q439" s="217"/>
      <c r="R439" s="217"/>
      <c r="S439" s="217"/>
      <c r="T439" s="218"/>
      <c r="AT439" s="219" t="s">
        <v>187</v>
      </c>
      <c r="AU439" s="219" t="s">
        <v>91</v>
      </c>
      <c r="AV439" s="11" t="s">
        <v>91</v>
      </c>
      <c r="AW439" s="11" t="s">
        <v>6</v>
      </c>
      <c r="AX439" s="11" t="s">
        <v>89</v>
      </c>
      <c r="AY439" s="219" t="s">
        <v>176</v>
      </c>
    </row>
    <row r="440" spans="2:65" s="1" customFormat="1" ht="31.5" customHeight="1">
      <c r="B440" s="40"/>
      <c r="C440" s="193" t="s">
        <v>748</v>
      </c>
      <c r="D440" s="193" t="s">
        <v>178</v>
      </c>
      <c r="E440" s="194" t="s">
        <v>1239</v>
      </c>
      <c r="F440" s="195" t="s">
        <v>1240</v>
      </c>
      <c r="G440" s="196" t="s">
        <v>223</v>
      </c>
      <c r="H440" s="197">
        <v>441.22699999999998</v>
      </c>
      <c r="I440" s="198"/>
      <c r="J440" s="199">
        <f>ROUND(I440*H440,2)</f>
        <v>0</v>
      </c>
      <c r="K440" s="195" t="s">
        <v>182</v>
      </c>
      <c r="L440" s="60"/>
      <c r="M440" s="200" t="s">
        <v>37</v>
      </c>
      <c r="N440" s="201" t="s">
        <v>52</v>
      </c>
      <c r="O440" s="41"/>
      <c r="P440" s="202">
        <f>O440*H440</f>
        <v>0</v>
      </c>
      <c r="Q440" s="202">
        <v>8.4961600000000009E-3</v>
      </c>
      <c r="R440" s="202">
        <f>Q440*H440</f>
        <v>3.74873518832</v>
      </c>
      <c r="S440" s="202">
        <v>0</v>
      </c>
      <c r="T440" s="203">
        <f>S440*H440</f>
        <v>0</v>
      </c>
      <c r="AR440" s="22" t="s">
        <v>183</v>
      </c>
      <c r="AT440" s="22" t="s">
        <v>178</v>
      </c>
      <c r="AU440" s="22" t="s">
        <v>91</v>
      </c>
      <c r="AY440" s="22" t="s">
        <v>176</v>
      </c>
      <c r="BE440" s="204">
        <f>IF(N440="základní",J440,0)</f>
        <v>0</v>
      </c>
      <c r="BF440" s="204">
        <f>IF(N440="snížená",J440,0)</f>
        <v>0</v>
      </c>
      <c r="BG440" s="204">
        <f>IF(N440="zákl. přenesená",J440,0)</f>
        <v>0</v>
      </c>
      <c r="BH440" s="204">
        <f>IF(N440="sníž. přenesená",J440,0)</f>
        <v>0</v>
      </c>
      <c r="BI440" s="204">
        <f>IF(N440="nulová",J440,0)</f>
        <v>0</v>
      </c>
      <c r="BJ440" s="22" t="s">
        <v>89</v>
      </c>
      <c r="BK440" s="204">
        <f>ROUND(I440*H440,2)</f>
        <v>0</v>
      </c>
      <c r="BL440" s="22" t="s">
        <v>183</v>
      </c>
      <c r="BM440" s="22" t="s">
        <v>1241</v>
      </c>
    </row>
    <row r="441" spans="2:65" s="1" customFormat="1" ht="162">
      <c r="B441" s="40"/>
      <c r="C441" s="62"/>
      <c r="D441" s="205" t="s">
        <v>185</v>
      </c>
      <c r="E441" s="62"/>
      <c r="F441" s="206" t="s">
        <v>1203</v>
      </c>
      <c r="G441" s="62"/>
      <c r="H441" s="62"/>
      <c r="I441" s="163"/>
      <c r="J441" s="62"/>
      <c r="K441" s="62"/>
      <c r="L441" s="60"/>
      <c r="M441" s="207"/>
      <c r="N441" s="41"/>
      <c r="O441" s="41"/>
      <c r="P441" s="41"/>
      <c r="Q441" s="41"/>
      <c r="R441" s="41"/>
      <c r="S441" s="41"/>
      <c r="T441" s="77"/>
      <c r="AT441" s="22" t="s">
        <v>185</v>
      </c>
      <c r="AU441" s="22" t="s">
        <v>91</v>
      </c>
    </row>
    <row r="442" spans="2:65" s="11" customFormat="1">
      <c r="B442" s="208"/>
      <c r="C442" s="209"/>
      <c r="D442" s="205" t="s">
        <v>187</v>
      </c>
      <c r="E442" s="230" t="s">
        <v>37</v>
      </c>
      <c r="F442" s="231" t="s">
        <v>1242</v>
      </c>
      <c r="G442" s="209"/>
      <c r="H442" s="232">
        <v>529.79999999999995</v>
      </c>
      <c r="I442" s="214"/>
      <c r="J442" s="209"/>
      <c r="K442" s="209"/>
      <c r="L442" s="215"/>
      <c r="M442" s="216"/>
      <c r="N442" s="217"/>
      <c r="O442" s="217"/>
      <c r="P442" s="217"/>
      <c r="Q442" s="217"/>
      <c r="R442" s="217"/>
      <c r="S442" s="217"/>
      <c r="T442" s="218"/>
      <c r="AT442" s="219" t="s">
        <v>187</v>
      </c>
      <c r="AU442" s="219" t="s">
        <v>91</v>
      </c>
      <c r="AV442" s="11" t="s">
        <v>91</v>
      </c>
      <c r="AW442" s="11" t="s">
        <v>44</v>
      </c>
      <c r="AX442" s="11" t="s">
        <v>81</v>
      </c>
      <c r="AY442" s="219" t="s">
        <v>176</v>
      </c>
    </row>
    <row r="443" spans="2:65" s="12" customFormat="1">
      <c r="B443" s="237"/>
      <c r="C443" s="238"/>
      <c r="D443" s="205" t="s">
        <v>187</v>
      </c>
      <c r="E443" s="239" t="s">
        <v>37</v>
      </c>
      <c r="F443" s="240" t="s">
        <v>1243</v>
      </c>
      <c r="G443" s="238"/>
      <c r="H443" s="241" t="s">
        <v>37</v>
      </c>
      <c r="I443" s="242"/>
      <c r="J443" s="238"/>
      <c r="K443" s="238"/>
      <c r="L443" s="243"/>
      <c r="M443" s="244"/>
      <c r="N443" s="245"/>
      <c r="O443" s="245"/>
      <c r="P443" s="245"/>
      <c r="Q443" s="245"/>
      <c r="R443" s="245"/>
      <c r="S443" s="245"/>
      <c r="T443" s="246"/>
      <c r="AT443" s="247" t="s">
        <v>187</v>
      </c>
      <c r="AU443" s="247" t="s">
        <v>91</v>
      </c>
      <c r="AV443" s="12" t="s">
        <v>89</v>
      </c>
      <c r="AW443" s="12" t="s">
        <v>44</v>
      </c>
      <c r="AX443" s="12" t="s">
        <v>81</v>
      </c>
      <c r="AY443" s="247" t="s">
        <v>176</v>
      </c>
    </row>
    <row r="444" spans="2:65" s="11" customFormat="1">
      <c r="B444" s="208"/>
      <c r="C444" s="209"/>
      <c r="D444" s="210" t="s">
        <v>187</v>
      </c>
      <c r="E444" s="211" t="s">
        <v>37</v>
      </c>
      <c r="F444" s="212" t="s">
        <v>1244</v>
      </c>
      <c r="G444" s="209"/>
      <c r="H444" s="213">
        <v>-88.572999999999993</v>
      </c>
      <c r="I444" s="214"/>
      <c r="J444" s="209"/>
      <c r="K444" s="209"/>
      <c r="L444" s="215"/>
      <c r="M444" s="216"/>
      <c r="N444" s="217"/>
      <c r="O444" s="217"/>
      <c r="P444" s="217"/>
      <c r="Q444" s="217"/>
      <c r="R444" s="217"/>
      <c r="S444" s="217"/>
      <c r="T444" s="218"/>
      <c r="AT444" s="219" t="s">
        <v>187</v>
      </c>
      <c r="AU444" s="219" t="s">
        <v>91</v>
      </c>
      <c r="AV444" s="11" t="s">
        <v>91</v>
      </c>
      <c r="AW444" s="11" t="s">
        <v>44</v>
      </c>
      <c r="AX444" s="11" t="s">
        <v>81</v>
      </c>
      <c r="AY444" s="219" t="s">
        <v>176</v>
      </c>
    </row>
    <row r="445" spans="2:65" s="1" customFormat="1" ht="22.5" customHeight="1">
      <c r="B445" s="40"/>
      <c r="C445" s="220" t="s">
        <v>755</v>
      </c>
      <c r="D445" s="220" t="s">
        <v>195</v>
      </c>
      <c r="E445" s="221" t="s">
        <v>1245</v>
      </c>
      <c r="F445" s="222" t="s">
        <v>1246</v>
      </c>
      <c r="G445" s="223" t="s">
        <v>223</v>
      </c>
      <c r="H445" s="224">
        <v>450.05200000000002</v>
      </c>
      <c r="I445" s="225"/>
      <c r="J445" s="226">
        <f>ROUND(I445*H445,2)</f>
        <v>0</v>
      </c>
      <c r="K445" s="222" t="s">
        <v>182</v>
      </c>
      <c r="L445" s="227"/>
      <c r="M445" s="228" t="s">
        <v>37</v>
      </c>
      <c r="N445" s="229" t="s">
        <v>52</v>
      </c>
      <c r="O445" s="41"/>
      <c r="P445" s="202">
        <f>O445*H445</f>
        <v>0</v>
      </c>
      <c r="Q445" s="202">
        <v>2.5500000000000002E-3</v>
      </c>
      <c r="R445" s="202">
        <f>Q445*H445</f>
        <v>1.1476326000000001</v>
      </c>
      <c r="S445" s="202">
        <v>0</v>
      </c>
      <c r="T445" s="203">
        <f>S445*H445</f>
        <v>0</v>
      </c>
      <c r="AR445" s="22" t="s">
        <v>199</v>
      </c>
      <c r="AT445" s="22" t="s">
        <v>195</v>
      </c>
      <c r="AU445" s="22" t="s">
        <v>91</v>
      </c>
      <c r="AY445" s="22" t="s">
        <v>176</v>
      </c>
      <c r="BE445" s="204">
        <f>IF(N445="základní",J445,0)</f>
        <v>0</v>
      </c>
      <c r="BF445" s="204">
        <f>IF(N445="snížená",J445,0)</f>
        <v>0</v>
      </c>
      <c r="BG445" s="204">
        <f>IF(N445="zákl. přenesená",J445,0)</f>
        <v>0</v>
      </c>
      <c r="BH445" s="204">
        <f>IF(N445="sníž. přenesená",J445,0)</f>
        <v>0</v>
      </c>
      <c r="BI445" s="204">
        <f>IF(N445="nulová",J445,0)</f>
        <v>0</v>
      </c>
      <c r="BJ445" s="22" t="s">
        <v>89</v>
      </c>
      <c r="BK445" s="204">
        <f>ROUND(I445*H445,2)</f>
        <v>0</v>
      </c>
      <c r="BL445" s="22" t="s">
        <v>183</v>
      </c>
      <c r="BM445" s="22" t="s">
        <v>1247</v>
      </c>
    </row>
    <row r="446" spans="2:65" s="1" customFormat="1" ht="27">
      <c r="B446" s="40"/>
      <c r="C446" s="62"/>
      <c r="D446" s="205" t="s">
        <v>1248</v>
      </c>
      <c r="E446" s="62"/>
      <c r="F446" s="206" t="s">
        <v>1249</v>
      </c>
      <c r="G446" s="62"/>
      <c r="H446" s="62"/>
      <c r="I446" s="163"/>
      <c r="J446" s="62"/>
      <c r="K446" s="62"/>
      <c r="L446" s="60"/>
      <c r="M446" s="207"/>
      <c r="N446" s="41"/>
      <c r="O446" s="41"/>
      <c r="P446" s="41"/>
      <c r="Q446" s="41"/>
      <c r="R446" s="41"/>
      <c r="S446" s="41"/>
      <c r="T446" s="77"/>
      <c r="AT446" s="22" t="s">
        <v>1248</v>
      </c>
      <c r="AU446" s="22" t="s">
        <v>91</v>
      </c>
    </row>
    <row r="447" spans="2:65" s="11" customFormat="1">
      <c r="B447" s="208"/>
      <c r="C447" s="209"/>
      <c r="D447" s="210" t="s">
        <v>187</v>
      </c>
      <c r="E447" s="209"/>
      <c r="F447" s="212" t="s">
        <v>1250</v>
      </c>
      <c r="G447" s="209"/>
      <c r="H447" s="213">
        <v>450.05200000000002</v>
      </c>
      <c r="I447" s="214"/>
      <c r="J447" s="209"/>
      <c r="K447" s="209"/>
      <c r="L447" s="215"/>
      <c r="M447" s="216"/>
      <c r="N447" s="217"/>
      <c r="O447" s="217"/>
      <c r="P447" s="217"/>
      <c r="Q447" s="217"/>
      <c r="R447" s="217"/>
      <c r="S447" s="217"/>
      <c r="T447" s="218"/>
      <c r="AT447" s="219" t="s">
        <v>187</v>
      </c>
      <c r="AU447" s="219" t="s">
        <v>91</v>
      </c>
      <c r="AV447" s="11" t="s">
        <v>91</v>
      </c>
      <c r="AW447" s="11" t="s">
        <v>6</v>
      </c>
      <c r="AX447" s="11" t="s">
        <v>89</v>
      </c>
      <c r="AY447" s="219" t="s">
        <v>176</v>
      </c>
    </row>
    <row r="448" spans="2:65" s="1" customFormat="1" ht="22.5" customHeight="1">
      <c r="B448" s="40"/>
      <c r="C448" s="193" t="s">
        <v>1251</v>
      </c>
      <c r="D448" s="193" t="s">
        <v>178</v>
      </c>
      <c r="E448" s="194" t="s">
        <v>1252</v>
      </c>
      <c r="F448" s="195" t="s">
        <v>1253</v>
      </c>
      <c r="G448" s="196" t="s">
        <v>295</v>
      </c>
      <c r="H448" s="197">
        <v>68</v>
      </c>
      <c r="I448" s="198"/>
      <c r="J448" s="199">
        <f>ROUND(I448*H448,2)</f>
        <v>0</v>
      </c>
      <c r="K448" s="195" t="s">
        <v>182</v>
      </c>
      <c r="L448" s="60"/>
      <c r="M448" s="200" t="s">
        <v>37</v>
      </c>
      <c r="N448" s="201" t="s">
        <v>52</v>
      </c>
      <c r="O448" s="41"/>
      <c r="P448" s="202">
        <f>O448*H448</f>
        <v>0</v>
      </c>
      <c r="Q448" s="202">
        <v>6.0000000000000002E-5</v>
      </c>
      <c r="R448" s="202">
        <f>Q448*H448</f>
        <v>4.0800000000000003E-3</v>
      </c>
      <c r="S448" s="202">
        <v>0</v>
      </c>
      <c r="T448" s="203">
        <f>S448*H448</f>
        <v>0</v>
      </c>
      <c r="AR448" s="22" t="s">
        <v>183</v>
      </c>
      <c r="AT448" s="22" t="s">
        <v>178</v>
      </c>
      <c r="AU448" s="22" t="s">
        <v>91</v>
      </c>
      <c r="AY448" s="22" t="s">
        <v>176</v>
      </c>
      <c r="BE448" s="204">
        <f>IF(N448="základní",J448,0)</f>
        <v>0</v>
      </c>
      <c r="BF448" s="204">
        <f>IF(N448="snížená",J448,0)</f>
        <v>0</v>
      </c>
      <c r="BG448" s="204">
        <f>IF(N448="zákl. přenesená",J448,0)</f>
        <v>0</v>
      </c>
      <c r="BH448" s="204">
        <f>IF(N448="sníž. přenesená",J448,0)</f>
        <v>0</v>
      </c>
      <c r="BI448" s="204">
        <f>IF(N448="nulová",J448,0)</f>
        <v>0</v>
      </c>
      <c r="BJ448" s="22" t="s">
        <v>89</v>
      </c>
      <c r="BK448" s="204">
        <f>ROUND(I448*H448,2)</f>
        <v>0</v>
      </c>
      <c r="BL448" s="22" t="s">
        <v>183</v>
      </c>
      <c r="BM448" s="22" t="s">
        <v>1254</v>
      </c>
    </row>
    <row r="449" spans="2:65" s="1" customFormat="1" ht="67.5">
      <c r="B449" s="40"/>
      <c r="C449" s="62"/>
      <c r="D449" s="205" t="s">
        <v>185</v>
      </c>
      <c r="E449" s="62"/>
      <c r="F449" s="206" t="s">
        <v>1255</v>
      </c>
      <c r="G449" s="62"/>
      <c r="H449" s="62"/>
      <c r="I449" s="163"/>
      <c r="J449" s="62"/>
      <c r="K449" s="62"/>
      <c r="L449" s="60"/>
      <c r="M449" s="207"/>
      <c r="N449" s="41"/>
      <c r="O449" s="41"/>
      <c r="P449" s="41"/>
      <c r="Q449" s="41"/>
      <c r="R449" s="41"/>
      <c r="S449" s="41"/>
      <c r="T449" s="77"/>
      <c r="AT449" s="22" t="s">
        <v>185</v>
      </c>
      <c r="AU449" s="22" t="s">
        <v>91</v>
      </c>
    </row>
    <row r="450" spans="2:65" s="11" customFormat="1">
      <c r="B450" s="208"/>
      <c r="C450" s="209"/>
      <c r="D450" s="210" t="s">
        <v>187</v>
      </c>
      <c r="E450" s="211" t="s">
        <v>37</v>
      </c>
      <c r="F450" s="212" t="s">
        <v>660</v>
      </c>
      <c r="G450" s="209"/>
      <c r="H450" s="213">
        <v>68</v>
      </c>
      <c r="I450" s="214"/>
      <c r="J450" s="209"/>
      <c r="K450" s="209"/>
      <c r="L450" s="215"/>
      <c r="M450" s="216"/>
      <c r="N450" s="217"/>
      <c r="O450" s="217"/>
      <c r="P450" s="217"/>
      <c r="Q450" s="217"/>
      <c r="R450" s="217"/>
      <c r="S450" s="217"/>
      <c r="T450" s="218"/>
      <c r="AT450" s="219" t="s">
        <v>187</v>
      </c>
      <c r="AU450" s="219" t="s">
        <v>91</v>
      </c>
      <c r="AV450" s="11" t="s">
        <v>91</v>
      </c>
      <c r="AW450" s="11" t="s">
        <v>44</v>
      </c>
      <c r="AX450" s="11" t="s">
        <v>81</v>
      </c>
      <c r="AY450" s="219" t="s">
        <v>176</v>
      </c>
    </row>
    <row r="451" spans="2:65" s="1" customFormat="1" ht="22.5" customHeight="1">
      <c r="B451" s="40"/>
      <c r="C451" s="220" t="s">
        <v>1256</v>
      </c>
      <c r="D451" s="220" t="s">
        <v>195</v>
      </c>
      <c r="E451" s="221" t="s">
        <v>1257</v>
      </c>
      <c r="F451" s="222" t="s">
        <v>1258</v>
      </c>
      <c r="G451" s="223" t="s">
        <v>295</v>
      </c>
      <c r="H451" s="224">
        <v>71.400000000000006</v>
      </c>
      <c r="I451" s="225"/>
      <c r="J451" s="226">
        <f>ROUND(I451*H451,2)</f>
        <v>0</v>
      </c>
      <c r="K451" s="222" t="s">
        <v>182</v>
      </c>
      <c r="L451" s="227"/>
      <c r="M451" s="228" t="s">
        <v>37</v>
      </c>
      <c r="N451" s="229" t="s">
        <v>52</v>
      </c>
      <c r="O451" s="41"/>
      <c r="P451" s="202">
        <f>O451*H451</f>
        <v>0</v>
      </c>
      <c r="Q451" s="202">
        <v>5.1999999999999995E-4</v>
      </c>
      <c r="R451" s="202">
        <f>Q451*H451</f>
        <v>3.7128000000000001E-2</v>
      </c>
      <c r="S451" s="202">
        <v>0</v>
      </c>
      <c r="T451" s="203">
        <f>S451*H451</f>
        <v>0</v>
      </c>
      <c r="AR451" s="22" t="s">
        <v>199</v>
      </c>
      <c r="AT451" s="22" t="s">
        <v>195</v>
      </c>
      <c r="AU451" s="22" t="s">
        <v>91</v>
      </c>
      <c r="AY451" s="22" t="s">
        <v>176</v>
      </c>
      <c r="BE451" s="204">
        <f>IF(N451="základní",J451,0)</f>
        <v>0</v>
      </c>
      <c r="BF451" s="204">
        <f>IF(N451="snížená",J451,0)</f>
        <v>0</v>
      </c>
      <c r="BG451" s="204">
        <f>IF(N451="zákl. přenesená",J451,0)</f>
        <v>0</v>
      </c>
      <c r="BH451" s="204">
        <f>IF(N451="sníž. přenesená",J451,0)</f>
        <v>0</v>
      </c>
      <c r="BI451" s="204">
        <f>IF(N451="nulová",J451,0)</f>
        <v>0</v>
      </c>
      <c r="BJ451" s="22" t="s">
        <v>89</v>
      </c>
      <c r="BK451" s="204">
        <f>ROUND(I451*H451,2)</f>
        <v>0</v>
      </c>
      <c r="BL451" s="22" t="s">
        <v>183</v>
      </c>
      <c r="BM451" s="22" t="s">
        <v>1259</v>
      </c>
    </row>
    <row r="452" spans="2:65" s="11" customFormat="1">
      <c r="B452" s="208"/>
      <c r="C452" s="209"/>
      <c r="D452" s="210" t="s">
        <v>187</v>
      </c>
      <c r="E452" s="209"/>
      <c r="F452" s="212" t="s">
        <v>1260</v>
      </c>
      <c r="G452" s="209"/>
      <c r="H452" s="213">
        <v>71.400000000000006</v>
      </c>
      <c r="I452" s="214"/>
      <c r="J452" s="209"/>
      <c r="K452" s="209"/>
      <c r="L452" s="215"/>
      <c r="M452" s="216"/>
      <c r="N452" s="217"/>
      <c r="O452" s="217"/>
      <c r="P452" s="217"/>
      <c r="Q452" s="217"/>
      <c r="R452" s="217"/>
      <c r="S452" s="217"/>
      <c r="T452" s="218"/>
      <c r="AT452" s="219" t="s">
        <v>187</v>
      </c>
      <c r="AU452" s="219" t="s">
        <v>91</v>
      </c>
      <c r="AV452" s="11" t="s">
        <v>91</v>
      </c>
      <c r="AW452" s="11" t="s">
        <v>6</v>
      </c>
      <c r="AX452" s="11" t="s">
        <v>89</v>
      </c>
      <c r="AY452" s="219" t="s">
        <v>176</v>
      </c>
    </row>
    <row r="453" spans="2:65" s="1" customFormat="1" ht="31.5" customHeight="1">
      <c r="B453" s="40"/>
      <c r="C453" s="193" t="s">
        <v>1261</v>
      </c>
      <c r="D453" s="193" t="s">
        <v>178</v>
      </c>
      <c r="E453" s="194" t="s">
        <v>1262</v>
      </c>
      <c r="F453" s="195" t="s">
        <v>1263</v>
      </c>
      <c r="G453" s="196" t="s">
        <v>295</v>
      </c>
      <c r="H453" s="197">
        <v>378.36</v>
      </c>
      <c r="I453" s="198"/>
      <c r="J453" s="199">
        <f>ROUND(I453*H453,2)</f>
        <v>0</v>
      </c>
      <c r="K453" s="195" t="s">
        <v>182</v>
      </c>
      <c r="L453" s="60"/>
      <c r="M453" s="200" t="s">
        <v>37</v>
      </c>
      <c r="N453" s="201" t="s">
        <v>52</v>
      </c>
      <c r="O453" s="41"/>
      <c r="P453" s="202">
        <f>O453*H453</f>
        <v>0</v>
      </c>
      <c r="Q453" s="202">
        <v>2.5017000000000003E-4</v>
      </c>
      <c r="R453" s="202">
        <f>Q453*H453</f>
        <v>9.4654321200000016E-2</v>
      </c>
      <c r="S453" s="202">
        <v>0</v>
      </c>
      <c r="T453" s="203">
        <f>S453*H453</f>
        <v>0</v>
      </c>
      <c r="AR453" s="22" t="s">
        <v>183</v>
      </c>
      <c r="AT453" s="22" t="s">
        <v>178</v>
      </c>
      <c r="AU453" s="22" t="s">
        <v>91</v>
      </c>
      <c r="AY453" s="22" t="s">
        <v>176</v>
      </c>
      <c r="BE453" s="204">
        <f>IF(N453="základní",J453,0)</f>
        <v>0</v>
      </c>
      <c r="BF453" s="204">
        <f>IF(N453="snížená",J453,0)</f>
        <v>0</v>
      </c>
      <c r="BG453" s="204">
        <f>IF(N453="zákl. přenesená",J453,0)</f>
        <v>0</v>
      </c>
      <c r="BH453" s="204">
        <f>IF(N453="sníž. přenesená",J453,0)</f>
        <v>0</v>
      </c>
      <c r="BI453" s="204">
        <f>IF(N453="nulová",J453,0)</f>
        <v>0</v>
      </c>
      <c r="BJ453" s="22" t="s">
        <v>89</v>
      </c>
      <c r="BK453" s="204">
        <f>ROUND(I453*H453,2)</f>
        <v>0</v>
      </c>
      <c r="BL453" s="22" t="s">
        <v>183</v>
      </c>
      <c r="BM453" s="22" t="s">
        <v>1264</v>
      </c>
    </row>
    <row r="454" spans="2:65" s="1" customFormat="1" ht="67.5">
      <c r="B454" s="40"/>
      <c r="C454" s="62"/>
      <c r="D454" s="210" t="s">
        <v>185</v>
      </c>
      <c r="E454" s="62"/>
      <c r="F454" s="233" t="s">
        <v>1255</v>
      </c>
      <c r="G454" s="62"/>
      <c r="H454" s="62"/>
      <c r="I454" s="163"/>
      <c r="J454" s="62"/>
      <c r="K454" s="62"/>
      <c r="L454" s="60"/>
      <c r="M454" s="207"/>
      <c r="N454" s="41"/>
      <c r="O454" s="41"/>
      <c r="P454" s="41"/>
      <c r="Q454" s="41"/>
      <c r="R454" s="41"/>
      <c r="S454" s="41"/>
      <c r="T454" s="77"/>
      <c r="AT454" s="22" t="s">
        <v>185</v>
      </c>
      <c r="AU454" s="22" t="s">
        <v>91</v>
      </c>
    </row>
    <row r="455" spans="2:65" s="1" customFormat="1" ht="22.5" customHeight="1">
      <c r="B455" s="40"/>
      <c r="C455" s="220" t="s">
        <v>1265</v>
      </c>
      <c r="D455" s="220" t="s">
        <v>195</v>
      </c>
      <c r="E455" s="221" t="s">
        <v>1220</v>
      </c>
      <c r="F455" s="222" t="s">
        <v>1221</v>
      </c>
      <c r="G455" s="223" t="s">
        <v>295</v>
      </c>
      <c r="H455" s="224">
        <v>126</v>
      </c>
      <c r="I455" s="225"/>
      <c r="J455" s="226">
        <f>ROUND(I455*H455,2)</f>
        <v>0</v>
      </c>
      <c r="K455" s="222" t="s">
        <v>182</v>
      </c>
      <c r="L455" s="227"/>
      <c r="M455" s="228" t="s">
        <v>37</v>
      </c>
      <c r="N455" s="229" t="s">
        <v>52</v>
      </c>
      <c r="O455" s="41"/>
      <c r="P455" s="202">
        <f>O455*H455</f>
        <v>0</v>
      </c>
      <c r="Q455" s="202">
        <v>3.0000000000000001E-5</v>
      </c>
      <c r="R455" s="202">
        <f>Q455*H455</f>
        <v>3.7799999999999999E-3</v>
      </c>
      <c r="S455" s="202">
        <v>0</v>
      </c>
      <c r="T455" s="203">
        <f>S455*H455</f>
        <v>0</v>
      </c>
      <c r="AR455" s="22" t="s">
        <v>199</v>
      </c>
      <c r="AT455" s="22" t="s">
        <v>195</v>
      </c>
      <c r="AU455" s="22" t="s">
        <v>91</v>
      </c>
      <c r="AY455" s="22" t="s">
        <v>176</v>
      </c>
      <c r="BE455" s="204">
        <f>IF(N455="základní",J455,0)</f>
        <v>0</v>
      </c>
      <c r="BF455" s="204">
        <f>IF(N455="snížená",J455,0)</f>
        <v>0</v>
      </c>
      <c r="BG455" s="204">
        <f>IF(N455="zákl. přenesená",J455,0)</f>
        <v>0</v>
      </c>
      <c r="BH455" s="204">
        <f>IF(N455="sníž. přenesená",J455,0)</f>
        <v>0</v>
      </c>
      <c r="BI455" s="204">
        <f>IF(N455="nulová",J455,0)</f>
        <v>0</v>
      </c>
      <c r="BJ455" s="22" t="s">
        <v>89</v>
      </c>
      <c r="BK455" s="204">
        <f>ROUND(I455*H455,2)</f>
        <v>0</v>
      </c>
      <c r="BL455" s="22" t="s">
        <v>183</v>
      </c>
      <c r="BM455" s="22" t="s">
        <v>1266</v>
      </c>
    </row>
    <row r="456" spans="2:65" s="11" customFormat="1">
      <c r="B456" s="208"/>
      <c r="C456" s="209"/>
      <c r="D456" s="205" t="s">
        <v>187</v>
      </c>
      <c r="E456" s="230" t="s">
        <v>37</v>
      </c>
      <c r="F456" s="231" t="s">
        <v>1267</v>
      </c>
      <c r="G456" s="209"/>
      <c r="H456" s="232">
        <v>38</v>
      </c>
      <c r="I456" s="214"/>
      <c r="J456" s="209"/>
      <c r="K456" s="209"/>
      <c r="L456" s="215"/>
      <c r="M456" s="216"/>
      <c r="N456" s="217"/>
      <c r="O456" s="217"/>
      <c r="P456" s="217"/>
      <c r="Q456" s="217"/>
      <c r="R456" s="217"/>
      <c r="S456" s="217"/>
      <c r="T456" s="218"/>
      <c r="AT456" s="219" t="s">
        <v>187</v>
      </c>
      <c r="AU456" s="219" t="s">
        <v>91</v>
      </c>
      <c r="AV456" s="11" t="s">
        <v>91</v>
      </c>
      <c r="AW456" s="11" t="s">
        <v>44</v>
      </c>
      <c r="AX456" s="11" t="s">
        <v>81</v>
      </c>
      <c r="AY456" s="219" t="s">
        <v>176</v>
      </c>
    </row>
    <row r="457" spans="2:65" s="11" customFormat="1">
      <c r="B457" s="208"/>
      <c r="C457" s="209"/>
      <c r="D457" s="205" t="s">
        <v>187</v>
      </c>
      <c r="E457" s="230" t="s">
        <v>37</v>
      </c>
      <c r="F457" s="231" t="s">
        <v>1268</v>
      </c>
      <c r="G457" s="209"/>
      <c r="H457" s="232">
        <v>71.8</v>
      </c>
      <c r="I457" s="214"/>
      <c r="J457" s="209"/>
      <c r="K457" s="209"/>
      <c r="L457" s="215"/>
      <c r="M457" s="216"/>
      <c r="N457" s="217"/>
      <c r="O457" s="217"/>
      <c r="P457" s="217"/>
      <c r="Q457" s="217"/>
      <c r="R457" s="217"/>
      <c r="S457" s="217"/>
      <c r="T457" s="218"/>
      <c r="AT457" s="219" t="s">
        <v>187</v>
      </c>
      <c r="AU457" s="219" t="s">
        <v>91</v>
      </c>
      <c r="AV457" s="11" t="s">
        <v>91</v>
      </c>
      <c r="AW457" s="11" t="s">
        <v>44</v>
      </c>
      <c r="AX457" s="11" t="s">
        <v>81</v>
      </c>
      <c r="AY457" s="219" t="s">
        <v>176</v>
      </c>
    </row>
    <row r="458" spans="2:65" s="11" customFormat="1">
      <c r="B458" s="208"/>
      <c r="C458" s="209"/>
      <c r="D458" s="205" t="s">
        <v>187</v>
      </c>
      <c r="E458" s="230" t="s">
        <v>37</v>
      </c>
      <c r="F458" s="231" t="s">
        <v>1269</v>
      </c>
      <c r="G458" s="209"/>
      <c r="H458" s="232">
        <v>10.199999999999999</v>
      </c>
      <c r="I458" s="214"/>
      <c r="J458" s="209"/>
      <c r="K458" s="209"/>
      <c r="L458" s="215"/>
      <c r="M458" s="216"/>
      <c r="N458" s="217"/>
      <c r="O458" s="217"/>
      <c r="P458" s="217"/>
      <c r="Q458" s="217"/>
      <c r="R458" s="217"/>
      <c r="S458" s="217"/>
      <c r="T458" s="218"/>
      <c r="AT458" s="219" t="s">
        <v>187</v>
      </c>
      <c r="AU458" s="219" t="s">
        <v>91</v>
      </c>
      <c r="AV458" s="11" t="s">
        <v>91</v>
      </c>
      <c r="AW458" s="11" t="s">
        <v>44</v>
      </c>
      <c r="AX458" s="11" t="s">
        <v>81</v>
      </c>
      <c r="AY458" s="219" t="s">
        <v>176</v>
      </c>
    </row>
    <row r="459" spans="2:65" s="11" customFormat="1">
      <c r="B459" s="208"/>
      <c r="C459" s="209"/>
      <c r="D459" s="210" t="s">
        <v>187</v>
      </c>
      <c r="E459" s="209"/>
      <c r="F459" s="212" t="s">
        <v>1270</v>
      </c>
      <c r="G459" s="209"/>
      <c r="H459" s="213">
        <v>126</v>
      </c>
      <c r="I459" s="214"/>
      <c r="J459" s="209"/>
      <c r="K459" s="209"/>
      <c r="L459" s="215"/>
      <c r="M459" s="216"/>
      <c r="N459" s="217"/>
      <c r="O459" s="217"/>
      <c r="P459" s="217"/>
      <c r="Q459" s="217"/>
      <c r="R459" s="217"/>
      <c r="S459" s="217"/>
      <c r="T459" s="218"/>
      <c r="AT459" s="219" t="s">
        <v>187</v>
      </c>
      <c r="AU459" s="219" t="s">
        <v>91</v>
      </c>
      <c r="AV459" s="11" t="s">
        <v>91</v>
      </c>
      <c r="AW459" s="11" t="s">
        <v>6</v>
      </c>
      <c r="AX459" s="11" t="s">
        <v>89</v>
      </c>
      <c r="AY459" s="219" t="s">
        <v>176</v>
      </c>
    </row>
    <row r="460" spans="2:65" s="1" customFormat="1" ht="22.5" customHeight="1">
      <c r="B460" s="40"/>
      <c r="C460" s="220" t="s">
        <v>1271</v>
      </c>
      <c r="D460" s="220" t="s">
        <v>195</v>
      </c>
      <c r="E460" s="221" t="s">
        <v>1272</v>
      </c>
      <c r="F460" s="222" t="s">
        <v>1273</v>
      </c>
      <c r="G460" s="223" t="s">
        <v>295</v>
      </c>
      <c r="H460" s="224">
        <v>149.51</v>
      </c>
      <c r="I460" s="225"/>
      <c r="J460" s="226">
        <f>ROUND(I460*H460,2)</f>
        <v>0</v>
      </c>
      <c r="K460" s="222" t="s">
        <v>182</v>
      </c>
      <c r="L460" s="227"/>
      <c r="M460" s="228" t="s">
        <v>37</v>
      </c>
      <c r="N460" s="229" t="s">
        <v>52</v>
      </c>
      <c r="O460" s="41"/>
      <c r="P460" s="202">
        <f>O460*H460</f>
        <v>0</v>
      </c>
      <c r="Q460" s="202">
        <v>3.0000000000000001E-5</v>
      </c>
      <c r="R460" s="202">
        <f>Q460*H460</f>
        <v>4.4853000000000002E-3</v>
      </c>
      <c r="S460" s="202">
        <v>0</v>
      </c>
      <c r="T460" s="203">
        <f>S460*H460</f>
        <v>0</v>
      </c>
      <c r="AR460" s="22" t="s">
        <v>199</v>
      </c>
      <c r="AT460" s="22" t="s">
        <v>195</v>
      </c>
      <c r="AU460" s="22" t="s">
        <v>91</v>
      </c>
      <c r="AY460" s="22" t="s">
        <v>176</v>
      </c>
      <c r="BE460" s="204">
        <f>IF(N460="základní",J460,0)</f>
        <v>0</v>
      </c>
      <c r="BF460" s="204">
        <f>IF(N460="snížená",J460,0)</f>
        <v>0</v>
      </c>
      <c r="BG460" s="204">
        <f>IF(N460="zákl. přenesená",J460,0)</f>
        <v>0</v>
      </c>
      <c r="BH460" s="204">
        <f>IF(N460="sníž. přenesená",J460,0)</f>
        <v>0</v>
      </c>
      <c r="BI460" s="204">
        <f>IF(N460="nulová",J460,0)</f>
        <v>0</v>
      </c>
      <c r="BJ460" s="22" t="s">
        <v>89</v>
      </c>
      <c r="BK460" s="204">
        <f>ROUND(I460*H460,2)</f>
        <v>0</v>
      </c>
      <c r="BL460" s="22" t="s">
        <v>183</v>
      </c>
      <c r="BM460" s="22" t="s">
        <v>1274</v>
      </c>
    </row>
    <row r="461" spans="2:65" s="1" customFormat="1" ht="27">
      <c r="B461" s="40"/>
      <c r="C461" s="62"/>
      <c r="D461" s="205" t="s">
        <v>1248</v>
      </c>
      <c r="E461" s="62"/>
      <c r="F461" s="206" t="s">
        <v>1275</v>
      </c>
      <c r="G461" s="62"/>
      <c r="H461" s="62"/>
      <c r="I461" s="163"/>
      <c r="J461" s="62"/>
      <c r="K461" s="62"/>
      <c r="L461" s="60"/>
      <c r="M461" s="207"/>
      <c r="N461" s="41"/>
      <c r="O461" s="41"/>
      <c r="P461" s="41"/>
      <c r="Q461" s="41"/>
      <c r="R461" s="41"/>
      <c r="S461" s="41"/>
      <c r="T461" s="77"/>
      <c r="AT461" s="22" t="s">
        <v>1248</v>
      </c>
      <c r="AU461" s="22" t="s">
        <v>91</v>
      </c>
    </row>
    <row r="462" spans="2:65" s="11" customFormat="1">
      <c r="B462" s="208"/>
      <c r="C462" s="209"/>
      <c r="D462" s="205" t="s">
        <v>187</v>
      </c>
      <c r="E462" s="230" t="s">
        <v>37</v>
      </c>
      <c r="F462" s="231" t="s">
        <v>1276</v>
      </c>
      <c r="G462" s="209"/>
      <c r="H462" s="232">
        <v>127.38</v>
      </c>
      <c r="I462" s="214"/>
      <c r="J462" s="209"/>
      <c r="K462" s="209"/>
      <c r="L462" s="215"/>
      <c r="M462" s="216"/>
      <c r="N462" s="217"/>
      <c r="O462" s="217"/>
      <c r="P462" s="217"/>
      <c r="Q462" s="217"/>
      <c r="R462" s="217"/>
      <c r="S462" s="217"/>
      <c r="T462" s="218"/>
      <c r="AT462" s="219" t="s">
        <v>187</v>
      </c>
      <c r="AU462" s="219" t="s">
        <v>91</v>
      </c>
      <c r="AV462" s="11" t="s">
        <v>91</v>
      </c>
      <c r="AW462" s="11" t="s">
        <v>44</v>
      </c>
      <c r="AX462" s="11" t="s">
        <v>81</v>
      </c>
      <c r="AY462" s="219" t="s">
        <v>176</v>
      </c>
    </row>
    <row r="463" spans="2:65" s="11" customFormat="1">
      <c r="B463" s="208"/>
      <c r="C463" s="209"/>
      <c r="D463" s="205" t="s">
        <v>187</v>
      </c>
      <c r="E463" s="230" t="s">
        <v>37</v>
      </c>
      <c r="F463" s="231" t="s">
        <v>1277</v>
      </c>
      <c r="G463" s="209"/>
      <c r="H463" s="232">
        <v>15.01</v>
      </c>
      <c r="I463" s="214"/>
      <c r="J463" s="209"/>
      <c r="K463" s="209"/>
      <c r="L463" s="215"/>
      <c r="M463" s="216"/>
      <c r="N463" s="217"/>
      <c r="O463" s="217"/>
      <c r="P463" s="217"/>
      <c r="Q463" s="217"/>
      <c r="R463" s="217"/>
      <c r="S463" s="217"/>
      <c r="T463" s="218"/>
      <c r="AT463" s="219" t="s">
        <v>187</v>
      </c>
      <c r="AU463" s="219" t="s">
        <v>91</v>
      </c>
      <c r="AV463" s="11" t="s">
        <v>91</v>
      </c>
      <c r="AW463" s="11" t="s">
        <v>44</v>
      </c>
      <c r="AX463" s="11" t="s">
        <v>81</v>
      </c>
      <c r="AY463" s="219" t="s">
        <v>176</v>
      </c>
    </row>
    <row r="464" spans="2:65" s="11" customFormat="1">
      <c r="B464" s="208"/>
      <c r="C464" s="209"/>
      <c r="D464" s="210" t="s">
        <v>187</v>
      </c>
      <c r="E464" s="209"/>
      <c r="F464" s="212" t="s">
        <v>1278</v>
      </c>
      <c r="G464" s="209"/>
      <c r="H464" s="213">
        <v>149.51</v>
      </c>
      <c r="I464" s="214"/>
      <c r="J464" s="209"/>
      <c r="K464" s="209"/>
      <c r="L464" s="215"/>
      <c r="M464" s="216"/>
      <c r="N464" s="217"/>
      <c r="O464" s="217"/>
      <c r="P464" s="217"/>
      <c r="Q464" s="217"/>
      <c r="R464" s="217"/>
      <c r="S464" s="217"/>
      <c r="T464" s="218"/>
      <c r="AT464" s="219" t="s">
        <v>187</v>
      </c>
      <c r="AU464" s="219" t="s">
        <v>91</v>
      </c>
      <c r="AV464" s="11" t="s">
        <v>91</v>
      </c>
      <c r="AW464" s="11" t="s">
        <v>6</v>
      </c>
      <c r="AX464" s="11" t="s">
        <v>89</v>
      </c>
      <c r="AY464" s="219" t="s">
        <v>176</v>
      </c>
    </row>
    <row r="465" spans="2:65" s="1" customFormat="1" ht="22.5" customHeight="1">
      <c r="B465" s="40"/>
      <c r="C465" s="220" t="s">
        <v>1279</v>
      </c>
      <c r="D465" s="220" t="s">
        <v>195</v>
      </c>
      <c r="E465" s="221" t="s">
        <v>1280</v>
      </c>
      <c r="F465" s="222" t="s">
        <v>1281</v>
      </c>
      <c r="G465" s="223" t="s">
        <v>295</v>
      </c>
      <c r="H465" s="224">
        <v>63.41</v>
      </c>
      <c r="I465" s="225"/>
      <c r="J465" s="226">
        <f>ROUND(I465*H465,2)</f>
        <v>0</v>
      </c>
      <c r="K465" s="222" t="s">
        <v>182</v>
      </c>
      <c r="L465" s="227"/>
      <c r="M465" s="228" t="s">
        <v>37</v>
      </c>
      <c r="N465" s="229" t="s">
        <v>52</v>
      </c>
      <c r="O465" s="41"/>
      <c r="P465" s="202">
        <f>O465*H465</f>
        <v>0</v>
      </c>
      <c r="Q465" s="202">
        <v>2.9999999999999997E-4</v>
      </c>
      <c r="R465" s="202">
        <f>Q465*H465</f>
        <v>1.9022999999999998E-2</v>
      </c>
      <c r="S465" s="202">
        <v>0</v>
      </c>
      <c r="T465" s="203">
        <f>S465*H465</f>
        <v>0</v>
      </c>
      <c r="AR465" s="22" t="s">
        <v>199</v>
      </c>
      <c r="AT465" s="22" t="s">
        <v>195</v>
      </c>
      <c r="AU465" s="22" t="s">
        <v>91</v>
      </c>
      <c r="AY465" s="22" t="s">
        <v>176</v>
      </c>
      <c r="BE465" s="204">
        <f>IF(N465="základní",J465,0)</f>
        <v>0</v>
      </c>
      <c r="BF465" s="204">
        <f>IF(N465="snížená",J465,0)</f>
        <v>0</v>
      </c>
      <c r="BG465" s="204">
        <f>IF(N465="zákl. přenesená",J465,0)</f>
        <v>0</v>
      </c>
      <c r="BH465" s="204">
        <f>IF(N465="sníž. přenesená",J465,0)</f>
        <v>0</v>
      </c>
      <c r="BI465" s="204">
        <f>IF(N465="nulová",J465,0)</f>
        <v>0</v>
      </c>
      <c r="BJ465" s="22" t="s">
        <v>89</v>
      </c>
      <c r="BK465" s="204">
        <f>ROUND(I465*H465,2)</f>
        <v>0</v>
      </c>
      <c r="BL465" s="22" t="s">
        <v>183</v>
      </c>
      <c r="BM465" s="22" t="s">
        <v>1282</v>
      </c>
    </row>
    <row r="466" spans="2:65" s="11" customFormat="1">
      <c r="B466" s="208"/>
      <c r="C466" s="209"/>
      <c r="D466" s="205" t="s">
        <v>187</v>
      </c>
      <c r="E466" s="230" t="s">
        <v>37</v>
      </c>
      <c r="F466" s="231" t="s">
        <v>1283</v>
      </c>
      <c r="G466" s="209"/>
      <c r="H466" s="232">
        <v>55.58</v>
      </c>
      <c r="I466" s="214"/>
      <c r="J466" s="209"/>
      <c r="K466" s="209"/>
      <c r="L466" s="215"/>
      <c r="M466" s="216"/>
      <c r="N466" s="217"/>
      <c r="O466" s="217"/>
      <c r="P466" s="217"/>
      <c r="Q466" s="217"/>
      <c r="R466" s="217"/>
      <c r="S466" s="217"/>
      <c r="T466" s="218"/>
      <c r="AT466" s="219" t="s">
        <v>187</v>
      </c>
      <c r="AU466" s="219" t="s">
        <v>91</v>
      </c>
      <c r="AV466" s="11" t="s">
        <v>91</v>
      </c>
      <c r="AW466" s="11" t="s">
        <v>44</v>
      </c>
      <c r="AX466" s="11" t="s">
        <v>81</v>
      </c>
      <c r="AY466" s="219" t="s">
        <v>176</v>
      </c>
    </row>
    <row r="467" spans="2:65" s="11" customFormat="1">
      <c r="B467" s="208"/>
      <c r="C467" s="209"/>
      <c r="D467" s="205" t="s">
        <v>187</v>
      </c>
      <c r="E467" s="230" t="s">
        <v>37</v>
      </c>
      <c r="F467" s="231" t="s">
        <v>1284</v>
      </c>
      <c r="G467" s="209"/>
      <c r="H467" s="232">
        <v>4.8099999999999996</v>
      </c>
      <c r="I467" s="214"/>
      <c r="J467" s="209"/>
      <c r="K467" s="209"/>
      <c r="L467" s="215"/>
      <c r="M467" s="216"/>
      <c r="N467" s="217"/>
      <c r="O467" s="217"/>
      <c r="P467" s="217"/>
      <c r="Q467" s="217"/>
      <c r="R467" s="217"/>
      <c r="S467" s="217"/>
      <c r="T467" s="218"/>
      <c r="AT467" s="219" t="s">
        <v>187</v>
      </c>
      <c r="AU467" s="219" t="s">
        <v>91</v>
      </c>
      <c r="AV467" s="11" t="s">
        <v>91</v>
      </c>
      <c r="AW467" s="11" t="s">
        <v>44</v>
      </c>
      <c r="AX467" s="11" t="s">
        <v>81</v>
      </c>
      <c r="AY467" s="219" t="s">
        <v>176</v>
      </c>
    </row>
    <row r="468" spans="2:65" s="11" customFormat="1">
      <c r="B468" s="208"/>
      <c r="C468" s="209"/>
      <c r="D468" s="210" t="s">
        <v>187</v>
      </c>
      <c r="E468" s="209"/>
      <c r="F468" s="212" t="s">
        <v>1285</v>
      </c>
      <c r="G468" s="209"/>
      <c r="H468" s="213">
        <v>63.41</v>
      </c>
      <c r="I468" s="214"/>
      <c r="J468" s="209"/>
      <c r="K468" s="209"/>
      <c r="L468" s="215"/>
      <c r="M468" s="216"/>
      <c r="N468" s="217"/>
      <c r="O468" s="217"/>
      <c r="P468" s="217"/>
      <c r="Q468" s="217"/>
      <c r="R468" s="217"/>
      <c r="S468" s="217"/>
      <c r="T468" s="218"/>
      <c r="AT468" s="219" t="s">
        <v>187</v>
      </c>
      <c r="AU468" s="219" t="s">
        <v>91</v>
      </c>
      <c r="AV468" s="11" t="s">
        <v>91</v>
      </c>
      <c r="AW468" s="11" t="s">
        <v>6</v>
      </c>
      <c r="AX468" s="11" t="s">
        <v>89</v>
      </c>
      <c r="AY468" s="219" t="s">
        <v>176</v>
      </c>
    </row>
    <row r="469" spans="2:65" s="1" customFormat="1" ht="22.5" customHeight="1">
      <c r="B469" s="40"/>
      <c r="C469" s="220" t="s">
        <v>1286</v>
      </c>
      <c r="D469" s="220" t="s">
        <v>195</v>
      </c>
      <c r="E469" s="221" t="s">
        <v>1287</v>
      </c>
      <c r="F469" s="222" t="s">
        <v>1288</v>
      </c>
      <c r="G469" s="223" t="s">
        <v>295</v>
      </c>
      <c r="H469" s="224">
        <v>58.359000000000002</v>
      </c>
      <c r="I469" s="225"/>
      <c r="J469" s="226">
        <f>ROUND(I469*H469,2)</f>
        <v>0</v>
      </c>
      <c r="K469" s="222" t="s">
        <v>182</v>
      </c>
      <c r="L469" s="227"/>
      <c r="M469" s="228" t="s">
        <v>37</v>
      </c>
      <c r="N469" s="229" t="s">
        <v>52</v>
      </c>
      <c r="O469" s="41"/>
      <c r="P469" s="202">
        <f>O469*H469</f>
        <v>0</v>
      </c>
      <c r="Q469" s="202">
        <v>2.0000000000000001E-4</v>
      </c>
      <c r="R469" s="202">
        <f>Q469*H469</f>
        <v>1.1671800000000001E-2</v>
      </c>
      <c r="S469" s="202">
        <v>0</v>
      </c>
      <c r="T469" s="203">
        <f>S469*H469</f>
        <v>0</v>
      </c>
      <c r="AR469" s="22" t="s">
        <v>199</v>
      </c>
      <c r="AT469" s="22" t="s">
        <v>195</v>
      </c>
      <c r="AU469" s="22" t="s">
        <v>91</v>
      </c>
      <c r="AY469" s="22" t="s">
        <v>176</v>
      </c>
      <c r="BE469" s="204">
        <f>IF(N469="základní",J469,0)</f>
        <v>0</v>
      </c>
      <c r="BF469" s="204">
        <f>IF(N469="snížená",J469,0)</f>
        <v>0</v>
      </c>
      <c r="BG469" s="204">
        <f>IF(N469="zákl. přenesená",J469,0)</f>
        <v>0</v>
      </c>
      <c r="BH469" s="204">
        <f>IF(N469="sníž. přenesená",J469,0)</f>
        <v>0</v>
      </c>
      <c r="BI469" s="204">
        <f>IF(N469="nulová",J469,0)</f>
        <v>0</v>
      </c>
      <c r="BJ469" s="22" t="s">
        <v>89</v>
      </c>
      <c r="BK469" s="204">
        <f>ROUND(I469*H469,2)</f>
        <v>0</v>
      </c>
      <c r="BL469" s="22" t="s">
        <v>183</v>
      </c>
      <c r="BM469" s="22" t="s">
        <v>1289</v>
      </c>
    </row>
    <row r="470" spans="2:65" s="11" customFormat="1">
      <c r="B470" s="208"/>
      <c r="C470" s="209"/>
      <c r="D470" s="205" t="s">
        <v>187</v>
      </c>
      <c r="E470" s="230" t="s">
        <v>37</v>
      </c>
      <c r="F470" s="231" t="s">
        <v>1283</v>
      </c>
      <c r="G470" s="209"/>
      <c r="H470" s="232">
        <v>55.58</v>
      </c>
      <c r="I470" s="214"/>
      <c r="J470" s="209"/>
      <c r="K470" s="209"/>
      <c r="L470" s="215"/>
      <c r="M470" s="216"/>
      <c r="N470" s="217"/>
      <c r="O470" s="217"/>
      <c r="P470" s="217"/>
      <c r="Q470" s="217"/>
      <c r="R470" s="217"/>
      <c r="S470" s="217"/>
      <c r="T470" s="218"/>
      <c r="AT470" s="219" t="s">
        <v>187</v>
      </c>
      <c r="AU470" s="219" t="s">
        <v>91</v>
      </c>
      <c r="AV470" s="11" t="s">
        <v>91</v>
      </c>
      <c r="AW470" s="11" t="s">
        <v>44</v>
      </c>
      <c r="AX470" s="11" t="s">
        <v>81</v>
      </c>
      <c r="AY470" s="219" t="s">
        <v>176</v>
      </c>
    </row>
    <row r="471" spans="2:65" s="11" customFormat="1">
      <c r="B471" s="208"/>
      <c r="C471" s="209"/>
      <c r="D471" s="210" t="s">
        <v>187</v>
      </c>
      <c r="E471" s="209"/>
      <c r="F471" s="212" t="s">
        <v>1290</v>
      </c>
      <c r="G471" s="209"/>
      <c r="H471" s="213">
        <v>58.359000000000002</v>
      </c>
      <c r="I471" s="214"/>
      <c r="J471" s="209"/>
      <c r="K471" s="209"/>
      <c r="L471" s="215"/>
      <c r="M471" s="216"/>
      <c r="N471" s="217"/>
      <c r="O471" s="217"/>
      <c r="P471" s="217"/>
      <c r="Q471" s="217"/>
      <c r="R471" s="217"/>
      <c r="S471" s="217"/>
      <c r="T471" s="218"/>
      <c r="AT471" s="219" t="s">
        <v>187</v>
      </c>
      <c r="AU471" s="219" t="s">
        <v>91</v>
      </c>
      <c r="AV471" s="11" t="s">
        <v>91</v>
      </c>
      <c r="AW471" s="11" t="s">
        <v>6</v>
      </c>
      <c r="AX471" s="11" t="s">
        <v>89</v>
      </c>
      <c r="AY471" s="219" t="s">
        <v>176</v>
      </c>
    </row>
    <row r="472" spans="2:65" s="1" customFormat="1" ht="31.5" customHeight="1">
      <c r="B472" s="40"/>
      <c r="C472" s="193" t="s">
        <v>1291</v>
      </c>
      <c r="D472" s="193" t="s">
        <v>178</v>
      </c>
      <c r="E472" s="194" t="s">
        <v>1292</v>
      </c>
      <c r="F472" s="195" t="s">
        <v>1293</v>
      </c>
      <c r="G472" s="196" t="s">
        <v>223</v>
      </c>
      <c r="H472" s="197">
        <v>471.53699999999998</v>
      </c>
      <c r="I472" s="198"/>
      <c r="J472" s="199">
        <f>ROUND(I472*H472,2)</f>
        <v>0</v>
      </c>
      <c r="K472" s="195" t="s">
        <v>182</v>
      </c>
      <c r="L472" s="60"/>
      <c r="M472" s="200" t="s">
        <v>37</v>
      </c>
      <c r="N472" s="201" t="s">
        <v>52</v>
      </c>
      <c r="O472" s="41"/>
      <c r="P472" s="202">
        <f>O472*H472</f>
        <v>0</v>
      </c>
      <c r="Q472" s="202">
        <v>2.2799999999999999E-3</v>
      </c>
      <c r="R472" s="202">
        <f>Q472*H472</f>
        <v>1.0751043599999999</v>
      </c>
      <c r="S472" s="202">
        <v>0</v>
      </c>
      <c r="T472" s="203">
        <f>S472*H472</f>
        <v>0</v>
      </c>
      <c r="AR472" s="22" t="s">
        <v>183</v>
      </c>
      <c r="AT472" s="22" t="s">
        <v>178</v>
      </c>
      <c r="AU472" s="22" t="s">
        <v>91</v>
      </c>
      <c r="AY472" s="22" t="s">
        <v>176</v>
      </c>
      <c r="BE472" s="204">
        <f>IF(N472="základní",J472,0)</f>
        <v>0</v>
      </c>
      <c r="BF472" s="204">
        <f>IF(N472="snížená",J472,0)</f>
        <v>0</v>
      </c>
      <c r="BG472" s="204">
        <f>IF(N472="zákl. přenesená",J472,0)</f>
        <v>0</v>
      </c>
      <c r="BH472" s="204">
        <f>IF(N472="sníž. přenesená",J472,0)</f>
        <v>0</v>
      </c>
      <c r="BI472" s="204">
        <f>IF(N472="nulová",J472,0)</f>
        <v>0</v>
      </c>
      <c r="BJ472" s="22" t="s">
        <v>89</v>
      </c>
      <c r="BK472" s="204">
        <f>ROUND(I472*H472,2)</f>
        <v>0</v>
      </c>
      <c r="BL472" s="22" t="s">
        <v>183</v>
      </c>
      <c r="BM472" s="22" t="s">
        <v>1294</v>
      </c>
    </row>
    <row r="473" spans="2:65" s="11" customFormat="1">
      <c r="B473" s="208"/>
      <c r="C473" s="209"/>
      <c r="D473" s="205" t="s">
        <v>187</v>
      </c>
      <c r="E473" s="230" t="s">
        <v>37</v>
      </c>
      <c r="F473" s="231" t="s">
        <v>1295</v>
      </c>
      <c r="G473" s="209"/>
      <c r="H473" s="232">
        <v>530.4</v>
      </c>
      <c r="I473" s="214"/>
      <c r="J473" s="209"/>
      <c r="K473" s="209"/>
      <c r="L473" s="215"/>
      <c r="M473" s="216"/>
      <c r="N473" s="217"/>
      <c r="O473" s="217"/>
      <c r="P473" s="217"/>
      <c r="Q473" s="217"/>
      <c r="R473" s="217"/>
      <c r="S473" s="217"/>
      <c r="T473" s="218"/>
      <c r="AT473" s="219" t="s">
        <v>187</v>
      </c>
      <c r="AU473" s="219" t="s">
        <v>91</v>
      </c>
      <c r="AV473" s="11" t="s">
        <v>91</v>
      </c>
      <c r="AW473" s="11" t="s">
        <v>44</v>
      </c>
      <c r="AX473" s="11" t="s">
        <v>81</v>
      </c>
      <c r="AY473" s="219" t="s">
        <v>176</v>
      </c>
    </row>
    <row r="474" spans="2:65" s="11" customFormat="1">
      <c r="B474" s="208"/>
      <c r="C474" s="209"/>
      <c r="D474" s="205" t="s">
        <v>187</v>
      </c>
      <c r="E474" s="230" t="s">
        <v>37</v>
      </c>
      <c r="F474" s="231" t="s">
        <v>1296</v>
      </c>
      <c r="G474" s="209"/>
      <c r="H474" s="232">
        <v>4.08</v>
      </c>
      <c r="I474" s="214"/>
      <c r="J474" s="209"/>
      <c r="K474" s="209"/>
      <c r="L474" s="215"/>
      <c r="M474" s="216"/>
      <c r="N474" s="217"/>
      <c r="O474" s="217"/>
      <c r="P474" s="217"/>
      <c r="Q474" s="217"/>
      <c r="R474" s="217"/>
      <c r="S474" s="217"/>
      <c r="T474" s="218"/>
      <c r="AT474" s="219" t="s">
        <v>187</v>
      </c>
      <c r="AU474" s="219" t="s">
        <v>91</v>
      </c>
      <c r="AV474" s="11" t="s">
        <v>91</v>
      </c>
      <c r="AW474" s="11" t="s">
        <v>44</v>
      </c>
      <c r="AX474" s="11" t="s">
        <v>81</v>
      </c>
      <c r="AY474" s="219" t="s">
        <v>176</v>
      </c>
    </row>
    <row r="475" spans="2:65" s="12" customFormat="1">
      <c r="B475" s="237"/>
      <c r="C475" s="238"/>
      <c r="D475" s="205" t="s">
        <v>187</v>
      </c>
      <c r="E475" s="239" t="s">
        <v>37</v>
      </c>
      <c r="F475" s="240" t="s">
        <v>1243</v>
      </c>
      <c r="G475" s="238"/>
      <c r="H475" s="241" t="s">
        <v>37</v>
      </c>
      <c r="I475" s="242"/>
      <c r="J475" s="238"/>
      <c r="K475" s="238"/>
      <c r="L475" s="243"/>
      <c r="M475" s="244"/>
      <c r="N475" s="245"/>
      <c r="O475" s="245"/>
      <c r="P475" s="245"/>
      <c r="Q475" s="245"/>
      <c r="R475" s="245"/>
      <c r="S475" s="245"/>
      <c r="T475" s="246"/>
      <c r="AT475" s="247" t="s">
        <v>187</v>
      </c>
      <c r="AU475" s="247" t="s">
        <v>91</v>
      </c>
      <c r="AV475" s="12" t="s">
        <v>89</v>
      </c>
      <c r="AW475" s="12" t="s">
        <v>44</v>
      </c>
      <c r="AX475" s="12" t="s">
        <v>81</v>
      </c>
      <c r="AY475" s="247" t="s">
        <v>176</v>
      </c>
    </row>
    <row r="476" spans="2:65" s="11" customFormat="1">
      <c r="B476" s="208"/>
      <c r="C476" s="209"/>
      <c r="D476" s="205" t="s">
        <v>187</v>
      </c>
      <c r="E476" s="230" t="s">
        <v>37</v>
      </c>
      <c r="F476" s="231" t="s">
        <v>1244</v>
      </c>
      <c r="G476" s="209"/>
      <c r="H476" s="232">
        <v>-88.572999999999993</v>
      </c>
      <c r="I476" s="214"/>
      <c r="J476" s="209"/>
      <c r="K476" s="209"/>
      <c r="L476" s="215"/>
      <c r="M476" s="216"/>
      <c r="N476" s="217"/>
      <c r="O476" s="217"/>
      <c r="P476" s="217"/>
      <c r="Q476" s="217"/>
      <c r="R476" s="217"/>
      <c r="S476" s="217"/>
      <c r="T476" s="218"/>
      <c r="AT476" s="219" t="s">
        <v>187</v>
      </c>
      <c r="AU476" s="219" t="s">
        <v>91</v>
      </c>
      <c r="AV476" s="11" t="s">
        <v>91</v>
      </c>
      <c r="AW476" s="11" t="s">
        <v>44</v>
      </c>
      <c r="AX476" s="11" t="s">
        <v>81</v>
      </c>
      <c r="AY476" s="219" t="s">
        <v>176</v>
      </c>
    </row>
    <row r="477" spans="2:65" s="12" customFormat="1">
      <c r="B477" s="237"/>
      <c r="C477" s="238"/>
      <c r="D477" s="205" t="s">
        <v>187</v>
      </c>
      <c r="E477" s="239" t="s">
        <v>37</v>
      </c>
      <c r="F477" s="240" t="s">
        <v>1297</v>
      </c>
      <c r="G477" s="238"/>
      <c r="H477" s="241" t="s">
        <v>37</v>
      </c>
      <c r="I477" s="242"/>
      <c r="J477" s="238"/>
      <c r="K477" s="238"/>
      <c r="L477" s="243"/>
      <c r="M477" s="244"/>
      <c r="N477" s="245"/>
      <c r="O477" s="245"/>
      <c r="P477" s="245"/>
      <c r="Q477" s="245"/>
      <c r="R477" s="245"/>
      <c r="S477" s="245"/>
      <c r="T477" s="246"/>
      <c r="AT477" s="247" t="s">
        <v>187</v>
      </c>
      <c r="AU477" s="247" t="s">
        <v>91</v>
      </c>
      <c r="AV477" s="12" t="s">
        <v>89</v>
      </c>
      <c r="AW477" s="12" t="s">
        <v>44</v>
      </c>
      <c r="AX477" s="12" t="s">
        <v>81</v>
      </c>
      <c r="AY477" s="247" t="s">
        <v>176</v>
      </c>
    </row>
    <row r="478" spans="2:65" s="11" customFormat="1">
      <c r="B478" s="208"/>
      <c r="C478" s="209"/>
      <c r="D478" s="205" t="s">
        <v>187</v>
      </c>
      <c r="E478" s="230" t="s">
        <v>37</v>
      </c>
      <c r="F478" s="231" t="s">
        <v>1298</v>
      </c>
      <c r="G478" s="209"/>
      <c r="H478" s="232">
        <v>22.928000000000001</v>
      </c>
      <c r="I478" s="214"/>
      <c r="J478" s="209"/>
      <c r="K478" s="209"/>
      <c r="L478" s="215"/>
      <c r="M478" s="216"/>
      <c r="N478" s="217"/>
      <c r="O478" s="217"/>
      <c r="P478" s="217"/>
      <c r="Q478" s="217"/>
      <c r="R478" s="217"/>
      <c r="S478" s="217"/>
      <c r="T478" s="218"/>
      <c r="AT478" s="219" t="s">
        <v>187</v>
      </c>
      <c r="AU478" s="219" t="s">
        <v>91</v>
      </c>
      <c r="AV478" s="11" t="s">
        <v>91</v>
      </c>
      <c r="AW478" s="11" t="s">
        <v>44</v>
      </c>
      <c r="AX478" s="11" t="s">
        <v>81</v>
      </c>
      <c r="AY478" s="219" t="s">
        <v>176</v>
      </c>
    </row>
    <row r="479" spans="2:65" s="11" customFormat="1">
      <c r="B479" s="208"/>
      <c r="C479" s="209"/>
      <c r="D479" s="210" t="s">
        <v>187</v>
      </c>
      <c r="E479" s="211" t="s">
        <v>37</v>
      </c>
      <c r="F479" s="212" t="s">
        <v>1299</v>
      </c>
      <c r="G479" s="209"/>
      <c r="H479" s="213">
        <v>2.702</v>
      </c>
      <c r="I479" s="214"/>
      <c r="J479" s="209"/>
      <c r="K479" s="209"/>
      <c r="L479" s="215"/>
      <c r="M479" s="216"/>
      <c r="N479" s="217"/>
      <c r="O479" s="217"/>
      <c r="P479" s="217"/>
      <c r="Q479" s="217"/>
      <c r="R479" s="217"/>
      <c r="S479" s="217"/>
      <c r="T479" s="218"/>
      <c r="AT479" s="219" t="s">
        <v>187</v>
      </c>
      <c r="AU479" s="219" t="s">
        <v>91</v>
      </c>
      <c r="AV479" s="11" t="s">
        <v>91</v>
      </c>
      <c r="AW479" s="11" t="s">
        <v>44</v>
      </c>
      <c r="AX479" s="11" t="s">
        <v>81</v>
      </c>
      <c r="AY479" s="219" t="s">
        <v>176</v>
      </c>
    </row>
    <row r="480" spans="2:65" s="1" customFormat="1" ht="22.5" customHeight="1">
      <c r="B480" s="40"/>
      <c r="C480" s="193" t="s">
        <v>1300</v>
      </c>
      <c r="D480" s="193" t="s">
        <v>178</v>
      </c>
      <c r="E480" s="194" t="s">
        <v>1301</v>
      </c>
      <c r="F480" s="195" t="s">
        <v>1302</v>
      </c>
      <c r="G480" s="196" t="s">
        <v>223</v>
      </c>
      <c r="H480" s="197">
        <v>55.76</v>
      </c>
      <c r="I480" s="198"/>
      <c r="J480" s="199">
        <f>ROUND(I480*H480,2)</f>
        <v>0</v>
      </c>
      <c r="K480" s="195" t="s">
        <v>182</v>
      </c>
      <c r="L480" s="60"/>
      <c r="M480" s="200" t="s">
        <v>37</v>
      </c>
      <c r="N480" s="201" t="s">
        <v>52</v>
      </c>
      <c r="O480" s="41"/>
      <c r="P480" s="202">
        <f>O480*H480</f>
        <v>0</v>
      </c>
      <c r="Q480" s="202">
        <v>2.0400000000000001E-2</v>
      </c>
      <c r="R480" s="202">
        <f>Q480*H480</f>
        <v>1.1375040000000001</v>
      </c>
      <c r="S480" s="202">
        <v>0</v>
      </c>
      <c r="T480" s="203">
        <f>S480*H480</f>
        <v>0</v>
      </c>
      <c r="AR480" s="22" t="s">
        <v>183</v>
      </c>
      <c r="AT480" s="22" t="s">
        <v>178</v>
      </c>
      <c r="AU480" s="22" t="s">
        <v>91</v>
      </c>
      <c r="AY480" s="22" t="s">
        <v>176</v>
      </c>
      <c r="BE480" s="204">
        <f>IF(N480="základní",J480,0)</f>
        <v>0</v>
      </c>
      <c r="BF480" s="204">
        <f>IF(N480="snížená",J480,0)</f>
        <v>0</v>
      </c>
      <c r="BG480" s="204">
        <f>IF(N480="zákl. přenesená",J480,0)</f>
        <v>0</v>
      </c>
      <c r="BH480" s="204">
        <f>IF(N480="sníž. přenesená",J480,0)</f>
        <v>0</v>
      </c>
      <c r="BI480" s="204">
        <f>IF(N480="nulová",J480,0)</f>
        <v>0</v>
      </c>
      <c r="BJ480" s="22" t="s">
        <v>89</v>
      </c>
      <c r="BK480" s="204">
        <f>ROUND(I480*H480,2)</f>
        <v>0</v>
      </c>
      <c r="BL480" s="22" t="s">
        <v>183</v>
      </c>
      <c r="BM480" s="22" t="s">
        <v>1303</v>
      </c>
    </row>
    <row r="481" spans="2:65" s="11" customFormat="1">
      <c r="B481" s="208"/>
      <c r="C481" s="209"/>
      <c r="D481" s="210" t="s">
        <v>187</v>
      </c>
      <c r="E481" s="211" t="s">
        <v>37</v>
      </c>
      <c r="F481" s="212" t="s">
        <v>1304</v>
      </c>
      <c r="G481" s="209"/>
      <c r="H481" s="213">
        <v>55.76</v>
      </c>
      <c r="I481" s="214"/>
      <c r="J481" s="209"/>
      <c r="K481" s="209"/>
      <c r="L481" s="215"/>
      <c r="M481" s="216"/>
      <c r="N481" s="217"/>
      <c r="O481" s="217"/>
      <c r="P481" s="217"/>
      <c r="Q481" s="217"/>
      <c r="R481" s="217"/>
      <c r="S481" s="217"/>
      <c r="T481" s="218"/>
      <c r="AT481" s="219" t="s">
        <v>187</v>
      </c>
      <c r="AU481" s="219" t="s">
        <v>91</v>
      </c>
      <c r="AV481" s="11" t="s">
        <v>91</v>
      </c>
      <c r="AW481" s="11" t="s">
        <v>44</v>
      </c>
      <c r="AX481" s="11" t="s">
        <v>81</v>
      </c>
      <c r="AY481" s="219" t="s">
        <v>176</v>
      </c>
    </row>
    <row r="482" spans="2:65" s="1" customFormat="1" ht="22.5" customHeight="1">
      <c r="B482" s="40"/>
      <c r="C482" s="193" t="s">
        <v>1305</v>
      </c>
      <c r="D482" s="193" t="s">
        <v>178</v>
      </c>
      <c r="E482" s="194" t="s">
        <v>1306</v>
      </c>
      <c r="F482" s="195" t="s">
        <v>1307</v>
      </c>
      <c r="G482" s="196" t="s">
        <v>223</v>
      </c>
      <c r="H482" s="197">
        <v>143.49</v>
      </c>
      <c r="I482" s="198"/>
      <c r="J482" s="199">
        <f>ROUND(I482*H482,2)</f>
        <v>0</v>
      </c>
      <c r="K482" s="195" t="s">
        <v>182</v>
      </c>
      <c r="L482" s="60"/>
      <c r="M482" s="200" t="s">
        <v>37</v>
      </c>
      <c r="N482" s="201" t="s">
        <v>52</v>
      </c>
      <c r="O482" s="41"/>
      <c r="P482" s="202">
        <f>O482*H482</f>
        <v>0</v>
      </c>
      <c r="Q482" s="202">
        <v>3.0599999999999999E-2</v>
      </c>
      <c r="R482" s="202">
        <f>Q482*H482</f>
        <v>4.3907940000000005</v>
      </c>
      <c r="S482" s="202">
        <v>0</v>
      </c>
      <c r="T482" s="203">
        <f>S482*H482</f>
        <v>0</v>
      </c>
      <c r="AR482" s="22" t="s">
        <v>183</v>
      </c>
      <c r="AT482" s="22" t="s">
        <v>178</v>
      </c>
      <c r="AU482" s="22" t="s">
        <v>91</v>
      </c>
      <c r="AY482" s="22" t="s">
        <v>176</v>
      </c>
      <c r="BE482" s="204">
        <f>IF(N482="základní",J482,0)</f>
        <v>0</v>
      </c>
      <c r="BF482" s="204">
        <f>IF(N482="snížená",J482,0)</f>
        <v>0</v>
      </c>
      <c r="BG482" s="204">
        <f>IF(N482="zákl. přenesená",J482,0)</f>
        <v>0</v>
      </c>
      <c r="BH482" s="204">
        <f>IF(N482="sníž. přenesená",J482,0)</f>
        <v>0</v>
      </c>
      <c r="BI482" s="204">
        <f>IF(N482="nulová",J482,0)</f>
        <v>0</v>
      </c>
      <c r="BJ482" s="22" t="s">
        <v>89</v>
      </c>
      <c r="BK482" s="204">
        <f>ROUND(I482*H482,2)</f>
        <v>0</v>
      </c>
      <c r="BL482" s="22" t="s">
        <v>183</v>
      </c>
      <c r="BM482" s="22" t="s">
        <v>1308</v>
      </c>
    </row>
    <row r="483" spans="2:65" s="11" customFormat="1">
      <c r="B483" s="208"/>
      <c r="C483" s="209"/>
      <c r="D483" s="210" t="s">
        <v>187</v>
      </c>
      <c r="E483" s="211" t="s">
        <v>37</v>
      </c>
      <c r="F483" s="212" t="s">
        <v>1309</v>
      </c>
      <c r="G483" s="209"/>
      <c r="H483" s="213">
        <v>143.49</v>
      </c>
      <c r="I483" s="214"/>
      <c r="J483" s="209"/>
      <c r="K483" s="209"/>
      <c r="L483" s="215"/>
      <c r="M483" s="216"/>
      <c r="N483" s="217"/>
      <c r="O483" s="217"/>
      <c r="P483" s="217"/>
      <c r="Q483" s="217"/>
      <c r="R483" s="217"/>
      <c r="S483" s="217"/>
      <c r="T483" s="218"/>
      <c r="AT483" s="219" t="s">
        <v>187</v>
      </c>
      <c r="AU483" s="219" t="s">
        <v>91</v>
      </c>
      <c r="AV483" s="11" t="s">
        <v>91</v>
      </c>
      <c r="AW483" s="11" t="s">
        <v>44</v>
      </c>
      <c r="AX483" s="11" t="s">
        <v>81</v>
      </c>
      <c r="AY483" s="219" t="s">
        <v>176</v>
      </c>
    </row>
    <row r="484" spans="2:65" s="1" customFormat="1" ht="22.5" customHeight="1">
      <c r="B484" s="40"/>
      <c r="C484" s="193" t="s">
        <v>1310</v>
      </c>
      <c r="D484" s="193" t="s">
        <v>178</v>
      </c>
      <c r="E484" s="194" t="s">
        <v>1311</v>
      </c>
      <c r="F484" s="195" t="s">
        <v>1312</v>
      </c>
      <c r="G484" s="196" t="s">
        <v>223</v>
      </c>
      <c r="H484" s="197">
        <v>199.25</v>
      </c>
      <c r="I484" s="198"/>
      <c r="J484" s="199">
        <f>ROUND(I484*H484,2)</f>
        <v>0</v>
      </c>
      <c r="K484" s="195" t="s">
        <v>182</v>
      </c>
      <c r="L484" s="60"/>
      <c r="M484" s="200" t="s">
        <v>37</v>
      </c>
      <c r="N484" s="201" t="s">
        <v>52</v>
      </c>
      <c r="O484" s="41"/>
      <c r="P484" s="202">
        <f>O484*H484</f>
        <v>0</v>
      </c>
      <c r="Q484" s="202">
        <v>4.0999999999999999E-4</v>
      </c>
      <c r="R484" s="202">
        <f>Q484*H484</f>
        <v>8.1692500000000001E-2</v>
      </c>
      <c r="S484" s="202">
        <v>0</v>
      </c>
      <c r="T484" s="203">
        <f>S484*H484</f>
        <v>0</v>
      </c>
      <c r="AR484" s="22" t="s">
        <v>183</v>
      </c>
      <c r="AT484" s="22" t="s">
        <v>178</v>
      </c>
      <c r="AU484" s="22" t="s">
        <v>91</v>
      </c>
      <c r="AY484" s="22" t="s">
        <v>176</v>
      </c>
      <c r="BE484" s="204">
        <f>IF(N484="základní",J484,0)</f>
        <v>0</v>
      </c>
      <c r="BF484" s="204">
        <f>IF(N484="snížená",J484,0)</f>
        <v>0</v>
      </c>
      <c r="BG484" s="204">
        <f>IF(N484="zákl. přenesená",J484,0)</f>
        <v>0</v>
      </c>
      <c r="BH484" s="204">
        <f>IF(N484="sníž. přenesená",J484,0)</f>
        <v>0</v>
      </c>
      <c r="BI484" s="204">
        <f>IF(N484="nulová",J484,0)</f>
        <v>0</v>
      </c>
      <c r="BJ484" s="22" t="s">
        <v>89</v>
      </c>
      <c r="BK484" s="204">
        <f>ROUND(I484*H484,2)</f>
        <v>0</v>
      </c>
      <c r="BL484" s="22" t="s">
        <v>183</v>
      </c>
      <c r="BM484" s="22" t="s">
        <v>1313</v>
      </c>
    </row>
    <row r="485" spans="2:65" s="1" customFormat="1" ht="31.5" customHeight="1">
      <c r="B485" s="40"/>
      <c r="C485" s="193" t="s">
        <v>1314</v>
      </c>
      <c r="D485" s="193" t="s">
        <v>178</v>
      </c>
      <c r="E485" s="194" t="s">
        <v>1315</v>
      </c>
      <c r="F485" s="195" t="s">
        <v>1316</v>
      </c>
      <c r="G485" s="196" t="s">
        <v>341</v>
      </c>
      <c r="H485" s="197">
        <v>32</v>
      </c>
      <c r="I485" s="198"/>
      <c r="J485" s="199">
        <f>ROUND(I485*H485,2)</f>
        <v>0</v>
      </c>
      <c r="K485" s="195" t="s">
        <v>182</v>
      </c>
      <c r="L485" s="60"/>
      <c r="M485" s="200" t="s">
        <v>37</v>
      </c>
      <c r="N485" s="201" t="s">
        <v>52</v>
      </c>
      <c r="O485" s="41"/>
      <c r="P485" s="202">
        <f>O485*H485</f>
        <v>0</v>
      </c>
      <c r="Q485" s="202">
        <v>4.8000000000000001E-4</v>
      </c>
      <c r="R485" s="202">
        <f>Q485*H485</f>
        <v>1.536E-2</v>
      </c>
      <c r="S485" s="202">
        <v>0</v>
      </c>
      <c r="T485" s="203">
        <f>S485*H485</f>
        <v>0</v>
      </c>
      <c r="AR485" s="22" t="s">
        <v>183</v>
      </c>
      <c r="AT485" s="22" t="s">
        <v>178</v>
      </c>
      <c r="AU485" s="22" t="s">
        <v>91</v>
      </c>
      <c r="AY485" s="22" t="s">
        <v>176</v>
      </c>
      <c r="BE485" s="204">
        <f>IF(N485="základní",J485,0)</f>
        <v>0</v>
      </c>
      <c r="BF485" s="204">
        <f>IF(N485="snížená",J485,0)</f>
        <v>0</v>
      </c>
      <c r="BG485" s="204">
        <f>IF(N485="zákl. přenesená",J485,0)</f>
        <v>0</v>
      </c>
      <c r="BH485" s="204">
        <f>IF(N485="sníž. přenesená",J485,0)</f>
        <v>0</v>
      </c>
      <c r="BI485" s="204">
        <f>IF(N485="nulová",J485,0)</f>
        <v>0</v>
      </c>
      <c r="BJ485" s="22" t="s">
        <v>89</v>
      </c>
      <c r="BK485" s="204">
        <f>ROUND(I485*H485,2)</f>
        <v>0</v>
      </c>
      <c r="BL485" s="22" t="s">
        <v>183</v>
      </c>
      <c r="BM485" s="22" t="s">
        <v>1317</v>
      </c>
    </row>
    <row r="486" spans="2:65" s="1" customFormat="1" ht="121.5">
      <c r="B486" s="40"/>
      <c r="C486" s="62"/>
      <c r="D486" s="210" t="s">
        <v>185</v>
      </c>
      <c r="E486" s="62"/>
      <c r="F486" s="233" t="s">
        <v>1318</v>
      </c>
      <c r="G486" s="62"/>
      <c r="H486" s="62"/>
      <c r="I486" s="163"/>
      <c r="J486" s="62"/>
      <c r="K486" s="62"/>
      <c r="L486" s="60"/>
      <c r="M486" s="207"/>
      <c r="N486" s="41"/>
      <c r="O486" s="41"/>
      <c r="P486" s="41"/>
      <c r="Q486" s="41"/>
      <c r="R486" s="41"/>
      <c r="S486" s="41"/>
      <c r="T486" s="77"/>
      <c r="AT486" s="22" t="s">
        <v>185</v>
      </c>
      <c r="AU486" s="22" t="s">
        <v>91</v>
      </c>
    </row>
    <row r="487" spans="2:65" s="1" customFormat="1" ht="22.5" customHeight="1">
      <c r="B487" s="40"/>
      <c r="C487" s="220" t="s">
        <v>1319</v>
      </c>
      <c r="D487" s="220" t="s">
        <v>195</v>
      </c>
      <c r="E487" s="221" t="s">
        <v>1320</v>
      </c>
      <c r="F487" s="222" t="s">
        <v>1321</v>
      </c>
      <c r="G487" s="223" t="s">
        <v>341</v>
      </c>
      <c r="H487" s="224">
        <v>1</v>
      </c>
      <c r="I487" s="225"/>
      <c r="J487" s="226">
        <f>ROUND(I487*H487,2)</f>
        <v>0</v>
      </c>
      <c r="K487" s="222" t="s">
        <v>182</v>
      </c>
      <c r="L487" s="227"/>
      <c r="M487" s="228" t="s">
        <v>37</v>
      </c>
      <c r="N487" s="229" t="s">
        <v>52</v>
      </c>
      <c r="O487" s="41"/>
      <c r="P487" s="202">
        <f>O487*H487</f>
        <v>0</v>
      </c>
      <c r="Q487" s="202">
        <v>1.3599999999999999E-2</v>
      </c>
      <c r="R487" s="202">
        <f>Q487*H487</f>
        <v>1.3599999999999999E-2</v>
      </c>
      <c r="S487" s="202">
        <v>0</v>
      </c>
      <c r="T487" s="203">
        <f>S487*H487</f>
        <v>0</v>
      </c>
      <c r="AR487" s="22" t="s">
        <v>199</v>
      </c>
      <c r="AT487" s="22" t="s">
        <v>195</v>
      </c>
      <c r="AU487" s="22" t="s">
        <v>91</v>
      </c>
      <c r="AY487" s="22" t="s">
        <v>176</v>
      </c>
      <c r="BE487" s="204">
        <f>IF(N487="základní",J487,0)</f>
        <v>0</v>
      </c>
      <c r="BF487" s="204">
        <f>IF(N487="snížená",J487,0)</f>
        <v>0</v>
      </c>
      <c r="BG487" s="204">
        <f>IF(N487="zákl. přenesená",J487,0)</f>
        <v>0</v>
      </c>
      <c r="BH487" s="204">
        <f>IF(N487="sníž. přenesená",J487,0)</f>
        <v>0</v>
      </c>
      <c r="BI487" s="204">
        <f>IF(N487="nulová",J487,0)</f>
        <v>0</v>
      </c>
      <c r="BJ487" s="22" t="s">
        <v>89</v>
      </c>
      <c r="BK487" s="204">
        <f>ROUND(I487*H487,2)</f>
        <v>0</v>
      </c>
      <c r="BL487" s="22" t="s">
        <v>183</v>
      </c>
      <c r="BM487" s="22" t="s">
        <v>1322</v>
      </c>
    </row>
    <row r="488" spans="2:65" s="1" customFormat="1" ht="22.5" customHeight="1">
      <c r="B488" s="40"/>
      <c r="C488" s="220" t="s">
        <v>1323</v>
      </c>
      <c r="D488" s="220" t="s">
        <v>195</v>
      </c>
      <c r="E488" s="221" t="s">
        <v>1324</v>
      </c>
      <c r="F488" s="222" t="s">
        <v>1325</v>
      </c>
      <c r="G488" s="223" t="s">
        <v>341</v>
      </c>
      <c r="H488" s="224">
        <v>4</v>
      </c>
      <c r="I488" s="225"/>
      <c r="J488" s="226">
        <f>ROUND(I488*H488,2)</f>
        <v>0</v>
      </c>
      <c r="K488" s="222" t="s">
        <v>182</v>
      </c>
      <c r="L488" s="227"/>
      <c r="M488" s="228" t="s">
        <v>37</v>
      </c>
      <c r="N488" s="229" t="s">
        <v>52</v>
      </c>
      <c r="O488" s="41"/>
      <c r="P488" s="202">
        <f>O488*H488</f>
        <v>0</v>
      </c>
      <c r="Q488" s="202">
        <v>1.3310000000000001E-2</v>
      </c>
      <c r="R488" s="202">
        <f>Q488*H488</f>
        <v>5.3240000000000003E-2</v>
      </c>
      <c r="S488" s="202">
        <v>0</v>
      </c>
      <c r="T488" s="203">
        <f>S488*H488</f>
        <v>0</v>
      </c>
      <c r="AR488" s="22" t="s">
        <v>199</v>
      </c>
      <c r="AT488" s="22" t="s">
        <v>195</v>
      </c>
      <c r="AU488" s="22" t="s">
        <v>91</v>
      </c>
      <c r="AY488" s="22" t="s">
        <v>176</v>
      </c>
      <c r="BE488" s="204">
        <f>IF(N488="základní",J488,0)</f>
        <v>0</v>
      </c>
      <c r="BF488" s="204">
        <f>IF(N488="snížená",J488,0)</f>
        <v>0</v>
      </c>
      <c r="BG488" s="204">
        <f>IF(N488="zákl. přenesená",J488,0)</f>
        <v>0</v>
      </c>
      <c r="BH488" s="204">
        <f>IF(N488="sníž. přenesená",J488,0)</f>
        <v>0</v>
      </c>
      <c r="BI488" s="204">
        <f>IF(N488="nulová",J488,0)</f>
        <v>0</v>
      </c>
      <c r="BJ488" s="22" t="s">
        <v>89</v>
      </c>
      <c r="BK488" s="204">
        <f>ROUND(I488*H488,2)</f>
        <v>0</v>
      </c>
      <c r="BL488" s="22" t="s">
        <v>183</v>
      </c>
      <c r="BM488" s="22" t="s">
        <v>1326</v>
      </c>
    </row>
    <row r="489" spans="2:65" s="11" customFormat="1">
      <c r="B489" s="208"/>
      <c r="C489" s="209"/>
      <c r="D489" s="210" t="s">
        <v>187</v>
      </c>
      <c r="E489" s="211" t="s">
        <v>37</v>
      </c>
      <c r="F489" s="212" t="s">
        <v>1327</v>
      </c>
      <c r="G489" s="209"/>
      <c r="H489" s="213">
        <v>4</v>
      </c>
      <c r="I489" s="214"/>
      <c r="J489" s="209"/>
      <c r="K489" s="209"/>
      <c r="L489" s="215"/>
      <c r="M489" s="216"/>
      <c r="N489" s="217"/>
      <c r="O489" s="217"/>
      <c r="P489" s="217"/>
      <c r="Q489" s="217"/>
      <c r="R489" s="217"/>
      <c r="S489" s="217"/>
      <c r="T489" s="218"/>
      <c r="AT489" s="219" t="s">
        <v>187</v>
      </c>
      <c r="AU489" s="219" t="s">
        <v>91</v>
      </c>
      <c r="AV489" s="11" t="s">
        <v>91</v>
      </c>
      <c r="AW489" s="11" t="s">
        <v>44</v>
      </c>
      <c r="AX489" s="11" t="s">
        <v>81</v>
      </c>
      <c r="AY489" s="219" t="s">
        <v>176</v>
      </c>
    </row>
    <row r="490" spans="2:65" s="1" customFormat="1" ht="22.5" customHeight="1">
      <c r="B490" s="40"/>
      <c r="C490" s="220" t="s">
        <v>1328</v>
      </c>
      <c r="D490" s="220" t="s">
        <v>195</v>
      </c>
      <c r="E490" s="221" t="s">
        <v>1329</v>
      </c>
      <c r="F490" s="222" t="s">
        <v>1330</v>
      </c>
      <c r="G490" s="223" t="s">
        <v>341</v>
      </c>
      <c r="H490" s="224">
        <v>1</v>
      </c>
      <c r="I490" s="225"/>
      <c r="J490" s="226">
        <f t="shared" ref="J490:J495" si="10">ROUND(I490*H490,2)</f>
        <v>0</v>
      </c>
      <c r="K490" s="222" t="s">
        <v>182</v>
      </c>
      <c r="L490" s="227"/>
      <c r="M490" s="228" t="s">
        <v>37</v>
      </c>
      <c r="N490" s="229" t="s">
        <v>52</v>
      </c>
      <c r="O490" s="41"/>
      <c r="P490" s="202">
        <f t="shared" ref="P490:P495" si="11">O490*H490</f>
        <v>0</v>
      </c>
      <c r="Q490" s="202">
        <v>1.23E-2</v>
      </c>
      <c r="R490" s="202">
        <f t="shared" ref="R490:R495" si="12">Q490*H490</f>
        <v>1.23E-2</v>
      </c>
      <c r="S490" s="202">
        <v>0</v>
      </c>
      <c r="T490" s="203">
        <f t="shared" ref="T490:T495" si="13">S490*H490</f>
        <v>0</v>
      </c>
      <c r="AR490" s="22" t="s">
        <v>199</v>
      </c>
      <c r="AT490" s="22" t="s">
        <v>195</v>
      </c>
      <c r="AU490" s="22" t="s">
        <v>91</v>
      </c>
      <c r="AY490" s="22" t="s">
        <v>176</v>
      </c>
      <c r="BE490" s="204">
        <f t="shared" ref="BE490:BE495" si="14">IF(N490="základní",J490,0)</f>
        <v>0</v>
      </c>
      <c r="BF490" s="204">
        <f t="shared" ref="BF490:BF495" si="15">IF(N490="snížená",J490,0)</f>
        <v>0</v>
      </c>
      <c r="BG490" s="204">
        <f t="shared" ref="BG490:BG495" si="16">IF(N490="zákl. přenesená",J490,0)</f>
        <v>0</v>
      </c>
      <c r="BH490" s="204">
        <f t="shared" ref="BH490:BH495" si="17">IF(N490="sníž. přenesená",J490,0)</f>
        <v>0</v>
      </c>
      <c r="BI490" s="204">
        <f t="shared" ref="BI490:BI495" si="18">IF(N490="nulová",J490,0)</f>
        <v>0</v>
      </c>
      <c r="BJ490" s="22" t="s">
        <v>89</v>
      </c>
      <c r="BK490" s="204">
        <f t="shared" ref="BK490:BK495" si="19">ROUND(I490*H490,2)</f>
        <v>0</v>
      </c>
      <c r="BL490" s="22" t="s">
        <v>183</v>
      </c>
      <c r="BM490" s="22" t="s">
        <v>1331</v>
      </c>
    </row>
    <row r="491" spans="2:65" s="1" customFormat="1" ht="22.5" customHeight="1">
      <c r="B491" s="40"/>
      <c r="C491" s="220" t="s">
        <v>1332</v>
      </c>
      <c r="D491" s="220" t="s">
        <v>195</v>
      </c>
      <c r="E491" s="221" t="s">
        <v>1333</v>
      </c>
      <c r="F491" s="222" t="s">
        <v>1334</v>
      </c>
      <c r="G491" s="223" t="s">
        <v>341</v>
      </c>
      <c r="H491" s="224">
        <v>4</v>
      </c>
      <c r="I491" s="225"/>
      <c r="J491" s="226">
        <f t="shared" si="10"/>
        <v>0</v>
      </c>
      <c r="K491" s="222" t="s">
        <v>182</v>
      </c>
      <c r="L491" s="227"/>
      <c r="M491" s="228" t="s">
        <v>37</v>
      </c>
      <c r="N491" s="229" t="s">
        <v>52</v>
      </c>
      <c r="O491" s="41"/>
      <c r="P491" s="202">
        <f t="shared" si="11"/>
        <v>0</v>
      </c>
      <c r="Q491" s="202">
        <v>1.29E-2</v>
      </c>
      <c r="R491" s="202">
        <f t="shared" si="12"/>
        <v>5.16E-2</v>
      </c>
      <c r="S491" s="202">
        <v>0</v>
      </c>
      <c r="T491" s="203">
        <f t="shared" si="13"/>
        <v>0</v>
      </c>
      <c r="AR491" s="22" t="s">
        <v>199</v>
      </c>
      <c r="AT491" s="22" t="s">
        <v>195</v>
      </c>
      <c r="AU491" s="22" t="s">
        <v>91</v>
      </c>
      <c r="AY491" s="22" t="s">
        <v>176</v>
      </c>
      <c r="BE491" s="204">
        <f t="shared" si="14"/>
        <v>0</v>
      </c>
      <c r="BF491" s="204">
        <f t="shared" si="15"/>
        <v>0</v>
      </c>
      <c r="BG491" s="204">
        <f t="shared" si="16"/>
        <v>0</v>
      </c>
      <c r="BH491" s="204">
        <f t="shared" si="17"/>
        <v>0</v>
      </c>
      <c r="BI491" s="204">
        <f t="shared" si="18"/>
        <v>0</v>
      </c>
      <c r="BJ491" s="22" t="s">
        <v>89</v>
      </c>
      <c r="BK491" s="204">
        <f t="shared" si="19"/>
        <v>0</v>
      </c>
      <c r="BL491" s="22" t="s">
        <v>183</v>
      </c>
      <c r="BM491" s="22" t="s">
        <v>1335</v>
      </c>
    </row>
    <row r="492" spans="2:65" s="1" customFormat="1" ht="22.5" customHeight="1">
      <c r="B492" s="40"/>
      <c r="C492" s="220" t="s">
        <v>1336</v>
      </c>
      <c r="D492" s="220" t="s">
        <v>195</v>
      </c>
      <c r="E492" s="221" t="s">
        <v>1337</v>
      </c>
      <c r="F492" s="222" t="s">
        <v>1338</v>
      </c>
      <c r="G492" s="223" t="s">
        <v>341</v>
      </c>
      <c r="H492" s="224">
        <v>4</v>
      </c>
      <c r="I492" s="225"/>
      <c r="J492" s="226">
        <f t="shared" si="10"/>
        <v>0</v>
      </c>
      <c r="K492" s="222" t="s">
        <v>182</v>
      </c>
      <c r="L492" s="227"/>
      <c r="M492" s="228" t="s">
        <v>37</v>
      </c>
      <c r="N492" s="229" t="s">
        <v>52</v>
      </c>
      <c r="O492" s="41"/>
      <c r="P492" s="202">
        <f t="shared" si="11"/>
        <v>0</v>
      </c>
      <c r="Q492" s="202">
        <v>1.32E-2</v>
      </c>
      <c r="R492" s="202">
        <f t="shared" si="12"/>
        <v>5.28E-2</v>
      </c>
      <c r="S492" s="202">
        <v>0</v>
      </c>
      <c r="T492" s="203">
        <f t="shared" si="13"/>
        <v>0</v>
      </c>
      <c r="AR492" s="22" t="s">
        <v>199</v>
      </c>
      <c r="AT492" s="22" t="s">
        <v>195</v>
      </c>
      <c r="AU492" s="22" t="s">
        <v>91</v>
      </c>
      <c r="AY492" s="22" t="s">
        <v>176</v>
      </c>
      <c r="BE492" s="204">
        <f t="shared" si="14"/>
        <v>0</v>
      </c>
      <c r="BF492" s="204">
        <f t="shared" si="15"/>
        <v>0</v>
      </c>
      <c r="BG492" s="204">
        <f t="shared" si="16"/>
        <v>0</v>
      </c>
      <c r="BH492" s="204">
        <f t="shared" si="17"/>
        <v>0</v>
      </c>
      <c r="BI492" s="204">
        <f t="shared" si="18"/>
        <v>0</v>
      </c>
      <c r="BJ492" s="22" t="s">
        <v>89</v>
      </c>
      <c r="BK492" s="204">
        <f t="shared" si="19"/>
        <v>0</v>
      </c>
      <c r="BL492" s="22" t="s">
        <v>183</v>
      </c>
      <c r="BM492" s="22" t="s">
        <v>1339</v>
      </c>
    </row>
    <row r="493" spans="2:65" s="1" customFormat="1" ht="22.5" customHeight="1">
      <c r="B493" s="40"/>
      <c r="C493" s="220" t="s">
        <v>1340</v>
      </c>
      <c r="D493" s="220" t="s">
        <v>195</v>
      </c>
      <c r="E493" s="221" t="s">
        <v>1341</v>
      </c>
      <c r="F493" s="222" t="s">
        <v>1342</v>
      </c>
      <c r="G493" s="223" t="s">
        <v>341</v>
      </c>
      <c r="H493" s="224">
        <v>3</v>
      </c>
      <c r="I493" s="225"/>
      <c r="J493" s="226">
        <f t="shared" si="10"/>
        <v>0</v>
      </c>
      <c r="K493" s="222" t="s">
        <v>182</v>
      </c>
      <c r="L493" s="227"/>
      <c r="M493" s="228" t="s">
        <v>37</v>
      </c>
      <c r="N493" s="229" t="s">
        <v>52</v>
      </c>
      <c r="O493" s="41"/>
      <c r="P493" s="202">
        <f t="shared" si="11"/>
        <v>0</v>
      </c>
      <c r="Q493" s="202">
        <v>1.35E-2</v>
      </c>
      <c r="R493" s="202">
        <f t="shared" si="12"/>
        <v>4.0500000000000001E-2</v>
      </c>
      <c r="S493" s="202">
        <v>0</v>
      </c>
      <c r="T493" s="203">
        <f t="shared" si="13"/>
        <v>0</v>
      </c>
      <c r="AR493" s="22" t="s">
        <v>199</v>
      </c>
      <c r="AT493" s="22" t="s">
        <v>195</v>
      </c>
      <c r="AU493" s="22" t="s">
        <v>91</v>
      </c>
      <c r="AY493" s="22" t="s">
        <v>176</v>
      </c>
      <c r="BE493" s="204">
        <f t="shared" si="14"/>
        <v>0</v>
      </c>
      <c r="BF493" s="204">
        <f t="shared" si="15"/>
        <v>0</v>
      </c>
      <c r="BG493" s="204">
        <f t="shared" si="16"/>
        <v>0</v>
      </c>
      <c r="BH493" s="204">
        <f t="shared" si="17"/>
        <v>0</v>
      </c>
      <c r="BI493" s="204">
        <f t="shared" si="18"/>
        <v>0</v>
      </c>
      <c r="BJ493" s="22" t="s">
        <v>89</v>
      </c>
      <c r="BK493" s="204">
        <f t="shared" si="19"/>
        <v>0</v>
      </c>
      <c r="BL493" s="22" t="s">
        <v>183</v>
      </c>
      <c r="BM493" s="22" t="s">
        <v>1343</v>
      </c>
    </row>
    <row r="494" spans="2:65" s="1" customFormat="1" ht="22.5" customHeight="1">
      <c r="B494" s="40"/>
      <c r="C494" s="220" t="s">
        <v>1344</v>
      </c>
      <c r="D494" s="220" t="s">
        <v>195</v>
      </c>
      <c r="E494" s="221" t="s">
        <v>1345</v>
      </c>
      <c r="F494" s="222" t="s">
        <v>1346</v>
      </c>
      <c r="G494" s="223" t="s">
        <v>341</v>
      </c>
      <c r="H494" s="224">
        <v>2</v>
      </c>
      <c r="I494" s="225"/>
      <c r="J494" s="226">
        <f t="shared" si="10"/>
        <v>0</v>
      </c>
      <c r="K494" s="222" t="s">
        <v>37</v>
      </c>
      <c r="L494" s="227"/>
      <c r="M494" s="228" t="s">
        <v>37</v>
      </c>
      <c r="N494" s="229" t="s">
        <v>52</v>
      </c>
      <c r="O494" s="41"/>
      <c r="P494" s="202">
        <f t="shared" si="11"/>
        <v>0</v>
      </c>
      <c r="Q494" s="202">
        <v>0</v>
      </c>
      <c r="R494" s="202">
        <f t="shared" si="12"/>
        <v>0</v>
      </c>
      <c r="S494" s="202">
        <v>0</v>
      </c>
      <c r="T494" s="203">
        <f t="shared" si="13"/>
        <v>0</v>
      </c>
      <c r="AR494" s="22" t="s">
        <v>199</v>
      </c>
      <c r="AT494" s="22" t="s">
        <v>195</v>
      </c>
      <c r="AU494" s="22" t="s">
        <v>91</v>
      </c>
      <c r="AY494" s="22" t="s">
        <v>176</v>
      </c>
      <c r="BE494" s="204">
        <f t="shared" si="14"/>
        <v>0</v>
      </c>
      <c r="BF494" s="204">
        <f t="shared" si="15"/>
        <v>0</v>
      </c>
      <c r="BG494" s="204">
        <f t="shared" si="16"/>
        <v>0</v>
      </c>
      <c r="BH494" s="204">
        <f t="shared" si="17"/>
        <v>0</v>
      </c>
      <c r="BI494" s="204">
        <f t="shared" si="18"/>
        <v>0</v>
      </c>
      <c r="BJ494" s="22" t="s">
        <v>89</v>
      </c>
      <c r="BK494" s="204">
        <f t="shared" si="19"/>
        <v>0</v>
      </c>
      <c r="BL494" s="22" t="s">
        <v>183</v>
      </c>
      <c r="BM494" s="22" t="s">
        <v>1347</v>
      </c>
    </row>
    <row r="495" spans="2:65" s="1" customFormat="1" ht="22.5" customHeight="1">
      <c r="B495" s="40"/>
      <c r="C495" s="220" t="s">
        <v>1348</v>
      </c>
      <c r="D495" s="220" t="s">
        <v>195</v>
      </c>
      <c r="E495" s="221" t="s">
        <v>1349</v>
      </c>
      <c r="F495" s="222" t="s">
        <v>1350</v>
      </c>
      <c r="G495" s="223" t="s">
        <v>341</v>
      </c>
      <c r="H495" s="224">
        <v>7</v>
      </c>
      <c r="I495" s="225"/>
      <c r="J495" s="226">
        <f t="shared" si="10"/>
        <v>0</v>
      </c>
      <c r="K495" s="222" t="s">
        <v>37</v>
      </c>
      <c r="L495" s="227"/>
      <c r="M495" s="228" t="s">
        <v>37</v>
      </c>
      <c r="N495" s="229" t="s">
        <v>52</v>
      </c>
      <c r="O495" s="41"/>
      <c r="P495" s="202">
        <f t="shared" si="11"/>
        <v>0</v>
      </c>
      <c r="Q495" s="202">
        <v>0</v>
      </c>
      <c r="R495" s="202">
        <f t="shared" si="12"/>
        <v>0</v>
      </c>
      <c r="S495" s="202">
        <v>0</v>
      </c>
      <c r="T495" s="203">
        <f t="shared" si="13"/>
        <v>0</v>
      </c>
      <c r="AR495" s="22" t="s">
        <v>199</v>
      </c>
      <c r="AT495" s="22" t="s">
        <v>195</v>
      </c>
      <c r="AU495" s="22" t="s">
        <v>91</v>
      </c>
      <c r="AY495" s="22" t="s">
        <v>176</v>
      </c>
      <c r="BE495" s="204">
        <f t="shared" si="14"/>
        <v>0</v>
      </c>
      <c r="BF495" s="204">
        <f t="shared" si="15"/>
        <v>0</v>
      </c>
      <c r="BG495" s="204">
        <f t="shared" si="16"/>
        <v>0</v>
      </c>
      <c r="BH495" s="204">
        <f t="shared" si="17"/>
        <v>0</v>
      </c>
      <c r="BI495" s="204">
        <f t="shared" si="18"/>
        <v>0</v>
      </c>
      <c r="BJ495" s="22" t="s">
        <v>89</v>
      </c>
      <c r="BK495" s="204">
        <f t="shared" si="19"/>
        <v>0</v>
      </c>
      <c r="BL495" s="22" t="s">
        <v>183</v>
      </c>
      <c r="BM495" s="22" t="s">
        <v>1351</v>
      </c>
    </row>
    <row r="496" spans="2:65" s="11" customFormat="1">
      <c r="B496" s="208"/>
      <c r="C496" s="209"/>
      <c r="D496" s="210" t="s">
        <v>187</v>
      </c>
      <c r="E496" s="211" t="s">
        <v>37</v>
      </c>
      <c r="F496" s="212" t="s">
        <v>1352</v>
      </c>
      <c r="G496" s="209"/>
      <c r="H496" s="213">
        <v>7</v>
      </c>
      <c r="I496" s="214"/>
      <c r="J496" s="209"/>
      <c r="K496" s="209"/>
      <c r="L496" s="215"/>
      <c r="M496" s="216"/>
      <c r="N496" s="217"/>
      <c r="O496" s="217"/>
      <c r="P496" s="217"/>
      <c r="Q496" s="217"/>
      <c r="R496" s="217"/>
      <c r="S496" s="217"/>
      <c r="T496" s="218"/>
      <c r="AT496" s="219" t="s">
        <v>187</v>
      </c>
      <c r="AU496" s="219" t="s">
        <v>91</v>
      </c>
      <c r="AV496" s="11" t="s">
        <v>91</v>
      </c>
      <c r="AW496" s="11" t="s">
        <v>44</v>
      </c>
      <c r="AX496" s="11" t="s">
        <v>81</v>
      </c>
      <c r="AY496" s="219" t="s">
        <v>176</v>
      </c>
    </row>
    <row r="497" spans="2:65" s="1" customFormat="1" ht="22.5" customHeight="1">
      <c r="B497" s="40"/>
      <c r="C497" s="220" t="s">
        <v>1353</v>
      </c>
      <c r="D497" s="220" t="s">
        <v>195</v>
      </c>
      <c r="E497" s="221" t="s">
        <v>1354</v>
      </c>
      <c r="F497" s="222" t="s">
        <v>1355</v>
      </c>
      <c r="G497" s="223" t="s">
        <v>341</v>
      </c>
      <c r="H497" s="224">
        <v>1</v>
      </c>
      <c r="I497" s="225"/>
      <c r="J497" s="226">
        <f>ROUND(I497*H497,2)</f>
        <v>0</v>
      </c>
      <c r="K497" s="222" t="s">
        <v>37</v>
      </c>
      <c r="L497" s="227"/>
      <c r="M497" s="228" t="s">
        <v>37</v>
      </c>
      <c r="N497" s="229" t="s">
        <v>52</v>
      </c>
      <c r="O497" s="41"/>
      <c r="P497" s="202">
        <f>O497*H497</f>
        <v>0</v>
      </c>
      <c r="Q497" s="202">
        <v>0</v>
      </c>
      <c r="R497" s="202">
        <f>Q497*H497</f>
        <v>0</v>
      </c>
      <c r="S497" s="202">
        <v>0</v>
      </c>
      <c r="T497" s="203">
        <f>S497*H497</f>
        <v>0</v>
      </c>
      <c r="AR497" s="22" t="s">
        <v>199</v>
      </c>
      <c r="AT497" s="22" t="s">
        <v>195</v>
      </c>
      <c r="AU497" s="22" t="s">
        <v>91</v>
      </c>
      <c r="AY497" s="22" t="s">
        <v>176</v>
      </c>
      <c r="BE497" s="204">
        <f>IF(N497="základní",J497,0)</f>
        <v>0</v>
      </c>
      <c r="BF497" s="204">
        <f>IF(N497="snížená",J497,0)</f>
        <v>0</v>
      </c>
      <c r="BG497" s="204">
        <f>IF(N497="zákl. přenesená",J497,0)</f>
        <v>0</v>
      </c>
      <c r="BH497" s="204">
        <f>IF(N497="sníž. přenesená",J497,0)</f>
        <v>0</v>
      </c>
      <c r="BI497" s="204">
        <f>IF(N497="nulová",J497,0)</f>
        <v>0</v>
      </c>
      <c r="BJ497" s="22" t="s">
        <v>89</v>
      </c>
      <c r="BK497" s="204">
        <f>ROUND(I497*H497,2)</f>
        <v>0</v>
      </c>
      <c r="BL497" s="22" t="s">
        <v>183</v>
      </c>
      <c r="BM497" s="22" t="s">
        <v>1356</v>
      </c>
    </row>
    <row r="498" spans="2:65" s="11" customFormat="1">
      <c r="B498" s="208"/>
      <c r="C498" s="209"/>
      <c r="D498" s="210" t="s">
        <v>187</v>
      </c>
      <c r="E498" s="211" t="s">
        <v>37</v>
      </c>
      <c r="F498" s="212" t="s">
        <v>89</v>
      </c>
      <c r="G498" s="209"/>
      <c r="H498" s="213">
        <v>1</v>
      </c>
      <c r="I498" s="214"/>
      <c r="J498" s="209"/>
      <c r="K498" s="209"/>
      <c r="L498" s="215"/>
      <c r="M498" s="216"/>
      <c r="N498" s="217"/>
      <c r="O498" s="217"/>
      <c r="P498" s="217"/>
      <c r="Q498" s="217"/>
      <c r="R498" s="217"/>
      <c r="S498" s="217"/>
      <c r="T498" s="218"/>
      <c r="AT498" s="219" t="s">
        <v>187</v>
      </c>
      <c r="AU498" s="219" t="s">
        <v>91</v>
      </c>
      <c r="AV498" s="11" t="s">
        <v>91</v>
      </c>
      <c r="AW498" s="11" t="s">
        <v>44</v>
      </c>
      <c r="AX498" s="11" t="s">
        <v>81</v>
      </c>
      <c r="AY498" s="219" t="s">
        <v>176</v>
      </c>
    </row>
    <row r="499" spans="2:65" s="1" customFormat="1" ht="22.5" customHeight="1">
      <c r="B499" s="40"/>
      <c r="C499" s="220" t="s">
        <v>1357</v>
      </c>
      <c r="D499" s="220" t="s">
        <v>195</v>
      </c>
      <c r="E499" s="221" t="s">
        <v>1358</v>
      </c>
      <c r="F499" s="222" t="s">
        <v>1359</v>
      </c>
      <c r="G499" s="223" t="s">
        <v>341</v>
      </c>
      <c r="H499" s="224">
        <v>5</v>
      </c>
      <c r="I499" s="225"/>
      <c r="J499" s="226">
        <f>ROUND(I499*H499,2)</f>
        <v>0</v>
      </c>
      <c r="K499" s="222" t="s">
        <v>37</v>
      </c>
      <c r="L499" s="227"/>
      <c r="M499" s="228" t="s">
        <v>37</v>
      </c>
      <c r="N499" s="229" t="s">
        <v>52</v>
      </c>
      <c r="O499" s="41"/>
      <c r="P499" s="202">
        <f>O499*H499</f>
        <v>0</v>
      </c>
      <c r="Q499" s="202">
        <v>0</v>
      </c>
      <c r="R499" s="202">
        <f>Q499*H499</f>
        <v>0</v>
      </c>
      <c r="S499" s="202">
        <v>0</v>
      </c>
      <c r="T499" s="203">
        <f>S499*H499</f>
        <v>0</v>
      </c>
      <c r="AR499" s="22" t="s">
        <v>199</v>
      </c>
      <c r="AT499" s="22" t="s">
        <v>195</v>
      </c>
      <c r="AU499" s="22" t="s">
        <v>91</v>
      </c>
      <c r="AY499" s="22" t="s">
        <v>176</v>
      </c>
      <c r="BE499" s="204">
        <f>IF(N499="základní",J499,0)</f>
        <v>0</v>
      </c>
      <c r="BF499" s="204">
        <f>IF(N499="snížená",J499,0)</f>
        <v>0</v>
      </c>
      <c r="BG499" s="204">
        <f>IF(N499="zákl. přenesená",J499,0)</f>
        <v>0</v>
      </c>
      <c r="BH499" s="204">
        <f>IF(N499="sníž. přenesená",J499,0)</f>
        <v>0</v>
      </c>
      <c r="BI499" s="204">
        <f>IF(N499="nulová",J499,0)</f>
        <v>0</v>
      </c>
      <c r="BJ499" s="22" t="s">
        <v>89</v>
      </c>
      <c r="BK499" s="204">
        <f>ROUND(I499*H499,2)</f>
        <v>0</v>
      </c>
      <c r="BL499" s="22" t="s">
        <v>183</v>
      </c>
      <c r="BM499" s="22" t="s">
        <v>1360</v>
      </c>
    </row>
    <row r="500" spans="2:65" s="11" customFormat="1">
      <c r="B500" s="208"/>
      <c r="C500" s="209"/>
      <c r="D500" s="210" t="s">
        <v>187</v>
      </c>
      <c r="E500" s="211" t="s">
        <v>37</v>
      </c>
      <c r="F500" s="212" t="s">
        <v>208</v>
      </c>
      <c r="G500" s="209"/>
      <c r="H500" s="213">
        <v>5</v>
      </c>
      <c r="I500" s="214"/>
      <c r="J500" s="209"/>
      <c r="K500" s="209"/>
      <c r="L500" s="215"/>
      <c r="M500" s="216"/>
      <c r="N500" s="217"/>
      <c r="O500" s="217"/>
      <c r="P500" s="217"/>
      <c r="Q500" s="217"/>
      <c r="R500" s="217"/>
      <c r="S500" s="217"/>
      <c r="T500" s="218"/>
      <c r="AT500" s="219" t="s">
        <v>187</v>
      </c>
      <c r="AU500" s="219" t="s">
        <v>91</v>
      </c>
      <c r="AV500" s="11" t="s">
        <v>91</v>
      </c>
      <c r="AW500" s="11" t="s">
        <v>44</v>
      </c>
      <c r="AX500" s="11" t="s">
        <v>81</v>
      </c>
      <c r="AY500" s="219" t="s">
        <v>176</v>
      </c>
    </row>
    <row r="501" spans="2:65" s="1" customFormat="1" ht="22.5" customHeight="1">
      <c r="B501" s="40"/>
      <c r="C501" s="193" t="s">
        <v>1361</v>
      </c>
      <c r="D501" s="193" t="s">
        <v>178</v>
      </c>
      <c r="E501" s="194" t="s">
        <v>1362</v>
      </c>
      <c r="F501" s="195" t="s">
        <v>1363</v>
      </c>
      <c r="G501" s="196" t="s">
        <v>223</v>
      </c>
      <c r="H501" s="197">
        <v>3.4</v>
      </c>
      <c r="I501" s="198"/>
      <c r="J501" s="199">
        <f>ROUND(I501*H501,2)</f>
        <v>0</v>
      </c>
      <c r="K501" s="195" t="s">
        <v>37</v>
      </c>
      <c r="L501" s="60"/>
      <c r="M501" s="200" t="s">
        <v>37</v>
      </c>
      <c r="N501" s="201" t="s">
        <v>52</v>
      </c>
      <c r="O501" s="41"/>
      <c r="P501" s="202">
        <f>O501*H501</f>
        <v>0</v>
      </c>
      <c r="Q501" s="202">
        <v>0</v>
      </c>
      <c r="R501" s="202">
        <f>Q501*H501</f>
        <v>0</v>
      </c>
      <c r="S501" s="202">
        <v>0</v>
      </c>
      <c r="T501" s="203">
        <f>S501*H501</f>
        <v>0</v>
      </c>
      <c r="AR501" s="22" t="s">
        <v>183</v>
      </c>
      <c r="AT501" s="22" t="s">
        <v>178</v>
      </c>
      <c r="AU501" s="22" t="s">
        <v>91</v>
      </c>
      <c r="AY501" s="22" t="s">
        <v>176</v>
      </c>
      <c r="BE501" s="204">
        <f>IF(N501="základní",J501,0)</f>
        <v>0</v>
      </c>
      <c r="BF501" s="204">
        <f>IF(N501="snížená",J501,0)</f>
        <v>0</v>
      </c>
      <c r="BG501" s="204">
        <f>IF(N501="zákl. přenesená",J501,0)</f>
        <v>0</v>
      </c>
      <c r="BH501" s="204">
        <f>IF(N501="sníž. přenesená",J501,0)</f>
        <v>0</v>
      </c>
      <c r="BI501" s="204">
        <f>IF(N501="nulová",J501,0)</f>
        <v>0</v>
      </c>
      <c r="BJ501" s="22" t="s">
        <v>89</v>
      </c>
      <c r="BK501" s="204">
        <f>ROUND(I501*H501,2)</f>
        <v>0</v>
      </c>
      <c r="BL501" s="22" t="s">
        <v>183</v>
      </c>
      <c r="BM501" s="22" t="s">
        <v>1364</v>
      </c>
    </row>
    <row r="502" spans="2:65" s="11" customFormat="1">
      <c r="B502" s="208"/>
      <c r="C502" s="209"/>
      <c r="D502" s="210" t="s">
        <v>187</v>
      </c>
      <c r="E502" s="211" t="s">
        <v>37</v>
      </c>
      <c r="F502" s="212" t="s">
        <v>1365</v>
      </c>
      <c r="G502" s="209"/>
      <c r="H502" s="213">
        <v>3.4</v>
      </c>
      <c r="I502" s="214"/>
      <c r="J502" s="209"/>
      <c r="K502" s="209"/>
      <c r="L502" s="215"/>
      <c r="M502" s="216"/>
      <c r="N502" s="217"/>
      <c r="O502" s="217"/>
      <c r="P502" s="217"/>
      <c r="Q502" s="217"/>
      <c r="R502" s="217"/>
      <c r="S502" s="217"/>
      <c r="T502" s="218"/>
      <c r="AT502" s="219" t="s">
        <v>187</v>
      </c>
      <c r="AU502" s="219" t="s">
        <v>91</v>
      </c>
      <c r="AV502" s="11" t="s">
        <v>91</v>
      </c>
      <c r="AW502" s="11" t="s">
        <v>44</v>
      </c>
      <c r="AX502" s="11" t="s">
        <v>81</v>
      </c>
      <c r="AY502" s="219" t="s">
        <v>176</v>
      </c>
    </row>
    <row r="503" spans="2:65" s="1" customFormat="1" ht="31.5" customHeight="1">
      <c r="B503" s="40"/>
      <c r="C503" s="193" t="s">
        <v>1366</v>
      </c>
      <c r="D503" s="193" t="s">
        <v>178</v>
      </c>
      <c r="E503" s="194" t="s">
        <v>1367</v>
      </c>
      <c r="F503" s="195" t="s">
        <v>1368</v>
      </c>
      <c r="G503" s="196" t="s">
        <v>223</v>
      </c>
      <c r="H503" s="197">
        <v>54.5</v>
      </c>
      <c r="I503" s="198"/>
      <c r="J503" s="199">
        <f>ROUND(I503*H503,2)</f>
        <v>0</v>
      </c>
      <c r="K503" s="195" t="s">
        <v>182</v>
      </c>
      <c r="L503" s="60"/>
      <c r="M503" s="200" t="s">
        <v>37</v>
      </c>
      <c r="N503" s="201" t="s">
        <v>52</v>
      </c>
      <c r="O503" s="41"/>
      <c r="P503" s="202">
        <f>O503*H503</f>
        <v>0</v>
      </c>
      <c r="Q503" s="202">
        <v>6.28E-3</v>
      </c>
      <c r="R503" s="202">
        <f>Q503*H503</f>
        <v>0.34226000000000001</v>
      </c>
      <c r="S503" s="202">
        <v>0</v>
      </c>
      <c r="T503" s="203">
        <f>S503*H503</f>
        <v>0</v>
      </c>
      <c r="AR503" s="22" t="s">
        <v>183</v>
      </c>
      <c r="AT503" s="22" t="s">
        <v>178</v>
      </c>
      <c r="AU503" s="22" t="s">
        <v>91</v>
      </c>
      <c r="AY503" s="22" t="s">
        <v>176</v>
      </c>
      <c r="BE503" s="204">
        <f>IF(N503="základní",J503,0)</f>
        <v>0</v>
      </c>
      <c r="BF503" s="204">
        <f>IF(N503="snížená",J503,0)</f>
        <v>0</v>
      </c>
      <c r="BG503" s="204">
        <f>IF(N503="zákl. přenesená",J503,0)</f>
        <v>0</v>
      </c>
      <c r="BH503" s="204">
        <f>IF(N503="sníž. přenesená",J503,0)</f>
        <v>0</v>
      </c>
      <c r="BI503" s="204">
        <f>IF(N503="nulová",J503,0)</f>
        <v>0</v>
      </c>
      <c r="BJ503" s="22" t="s">
        <v>89</v>
      </c>
      <c r="BK503" s="204">
        <f>ROUND(I503*H503,2)</f>
        <v>0</v>
      </c>
      <c r="BL503" s="22" t="s">
        <v>183</v>
      </c>
      <c r="BM503" s="22" t="s">
        <v>1369</v>
      </c>
    </row>
    <row r="504" spans="2:65" s="11" customFormat="1">
      <c r="B504" s="208"/>
      <c r="C504" s="209"/>
      <c r="D504" s="205" t="s">
        <v>187</v>
      </c>
      <c r="E504" s="230" t="s">
        <v>37</v>
      </c>
      <c r="F504" s="231" t="s">
        <v>1370</v>
      </c>
      <c r="G504" s="209"/>
      <c r="H504" s="232">
        <v>11.2</v>
      </c>
      <c r="I504" s="214"/>
      <c r="J504" s="209"/>
      <c r="K504" s="209"/>
      <c r="L504" s="215"/>
      <c r="M504" s="216"/>
      <c r="N504" s="217"/>
      <c r="O504" s="217"/>
      <c r="P504" s="217"/>
      <c r="Q504" s="217"/>
      <c r="R504" s="217"/>
      <c r="S504" s="217"/>
      <c r="T504" s="218"/>
      <c r="AT504" s="219" t="s">
        <v>187</v>
      </c>
      <c r="AU504" s="219" t="s">
        <v>91</v>
      </c>
      <c r="AV504" s="11" t="s">
        <v>91</v>
      </c>
      <c r="AW504" s="11" t="s">
        <v>44</v>
      </c>
      <c r="AX504" s="11" t="s">
        <v>81</v>
      </c>
      <c r="AY504" s="219" t="s">
        <v>176</v>
      </c>
    </row>
    <row r="505" spans="2:65" s="11" customFormat="1">
      <c r="B505" s="208"/>
      <c r="C505" s="209"/>
      <c r="D505" s="205" t="s">
        <v>187</v>
      </c>
      <c r="E505" s="230" t="s">
        <v>37</v>
      </c>
      <c r="F505" s="231" t="s">
        <v>1371</v>
      </c>
      <c r="G505" s="209"/>
      <c r="H505" s="232">
        <v>5.6</v>
      </c>
      <c r="I505" s="214"/>
      <c r="J505" s="209"/>
      <c r="K505" s="209"/>
      <c r="L505" s="215"/>
      <c r="M505" s="216"/>
      <c r="N505" s="217"/>
      <c r="O505" s="217"/>
      <c r="P505" s="217"/>
      <c r="Q505" s="217"/>
      <c r="R505" s="217"/>
      <c r="S505" s="217"/>
      <c r="T505" s="218"/>
      <c r="AT505" s="219" t="s">
        <v>187</v>
      </c>
      <c r="AU505" s="219" t="s">
        <v>91</v>
      </c>
      <c r="AV505" s="11" t="s">
        <v>91</v>
      </c>
      <c r="AW505" s="11" t="s">
        <v>44</v>
      </c>
      <c r="AX505" s="11" t="s">
        <v>81</v>
      </c>
      <c r="AY505" s="219" t="s">
        <v>176</v>
      </c>
    </row>
    <row r="506" spans="2:65" s="11" customFormat="1">
      <c r="B506" s="208"/>
      <c r="C506" s="209"/>
      <c r="D506" s="205" t="s">
        <v>187</v>
      </c>
      <c r="E506" s="230" t="s">
        <v>37</v>
      </c>
      <c r="F506" s="231" t="s">
        <v>1372</v>
      </c>
      <c r="G506" s="209"/>
      <c r="H506" s="232">
        <v>18.079999999999998</v>
      </c>
      <c r="I506" s="214"/>
      <c r="J506" s="209"/>
      <c r="K506" s="209"/>
      <c r="L506" s="215"/>
      <c r="M506" s="216"/>
      <c r="N506" s="217"/>
      <c r="O506" s="217"/>
      <c r="P506" s="217"/>
      <c r="Q506" s="217"/>
      <c r="R506" s="217"/>
      <c r="S506" s="217"/>
      <c r="T506" s="218"/>
      <c r="AT506" s="219" t="s">
        <v>187</v>
      </c>
      <c r="AU506" s="219" t="s">
        <v>91</v>
      </c>
      <c r="AV506" s="11" t="s">
        <v>91</v>
      </c>
      <c r="AW506" s="11" t="s">
        <v>44</v>
      </c>
      <c r="AX506" s="11" t="s">
        <v>81</v>
      </c>
      <c r="AY506" s="219" t="s">
        <v>176</v>
      </c>
    </row>
    <row r="507" spans="2:65" s="11" customFormat="1">
      <c r="B507" s="208"/>
      <c r="C507" s="209"/>
      <c r="D507" s="205" t="s">
        <v>187</v>
      </c>
      <c r="E507" s="230" t="s">
        <v>37</v>
      </c>
      <c r="F507" s="231" t="s">
        <v>1373</v>
      </c>
      <c r="G507" s="209"/>
      <c r="H507" s="232">
        <v>16.95</v>
      </c>
      <c r="I507" s="214"/>
      <c r="J507" s="209"/>
      <c r="K507" s="209"/>
      <c r="L507" s="215"/>
      <c r="M507" s="216"/>
      <c r="N507" s="217"/>
      <c r="O507" s="217"/>
      <c r="P507" s="217"/>
      <c r="Q507" s="217"/>
      <c r="R507" s="217"/>
      <c r="S507" s="217"/>
      <c r="T507" s="218"/>
      <c r="AT507" s="219" t="s">
        <v>187</v>
      </c>
      <c r="AU507" s="219" t="s">
        <v>91</v>
      </c>
      <c r="AV507" s="11" t="s">
        <v>91</v>
      </c>
      <c r="AW507" s="11" t="s">
        <v>44</v>
      </c>
      <c r="AX507" s="11" t="s">
        <v>81</v>
      </c>
      <c r="AY507" s="219" t="s">
        <v>176</v>
      </c>
    </row>
    <row r="508" spans="2:65" s="11" customFormat="1">
      <c r="B508" s="208"/>
      <c r="C508" s="209"/>
      <c r="D508" s="210" t="s">
        <v>187</v>
      </c>
      <c r="E508" s="211" t="s">
        <v>37</v>
      </c>
      <c r="F508" s="212" t="s">
        <v>1374</v>
      </c>
      <c r="G508" s="209"/>
      <c r="H508" s="213">
        <v>2.67</v>
      </c>
      <c r="I508" s="214"/>
      <c r="J508" s="209"/>
      <c r="K508" s="209"/>
      <c r="L508" s="215"/>
      <c r="M508" s="216"/>
      <c r="N508" s="217"/>
      <c r="O508" s="217"/>
      <c r="P508" s="217"/>
      <c r="Q508" s="217"/>
      <c r="R508" s="217"/>
      <c r="S508" s="217"/>
      <c r="T508" s="218"/>
      <c r="AT508" s="219" t="s">
        <v>187</v>
      </c>
      <c r="AU508" s="219" t="s">
        <v>91</v>
      </c>
      <c r="AV508" s="11" t="s">
        <v>91</v>
      </c>
      <c r="AW508" s="11" t="s">
        <v>44</v>
      </c>
      <c r="AX508" s="11" t="s">
        <v>81</v>
      </c>
      <c r="AY508" s="219" t="s">
        <v>176</v>
      </c>
    </row>
    <row r="509" spans="2:65" s="1" customFormat="1" ht="31.5" customHeight="1">
      <c r="B509" s="40"/>
      <c r="C509" s="193" t="s">
        <v>1375</v>
      </c>
      <c r="D509" s="193" t="s">
        <v>178</v>
      </c>
      <c r="E509" s="194" t="s">
        <v>1376</v>
      </c>
      <c r="F509" s="195" t="s">
        <v>1377</v>
      </c>
      <c r="G509" s="196" t="s">
        <v>223</v>
      </c>
      <c r="H509" s="197">
        <v>88.572999999999993</v>
      </c>
      <c r="I509" s="198"/>
      <c r="J509" s="199">
        <f>ROUND(I509*H509,2)</f>
        <v>0</v>
      </c>
      <c r="K509" s="195" t="s">
        <v>182</v>
      </c>
      <c r="L509" s="60"/>
      <c r="M509" s="200" t="s">
        <v>37</v>
      </c>
      <c r="N509" s="201" t="s">
        <v>52</v>
      </c>
      <c r="O509" s="41"/>
      <c r="P509" s="202">
        <f>O509*H509</f>
        <v>0</v>
      </c>
      <c r="Q509" s="202">
        <v>1.21E-4</v>
      </c>
      <c r="R509" s="202">
        <f>Q509*H509</f>
        <v>1.0717332999999999E-2</v>
      </c>
      <c r="S509" s="202">
        <v>0</v>
      </c>
      <c r="T509" s="203">
        <f>S509*H509</f>
        <v>0</v>
      </c>
      <c r="AR509" s="22" t="s">
        <v>183</v>
      </c>
      <c r="AT509" s="22" t="s">
        <v>178</v>
      </c>
      <c r="AU509" s="22" t="s">
        <v>91</v>
      </c>
      <c r="AY509" s="22" t="s">
        <v>176</v>
      </c>
      <c r="BE509" s="204">
        <f>IF(N509="základní",J509,0)</f>
        <v>0</v>
      </c>
      <c r="BF509" s="204">
        <f>IF(N509="snížená",J509,0)</f>
        <v>0</v>
      </c>
      <c r="BG509" s="204">
        <f>IF(N509="zákl. přenesená",J509,0)</f>
        <v>0</v>
      </c>
      <c r="BH509" s="204">
        <f>IF(N509="sníž. přenesená",J509,0)</f>
        <v>0</v>
      </c>
      <c r="BI509" s="204">
        <f>IF(N509="nulová",J509,0)</f>
        <v>0</v>
      </c>
      <c r="BJ509" s="22" t="s">
        <v>89</v>
      </c>
      <c r="BK509" s="204">
        <f>ROUND(I509*H509,2)</f>
        <v>0</v>
      </c>
      <c r="BL509" s="22" t="s">
        <v>183</v>
      </c>
      <c r="BM509" s="22" t="s">
        <v>1378</v>
      </c>
    </row>
    <row r="510" spans="2:65" s="1" customFormat="1" ht="40.5">
      <c r="B510" s="40"/>
      <c r="C510" s="62"/>
      <c r="D510" s="205" t="s">
        <v>185</v>
      </c>
      <c r="E510" s="62"/>
      <c r="F510" s="206" t="s">
        <v>1379</v>
      </c>
      <c r="G510" s="62"/>
      <c r="H510" s="62"/>
      <c r="I510" s="163"/>
      <c r="J510" s="62"/>
      <c r="K510" s="62"/>
      <c r="L510" s="60"/>
      <c r="M510" s="207"/>
      <c r="N510" s="41"/>
      <c r="O510" s="41"/>
      <c r="P510" s="41"/>
      <c r="Q510" s="41"/>
      <c r="R510" s="41"/>
      <c r="S510" s="41"/>
      <c r="T510" s="77"/>
      <c r="AT510" s="22" t="s">
        <v>185</v>
      </c>
      <c r="AU510" s="22" t="s">
        <v>91</v>
      </c>
    </row>
    <row r="511" spans="2:65" s="12" customFormat="1">
      <c r="B511" s="237"/>
      <c r="C511" s="238"/>
      <c r="D511" s="205" t="s">
        <v>187</v>
      </c>
      <c r="E511" s="239" t="s">
        <v>37</v>
      </c>
      <c r="F511" s="240" t="s">
        <v>1243</v>
      </c>
      <c r="G511" s="238"/>
      <c r="H511" s="241" t="s">
        <v>37</v>
      </c>
      <c r="I511" s="242"/>
      <c r="J511" s="238"/>
      <c r="K511" s="238"/>
      <c r="L511" s="243"/>
      <c r="M511" s="244"/>
      <c r="N511" s="245"/>
      <c r="O511" s="245"/>
      <c r="P511" s="245"/>
      <c r="Q511" s="245"/>
      <c r="R511" s="245"/>
      <c r="S511" s="245"/>
      <c r="T511" s="246"/>
      <c r="AT511" s="247" t="s">
        <v>187</v>
      </c>
      <c r="AU511" s="247" t="s">
        <v>91</v>
      </c>
      <c r="AV511" s="12" t="s">
        <v>89</v>
      </c>
      <c r="AW511" s="12" t="s">
        <v>44</v>
      </c>
      <c r="AX511" s="12" t="s">
        <v>81</v>
      </c>
      <c r="AY511" s="247" t="s">
        <v>176</v>
      </c>
    </row>
    <row r="512" spans="2:65" s="11" customFormat="1">
      <c r="B512" s="208"/>
      <c r="C512" s="209"/>
      <c r="D512" s="210" t="s">
        <v>187</v>
      </c>
      <c r="E512" s="211" t="s">
        <v>37</v>
      </c>
      <c r="F512" s="212" t="s">
        <v>1380</v>
      </c>
      <c r="G512" s="209"/>
      <c r="H512" s="213">
        <v>88.572999999999993</v>
      </c>
      <c r="I512" s="214"/>
      <c r="J512" s="209"/>
      <c r="K512" s="209"/>
      <c r="L512" s="215"/>
      <c r="M512" s="216"/>
      <c r="N512" s="217"/>
      <c r="O512" s="217"/>
      <c r="P512" s="217"/>
      <c r="Q512" s="217"/>
      <c r="R512" s="217"/>
      <c r="S512" s="217"/>
      <c r="T512" s="218"/>
      <c r="AT512" s="219" t="s">
        <v>187</v>
      </c>
      <c r="AU512" s="219" t="s">
        <v>91</v>
      </c>
      <c r="AV512" s="11" t="s">
        <v>91</v>
      </c>
      <c r="AW512" s="11" t="s">
        <v>44</v>
      </c>
      <c r="AX512" s="11" t="s">
        <v>81</v>
      </c>
      <c r="AY512" s="219" t="s">
        <v>176</v>
      </c>
    </row>
    <row r="513" spans="2:65" s="1" customFormat="1" ht="31.5" customHeight="1">
      <c r="B513" s="40"/>
      <c r="C513" s="193" t="s">
        <v>1381</v>
      </c>
      <c r="D513" s="193" t="s">
        <v>178</v>
      </c>
      <c r="E513" s="194" t="s">
        <v>1382</v>
      </c>
      <c r="F513" s="195" t="s">
        <v>1383</v>
      </c>
      <c r="G513" s="196" t="s">
        <v>181</v>
      </c>
      <c r="H513" s="197">
        <v>11.914999999999999</v>
      </c>
      <c r="I513" s="198"/>
      <c r="J513" s="199">
        <f>ROUND(I513*H513,2)</f>
        <v>0</v>
      </c>
      <c r="K513" s="195" t="s">
        <v>182</v>
      </c>
      <c r="L513" s="60"/>
      <c r="M513" s="200" t="s">
        <v>37</v>
      </c>
      <c r="N513" s="201" t="s">
        <v>52</v>
      </c>
      <c r="O513" s="41"/>
      <c r="P513" s="202">
        <f>O513*H513</f>
        <v>0</v>
      </c>
      <c r="Q513" s="202">
        <v>2.45329</v>
      </c>
      <c r="R513" s="202">
        <f>Q513*H513</f>
        <v>29.230950349999997</v>
      </c>
      <c r="S513" s="202">
        <v>0</v>
      </c>
      <c r="T513" s="203">
        <f>S513*H513</f>
        <v>0</v>
      </c>
      <c r="AR513" s="22" t="s">
        <v>183</v>
      </c>
      <c r="AT513" s="22" t="s">
        <v>178</v>
      </c>
      <c r="AU513" s="22" t="s">
        <v>91</v>
      </c>
      <c r="AY513" s="22" t="s">
        <v>176</v>
      </c>
      <c r="BE513" s="204">
        <f>IF(N513="základní",J513,0)</f>
        <v>0</v>
      </c>
      <c r="BF513" s="204">
        <f>IF(N513="snížená",J513,0)</f>
        <v>0</v>
      </c>
      <c r="BG513" s="204">
        <f>IF(N513="zákl. přenesená",J513,0)</f>
        <v>0</v>
      </c>
      <c r="BH513" s="204">
        <f>IF(N513="sníž. přenesená",J513,0)</f>
        <v>0</v>
      </c>
      <c r="BI513" s="204">
        <f>IF(N513="nulová",J513,0)</f>
        <v>0</v>
      </c>
      <c r="BJ513" s="22" t="s">
        <v>89</v>
      </c>
      <c r="BK513" s="204">
        <f>ROUND(I513*H513,2)</f>
        <v>0</v>
      </c>
      <c r="BL513" s="22" t="s">
        <v>183</v>
      </c>
      <c r="BM513" s="22" t="s">
        <v>1384</v>
      </c>
    </row>
    <row r="514" spans="2:65" s="1" customFormat="1" ht="175.5">
      <c r="B514" s="40"/>
      <c r="C514" s="62"/>
      <c r="D514" s="205" t="s">
        <v>185</v>
      </c>
      <c r="E514" s="62"/>
      <c r="F514" s="206" t="s">
        <v>229</v>
      </c>
      <c r="G514" s="62"/>
      <c r="H514" s="62"/>
      <c r="I514" s="163"/>
      <c r="J514" s="62"/>
      <c r="K514" s="62"/>
      <c r="L514" s="60"/>
      <c r="M514" s="207"/>
      <c r="N514" s="41"/>
      <c r="O514" s="41"/>
      <c r="P514" s="41"/>
      <c r="Q514" s="41"/>
      <c r="R514" s="41"/>
      <c r="S514" s="41"/>
      <c r="T514" s="77"/>
      <c r="AT514" s="22" t="s">
        <v>185</v>
      </c>
      <c r="AU514" s="22" t="s">
        <v>91</v>
      </c>
    </row>
    <row r="515" spans="2:65" s="11" customFormat="1">
      <c r="B515" s="208"/>
      <c r="C515" s="209"/>
      <c r="D515" s="205" t="s">
        <v>187</v>
      </c>
      <c r="E515" s="230" t="s">
        <v>37</v>
      </c>
      <c r="F515" s="231" t="s">
        <v>1385</v>
      </c>
      <c r="G515" s="209"/>
      <c r="H515" s="232">
        <v>3.948</v>
      </c>
      <c r="I515" s="214"/>
      <c r="J515" s="209"/>
      <c r="K515" s="209"/>
      <c r="L515" s="215"/>
      <c r="M515" s="216"/>
      <c r="N515" s="217"/>
      <c r="O515" s="217"/>
      <c r="P515" s="217"/>
      <c r="Q515" s="217"/>
      <c r="R515" s="217"/>
      <c r="S515" s="217"/>
      <c r="T515" s="218"/>
      <c r="AT515" s="219" t="s">
        <v>187</v>
      </c>
      <c r="AU515" s="219" t="s">
        <v>91</v>
      </c>
      <c r="AV515" s="11" t="s">
        <v>91</v>
      </c>
      <c r="AW515" s="11" t="s">
        <v>44</v>
      </c>
      <c r="AX515" s="11" t="s">
        <v>81</v>
      </c>
      <c r="AY515" s="219" t="s">
        <v>176</v>
      </c>
    </row>
    <row r="516" spans="2:65" s="11" customFormat="1">
      <c r="B516" s="208"/>
      <c r="C516" s="209"/>
      <c r="D516" s="205" t="s">
        <v>187</v>
      </c>
      <c r="E516" s="230" t="s">
        <v>37</v>
      </c>
      <c r="F516" s="231" t="s">
        <v>1386</v>
      </c>
      <c r="G516" s="209"/>
      <c r="H516" s="232">
        <v>4.5010000000000003</v>
      </c>
      <c r="I516" s="214"/>
      <c r="J516" s="209"/>
      <c r="K516" s="209"/>
      <c r="L516" s="215"/>
      <c r="M516" s="216"/>
      <c r="N516" s="217"/>
      <c r="O516" s="217"/>
      <c r="P516" s="217"/>
      <c r="Q516" s="217"/>
      <c r="R516" s="217"/>
      <c r="S516" s="217"/>
      <c r="T516" s="218"/>
      <c r="AT516" s="219" t="s">
        <v>187</v>
      </c>
      <c r="AU516" s="219" t="s">
        <v>91</v>
      </c>
      <c r="AV516" s="11" t="s">
        <v>91</v>
      </c>
      <c r="AW516" s="11" t="s">
        <v>44</v>
      </c>
      <c r="AX516" s="11" t="s">
        <v>81</v>
      </c>
      <c r="AY516" s="219" t="s">
        <v>176</v>
      </c>
    </row>
    <row r="517" spans="2:65" s="11" customFormat="1">
      <c r="B517" s="208"/>
      <c r="C517" s="209"/>
      <c r="D517" s="210" t="s">
        <v>187</v>
      </c>
      <c r="E517" s="211" t="s">
        <v>37</v>
      </c>
      <c r="F517" s="212" t="s">
        <v>1387</v>
      </c>
      <c r="G517" s="209"/>
      <c r="H517" s="213">
        <v>3.4660000000000002</v>
      </c>
      <c r="I517" s="214"/>
      <c r="J517" s="209"/>
      <c r="K517" s="209"/>
      <c r="L517" s="215"/>
      <c r="M517" s="216"/>
      <c r="N517" s="217"/>
      <c r="O517" s="217"/>
      <c r="P517" s="217"/>
      <c r="Q517" s="217"/>
      <c r="R517" s="217"/>
      <c r="S517" s="217"/>
      <c r="T517" s="218"/>
      <c r="AT517" s="219" t="s">
        <v>187</v>
      </c>
      <c r="AU517" s="219" t="s">
        <v>91</v>
      </c>
      <c r="AV517" s="11" t="s">
        <v>91</v>
      </c>
      <c r="AW517" s="11" t="s">
        <v>44</v>
      </c>
      <c r="AX517" s="11" t="s">
        <v>81</v>
      </c>
      <c r="AY517" s="219" t="s">
        <v>176</v>
      </c>
    </row>
    <row r="518" spans="2:65" s="1" customFormat="1" ht="22.5" customHeight="1">
      <c r="B518" s="40"/>
      <c r="C518" s="193" t="s">
        <v>1388</v>
      </c>
      <c r="D518" s="193" t="s">
        <v>178</v>
      </c>
      <c r="E518" s="194" t="s">
        <v>232</v>
      </c>
      <c r="F518" s="195" t="s">
        <v>233</v>
      </c>
      <c r="G518" s="196" t="s">
        <v>198</v>
      </c>
      <c r="H518" s="197">
        <v>0.80600000000000005</v>
      </c>
      <c r="I518" s="198"/>
      <c r="J518" s="199">
        <f>ROUND(I518*H518,2)</f>
        <v>0</v>
      </c>
      <c r="K518" s="195" t="s">
        <v>182</v>
      </c>
      <c r="L518" s="60"/>
      <c r="M518" s="200" t="s">
        <v>37</v>
      </c>
      <c r="N518" s="201" t="s">
        <v>52</v>
      </c>
      <c r="O518" s="41"/>
      <c r="P518" s="202">
        <f>O518*H518</f>
        <v>0</v>
      </c>
      <c r="Q518" s="202">
        <v>1.0530555952</v>
      </c>
      <c r="R518" s="202">
        <f>Q518*H518</f>
        <v>0.84876280973120011</v>
      </c>
      <c r="S518" s="202">
        <v>0</v>
      </c>
      <c r="T518" s="203">
        <f>S518*H518</f>
        <v>0</v>
      </c>
      <c r="AR518" s="22" t="s">
        <v>183</v>
      </c>
      <c r="AT518" s="22" t="s">
        <v>178</v>
      </c>
      <c r="AU518" s="22" t="s">
        <v>91</v>
      </c>
      <c r="AY518" s="22" t="s">
        <v>176</v>
      </c>
      <c r="BE518" s="204">
        <f>IF(N518="základní",J518,0)</f>
        <v>0</v>
      </c>
      <c r="BF518" s="204">
        <f>IF(N518="snížená",J518,0)</f>
        <v>0</v>
      </c>
      <c r="BG518" s="204">
        <f>IF(N518="zákl. přenesená",J518,0)</f>
        <v>0</v>
      </c>
      <c r="BH518" s="204">
        <f>IF(N518="sníž. přenesená",J518,0)</f>
        <v>0</v>
      </c>
      <c r="BI518" s="204">
        <f>IF(N518="nulová",J518,0)</f>
        <v>0</v>
      </c>
      <c r="BJ518" s="22" t="s">
        <v>89</v>
      </c>
      <c r="BK518" s="204">
        <f>ROUND(I518*H518,2)</f>
        <v>0</v>
      </c>
      <c r="BL518" s="22" t="s">
        <v>183</v>
      </c>
      <c r="BM518" s="22" t="s">
        <v>1389</v>
      </c>
    </row>
    <row r="519" spans="2:65" s="11" customFormat="1">
      <c r="B519" s="208"/>
      <c r="C519" s="209"/>
      <c r="D519" s="210" t="s">
        <v>187</v>
      </c>
      <c r="E519" s="211" t="s">
        <v>37</v>
      </c>
      <c r="F519" s="212" t="s">
        <v>1390</v>
      </c>
      <c r="G519" s="209"/>
      <c r="H519" s="213">
        <v>0.80600000000000005</v>
      </c>
      <c r="I519" s="214"/>
      <c r="J519" s="209"/>
      <c r="K519" s="209"/>
      <c r="L519" s="215"/>
      <c r="M519" s="216"/>
      <c r="N519" s="217"/>
      <c r="O519" s="217"/>
      <c r="P519" s="217"/>
      <c r="Q519" s="217"/>
      <c r="R519" s="217"/>
      <c r="S519" s="217"/>
      <c r="T519" s="218"/>
      <c r="AT519" s="219" t="s">
        <v>187</v>
      </c>
      <c r="AU519" s="219" t="s">
        <v>91</v>
      </c>
      <c r="AV519" s="11" t="s">
        <v>91</v>
      </c>
      <c r="AW519" s="11" t="s">
        <v>44</v>
      </c>
      <c r="AX519" s="11" t="s">
        <v>81</v>
      </c>
      <c r="AY519" s="219" t="s">
        <v>176</v>
      </c>
    </row>
    <row r="520" spans="2:65" s="1" customFormat="1" ht="22.5" customHeight="1">
      <c r="B520" s="40"/>
      <c r="C520" s="193" t="s">
        <v>1391</v>
      </c>
      <c r="D520" s="193" t="s">
        <v>178</v>
      </c>
      <c r="E520" s="194" t="s">
        <v>1392</v>
      </c>
      <c r="F520" s="195" t="s">
        <v>1393</v>
      </c>
      <c r="G520" s="196" t="s">
        <v>223</v>
      </c>
      <c r="H520" s="197">
        <v>234.036</v>
      </c>
      <c r="I520" s="198"/>
      <c r="J520" s="199">
        <f>ROUND(I520*H520,2)</f>
        <v>0</v>
      </c>
      <c r="K520" s="195" t="s">
        <v>182</v>
      </c>
      <c r="L520" s="60"/>
      <c r="M520" s="200" t="s">
        <v>37</v>
      </c>
      <c r="N520" s="201" t="s">
        <v>52</v>
      </c>
      <c r="O520" s="41"/>
      <c r="P520" s="202">
        <f>O520*H520</f>
        <v>0</v>
      </c>
      <c r="Q520" s="202">
        <v>1.2E-4</v>
      </c>
      <c r="R520" s="202">
        <f>Q520*H520</f>
        <v>2.8084319999999999E-2</v>
      </c>
      <c r="S520" s="202">
        <v>0</v>
      </c>
      <c r="T520" s="203">
        <f>S520*H520</f>
        <v>0</v>
      </c>
      <c r="AR520" s="22" t="s">
        <v>183</v>
      </c>
      <c r="AT520" s="22" t="s">
        <v>178</v>
      </c>
      <c r="AU520" s="22" t="s">
        <v>91</v>
      </c>
      <c r="AY520" s="22" t="s">
        <v>176</v>
      </c>
      <c r="BE520" s="204">
        <f>IF(N520="základní",J520,0)</f>
        <v>0</v>
      </c>
      <c r="BF520" s="204">
        <f>IF(N520="snížená",J520,0)</f>
        <v>0</v>
      </c>
      <c r="BG520" s="204">
        <f>IF(N520="zákl. přenesená",J520,0)</f>
        <v>0</v>
      </c>
      <c r="BH520" s="204">
        <f>IF(N520="sníž. přenesená",J520,0)</f>
        <v>0</v>
      </c>
      <c r="BI520" s="204">
        <f>IF(N520="nulová",J520,0)</f>
        <v>0</v>
      </c>
      <c r="BJ520" s="22" t="s">
        <v>89</v>
      </c>
      <c r="BK520" s="204">
        <f>ROUND(I520*H520,2)</f>
        <v>0</v>
      </c>
      <c r="BL520" s="22" t="s">
        <v>183</v>
      </c>
      <c r="BM520" s="22" t="s">
        <v>1394</v>
      </c>
    </row>
    <row r="521" spans="2:65" s="11" customFormat="1">
      <c r="B521" s="208"/>
      <c r="C521" s="209"/>
      <c r="D521" s="210" t="s">
        <v>187</v>
      </c>
      <c r="E521" s="209"/>
      <c r="F521" s="212" t="s">
        <v>1395</v>
      </c>
      <c r="G521" s="209"/>
      <c r="H521" s="213">
        <v>234.036</v>
      </c>
      <c r="I521" s="214"/>
      <c r="J521" s="209"/>
      <c r="K521" s="209"/>
      <c r="L521" s="215"/>
      <c r="M521" s="216"/>
      <c r="N521" s="217"/>
      <c r="O521" s="217"/>
      <c r="P521" s="217"/>
      <c r="Q521" s="217"/>
      <c r="R521" s="217"/>
      <c r="S521" s="217"/>
      <c r="T521" s="218"/>
      <c r="AT521" s="219" t="s">
        <v>187</v>
      </c>
      <c r="AU521" s="219" t="s">
        <v>91</v>
      </c>
      <c r="AV521" s="11" t="s">
        <v>91</v>
      </c>
      <c r="AW521" s="11" t="s">
        <v>6</v>
      </c>
      <c r="AX521" s="11" t="s">
        <v>89</v>
      </c>
      <c r="AY521" s="219" t="s">
        <v>176</v>
      </c>
    </row>
    <row r="522" spans="2:65" s="1" customFormat="1" ht="22.5" customHeight="1">
      <c r="B522" s="40"/>
      <c r="C522" s="193" t="s">
        <v>1396</v>
      </c>
      <c r="D522" s="193" t="s">
        <v>178</v>
      </c>
      <c r="E522" s="194" t="s">
        <v>1397</v>
      </c>
      <c r="F522" s="195" t="s">
        <v>1398</v>
      </c>
      <c r="G522" s="196" t="s">
        <v>223</v>
      </c>
      <c r="H522" s="197">
        <v>25.7</v>
      </c>
      <c r="I522" s="198"/>
      <c r="J522" s="199">
        <f>ROUND(I522*H522,2)</f>
        <v>0</v>
      </c>
      <c r="K522" s="195" t="s">
        <v>182</v>
      </c>
      <c r="L522" s="60"/>
      <c r="M522" s="200" t="s">
        <v>37</v>
      </c>
      <c r="N522" s="201" t="s">
        <v>52</v>
      </c>
      <c r="O522" s="41"/>
      <c r="P522" s="202">
        <f>O522*H522</f>
        <v>0</v>
      </c>
      <c r="Q522" s="202">
        <v>0.3674</v>
      </c>
      <c r="R522" s="202">
        <f>Q522*H522</f>
        <v>9.4421800000000005</v>
      </c>
      <c r="S522" s="202">
        <v>0</v>
      </c>
      <c r="T522" s="203">
        <f>S522*H522</f>
        <v>0</v>
      </c>
      <c r="AR522" s="22" t="s">
        <v>183</v>
      </c>
      <c r="AT522" s="22" t="s">
        <v>178</v>
      </c>
      <c r="AU522" s="22" t="s">
        <v>91</v>
      </c>
      <c r="AY522" s="22" t="s">
        <v>176</v>
      </c>
      <c r="BE522" s="204">
        <f>IF(N522="základní",J522,0)</f>
        <v>0</v>
      </c>
      <c r="BF522" s="204">
        <f>IF(N522="snížená",J522,0)</f>
        <v>0</v>
      </c>
      <c r="BG522" s="204">
        <f>IF(N522="zákl. přenesená",J522,0)</f>
        <v>0</v>
      </c>
      <c r="BH522" s="204">
        <f>IF(N522="sníž. přenesená",J522,0)</f>
        <v>0</v>
      </c>
      <c r="BI522" s="204">
        <f>IF(N522="nulová",J522,0)</f>
        <v>0</v>
      </c>
      <c r="BJ522" s="22" t="s">
        <v>89</v>
      </c>
      <c r="BK522" s="204">
        <f>ROUND(I522*H522,2)</f>
        <v>0</v>
      </c>
      <c r="BL522" s="22" t="s">
        <v>183</v>
      </c>
      <c r="BM522" s="22" t="s">
        <v>1399</v>
      </c>
    </row>
    <row r="523" spans="2:65" s="11" customFormat="1">
      <c r="B523" s="208"/>
      <c r="C523" s="209"/>
      <c r="D523" s="205" t="s">
        <v>187</v>
      </c>
      <c r="E523" s="230" t="s">
        <v>37</v>
      </c>
      <c r="F523" s="231" t="s">
        <v>1400</v>
      </c>
      <c r="G523" s="209"/>
      <c r="H523" s="232">
        <v>25.7</v>
      </c>
      <c r="I523" s="214"/>
      <c r="J523" s="209"/>
      <c r="K523" s="209"/>
      <c r="L523" s="215"/>
      <c r="M523" s="216"/>
      <c r="N523" s="217"/>
      <c r="O523" s="217"/>
      <c r="P523" s="217"/>
      <c r="Q523" s="217"/>
      <c r="R523" s="217"/>
      <c r="S523" s="217"/>
      <c r="T523" s="218"/>
      <c r="AT523" s="219" t="s">
        <v>187</v>
      </c>
      <c r="AU523" s="219" t="s">
        <v>91</v>
      </c>
      <c r="AV523" s="11" t="s">
        <v>91</v>
      </c>
      <c r="AW523" s="11" t="s">
        <v>44</v>
      </c>
      <c r="AX523" s="11" t="s">
        <v>81</v>
      </c>
      <c r="AY523" s="219" t="s">
        <v>176</v>
      </c>
    </row>
    <row r="524" spans="2:65" s="10" customFormat="1" ht="29.85" customHeight="1">
      <c r="B524" s="176"/>
      <c r="C524" s="177"/>
      <c r="D524" s="190" t="s">
        <v>80</v>
      </c>
      <c r="E524" s="191" t="s">
        <v>1401</v>
      </c>
      <c r="F524" s="191" t="s">
        <v>1402</v>
      </c>
      <c r="G524" s="177"/>
      <c r="H524" s="177"/>
      <c r="I524" s="180"/>
      <c r="J524" s="192">
        <f>BK524</f>
        <v>0</v>
      </c>
      <c r="K524" s="177"/>
      <c r="L524" s="182"/>
      <c r="M524" s="183"/>
      <c r="N524" s="184"/>
      <c r="O524" s="184"/>
      <c r="P524" s="185">
        <f>SUM(P525:P556)</f>
        <v>0</v>
      </c>
      <c r="Q524" s="184"/>
      <c r="R524" s="185">
        <f>SUM(R525:R556)</f>
        <v>0</v>
      </c>
      <c r="S524" s="184"/>
      <c r="T524" s="186">
        <f>SUM(T525:T556)</f>
        <v>0</v>
      </c>
      <c r="AR524" s="187" t="s">
        <v>89</v>
      </c>
      <c r="AT524" s="188" t="s">
        <v>80</v>
      </c>
      <c r="AU524" s="188" t="s">
        <v>89</v>
      </c>
      <c r="AY524" s="187" t="s">
        <v>176</v>
      </c>
      <c r="BK524" s="189">
        <f>SUM(BK525:BK556)</f>
        <v>0</v>
      </c>
    </row>
    <row r="525" spans="2:65" s="1" customFormat="1" ht="22.5" customHeight="1">
      <c r="B525" s="40"/>
      <c r="C525" s="193" t="s">
        <v>1403</v>
      </c>
      <c r="D525" s="193" t="s">
        <v>178</v>
      </c>
      <c r="E525" s="194" t="s">
        <v>1404</v>
      </c>
      <c r="F525" s="195" t="s">
        <v>1405</v>
      </c>
      <c r="G525" s="196" t="s">
        <v>376</v>
      </c>
      <c r="H525" s="197">
        <v>6</v>
      </c>
      <c r="I525" s="198"/>
      <c r="J525" s="199">
        <f t="shared" ref="J525:J549" si="20">ROUND(I525*H525,2)</f>
        <v>0</v>
      </c>
      <c r="K525" s="195" t="s">
        <v>37</v>
      </c>
      <c r="L525" s="60"/>
      <c r="M525" s="200" t="s">
        <v>37</v>
      </c>
      <c r="N525" s="201" t="s">
        <v>52</v>
      </c>
      <c r="O525" s="41"/>
      <c r="P525" s="202">
        <f t="shared" ref="P525:P549" si="21">O525*H525</f>
        <v>0</v>
      </c>
      <c r="Q525" s="202">
        <v>0</v>
      </c>
      <c r="R525" s="202">
        <f t="shared" ref="R525:R549" si="22">Q525*H525</f>
        <v>0</v>
      </c>
      <c r="S525" s="202">
        <v>0</v>
      </c>
      <c r="T525" s="203">
        <f t="shared" ref="T525:T549" si="23">S525*H525</f>
        <v>0</v>
      </c>
      <c r="AR525" s="22" t="s">
        <v>183</v>
      </c>
      <c r="AT525" s="22" t="s">
        <v>178</v>
      </c>
      <c r="AU525" s="22" t="s">
        <v>91</v>
      </c>
      <c r="AY525" s="22" t="s">
        <v>176</v>
      </c>
      <c r="BE525" s="204">
        <f t="shared" ref="BE525:BE549" si="24">IF(N525="základní",J525,0)</f>
        <v>0</v>
      </c>
      <c r="BF525" s="204">
        <f t="shared" ref="BF525:BF549" si="25">IF(N525="snížená",J525,0)</f>
        <v>0</v>
      </c>
      <c r="BG525" s="204">
        <f t="shared" ref="BG525:BG549" si="26">IF(N525="zákl. přenesená",J525,0)</f>
        <v>0</v>
      </c>
      <c r="BH525" s="204">
        <f t="shared" ref="BH525:BH549" si="27">IF(N525="sníž. přenesená",J525,0)</f>
        <v>0</v>
      </c>
      <c r="BI525" s="204">
        <f t="shared" ref="BI525:BI549" si="28">IF(N525="nulová",J525,0)</f>
        <v>0</v>
      </c>
      <c r="BJ525" s="22" t="s">
        <v>89</v>
      </c>
      <c r="BK525" s="204">
        <f t="shared" ref="BK525:BK549" si="29">ROUND(I525*H525,2)</f>
        <v>0</v>
      </c>
      <c r="BL525" s="22" t="s">
        <v>183</v>
      </c>
      <c r="BM525" s="22" t="s">
        <v>1406</v>
      </c>
    </row>
    <row r="526" spans="2:65" s="1" customFormat="1" ht="22.5" customHeight="1">
      <c r="B526" s="40"/>
      <c r="C526" s="193" t="s">
        <v>1407</v>
      </c>
      <c r="D526" s="193" t="s">
        <v>178</v>
      </c>
      <c r="E526" s="194" t="s">
        <v>1408</v>
      </c>
      <c r="F526" s="195" t="s">
        <v>1409</v>
      </c>
      <c r="G526" s="196" t="s">
        <v>376</v>
      </c>
      <c r="H526" s="197">
        <v>6</v>
      </c>
      <c r="I526" s="198"/>
      <c r="J526" s="199">
        <f t="shared" si="20"/>
        <v>0</v>
      </c>
      <c r="K526" s="195" t="s">
        <v>37</v>
      </c>
      <c r="L526" s="60"/>
      <c r="M526" s="200" t="s">
        <v>37</v>
      </c>
      <c r="N526" s="201" t="s">
        <v>52</v>
      </c>
      <c r="O526" s="41"/>
      <c r="P526" s="202">
        <f t="shared" si="21"/>
        <v>0</v>
      </c>
      <c r="Q526" s="202">
        <v>0</v>
      </c>
      <c r="R526" s="202">
        <f t="shared" si="22"/>
        <v>0</v>
      </c>
      <c r="S526" s="202">
        <v>0</v>
      </c>
      <c r="T526" s="203">
        <f t="shared" si="23"/>
        <v>0</v>
      </c>
      <c r="AR526" s="22" t="s">
        <v>183</v>
      </c>
      <c r="AT526" s="22" t="s">
        <v>178</v>
      </c>
      <c r="AU526" s="22" t="s">
        <v>91</v>
      </c>
      <c r="AY526" s="22" t="s">
        <v>176</v>
      </c>
      <c r="BE526" s="204">
        <f t="shared" si="24"/>
        <v>0</v>
      </c>
      <c r="BF526" s="204">
        <f t="shared" si="25"/>
        <v>0</v>
      </c>
      <c r="BG526" s="204">
        <f t="shared" si="26"/>
        <v>0</v>
      </c>
      <c r="BH526" s="204">
        <f t="shared" si="27"/>
        <v>0</v>
      </c>
      <c r="BI526" s="204">
        <f t="shared" si="28"/>
        <v>0</v>
      </c>
      <c r="BJ526" s="22" t="s">
        <v>89</v>
      </c>
      <c r="BK526" s="204">
        <f t="shared" si="29"/>
        <v>0</v>
      </c>
      <c r="BL526" s="22" t="s">
        <v>183</v>
      </c>
      <c r="BM526" s="22" t="s">
        <v>1410</v>
      </c>
    </row>
    <row r="527" spans="2:65" s="1" customFormat="1" ht="31.5" customHeight="1">
      <c r="B527" s="40"/>
      <c r="C527" s="193" t="s">
        <v>1411</v>
      </c>
      <c r="D527" s="193" t="s">
        <v>178</v>
      </c>
      <c r="E527" s="194" t="s">
        <v>1412</v>
      </c>
      <c r="F527" s="195" t="s">
        <v>1413</v>
      </c>
      <c r="G527" s="196" t="s">
        <v>376</v>
      </c>
      <c r="H527" s="197">
        <v>1</v>
      </c>
      <c r="I527" s="198"/>
      <c r="J527" s="199">
        <f t="shared" si="20"/>
        <v>0</v>
      </c>
      <c r="K527" s="195" t="s">
        <v>37</v>
      </c>
      <c r="L527" s="60"/>
      <c r="M527" s="200" t="s">
        <v>37</v>
      </c>
      <c r="N527" s="201" t="s">
        <v>52</v>
      </c>
      <c r="O527" s="41"/>
      <c r="P527" s="202">
        <f t="shared" si="21"/>
        <v>0</v>
      </c>
      <c r="Q527" s="202">
        <v>0</v>
      </c>
      <c r="R527" s="202">
        <f t="shared" si="22"/>
        <v>0</v>
      </c>
      <c r="S527" s="202">
        <v>0</v>
      </c>
      <c r="T527" s="203">
        <f t="shared" si="23"/>
        <v>0</v>
      </c>
      <c r="AR527" s="22" t="s">
        <v>183</v>
      </c>
      <c r="AT527" s="22" t="s">
        <v>178</v>
      </c>
      <c r="AU527" s="22" t="s">
        <v>91</v>
      </c>
      <c r="AY527" s="22" t="s">
        <v>176</v>
      </c>
      <c r="BE527" s="204">
        <f t="shared" si="24"/>
        <v>0</v>
      </c>
      <c r="BF527" s="204">
        <f t="shared" si="25"/>
        <v>0</v>
      </c>
      <c r="BG527" s="204">
        <f t="shared" si="26"/>
        <v>0</v>
      </c>
      <c r="BH527" s="204">
        <f t="shared" si="27"/>
        <v>0</v>
      </c>
      <c r="BI527" s="204">
        <f t="shared" si="28"/>
        <v>0</v>
      </c>
      <c r="BJ527" s="22" t="s">
        <v>89</v>
      </c>
      <c r="BK527" s="204">
        <f t="shared" si="29"/>
        <v>0</v>
      </c>
      <c r="BL527" s="22" t="s">
        <v>183</v>
      </c>
      <c r="BM527" s="22" t="s">
        <v>1414</v>
      </c>
    </row>
    <row r="528" spans="2:65" s="1" customFormat="1" ht="22.5" customHeight="1">
      <c r="B528" s="40"/>
      <c r="C528" s="193" t="s">
        <v>1415</v>
      </c>
      <c r="D528" s="193" t="s">
        <v>178</v>
      </c>
      <c r="E528" s="194" t="s">
        <v>1416</v>
      </c>
      <c r="F528" s="195" t="s">
        <v>1417</v>
      </c>
      <c r="G528" s="196" t="s">
        <v>376</v>
      </c>
      <c r="H528" s="197">
        <v>3</v>
      </c>
      <c r="I528" s="198"/>
      <c r="J528" s="199">
        <f t="shared" si="20"/>
        <v>0</v>
      </c>
      <c r="K528" s="195" t="s">
        <v>37</v>
      </c>
      <c r="L528" s="60"/>
      <c r="M528" s="200" t="s">
        <v>37</v>
      </c>
      <c r="N528" s="201" t="s">
        <v>52</v>
      </c>
      <c r="O528" s="41"/>
      <c r="P528" s="202">
        <f t="shared" si="21"/>
        <v>0</v>
      </c>
      <c r="Q528" s="202">
        <v>0</v>
      </c>
      <c r="R528" s="202">
        <f t="shared" si="22"/>
        <v>0</v>
      </c>
      <c r="S528" s="202">
        <v>0</v>
      </c>
      <c r="T528" s="203">
        <f t="shared" si="23"/>
        <v>0</v>
      </c>
      <c r="AR528" s="22" t="s">
        <v>183</v>
      </c>
      <c r="AT528" s="22" t="s">
        <v>178</v>
      </c>
      <c r="AU528" s="22" t="s">
        <v>91</v>
      </c>
      <c r="AY528" s="22" t="s">
        <v>176</v>
      </c>
      <c r="BE528" s="204">
        <f t="shared" si="24"/>
        <v>0</v>
      </c>
      <c r="BF528" s="204">
        <f t="shared" si="25"/>
        <v>0</v>
      </c>
      <c r="BG528" s="204">
        <f t="shared" si="26"/>
        <v>0</v>
      </c>
      <c r="BH528" s="204">
        <f t="shared" si="27"/>
        <v>0</v>
      </c>
      <c r="BI528" s="204">
        <f t="shared" si="28"/>
        <v>0</v>
      </c>
      <c r="BJ528" s="22" t="s">
        <v>89</v>
      </c>
      <c r="BK528" s="204">
        <f t="shared" si="29"/>
        <v>0</v>
      </c>
      <c r="BL528" s="22" t="s">
        <v>183</v>
      </c>
      <c r="BM528" s="22" t="s">
        <v>1418</v>
      </c>
    </row>
    <row r="529" spans="2:65" s="1" customFormat="1" ht="22.5" customHeight="1">
      <c r="B529" s="40"/>
      <c r="C529" s="193" t="s">
        <v>1419</v>
      </c>
      <c r="D529" s="193" t="s">
        <v>178</v>
      </c>
      <c r="E529" s="194" t="s">
        <v>1420</v>
      </c>
      <c r="F529" s="195" t="s">
        <v>1421</v>
      </c>
      <c r="G529" s="196" t="s">
        <v>376</v>
      </c>
      <c r="H529" s="197">
        <v>4</v>
      </c>
      <c r="I529" s="198"/>
      <c r="J529" s="199">
        <f t="shared" si="20"/>
        <v>0</v>
      </c>
      <c r="K529" s="195" t="s">
        <v>37</v>
      </c>
      <c r="L529" s="60"/>
      <c r="M529" s="200" t="s">
        <v>37</v>
      </c>
      <c r="N529" s="201" t="s">
        <v>52</v>
      </c>
      <c r="O529" s="41"/>
      <c r="P529" s="202">
        <f t="shared" si="21"/>
        <v>0</v>
      </c>
      <c r="Q529" s="202">
        <v>0</v>
      </c>
      <c r="R529" s="202">
        <f t="shared" si="22"/>
        <v>0</v>
      </c>
      <c r="S529" s="202">
        <v>0</v>
      </c>
      <c r="T529" s="203">
        <f t="shared" si="23"/>
        <v>0</v>
      </c>
      <c r="AR529" s="22" t="s">
        <v>183</v>
      </c>
      <c r="AT529" s="22" t="s">
        <v>178</v>
      </c>
      <c r="AU529" s="22" t="s">
        <v>91</v>
      </c>
      <c r="AY529" s="22" t="s">
        <v>176</v>
      </c>
      <c r="BE529" s="204">
        <f t="shared" si="24"/>
        <v>0</v>
      </c>
      <c r="BF529" s="204">
        <f t="shared" si="25"/>
        <v>0</v>
      </c>
      <c r="BG529" s="204">
        <f t="shared" si="26"/>
        <v>0</v>
      </c>
      <c r="BH529" s="204">
        <f t="shared" si="27"/>
        <v>0</v>
      </c>
      <c r="BI529" s="204">
        <f t="shared" si="28"/>
        <v>0</v>
      </c>
      <c r="BJ529" s="22" t="s">
        <v>89</v>
      </c>
      <c r="BK529" s="204">
        <f t="shared" si="29"/>
        <v>0</v>
      </c>
      <c r="BL529" s="22" t="s">
        <v>183</v>
      </c>
      <c r="BM529" s="22" t="s">
        <v>1422</v>
      </c>
    </row>
    <row r="530" spans="2:65" s="1" customFormat="1" ht="31.5" customHeight="1">
      <c r="B530" s="40"/>
      <c r="C530" s="193" t="s">
        <v>1423</v>
      </c>
      <c r="D530" s="193" t="s">
        <v>178</v>
      </c>
      <c r="E530" s="194" t="s">
        <v>1424</v>
      </c>
      <c r="F530" s="195" t="s">
        <v>1425</v>
      </c>
      <c r="G530" s="196" t="s">
        <v>376</v>
      </c>
      <c r="H530" s="197">
        <v>2</v>
      </c>
      <c r="I530" s="198"/>
      <c r="J530" s="199">
        <f t="shared" si="20"/>
        <v>0</v>
      </c>
      <c r="K530" s="195" t="s">
        <v>37</v>
      </c>
      <c r="L530" s="60"/>
      <c r="M530" s="200" t="s">
        <v>37</v>
      </c>
      <c r="N530" s="201" t="s">
        <v>52</v>
      </c>
      <c r="O530" s="41"/>
      <c r="P530" s="202">
        <f t="shared" si="21"/>
        <v>0</v>
      </c>
      <c r="Q530" s="202">
        <v>0</v>
      </c>
      <c r="R530" s="202">
        <f t="shared" si="22"/>
        <v>0</v>
      </c>
      <c r="S530" s="202">
        <v>0</v>
      </c>
      <c r="T530" s="203">
        <f t="shared" si="23"/>
        <v>0</v>
      </c>
      <c r="AR530" s="22" t="s">
        <v>183</v>
      </c>
      <c r="AT530" s="22" t="s">
        <v>178</v>
      </c>
      <c r="AU530" s="22" t="s">
        <v>91</v>
      </c>
      <c r="AY530" s="22" t="s">
        <v>176</v>
      </c>
      <c r="BE530" s="204">
        <f t="shared" si="24"/>
        <v>0</v>
      </c>
      <c r="BF530" s="204">
        <f t="shared" si="25"/>
        <v>0</v>
      </c>
      <c r="BG530" s="204">
        <f t="shared" si="26"/>
        <v>0</v>
      </c>
      <c r="BH530" s="204">
        <f t="shared" si="27"/>
        <v>0</v>
      </c>
      <c r="BI530" s="204">
        <f t="shared" si="28"/>
        <v>0</v>
      </c>
      <c r="BJ530" s="22" t="s">
        <v>89</v>
      </c>
      <c r="BK530" s="204">
        <f t="shared" si="29"/>
        <v>0</v>
      </c>
      <c r="BL530" s="22" t="s">
        <v>183</v>
      </c>
      <c r="BM530" s="22" t="s">
        <v>1426</v>
      </c>
    </row>
    <row r="531" spans="2:65" s="1" customFormat="1" ht="31.5" customHeight="1">
      <c r="B531" s="40"/>
      <c r="C531" s="193" t="s">
        <v>1427</v>
      </c>
      <c r="D531" s="193" t="s">
        <v>178</v>
      </c>
      <c r="E531" s="194" t="s">
        <v>1428</v>
      </c>
      <c r="F531" s="195" t="s">
        <v>1429</v>
      </c>
      <c r="G531" s="196" t="s">
        <v>376</v>
      </c>
      <c r="H531" s="197">
        <v>1</v>
      </c>
      <c r="I531" s="198"/>
      <c r="J531" s="199">
        <f t="shared" si="20"/>
        <v>0</v>
      </c>
      <c r="K531" s="195" t="s">
        <v>37</v>
      </c>
      <c r="L531" s="60"/>
      <c r="M531" s="200" t="s">
        <v>37</v>
      </c>
      <c r="N531" s="201" t="s">
        <v>52</v>
      </c>
      <c r="O531" s="41"/>
      <c r="P531" s="202">
        <f t="shared" si="21"/>
        <v>0</v>
      </c>
      <c r="Q531" s="202">
        <v>0</v>
      </c>
      <c r="R531" s="202">
        <f t="shared" si="22"/>
        <v>0</v>
      </c>
      <c r="S531" s="202">
        <v>0</v>
      </c>
      <c r="T531" s="203">
        <f t="shared" si="23"/>
        <v>0</v>
      </c>
      <c r="AR531" s="22" t="s">
        <v>183</v>
      </c>
      <c r="AT531" s="22" t="s">
        <v>178</v>
      </c>
      <c r="AU531" s="22" t="s">
        <v>91</v>
      </c>
      <c r="AY531" s="22" t="s">
        <v>176</v>
      </c>
      <c r="BE531" s="204">
        <f t="shared" si="24"/>
        <v>0</v>
      </c>
      <c r="BF531" s="204">
        <f t="shared" si="25"/>
        <v>0</v>
      </c>
      <c r="BG531" s="204">
        <f t="shared" si="26"/>
        <v>0</v>
      </c>
      <c r="BH531" s="204">
        <f t="shared" si="27"/>
        <v>0</v>
      </c>
      <c r="BI531" s="204">
        <f t="shared" si="28"/>
        <v>0</v>
      </c>
      <c r="BJ531" s="22" t="s">
        <v>89</v>
      </c>
      <c r="BK531" s="204">
        <f t="shared" si="29"/>
        <v>0</v>
      </c>
      <c r="BL531" s="22" t="s">
        <v>183</v>
      </c>
      <c r="BM531" s="22" t="s">
        <v>1430</v>
      </c>
    </row>
    <row r="532" spans="2:65" s="1" customFormat="1" ht="31.5" customHeight="1">
      <c r="B532" s="40"/>
      <c r="C532" s="193" t="s">
        <v>1431</v>
      </c>
      <c r="D532" s="193" t="s">
        <v>178</v>
      </c>
      <c r="E532" s="194" t="s">
        <v>1432</v>
      </c>
      <c r="F532" s="195" t="s">
        <v>1433</v>
      </c>
      <c r="G532" s="196" t="s">
        <v>376</v>
      </c>
      <c r="H532" s="197">
        <v>3</v>
      </c>
      <c r="I532" s="198"/>
      <c r="J532" s="199">
        <f t="shared" si="20"/>
        <v>0</v>
      </c>
      <c r="K532" s="195" t="s">
        <v>37</v>
      </c>
      <c r="L532" s="60"/>
      <c r="M532" s="200" t="s">
        <v>37</v>
      </c>
      <c r="N532" s="201" t="s">
        <v>52</v>
      </c>
      <c r="O532" s="41"/>
      <c r="P532" s="202">
        <f t="shared" si="21"/>
        <v>0</v>
      </c>
      <c r="Q532" s="202">
        <v>0</v>
      </c>
      <c r="R532" s="202">
        <f t="shared" si="22"/>
        <v>0</v>
      </c>
      <c r="S532" s="202">
        <v>0</v>
      </c>
      <c r="T532" s="203">
        <f t="shared" si="23"/>
        <v>0</v>
      </c>
      <c r="AR532" s="22" t="s">
        <v>183</v>
      </c>
      <c r="AT532" s="22" t="s">
        <v>178</v>
      </c>
      <c r="AU532" s="22" t="s">
        <v>91</v>
      </c>
      <c r="AY532" s="22" t="s">
        <v>176</v>
      </c>
      <c r="BE532" s="204">
        <f t="shared" si="24"/>
        <v>0</v>
      </c>
      <c r="BF532" s="204">
        <f t="shared" si="25"/>
        <v>0</v>
      </c>
      <c r="BG532" s="204">
        <f t="shared" si="26"/>
        <v>0</v>
      </c>
      <c r="BH532" s="204">
        <f t="shared" si="27"/>
        <v>0</v>
      </c>
      <c r="BI532" s="204">
        <f t="shared" si="28"/>
        <v>0</v>
      </c>
      <c r="BJ532" s="22" t="s">
        <v>89</v>
      </c>
      <c r="BK532" s="204">
        <f t="shared" si="29"/>
        <v>0</v>
      </c>
      <c r="BL532" s="22" t="s">
        <v>183</v>
      </c>
      <c r="BM532" s="22" t="s">
        <v>1434</v>
      </c>
    </row>
    <row r="533" spans="2:65" s="1" customFormat="1" ht="31.5" customHeight="1">
      <c r="B533" s="40"/>
      <c r="C533" s="193" t="s">
        <v>1435</v>
      </c>
      <c r="D533" s="193" t="s">
        <v>178</v>
      </c>
      <c r="E533" s="194" t="s">
        <v>1436</v>
      </c>
      <c r="F533" s="195" t="s">
        <v>1437</v>
      </c>
      <c r="G533" s="196" t="s">
        <v>376</v>
      </c>
      <c r="H533" s="197">
        <v>1</v>
      </c>
      <c r="I533" s="198"/>
      <c r="J533" s="199">
        <f t="shared" si="20"/>
        <v>0</v>
      </c>
      <c r="K533" s="195" t="s">
        <v>37</v>
      </c>
      <c r="L533" s="60"/>
      <c r="M533" s="200" t="s">
        <v>37</v>
      </c>
      <c r="N533" s="201" t="s">
        <v>52</v>
      </c>
      <c r="O533" s="41"/>
      <c r="P533" s="202">
        <f t="shared" si="21"/>
        <v>0</v>
      </c>
      <c r="Q533" s="202">
        <v>0</v>
      </c>
      <c r="R533" s="202">
        <f t="shared" si="22"/>
        <v>0</v>
      </c>
      <c r="S533" s="202">
        <v>0</v>
      </c>
      <c r="T533" s="203">
        <f t="shared" si="23"/>
        <v>0</v>
      </c>
      <c r="AR533" s="22" t="s">
        <v>183</v>
      </c>
      <c r="AT533" s="22" t="s">
        <v>178</v>
      </c>
      <c r="AU533" s="22" t="s">
        <v>91</v>
      </c>
      <c r="AY533" s="22" t="s">
        <v>176</v>
      </c>
      <c r="BE533" s="204">
        <f t="shared" si="24"/>
        <v>0</v>
      </c>
      <c r="BF533" s="204">
        <f t="shared" si="25"/>
        <v>0</v>
      </c>
      <c r="BG533" s="204">
        <f t="shared" si="26"/>
        <v>0</v>
      </c>
      <c r="BH533" s="204">
        <f t="shared" si="27"/>
        <v>0</v>
      </c>
      <c r="BI533" s="204">
        <f t="shared" si="28"/>
        <v>0</v>
      </c>
      <c r="BJ533" s="22" t="s">
        <v>89</v>
      </c>
      <c r="BK533" s="204">
        <f t="shared" si="29"/>
        <v>0</v>
      </c>
      <c r="BL533" s="22" t="s">
        <v>183</v>
      </c>
      <c r="BM533" s="22" t="s">
        <v>1438</v>
      </c>
    </row>
    <row r="534" spans="2:65" s="1" customFormat="1" ht="31.5" customHeight="1">
      <c r="B534" s="40"/>
      <c r="C534" s="193" t="s">
        <v>1439</v>
      </c>
      <c r="D534" s="193" t="s">
        <v>178</v>
      </c>
      <c r="E534" s="194" t="s">
        <v>1440</v>
      </c>
      <c r="F534" s="195" t="s">
        <v>1441</v>
      </c>
      <c r="G534" s="196" t="s">
        <v>376</v>
      </c>
      <c r="H534" s="197">
        <v>1</v>
      </c>
      <c r="I534" s="198"/>
      <c r="J534" s="199">
        <f t="shared" si="20"/>
        <v>0</v>
      </c>
      <c r="K534" s="195" t="s">
        <v>37</v>
      </c>
      <c r="L534" s="60"/>
      <c r="M534" s="200" t="s">
        <v>37</v>
      </c>
      <c r="N534" s="201" t="s">
        <v>52</v>
      </c>
      <c r="O534" s="41"/>
      <c r="P534" s="202">
        <f t="shared" si="21"/>
        <v>0</v>
      </c>
      <c r="Q534" s="202">
        <v>0</v>
      </c>
      <c r="R534" s="202">
        <f t="shared" si="22"/>
        <v>0</v>
      </c>
      <c r="S534" s="202">
        <v>0</v>
      </c>
      <c r="T534" s="203">
        <f t="shared" si="23"/>
        <v>0</v>
      </c>
      <c r="AR534" s="22" t="s">
        <v>183</v>
      </c>
      <c r="AT534" s="22" t="s">
        <v>178</v>
      </c>
      <c r="AU534" s="22" t="s">
        <v>91</v>
      </c>
      <c r="AY534" s="22" t="s">
        <v>176</v>
      </c>
      <c r="BE534" s="204">
        <f t="shared" si="24"/>
        <v>0</v>
      </c>
      <c r="BF534" s="204">
        <f t="shared" si="25"/>
        <v>0</v>
      </c>
      <c r="BG534" s="204">
        <f t="shared" si="26"/>
        <v>0</v>
      </c>
      <c r="BH534" s="204">
        <f t="shared" si="27"/>
        <v>0</v>
      </c>
      <c r="BI534" s="204">
        <f t="shared" si="28"/>
        <v>0</v>
      </c>
      <c r="BJ534" s="22" t="s">
        <v>89</v>
      </c>
      <c r="BK534" s="204">
        <f t="shared" si="29"/>
        <v>0</v>
      </c>
      <c r="BL534" s="22" t="s">
        <v>183</v>
      </c>
      <c r="BM534" s="22" t="s">
        <v>1442</v>
      </c>
    </row>
    <row r="535" spans="2:65" s="1" customFormat="1" ht="22.5" customHeight="1">
      <c r="B535" s="40"/>
      <c r="C535" s="193" t="s">
        <v>1443</v>
      </c>
      <c r="D535" s="193" t="s">
        <v>178</v>
      </c>
      <c r="E535" s="194" t="s">
        <v>1444</v>
      </c>
      <c r="F535" s="195" t="s">
        <v>1445</v>
      </c>
      <c r="G535" s="196" t="s">
        <v>376</v>
      </c>
      <c r="H535" s="197">
        <v>3</v>
      </c>
      <c r="I535" s="198"/>
      <c r="J535" s="199">
        <f t="shared" si="20"/>
        <v>0</v>
      </c>
      <c r="K535" s="195" t="s">
        <v>37</v>
      </c>
      <c r="L535" s="60"/>
      <c r="M535" s="200" t="s">
        <v>37</v>
      </c>
      <c r="N535" s="201" t="s">
        <v>52</v>
      </c>
      <c r="O535" s="41"/>
      <c r="P535" s="202">
        <f t="shared" si="21"/>
        <v>0</v>
      </c>
      <c r="Q535" s="202">
        <v>0</v>
      </c>
      <c r="R535" s="202">
        <f t="shared" si="22"/>
        <v>0</v>
      </c>
      <c r="S535" s="202">
        <v>0</v>
      </c>
      <c r="T535" s="203">
        <f t="shared" si="23"/>
        <v>0</v>
      </c>
      <c r="AR535" s="22" t="s">
        <v>183</v>
      </c>
      <c r="AT535" s="22" t="s">
        <v>178</v>
      </c>
      <c r="AU535" s="22" t="s">
        <v>91</v>
      </c>
      <c r="AY535" s="22" t="s">
        <v>176</v>
      </c>
      <c r="BE535" s="204">
        <f t="shared" si="24"/>
        <v>0</v>
      </c>
      <c r="BF535" s="204">
        <f t="shared" si="25"/>
        <v>0</v>
      </c>
      <c r="BG535" s="204">
        <f t="shared" si="26"/>
        <v>0</v>
      </c>
      <c r="BH535" s="204">
        <f t="shared" si="27"/>
        <v>0</v>
      </c>
      <c r="BI535" s="204">
        <f t="shared" si="28"/>
        <v>0</v>
      </c>
      <c r="BJ535" s="22" t="s">
        <v>89</v>
      </c>
      <c r="BK535" s="204">
        <f t="shared" si="29"/>
        <v>0</v>
      </c>
      <c r="BL535" s="22" t="s">
        <v>183</v>
      </c>
      <c r="BM535" s="22" t="s">
        <v>1446</v>
      </c>
    </row>
    <row r="536" spans="2:65" s="1" customFormat="1" ht="22.5" customHeight="1">
      <c r="B536" s="40"/>
      <c r="C536" s="193" t="s">
        <v>1447</v>
      </c>
      <c r="D536" s="193" t="s">
        <v>178</v>
      </c>
      <c r="E536" s="194" t="s">
        <v>1448</v>
      </c>
      <c r="F536" s="195" t="s">
        <v>1449</v>
      </c>
      <c r="G536" s="196" t="s">
        <v>376</v>
      </c>
      <c r="H536" s="197">
        <v>3</v>
      </c>
      <c r="I536" s="198"/>
      <c r="J536" s="199">
        <f t="shared" si="20"/>
        <v>0</v>
      </c>
      <c r="K536" s="195" t="s">
        <v>37</v>
      </c>
      <c r="L536" s="60"/>
      <c r="M536" s="200" t="s">
        <v>37</v>
      </c>
      <c r="N536" s="201" t="s">
        <v>52</v>
      </c>
      <c r="O536" s="41"/>
      <c r="P536" s="202">
        <f t="shared" si="21"/>
        <v>0</v>
      </c>
      <c r="Q536" s="202">
        <v>0</v>
      </c>
      <c r="R536" s="202">
        <f t="shared" si="22"/>
        <v>0</v>
      </c>
      <c r="S536" s="202">
        <v>0</v>
      </c>
      <c r="T536" s="203">
        <f t="shared" si="23"/>
        <v>0</v>
      </c>
      <c r="AR536" s="22" t="s">
        <v>183</v>
      </c>
      <c r="AT536" s="22" t="s">
        <v>178</v>
      </c>
      <c r="AU536" s="22" t="s">
        <v>91</v>
      </c>
      <c r="AY536" s="22" t="s">
        <v>176</v>
      </c>
      <c r="BE536" s="204">
        <f t="shared" si="24"/>
        <v>0</v>
      </c>
      <c r="BF536" s="204">
        <f t="shared" si="25"/>
        <v>0</v>
      </c>
      <c r="BG536" s="204">
        <f t="shared" si="26"/>
        <v>0</v>
      </c>
      <c r="BH536" s="204">
        <f t="shared" si="27"/>
        <v>0</v>
      </c>
      <c r="BI536" s="204">
        <f t="shared" si="28"/>
        <v>0</v>
      </c>
      <c r="BJ536" s="22" t="s">
        <v>89</v>
      </c>
      <c r="BK536" s="204">
        <f t="shared" si="29"/>
        <v>0</v>
      </c>
      <c r="BL536" s="22" t="s">
        <v>183</v>
      </c>
      <c r="BM536" s="22" t="s">
        <v>1450</v>
      </c>
    </row>
    <row r="537" spans="2:65" s="1" customFormat="1" ht="22.5" customHeight="1">
      <c r="B537" s="40"/>
      <c r="C537" s="193" t="s">
        <v>1451</v>
      </c>
      <c r="D537" s="193" t="s">
        <v>178</v>
      </c>
      <c r="E537" s="194" t="s">
        <v>1452</v>
      </c>
      <c r="F537" s="195" t="s">
        <v>1453</v>
      </c>
      <c r="G537" s="196" t="s">
        <v>376</v>
      </c>
      <c r="H537" s="197">
        <v>1</v>
      </c>
      <c r="I537" s="198"/>
      <c r="J537" s="199">
        <f t="shared" si="20"/>
        <v>0</v>
      </c>
      <c r="K537" s="195" t="s">
        <v>37</v>
      </c>
      <c r="L537" s="60"/>
      <c r="M537" s="200" t="s">
        <v>37</v>
      </c>
      <c r="N537" s="201" t="s">
        <v>52</v>
      </c>
      <c r="O537" s="41"/>
      <c r="P537" s="202">
        <f t="shared" si="21"/>
        <v>0</v>
      </c>
      <c r="Q537" s="202">
        <v>0</v>
      </c>
      <c r="R537" s="202">
        <f t="shared" si="22"/>
        <v>0</v>
      </c>
      <c r="S537" s="202">
        <v>0</v>
      </c>
      <c r="T537" s="203">
        <f t="shared" si="23"/>
        <v>0</v>
      </c>
      <c r="AR537" s="22" t="s">
        <v>183</v>
      </c>
      <c r="AT537" s="22" t="s">
        <v>178</v>
      </c>
      <c r="AU537" s="22" t="s">
        <v>91</v>
      </c>
      <c r="AY537" s="22" t="s">
        <v>176</v>
      </c>
      <c r="BE537" s="204">
        <f t="shared" si="24"/>
        <v>0</v>
      </c>
      <c r="BF537" s="204">
        <f t="shared" si="25"/>
        <v>0</v>
      </c>
      <c r="BG537" s="204">
        <f t="shared" si="26"/>
        <v>0</v>
      </c>
      <c r="BH537" s="204">
        <f t="shared" si="27"/>
        <v>0</v>
      </c>
      <c r="BI537" s="204">
        <f t="shared" si="28"/>
        <v>0</v>
      </c>
      <c r="BJ537" s="22" t="s">
        <v>89</v>
      </c>
      <c r="BK537" s="204">
        <f t="shared" si="29"/>
        <v>0</v>
      </c>
      <c r="BL537" s="22" t="s">
        <v>183</v>
      </c>
      <c r="BM537" s="22" t="s">
        <v>1454</v>
      </c>
    </row>
    <row r="538" spans="2:65" s="1" customFormat="1" ht="22.5" customHeight="1">
      <c r="B538" s="40"/>
      <c r="C538" s="193" t="s">
        <v>1455</v>
      </c>
      <c r="D538" s="193" t="s">
        <v>178</v>
      </c>
      <c r="E538" s="194" t="s">
        <v>1456</v>
      </c>
      <c r="F538" s="195" t="s">
        <v>1457</v>
      </c>
      <c r="G538" s="196" t="s">
        <v>376</v>
      </c>
      <c r="H538" s="197">
        <v>4</v>
      </c>
      <c r="I538" s="198"/>
      <c r="J538" s="199">
        <f t="shared" si="20"/>
        <v>0</v>
      </c>
      <c r="K538" s="195" t="s">
        <v>37</v>
      </c>
      <c r="L538" s="60"/>
      <c r="M538" s="200" t="s">
        <v>37</v>
      </c>
      <c r="N538" s="201" t="s">
        <v>52</v>
      </c>
      <c r="O538" s="41"/>
      <c r="P538" s="202">
        <f t="shared" si="21"/>
        <v>0</v>
      </c>
      <c r="Q538" s="202">
        <v>0</v>
      </c>
      <c r="R538" s="202">
        <f t="shared" si="22"/>
        <v>0</v>
      </c>
      <c r="S538" s="202">
        <v>0</v>
      </c>
      <c r="T538" s="203">
        <f t="shared" si="23"/>
        <v>0</v>
      </c>
      <c r="AR538" s="22" t="s">
        <v>183</v>
      </c>
      <c r="AT538" s="22" t="s">
        <v>178</v>
      </c>
      <c r="AU538" s="22" t="s">
        <v>91</v>
      </c>
      <c r="AY538" s="22" t="s">
        <v>176</v>
      </c>
      <c r="BE538" s="204">
        <f t="shared" si="24"/>
        <v>0</v>
      </c>
      <c r="BF538" s="204">
        <f t="shared" si="25"/>
        <v>0</v>
      </c>
      <c r="BG538" s="204">
        <f t="shared" si="26"/>
        <v>0</v>
      </c>
      <c r="BH538" s="204">
        <f t="shared" si="27"/>
        <v>0</v>
      </c>
      <c r="BI538" s="204">
        <f t="shared" si="28"/>
        <v>0</v>
      </c>
      <c r="BJ538" s="22" t="s">
        <v>89</v>
      </c>
      <c r="BK538" s="204">
        <f t="shared" si="29"/>
        <v>0</v>
      </c>
      <c r="BL538" s="22" t="s">
        <v>183</v>
      </c>
      <c r="BM538" s="22" t="s">
        <v>1458</v>
      </c>
    </row>
    <row r="539" spans="2:65" s="1" customFormat="1" ht="22.5" customHeight="1">
      <c r="B539" s="40"/>
      <c r="C539" s="193" t="s">
        <v>1459</v>
      </c>
      <c r="D539" s="193" t="s">
        <v>178</v>
      </c>
      <c r="E539" s="194" t="s">
        <v>1460</v>
      </c>
      <c r="F539" s="195" t="s">
        <v>1461</v>
      </c>
      <c r="G539" s="196" t="s">
        <v>376</v>
      </c>
      <c r="H539" s="197">
        <v>1</v>
      </c>
      <c r="I539" s="198"/>
      <c r="J539" s="199">
        <f t="shared" si="20"/>
        <v>0</v>
      </c>
      <c r="K539" s="195" t="s">
        <v>37</v>
      </c>
      <c r="L539" s="60"/>
      <c r="M539" s="200" t="s">
        <v>37</v>
      </c>
      <c r="N539" s="201" t="s">
        <v>52</v>
      </c>
      <c r="O539" s="41"/>
      <c r="P539" s="202">
        <f t="shared" si="21"/>
        <v>0</v>
      </c>
      <c r="Q539" s="202">
        <v>0</v>
      </c>
      <c r="R539" s="202">
        <f t="shared" si="22"/>
        <v>0</v>
      </c>
      <c r="S539" s="202">
        <v>0</v>
      </c>
      <c r="T539" s="203">
        <f t="shared" si="23"/>
        <v>0</v>
      </c>
      <c r="AR539" s="22" t="s">
        <v>183</v>
      </c>
      <c r="AT539" s="22" t="s">
        <v>178</v>
      </c>
      <c r="AU539" s="22" t="s">
        <v>91</v>
      </c>
      <c r="AY539" s="22" t="s">
        <v>176</v>
      </c>
      <c r="BE539" s="204">
        <f t="shared" si="24"/>
        <v>0</v>
      </c>
      <c r="BF539" s="204">
        <f t="shared" si="25"/>
        <v>0</v>
      </c>
      <c r="BG539" s="204">
        <f t="shared" si="26"/>
        <v>0</v>
      </c>
      <c r="BH539" s="204">
        <f t="shared" si="27"/>
        <v>0</v>
      </c>
      <c r="BI539" s="204">
        <f t="shared" si="28"/>
        <v>0</v>
      </c>
      <c r="BJ539" s="22" t="s">
        <v>89</v>
      </c>
      <c r="BK539" s="204">
        <f t="shared" si="29"/>
        <v>0</v>
      </c>
      <c r="BL539" s="22" t="s">
        <v>183</v>
      </c>
      <c r="BM539" s="22" t="s">
        <v>1462</v>
      </c>
    </row>
    <row r="540" spans="2:65" s="1" customFormat="1" ht="22.5" customHeight="1">
      <c r="B540" s="40"/>
      <c r="C540" s="193" t="s">
        <v>1463</v>
      </c>
      <c r="D540" s="193" t="s">
        <v>178</v>
      </c>
      <c r="E540" s="194" t="s">
        <v>1464</v>
      </c>
      <c r="F540" s="195" t="s">
        <v>1465</v>
      </c>
      <c r="G540" s="196" t="s">
        <v>376</v>
      </c>
      <c r="H540" s="197">
        <v>1</v>
      </c>
      <c r="I540" s="198"/>
      <c r="J540" s="199">
        <f t="shared" si="20"/>
        <v>0</v>
      </c>
      <c r="K540" s="195" t="s">
        <v>37</v>
      </c>
      <c r="L540" s="60"/>
      <c r="M540" s="200" t="s">
        <v>37</v>
      </c>
      <c r="N540" s="201" t="s">
        <v>52</v>
      </c>
      <c r="O540" s="41"/>
      <c r="P540" s="202">
        <f t="shared" si="21"/>
        <v>0</v>
      </c>
      <c r="Q540" s="202">
        <v>0</v>
      </c>
      <c r="R540" s="202">
        <f t="shared" si="22"/>
        <v>0</v>
      </c>
      <c r="S540" s="202">
        <v>0</v>
      </c>
      <c r="T540" s="203">
        <f t="shared" si="23"/>
        <v>0</v>
      </c>
      <c r="AR540" s="22" t="s">
        <v>183</v>
      </c>
      <c r="AT540" s="22" t="s">
        <v>178</v>
      </c>
      <c r="AU540" s="22" t="s">
        <v>91</v>
      </c>
      <c r="AY540" s="22" t="s">
        <v>176</v>
      </c>
      <c r="BE540" s="204">
        <f t="shared" si="24"/>
        <v>0</v>
      </c>
      <c r="BF540" s="204">
        <f t="shared" si="25"/>
        <v>0</v>
      </c>
      <c r="BG540" s="204">
        <f t="shared" si="26"/>
        <v>0</v>
      </c>
      <c r="BH540" s="204">
        <f t="shared" si="27"/>
        <v>0</v>
      </c>
      <c r="BI540" s="204">
        <f t="shared" si="28"/>
        <v>0</v>
      </c>
      <c r="BJ540" s="22" t="s">
        <v>89</v>
      </c>
      <c r="BK540" s="204">
        <f t="shared" si="29"/>
        <v>0</v>
      </c>
      <c r="BL540" s="22" t="s">
        <v>183</v>
      </c>
      <c r="BM540" s="22" t="s">
        <v>1466</v>
      </c>
    </row>
    <row r="541" spans="2:65" s="1" customFormat="1" ht="22.5" customHeight="1">
      <c r="B541" s="40"/>
      <c r="C541" s="193" t="s">
        <v>1467</v>
      </c>
      <c r="D541" s="193" t="s">
        <v>178</v>
      </c>
      <c r="E541" s="194" t="s">
        <v>1468</v>
      </c>
      <c r="F541" s="195" t="s">
        <v>1469</v>
      </c>
      <c r="G541" s="196" t="s">
        <v>376</v>
      </c>
      <c r="H541" s="197">
        <v>2</v>
      </c>
      <c r="I541" s="198"/>
      <c r="J541" s="199">
        <f t="shared" si="20"/>
        <v>0</v>
      </c>
      <c r="K541" s="195" t="s">
        <v>37</v>
      </c>
      <c r="L541" s="60"/>
      <c r="M541" s="200" t="s">
        <v>37</v>
      </c>
      <c r="N541" s="201" t="s">
        <v>52</v>
      </c>
      <c r="O541" s="41"/>
      <c r="P541" s="202">
        <f t="shared" si="21"/>
        <v>0</v>
      </c>
      <c r="Q541" s="202">
        <v>0</v>
      </c>
      <c r="R541" s="202">
        <f t="shared" si="22"/>
        <v>0</v>
      </c>
      <c r="S541" s="202">
        <v>0</v>
      </c>
      <c r="T541" s="203">
        <f t="shared" si="23"/>
        <v>0</v>
      </c>
      <c r="AR541" s="22" t="s">
        <v>183</v>
      </c>
      <c r="AT541" s="22" t="s">
        <v>178</v>
      </c>
      <c r="AU541" s="22" t="s">
        <v>91</v>
      </c>
      <c r="AY541" s="22" t="s">
        <v>176</v>
      </c>
      <c r="BE541" s="204">
        <f t="shared" si="24"/>
        <v>0</v>
      </c>
      <c r="BF541" s="204">
        <f t="shared" si="25"/>
        <v>0</v>
      </c>
      <c r="BG541" s="204">
        <f t="shared" si="26"/>
        <v>0</v>
      </c>
      <c r="BH541" s="204">
        <f t="shared" si="27"/>
        <v>0</v>
      </c>
      <c r="BI541" s="204">
        <f t="shared" si="28"/>
        <v>0</v>
      </c>
      <c r="BJ541" s="22" t="s">
        <v>89</v>
      </c>
      <c r="BK541" s="204">
        <f t="shared" si="29"/>
        <v>0</v>
      </c>
      <c r="BL541" s="22" t="s">
        <v>183</v>
      </c>
      <c r="BM541" s="22" t="s">
        <v>1470</v>
      </c>
    </row>
    <row r="542" spans="2:65" s="1" customFormat="1" ht="22.5" customHeight="1">
      <c r="B542" s="40"/>
      <c r="C542" s="193" t="s">
        <v>1471</v>
      </c>
      <c r="D542" s="193" t="s">
        <v>178</v>
      </c>
      <c r="E542" s="194" t="s">
        <v>1472</v>
      </c>
      <c r="F542" s="195" t="s">
        <v>1473</v>
      </c>
      <c r="G542" s="196" t="s">
        <v>376</v>
      </c>
      <c r="H542" s="197">
        <v>2</v>
      </c>
      <c r="I542" s="198"/>
      <c r="J542" s="199">
        <f t="shared" si="20"/>
        <v>0</v>
      </c>
      <c r="K542" s="195" t="s">
        <v>37</v>
      </c>
      <c r="L542" s="60"/>
      <c r="M542" s="200" t="s">
        <v>37</v>
      </c>
      <c r="N542" s="201" t="s">
        <v>52</v>
      </c>
      <c r="O542" s="41"/>
      <c r="P542" s="202">
        <f t="shared" si="21"/>
        <v>0</v>
      </c>
      <c r="Q542" s="202">
        <v>0</v>
      </c>
      <c r="R542" s="202">
        <f t="shared" si="22"/>
        <v>0</v>
      </c>
      <c r="S542" s="202">
        <v>0</v>
      </c>
      <c r="T542" s="203">
        <f t="shared" si="23"/>
        <v>0</v>
      </c>
      <c r="AR542" s="22" t="s">
        <v>183</v>
      </c>
      <c r="AT542" s="22" t="s">
        <v>178</v>
      </c>
      <c r="AU542" s="22" t="s">
        <v>91</v>
      </c>
      <c r="AY542" s="22" t="s">
        <v>176</v>
      </c>
      <c r="BE542" s="204">
        <f t="shared" si="24"/>
        <v>0</v>
      </c>
      <c r="BF542" s="204">
        <f t="shared" si="25"/>
        <v>0</v>
      </c>
      <c r="BG542" s="204">
        <f t="shared" si="26"/>
        <v>0</v>
      </c>
      <c r="BH542" s="204">
        <f t="shared" si="27"/>
        <v>0</v>
      </c>
      <c r="BI542" s="204">
        <f t="shared" si="28"/>
        <v>0</v>
      </c>
      <c r="BJ542" s="22" t="s">
        <v>89</v>
      </c>
      <c r="BK542" s="204">
        <f t="shared" si="29"/>
        <v>0</v>
      </c>
      <c r="BL542" s="22" t="s">
        <v>183</v>
      </c>
      <c r="BM542" s="22" t="s">
        <v>1474</v>
      </c>
    </row>
    <row r="543" spans="2:65" s="1" customFormat="1" ht="31.5" customHeight="1">
      <c r="B543" s="40"/>
      <c r="C543" s="193" t="s">
        <v>1475</v>
      </c>
      <c r="D543" s="193" t="s">
        <v>178</v>
      </c>
      <c r="E543" s="194" t="s">
        <v>1476</v>
      </c>
      <c r="F543" s="195" t="s">
        <v>1477</v>
      </c>
      <c r="G543" s="196" t="s">
        <v>376</v>
      </c>
      <c r="H543" s="197">
        <v>1</v>
      </c>
      <c r="I543" s="198"/>
      <c r="J543" s="199">
        <f t="shared" si="20"/>
        <v>0</v>
      </c>
      <c r="K543" s="195" t="s">
        <v>37</v>
      </c>
      <c r="L543" s="60"/>
      <c r="M543" s="200" t="s">
        <v>37</v>
      </c>
      <c r="N543" s="201" t="s">
        <v>52</v>
      </c>
      <c r="O543" s="41"/>
      <c r="P543" s="202">
        <f t="shared" si="21"/>
        <v>0</v>
      </c>
      <c r="Q543" s="202">
        <v>0</v>
      </c>
      <c r="R543" s="202">
        <f t="shared" si="22"/>
        <v>0</v>
      </c>
      <c r="S543" s="202">
        <v>0</v>
      </c>
      <c r="T543" s="203">
        <f t="shared" si="23"/>
        <v>0</v>
      </c>
      <c r="AR543" s="22" t="s">
        <v>183</v>
      </c>
      <c r="AT543" s="22" t="s">
        <v>178</v>
      </c>
      <c r="AU543" s="22" t="s">
        <v>91</v>
      </c>
      <c r="AY543" s="22" t="s">
        <v>176</v>
      </c>
      <c r="BE543" s="204">
        <f t="shared" si="24"/>
        <v>0</v>
      </c>
      <c r="BF543" s="204">
        <f t="shared" si="25"/>
        <v>0</v>
      </c>
      <c r="BG543" s="204">
        <f t="shared" si="26"/>
        <v>0</v>
      </c>
      <c r="BH543" s="204">
        <f t="shared" si="27"/>
        <v>0</v>
      </c>
      <c r="BI543" s="204">
        <f t="shared" si="28"/>
        <v>0</v>
      </c>
      <c r="BJ543" s="22" t="s">
        <v>89</v>
      </c>
      <c r="BK543" s="204">
        <f t="shared" si="29"/>
        <v>0</v>
      </c>
      <c r="BL543" s="22" t="s">
        <v>183</v>
      </c>
      <c r="BM543" s="22" t="s">
        <v>1478</v>
      </c>
    </row>
    <row r="544" spans="2:65" s="1" customFormat="1" ht="31.5" customHeight="1">
      <c r="B544" s="40"/>
      <c r="C544" s="193" t="s">
        <v>1479</v>
      </c>
      <c r="D544" s="193" t="s">
        <v>178</v>
      </c>
      <c r="E544" s="194" t="s">
        <v>1480</v>
      </c>
      <c r="F544" s="195" t="s">
        <v>1481</v>
      </c>
      <c r="G544" s="196" t="s">
        <v>376</v>
      </c>
      <c r="H544" s="197">
        <v>2</v>
      </c>
      <c r="I544" s="198"/>
      <c r="J544" s="199">
        <f t="shared" si="20"/>
        <v>0</v>
      </c>
      <c r="K544" s="195" t="s">
        <v>37</v>
      </c>
      <c r="L544" s="60"/>
      <c r="M544" s="200" t="s">
        <v>37</v>
      </c>
      <c r="N544" s="201" t="s">
        <v>52</v>
      </c>
      <c r="O544" s="41"/>
      <c r="P544" s="202">
        <f t="shared" si="21"/>
        <v>0</v>
      </c>
      <c r="Q544" s="202">
        <v>0</v>
      </c>
      <c r="R544" s="202">
        <f t="shared" si="22"/>
        <v>0</v>
      </c>
      <c r="S544" s="202">
        <v>0</v>
      </c>
      <c r="T544" s="203">
        <f t="shared" si="23"/>
        <v>0</v>
      </c>
      <c r="AR544" s="22" t="s">
        <v>183</v>
      </c>
      <c r="AT544" s="22" t="s">
        <v>178</v>
      </c>
      <c r="AU544" s="22" t="s">
        <v>91</v>
      </c>
      <c r="AY544" s="22" t="s">
        <v>176</v>
      </c>
      <c r="BE544" s="204">
        <f t="shared" si="24"/>
        <v>0</v>
      </c>
      <c r="BF544" s="204">
        <f t="shared" si="25"/>
        <v>0</v>
      </c>
      <c r="BG544" s="204">
        <f t="shared" si="26"/>
        <v>0</v>
      </c>
      <c r="BH544" s="204">
        <f t="shared" si="27"/>
        <v>0</v>
      </c>
      <c r="BI544" s="204">
        <f t="shared" si="28"/>
        <v>0</v>
      </c>
      <c r="BJ544" s="22" t="s">
        <v>89</v>
      </c>
      <c r="BK544" s="204">
        <f t="shared" si="29"/>
        <v>0</v>
      </c>
      <c r="BL544" s="22" t="s">
        <v>183</v>
      </c>
      <c r="BM544" s="22" t="s">
        <v>1482</v>
      </c>
    </row>
    <row r="545" spans="2:65" s="1" customFormat="1" ht="31.5" customHeight="1">
      <c r="B545" s="40"/>
      <c r="C545" s="193" t="s">
        <v>1483</v>
      </c>
      <c r="D545" s="193" t="s">
        <v>178</v>
      </c>
      <c r="E545" s="194" t="s">
        <v>1484</v>
      </c>
      <c r="F545" s="195" t="s">
        <v>1485</v>
      </c>
      <c r="G545" s="196" t="s">
        <v>376</v>
      </c>
      <c r="H545" s="197">
        <v>1</v>
      </c>
      <c r="I545" s="198"/>
      <c r="J545" s="199">
        <f t="shared" si="20"/>
        <v>0</v>
      </c>
      <c r="K545" s="195" t="s">
        <v>37</v>
      </c>
      <c r="L545" s="60"/>
      <c r="M545" s="200" t="s">
        <v>37</v>
      </c>
      <c r="N545" s="201" t="s">
        <v>52</v>
      </c>
      <c r="O545" s="41"/>
      <c r="P545" s="202">
        <f t="shared" si="21"/>
        <v>0</v>
      </c>
      <c r="Q545" s="202">
        <v>0</v>
      </c>
      <c r="R545" s="202">
        <f t="shared" si="22"/>
        <v>0</v>
      </c>
      <c r="S545" s="202">
        <v>0</v>
      </c>
      <c r="T545" s="203">
        <f t="shared" si="23"/>
        <v>0</v>
      </c>
      <c r="AR545" s="22" t="s">
        <v>183</v>
      </c>
      <c r="AT545" s="22" t="s">
        <v>178</v>
      </c>
      <c r="AU545" s="22" t="s">
        <v>91</v>
      </c>
      <c r="AY545" s="22" t="s">
        <v>176</v>
      </c>
      <c r="BE545" s="204">
        <f t="shared" si="24"/>
        <v>0</v>
      </c>
      <c r="BF545" s="204">
        <f t="shared" si="25"/>
        <v>0</v>
      </c>
      <c r="BG545" s="204">
        <f t="shared" si="26"/>
        <v>0</v>
      </c>
      <c r="BH545" s="204">
        <f t="shared" si="27"/>
        <v>0</v>
      </c>
      <c r="BI545" s="204">
        <f t="shared" si="28"/>
        <v>0</v>
      </c>
      <c r="BJ545" s="22" t="s">
        <v>89</v>
      </c>
      <c r="BK545" s="204">
        <f t="shared" si="29"/>
        <v>0</v>
      </c>
      <c r="BL545" s="22" t="s">
        <v>183</v>
      </c>
      <c r="BM545" s="22" t="s">
        <v>1486</v>
      </c>
    </row>
    <row r="546" spans="2:65" s="1" customFormat="1" ht="31.5" customHeight="1">
      <c r="B546" s="40"/>
      <c r="C546" s="193" t="s">
        <v>1487</v>
      </c>
      <c r="D546" s="193" t="s">
        <v>178</v>
      </c>
      <c r="E546" s="194" t="s">
        <v>1488</v>
      </c>
      <c r="F546" s="195" t="s">
        <v>1489</v>
      </c>
      <c r="G546" s="196" t="s">
        <v>376</v>
      </c>
      <c r="H546" s="197">
        <v>1</v>
      </c>
      <c r="I546" s="198"/>
      <c r="J546" s="199">
        <f t="shared" si="20"/>
        <v>0</v>
      </c>
      <c r="K546" s="195" t="s">
        <v>37</v>
      </c>
      <c r="L546" s="60"/>
      <c r="M546" s="200" t="s">
        <v>37</v>
      </c>
      <c r="N546" s="201" t="s">
        <v>52</v>
      </c>
      <c r="O546" s="41"/>
      <c r="P546" s="202">
        <f t="shared" si="21"/>
        <v>0</v>
      </c>
      <c r="Q546" s="202">
        <v>0</v>
      </c>
      <c r="R546" s="202">
        <f t="shared" si="22"/>
        <v>0</v>
      </c>
      <c r="S546" s="202">
        <v>0</v>
      </c>
      <c r="T546" s="203">
        <f t="shared" si="23"/>
        <v>0</v>
      </c>
      <c r="AR546" s="22" t="s">
        <v>183</v>
      </c>
      <c r="AT546" s="22" t="s">
        <v>178</v>
      </c>
      <c r="AU546" s="22" t="s">
        <v>91</v>
      </c>
      <c r="AY546" s="22" t="s">
        <v>176</v>
      </c>
      <c r="BE546" s="204">
        <f t="shared" si="24"/>
        <v>0</v>
      </c>
      <c r="BF546" s="204">
        <f t="shared" si="25"/>
        <v>0</v>
      </c>
      <c r="BG546" s="204">
        <f t="shared" si="26"/>
        <v>0</v>
      </c>
      <c r="BH546" s="204">
        <f t="shared" si="27"/>
        <v>0</v>
      </c>
      <c r="BI546" s="204">
        <f t="shared" si="28"/>
        <v>0</v>
      </c>
      <c r="BJ546" s="22" t="s">
        <v>89</v>
      </c>
      <c r="BK546" s="204">
        <f t="shared" si="29"/>
        <v>0</v>
      </c>
      <c r="BL546" s="22" t="s">
        <v>183</v>
      </c>
      <c r="BM546" s="22" t="s">
        <v>1490</v>
      </c>
    </row>
    <row r="547" spans="2:65" s="1" customFormat="1" ht="31.5" customHeight="1">
      <c r="B547" s="40"/>
      <c r="C547" s="193" t="s">
        <v>1491</v>
      </c>
      <c r="D547" s="193" t="s">
        <v>178</v>
      </c>
      <c r="E547" s="194" t="s">
        <v>1492</v>
      </c>
      <c r="F547" s="195" t="s">
        <v>1493</v>
      </c>
      <c r="G547" s="196" t="s">
        <v>376</v>
      </c>
      <c r="H547" s="197">
        <v>1</v>
      </c>
      <c r="I547" s="198"/>
      <c r="J547" s="199">
        <f t="shared" si="20"/>
        <v>0</v>
      </c>
      <c r="K547" s="195" t="s">
        <v>37</v>
      </c>
      <c r="L547" s="60"/>
      <c r="M547" s="200" t="s">
        <v>37</v>
      </c>
      <c r="N547" s="201" t="s">
        <v>52</v>
      </c>
      <c r="O547" s="41"/>
      <c r="P547" s="202">
        <f t="shared" si="21"/>
        <v>0</v>
      </c>
      <c r="Q547" s="202">
        <v>0</v>
      </c>
      <c r="R547" s="202">
        <f t="shared" si="22"/>
        <v>0</v>
      </c>
      <c r="S547" s="202">
        <v>0</v>
      </c>
      <c r="T547" s="203">
        <f t="shared" si="23"/>
        <v>0</v>
      </c>
      <c r="AR547" s="22" t="s">
        <v>183</v>
      </c>
      <c r="AT547" s="22" t="s">
        <v>178</v>
      </c>
      <c r="AU547" s="22" t="s">
        <v>91</v>
      </c>
      <c r="AY547" s="22" t="s">
        <v>176</v>
      </c>
      <c r="BE547" s="204">
        <f t="shared" si="24"/>
        <v>0</v>
      </c>
      <c r="BF547" s="204">
        <f t="shared" si="25"/>
        <v>0</v>
      </c>
      <c r="BG547" s="204">
        <f t="shared" si="26"/>
        <v>0</v>
      </c>
      <c r="BH547" s="204">
        <f t="shared" si="27"/>
        <v>0</v>
      </c>
      <c r="BI547" s="204">
        <f t="shared" si="28"/>
        <v>0</v>
      </c>
      <c r="BJ547" s="22" t="s">
        <v>89</v>
      </c>
      <c r="BK547" s="204">
        <f t="shared" si="29"/>
        <v>0</v>
      </c>
      <c r="BL547" s="22" t="s">
        <v>183</v>
      </c>
      <c r="BM547" s="22" t="s">
        <v>1494</v>
      </c>
    </row>
    <row r="548" spans="2:65" s="1" customFormat="1" ht="31.5" customHeight="1">
      <c r="B548" s="40"/>
      <c r="C548" s="193" t="s">
        <v>1495</v>
      </c>
      <c r="D548" s="193" t="s">
        <v>178</v>
      </c>
      <c r="E548" s="194" t="s">
        <v>1496</v>
      </c>
      <c r="F548" s="195" t="s">
        <v>1497</v>
      </c>
      <c r="G548" s="196" t="s">
        <v>376</v>
      </c>
      <c r="H548" s="197">
        <v>2</v>
      </c>
      <c r="I548" s="198"/>
      <c r="J548" s="199">
        <f t="shared" si="20"/>
        <v>0</v>
      </c>
      <c r="K548" s="195" t="s">
        <v>37</v>
      </c>
      <c r="L548" s="60"/>
      <c r="M548" s="200" t="s">
        <v>37</v>
      </c>
      <c r="N548" s="201" t="s">
        <v>52</v>
      </c>
      <c r="O548" s="41"/>
      <c r="P548" s="202">
        <f t="shared" si="21"/>
        <v>0</v>
      </c>
      <c r="Q548" s="202">
        <v>0</v>
      </c>
      <c r="R548" s="202">
        <f t="shared" si="22"/>
        <v>0</v>
      </c>
      <c r="S548" s="202">
        <v>0</v>
      </c>
      <c r="T548" s="203">
        <f t="shared" si="23"/>
        <v>0</v>
      </c>
      <c r="AR548" s="22" t="s">
        <v>183</v>
      </c>
      <c r="AT548" s="22" t="s">
        <v>178</v>
      </c>
      <c r="AU548" s="22" t="s">
        <v>91</v>
      </c>
      <c r="AY548" s="22" t="s">
        <v>176</v>
      </c>
      <c r="BE548" s="204">
        <f t="shared" si="24"/>
        <v>0</v>
      </c>
      <c r="BF548" s="204">
        <f t="shared" si="25"/>
        <v>0</v>
      </c>
      <c r="BG548" s="204">
        <f t="shared" si="26"/>
        <v>0</v>
      </c>
      <c r="BH548" s="204">
        <f t="shared" si="27"/>
        <v>0</v>
      </c>
      <c r="BI548" s="204">
        <f t="shared" si="28"/>
        <v>0</v>
      </c>
      <c r="BJ548" s="22" t="s">
        <v>89</v>
      </c>
      <c r="BK548" s="204">
        <f t="shared" si="29"/>
        <v>0</v>
      </c>
      <c r="BL548" s="22" t="s">
        <v>183</v>
      </c>
      <c r="BM548" s="22" t="s">
        <v>1498</v>
      </c>
    </row>
    <row r="549" spans="2:65" s="1" customFormat="1" ht="22.5" customHeight="1">
      <c r="B549" s="40"/>
      <c r="C549" s="193" t="s">
        <v>1499</v>
      </c>
      <c r="D549" s="193" t="s">
        <v>178</v>
      </c>
      <c r="E549" s="194" t="s">
        <v>1500</v>
      </c>
      <c r="F549" s="195" t="s">
        <v>1501</v>
      </c>
      <c r="G549" s="196" t="s">
        <v>376</v>
      </c>
      <c r="H549" s="197">
        <v>2</v>
      </c>
      <c r="I549" s="198"/>
      <c r="J549" s="199">
        <f t="shared" si="20"/>
        <v>0</v>
      </c>
      <c r="K549" s="195" t="s">
        <v>37</v>
      </c>
      <c r="L549" s="60"/>
      <c r="M549" s="200" t="s">
        <v>37</v>
      </c>
      <c r="N549" s="201" t="s">
        <v>52</v>
      </c>
      <c r="O549" s="41"/>
      <c r="P549" s="202">
        <f t="shared" si="21"/>
        <v>0</v>
      </c>
      <c r="Q549" s="202">
        <v>0</v>
      </c>
      <c r="R549" s="202">
        <f t="shared" si="22"/>
        <v>0</v>
      </c>
      <c r="S549" s="202">
        <v>0</v>
      </c>
      <c r="T549" s="203">
        <f t="shared" si="23"/>
        <v>0</v>
      </c>
      <c r="AR549" s="22" t="s">
        <v>183</v>
      </c>
      <c r="AT549" s="22" t="s">
        <v>178</v>
      </c>
      <c r="AU549" s="22" t="s">
        <v>91</v>
      </c>
      <c r="AY549" s="22" t="s">
        <v>176</v>
      </c>
      <c r="BE549" s="204">
        <f t="shared" si="24"/>
        <v>0</v>
      </c>
      <c r="BF549" s="204">
        <f t="shared" si="25"/>
        <v>0</v>
      </c>
      <c r="BG549" s="204">
        <f t="shared" si="26"/>
        <v>0</v>
      </c>
      <c r="BH549" s="204">
        <f t="shared" si="27"/>
        <v>0</v>
      </c>
      <c r="BI549" s="204">
        <f t="shared" si="28"/>
        <v>0</v>
      </c>
      <c r="BJ549" s="22" t="s">
        <v>89</v>
      </c>
      <c r="BK549" s="204">
        <f t="shared" si="29"/>
        <v>0</v>
      </c>
      <c r="BL549" s="22" t="s">
        <v>183</v>
      </c>
      <c r="BM549" s="22" t="s">
        <v>1502</v>
      </c>
    </row>
    <row r="550" spans="2:65" s="11" customFormat="1">
      <c r="B550" s="208"/>
      <c r="C550" s="209"/>
      <c r="D550" s="210" t="s">
        <v>187</v>
      </c>
      <c r="E550" s="211" t="s">
        <v>37</v>
      </c>
      <c r="F550" s="212" t="s">
        <v>91</v>
      </c>
      <c r="G550" s="209"/>
      <c r="H550" s="213">
        <v>2</v>
      </c>
      <c r="I550" s="214"/>
      <c r="J550" s="209"/>
      <c r="K550" s="209"/>
      <c r="L550" s="215"/>
      <c r="M550" s="216"/>
      <c r="N550" s="217"/>
      <c r="O550" s="217"/>
      <c r="P550" s="217"/>
      <c r="Q550" s="217"/>
      <c r="R550" s="217"/>
      <c r="S550" s="217"/>
      <c r="T550" s="218"/>
      <c r="AT550" s="219" t="s">
        <v>187</v>
      </c>
      <c r="AU550" s="219" t="s">
        <v>91</v>
      </c>
      <c r="AV550" s="11" t="s">
        <v>91</v>
      </c>
      <c r="AW550" s="11" t="s">
        <v>44</v>
      </c>
      <c r="AX550" s="11" t="s">
        <v>89</v>
      </c>
      <c r="AY550" s="219" t="s">
        <v>176</v>
      </c>
    </row>
    <row r="551" spans="2:65" s="1" customFormat="1" ht="22.5" customHeight="1">
      <c r="B551" s="40"/>
      <c r="C551" s="193" t="s">
        <v>1503</v>
      </c>
      <c r="D551" s="193" t="s">
        <v>178</v>
      </c>
      <c r="E551" s="194" t="s">
        <v>1504</v>
      </c>
      <c r="F551" s="195" t="s">
        <v>1505</v>
      </c>
      <c r="G551" s="196" t="s">
        <v>376</v>
      </c>
      <c r="H551" s="197">
        <v>7</v>
      </c>
      <c r="I551" s="198"/>
      <c r="J551" s="199">
        <f>ROUND(I551*H551,2)</f>
        <v>0</v>
      </c>
      <c r="K551" s="195" t="s">
        <v>37</v>
      </c>
      <c r="L551" s="60"/>
      <c r="M551" s="200" t="s">
        <v>37</v>
      </c>
      <c r="N551" s="201" t="s">
        <v>52</v>
      </c>
      <c r="O551" s="41"/>
      <c r="P551" s="202">
        <f>O551*H551</f>
        <v>0</v>
      </c>
      <c r="Q551" s="202">
        <v>0</v>
      </c>
      <c r="R551" s="202">
        <f>Q551*H551</f>
        <v>0</v>
      </c>
      <c r="S551" s="202">
        <v>0</v>
      </c>
      <c r="T551" s="203">
        <f>S551*H551</f>
        <v>0</v>
      </c>
      <c r="AR551" s="22" t="s">
        <v>183</v>
      </c>
      <c r="AT551" s="22" t="s">
        <v>178</v>
      </c>
      <c r="AU551" s="22" t="s">
        <v>91</v>
      </c>
      <c r="AY551" s="22" t="s">
        <v>176</v>
      </c>
      <c r="BE551" s="204">
        <f>IF(N551="základní",J551,0)</f>
        <v>0</v>
      </c>
      <c r="BF551" s="204">
        <f>IF(N551="snížená",J551,0)</f>
        <v>0</v>
      </c>
      <c r="BG551" s="204">
        <f>IF(N551="zákl. přenesená",J551,0)</f>
        <v>0</v>
      </c>
      <c r="BH551" s="204">
        <f>IF(N551="sníž. přenesená",J551,0)</f>
        <v>0</v>
      </c>
      <c r="BI551" s="204">
        <f>IF(N551="nulová",J551,0)</f>
        <v>0</v>
      </c>
      <c r="BJ551" s="22" t="s">
        <v>89</v>
      </c>
      <c r="BK551" s="204">
        <f>ROUND(I551*H551,2)</f>
        <v>0</v>
      </c>
      <c r="BL551" s="22" t="s">
        <v>183</v>
      </c>
      <c r="BM551" s="22" t="s">
        <v>1506</v>
      </c>
    </row>
    <row r="552" spans="2:65" s="1" customFormat="1" ht="22.5" customHeight="1">
      <c r="B552" s="40"/>
      <c r="C552" s="193" t="s">
        <v>1507</v>
      </c>
      <c r="D552" s="193" t="s">
        <v>178</v>
      </c>
      <c r="E552" s="194" t="s">
        <v>1508</v>
      </c>
      <c r="F552" s="195" t="s">
        <v>1509</v>
      </c>
      <c r="G552" s="196" t="s">
        <v>376</v>
      </c>
      <c r="H552" s="197">
        <v>1</v>
      </c>
      <c r="I552" s="198"/>
      <c r="J552" s="199">
        <f>ROUND(I552*H552,2)</f>
        <v>0</v>
      </c>
      <c r="K552" s="195" t="s">
        <v>37</v>
      </c>
      <c r="L552" s="60"/>
      <c r="M552" s="200" t="s">
        <v>37</v>
      </c>
      <c r="N552" s="201" t="s">
        <v>52</v>
      </c>
      <c r="O552" s="41"/>
      <c r="P552" s="202">
        <f>O552*H552</f>
        <v>0</v>
      </c>
      <c r="Q552" s="202">
        <v>0</v>
      </c>
      <c r="R552" s="202">
        <f>Q552*H552</f>
        <v>0</v>
      </c>
      <c r="S552" s="202">
        <v>0</v>
      </c>
      <c r="T552" s="203">
        <f>S552*H552</f>
        <v>0</v>
      </c>
      <c r="AR552" s="22" t="s">
        <v>183</v>
      </c>
      <c r="AT552" s="22" t="s">
        <v>178</v>
      </c>
      <c r="AU552" s="22" t="s">
        <v>91</v>
      </c>
      <c r="AY552" s="22" t="s">
        <v>176</v>
      </c>
      <c r="BE552" s="204">
        <f>IF(N552="základní",J552,0)</f>
        <v>0</v>
      </c>
      <c r="BF552" s="204">
        <f>IF(N552="snížená",J552,0)</f>
        <v>0</v>
      </c>
      <c r="BG552" s="204">
        <f>IF(N552="zákl. přenesená",J552,0)</f>
        <v>0</v>
      </c>
      <c r="BH552" s="204">
        <f>IF(N552="sníž. přenesená",J552,0)</f>
        <v>0</v>
      </c>
      <c r="BI552" s="204">
        <f>IF(N552="nulová",J552,0)</f>
        <v>0</v>
      </c>
      <c r="BJ552" s="22" t="s">
        <v>89</v>
      </c>
      <c r="BK552" s="204">
        <f>ROUND(I552*H552,2)</f>
        <v>0</v>
      </c>
      <c r="BL552" s="22" t="s">
        <v>183</v>
      </c>
      <c r="BM552" s="22" t="s">
        <v>1510</v>
      </c>
    </row>
    <row r="553" spans="2:65" s="1" customFormat="1" ht="22.5" customHeight="1">
      <c r="B553" s="40"/>
      <c r="C553" s="193" t="s">
        <v>1511</v>
      </c>
      <c r="D553" s="193" t="s">
        <v>178</v>
      </c>
      <c r="E553" s="194" t="s">
        <v>1512</v>
      </c>
      <c r="F553" s="195" t="s">
        <v>1513</v>
      </c>
      <c r="G553" s="196" t="s">
        <v>376</v>
      </c>
      <c r="H553" s="197">
        <v>3</v>
      </c>
      <c r="I553" s="198"/>
      <c r="J553" s="199">
        <f>ROUND(I553*H553,2)</f>
        <v>0</v>
      </c>
      <c r="K553" s="195" t="s">
        <v>37</v>
      </c>
      <c r="L553" s="60"/>
      <c r="M553" s="200" t="s">
        <v>37</v>
      </c>
      <c r="N553" s="201" t="s">
        <v>52</v>
      </c>
      <c r="O553" s="41"/>
      <c r="P553" s="202">
        <f>O553*H553</f>
        <v>0</v>
      </c>
      <c r="Q553" s="202">
        <v>0</v>
      </c>
      <c r="R553" s="202">
        <f>Q553*H553</f>
        <v>0</v>
      </c>
      <c r="S553" s="202">
        <v>0</v>
      </c>
      <c r="T553" s="203">
        <f>S553*H553</f>
        <v>0</v>
      </c>
      <c r="AR553" s="22" t="s">
        <v>183</v>
      </c>
      <c r="AT553" s="22" t="s">
        <v>178</v>
      </c>
      <c r="AU553" s="22" t="s">
        <v>91</v>
      </c>
      <c r="AY553" s="22" t="s">
        <v>176</v>
      </c>
      <c r="BE553" s="204">
        <f>IF(N553="základní",J553,0)</f>
        <v>0</v>
      </c>
      <c r="BF553" s="204">
        <f>IF(N553="snížená",J553,0)</f>
        <v>0</v>
      </c>
      <c r="BG553" s="204">
        <f>IF(N553="zákl. přenesená",J553,0)</f>
        <v>0</v>
      </c>
      <c r="BH553" s="204">
        <f>IF(N553="sníž. přenesená",J553,0)</f>
        <v>0</v>
      </c>
      <c r="BI553" s="204">
        <f>IF(N553="nulová",J553,0)</f>
        <v>0</v>
      </c>
      <c r="BJ553" s="22" t="s">
        <v>89</v>
      </c>
      <c r="BK553" s="204">
        <f>ROUND(I553*H553,2)</f>
        <v>0</v>
      </c>
      <c r="BL553" s="22" t="s">
        <v>183</v>
      </c>
      <c r="BM553" s="22" t="s">
        <v>1514</v>
      </c>
    </row>
    <row r="554" spans="2:65" s="1" customFormat="1" ht="22.5" customHeight="1">
      <c r="B554" s="40"/>
      <c r="C554" s="193" t="s">
        <v>1515</v>
      </c>
      <c r="D554" s="193" t="s">
        <v>178</v>
      </c>
      <c r="E554" s="194" t="s">
        <v>1516</v>
      </c>
      <c r="F554" s="195" t="s">
        <v>1517</v>
      </c>
      <c r="G554" s="196" t="s">
        <v>376</v>
      </c>
      <c r="H554" s="197">
        <v>2</v>
      </c>
      <c r="I554" s="198"/>
      <c r="J554" s="199">
        <f>ROUND(I554*H554,2)</f>
        <v>0</v>
      </c>
      <c r="K554" s="195" t="s">
        <v>37</v>
      </c>
      <c r="L554" s="60"/>
      <c r="M554" s="200" t="s">
        <v>37</v>
      </c>
      <c r="N554" s="201" t="s">
        <v>52</v>
      </c>
      <c r="O554" s="41"/>
      <c r="P554" s="202">
        <f>O554*H554</f>
        <v>0</v>
      </c>
      <c r="Q554" s="202">
        <v>0</v>
      </c>
      <c r="R554" s="202">
        <f>Q554*H554</f>
        <v>0</v>
      </c>
      <c r="S554" s="202">
        <v>0</v>
      </c>
      <c r="T554" s="203">
        <f>S554*H554</f>
        <v>0</v>
      </c>
      <c r="AR554" s="22" t="s">
        <v>183</v>
      </c>
      <c r="AT554" s="22" t="s">
        <v>178</v>
      </c>
      <c r="AU554" s="22" t="s">
        <v>91</v>
      </c>
      <c r="AY554" s="22" t="s">
        <v>176</v>
      </c>
      <c r="BE554" s="204">
        <f>IF(N554="základní",J554,0)</f>
        <v>0</v>
      </c>
      <c r="BF554" s="204">
        <f>IF(N554="snížená",J554,0)</f>
        <v>0</v>
      </c>
      <c r="BG554" s="204">
        <f>IF(N554="zákl. přenesená",J554,0)</f>
        <v>0</v>
      </c>
      <c r="BH554" s="204">
        <f>IF(N554="sníž. přenesená",J554,0)</f>
        <v>0</v>
      </c>
      <c r="BI554" s="204">
        <f>IF(N554="nulová",J554,0)</f>
        <v>0</v>
      </c>
      <c r="BJ554" s="22" t="s">
        <v>89</v>
      </c>
      <c r="BK554" s="204">
        <f>ROUND(I554*H554,2)</f>
        <v>0</v>
      </c>
      <c r="BL554" s="22" t="s">
        <v>183</v>
      </c>
      <c r="BM554" s="22" t="s">
        <v>1518</v>
      </c>
    </row>
    <row r="555" spans="2:65" s="1" customFormat="1" ht="22.5" customHeight="1">
      <c r="B555" s="40"/>
      <c r="C555" s="193" t="s">
        <v>1519</v>
      </c>
      <c r="D555" s="193" t="s">
        <v>178</v>
      </c>
      <c r="E555" s="194" t="s">
        <v>1520</v>
      </c>
      <c r="F555" s="195" t="s">
        <v>1521</v>
      </c>
      <c r="G555" s="196" t="s">
        <v>376</v>
      </c>
      <c r="H555" s="197">
        <v>36</v>
      </c>
      <c r="I555" s="198"/>
      <c r="J555" s="199">
        <f>ROUND(I555*H555,2)</f>
        <v>0</v>
      </c>
      <c r="K555" s="195" t="s">
        <v>37</v>
      </c>
      <c r="L555" s="60"/>
      <c r="M555" s="200" t="s">
        <v>37</v>
      </c>
      <c r="N555" s="201" t="s">
        <v>52</v>
      </c>
      <c r="O555" s="41"/>
      <c r="P555" s="202">
        <f>O555*H555</f>
        <v>0</v>
      </c>
      <c r="Q555" s="202">
        <v>0</v>
      </c>
      <c r="R555" s="202">
        <f>Q555*H555</f>
        <v>0</v>
      </c>
      <c r="S555" s="202">
        <v>0</v>
      </c>
      <c r="T555" s="203">
        <f>S555*H555</f>
        <v>0</v>
      </c>
      <c r="AR555" s="22" t="s">
        <v>183</v>
      </c>
      <c r="AT555" s="22" t="s">
        <v>178</v>
      </c>
      <c r="AU555" s="22" t="s">
        <v>91</v>
      </c>
      <c r="AY555" s="22" t="s">
        <v>176</v>
      </c>
      <c r="BE555" s="204">
        <f>IF(N555="základní",J555,0)</f>
        <v>0</v>
      </c>
      <c r="BF555" s="204">
        <f>IF(N555="snížená",J555,0)</f>
        <v>0</v>
      </c>
      <c r="BG555" s="204">
        <f>IF(N555="zákl. přenesená",J555,0)</f>
        <v>0</v>
      </c>
      <c r="BH555" s="204">
        <f>IF(N555="sníž. přenesená",J555,0)</f>
        <v>0</v>
      </c>
      <c r="BI555" s="204">
        <f>IF(N555="nulová",J555,0)</f>
        <v>0</v>
      </c>
      <c r="BJ555" s="22" t="s">
        <v>89</v>
      </c>
      <c r="BK555" s="204">
        <f>ROUND(I555*H555,2)</f>
        <v>0</v>
      </c>
      <c r="BL555" s="22" t="s">
        <v>183</v>
      </c>
      <c r="BM555" s="22" t="s">
        <v>1522</v>
      </c>
    </row>
    <row r="556" spans="2:65" s="11" customFormat="1">
      <c r="B556" s="208"/>
      <c r="C556" s="209"/>
      <c r="D556" s="205" t="s">
        <v>187</v>
      </c>
      <c r="E556" s="230" t="s">
        <v>37</v>
      </c>
      <c r="F556" s="231" t="s">
        <v>1523</v>
      </c>
      <c r="G556" s="209"/>
      <c r="H556" s="232">
        <v>36</v>
      </c>
      <c r="I556" s="214"/>
      <c r="J556" s="209"/>
      <c r="K556" s="209"/>
      <c r="L556" s="215"/>
      <c r="M556" s="216"/>
      <c r="N556" s="217"/>
      <c r="O556" s="217"/>
      <c r="P556" s="217"/>
      <c r="Q556" s="217"/>
      <c r="R556" s="217"/>
      <c r="S556" s="217"/>
      <c r="T556" s="218"/>
      <c r="AT556" s="219" t="s">
        <v>187</v>
      </c>
      <c r="AU556" s="219" t="s">
        <v>91</v>
      </c>
      <c r="AV556" s="11" t="s">
        <v>91</v>
      </c>
      <c r="AW556" s="11" t="s">
        <v>44</v>
      </c>
      <c r="AX556" s="11" t="s">
        <v>81</v>
      </c>
      <c r="AY556" s="219" t="s">
        <v>176</v>
      </c>
    </row>
    <row r="557" spans="2:65" s="10" customFormat="1" ht="29.85" customHeight="1">
      <c r="B557" s="176"/>
      <c r="C557" s="177"/>
      <c r="D557" s="190" t="s">
        <v>80</v>
      </c>
      <c r="E557" s="191" t="s">
        <v>231</v>
      </c>
      <c r="F557" s="191" t="s">
        <v>236</v>
      </c>
      <c r="G557" s="177"/>
      <c r="H557" s="177"/>
      <c r="I557" s="180"/>
      <c r="J557" s="192">
        <f>BK557</f>
        <v>0</v>
      </c>
      <c r="K557" s="177"/>
      <c r="L557" s="182"/>
      <c r="M557" s="183"/>
      <c r="N557" s="184"/>
      <c r="O557" s="184"/>
      <c r="P557" s="185">
        <f>SUM(P558:P612)</f>
        <v>0</v>
      </c>
      <c r="Q557" s="184"/>
      <c r="R557" s="185">
        <f>SUM(R558:R612)</f>
        <v>9.4191884999999989</v>
      </c>
      <c r="S557" s="184"/>
      <c r="T557" s="186">
        <f>SUM(T558:T612)</f>
        <v>0</v>
      </c>
      <c r="AR557" s="187" t="s">
        <v>89</v>
      </c>
      <c r="AT557" s="188" t="s">
        <v>80</v>
      </c>
      <c r="AU557" s="188" t="s">
        <v>89</v>
      </c>
      <c r="AY557" s="187" t="s">
        <v>176</v>
      </c>
      <c r="BK557" s="189">
        <f>SUM(BK558:BK612)</f>
        <v>0</v>
      </c>
    </row>
    <row r="558" spans="2:65" s="1" customFormat="1" ht="44.25" customHeight="1">
      <c r="B558" s="40"/>
      <c r="C558" s="193" t="s">
        <v>1524</v>
      </c>
      <c r="D558" s="193" t="s">
        <v>178</v>
      </c>
      <c r="E558" s="194" t="s">
        <v>1525</v>
      </c>
      <c r="F558" s="195" t="s">
        <v>1526</v>
      </c>
      <c r="G558" s="196" t="s">
        <v>295</v>
      </c>
      <c r="H558" s="197">
        <v>53</v>
      </c>
      <c r="I558" s="198"/>
      <c r="J558" s="199">
        <f>ROUND(I558*H558,2)</f>
        <v>0</v>
      </c>
      <c r="K558" s="195" t="s">
        <v>182</v>
      </c>
      <c r="L558" s="60"/>
      <c r="M558" s="200" t="s">
        <v>37</v>
      </c>
      <c r="N558" s="201" t="s">
        <v>52</v>
      </c>
      <c r="O558" s="41"/>
      <c r="P558" s="202">
        <f>O558*H558</f>
        <v>0</v>
      </c>
      <c r="Q558" s="202">
        <v>0.12949959999999999</v>
      </c>
      <c r="R558" s="202">
        <f>Q558*H558</f>
        <v>6.8634787999999993</v>
      </c>
      <c r="S558" s="202">
        <v>0</v>
      </c>
      <c r="T558" s="203">
        <f>S558*H558</f>
        <v>0</v>
      </c>
      <c r="AR558" s="22" t="s">
        <v>183</v>
      </c>
      <c r="AT558" s="22" t="s">
        <v>178</v>
      </c>
      <c r="AU558" s="22" t="s">
        <v>91</v>
      </c>
      <c r="AY558" s="22" t="s">
        <v>176</v>
      </c>
      <c r="BE558" s="204">
        <f>IF(N558="základní",J558,0)</f>
        <v>0</v>
      </c>
      <c r="BF558" s="204">
        <f>IF(N558="snížená",J558,0)</f>
        <v>0</v>
      </c>
      <c r="BG558" s="204">
        <f>IF(N558="zákl. přenesená",J558,0)</f>
        <v>0</v>
      </c>
      <c r="BH558" s="204">
        <f>IF(N558="sníž. přenesená",J558,0)</f>
        <v>0</v>
      </c>
      <c r="BI558" s="204">
        <f>IF(N558="nulová",J558,0)</f>
        <v>0</v>
      </c>
      <c r="BJ558" s="22" t="s">
        <v>89</v>
      </c>
      <c r="BK558" s="204">
        <f>ROUND(I558*H558,2)</f>
        <v>0</v>
      </c>
      <c r="BL558" s="22" t="s">
        <v>183</v>
      </c>
      <c r="BM558" s="22" t="s">
        <v>1527</v>
      </c>
    </row>
    <row r="559" spans="2:65" s="1" customFormat="1" ht="94.5">
      <c r="B559" s="40"/>
      <c r="C559" s="62"/>
      <c r="D559" s="210" t="s">
        <v>185</v>
      </c>
      <c r="E559" s="62"/>
      <c r="F559" s="233" t="s">
        <v>1528</v>
      </c>
      <c r="G559" s="62"/>
      <c r="H559" s="62"/>
      <c r="I559" s="163"/>
      <c r="J559" s="62"/>
      <c r="K559" s="62"/>
      <c r="L559" s="60"/>
      <c r="M559" s="207"/>
      <c r="N559" s="41"/>
      <c r="O559" s="41"/>
      <c r="P559" s="41"/>
      <c r="Q559" s="41"/>
      <c r="R559" s="41"/>
      <c r="S559" s="41"/>
      <c r="T559" s="77"/>
      <c r="AT559" s="22" t="s">
        <v>185</v>
      </c>
      <c r="AU559" s="22" t="s">
        <v>91</v>
      </c>
    </row>
    <row r="560" spans="2:65" s="1" customFormat="1" ht="22.5" customHeight="1">
      <c r="B560" s="40"/>
      <c r="C560" s="220" t="s">
        <v>1529</v>
      </c>
      <c r="D560" s="220" t="s">
        <v>195</v>
      </c>
      <c r="E560" s="221" t="s">
        <v>1530</v>
      </c>
      <c r="F560" s="222" t="s">
        <v>1531</v>
      </c>
      <c r="G560" s="223" t="s">
        <v>341</v>
      </c>
      <c r="H560" s="224">
        <v>52.5</v>
      </c>
      <c r="I560" s="225"/>
      <c r="J560" s="226">
        <f>ROUND(I560*H560,2)</f>
        <v>0</v>
      </c>
      <c r="K560" s="222" t="s">
        <v>182</v>
      </c>
      <c r="L560" s="227"/>
      <c r="M560" s="228" t="s">
        <v>37</v>
      </c>
      <c r="N560" s="229" t="s">
        <v>52</v>
      </c>
      <c r="O560" s="41"/>
      <c r="P560" s="202">
        <f>O560*H560</f>
        <v>0</v>
      </c>
      <c r="Q560" s="202">
        <v>4.4999999999999998E-2</v>
      </c>
      <c r="R560" s="202">
        <f>Q560*H560</f>
        <v>2.3624999999999998</v>
      </c>
      <c r="S560" s="202">
        <v>0</v>
      </c>
      <c r="T560" s="203">
        <f>S560*H560</f>
        <v>0</v>
      </c>
      <c r="AR560" s="22" t="s">
        <v>199</v>
      </c>
      <c r="AT560" s="22" t="s">
        <v>195</v>
      </c>
      <c r="AU560" s="22" t="s">
        <v>91</v>
      </c>
      <c r="AY560" s="22" t="s">
        <v>176</v>
      </c>
      <c r="BE560" s="204">
        <f>IF(N560="základní",J560,0)</f>
        <v>0</v>
      </c>
      <c r="BF560" s="204">
        <f>IF(N560="snížená",J560,0)</f>
        <v>0</v>
      </c>
      <c r="BG560" s="204">
        <f>IF(N560="zákl. přenesená",J560,0)</f>
        <v>0</v>
      </c>
      <c r="BH560" s="204">
        <f>IF(N560="sníž. přenesená",J560,0)</f>
        <v>0</v>
      </c>
      <c r="BI560" s="204">
        <f>IF(N560="nulová",J560,0)</f>
        <v>0</v>
      </c>
      <c r="BJ560" s="22" t="s">
        <v>89</v>
      </c>
      <c r="BK560" s="204">
        <f>ROUND(I560*H560,2)</f>
        <v>0</v>
      </c>
      <c r="BL560" s="22" t="s">
        <v>183</v>
      </c>
      <c r="BM560" s="22" t="s">
        <v>1532</v>
      </c>
    </row>
    <row r="561" spans="2:65" s="11" customFormat="1">
      <c r="B561" s="208"/>
      <c r="C561" s="209"/>
      <c r="D561" s="205" t="s">
        <v>187</v>
      </c>
      <c r="E561" s="230" t="s">
        <v>37</v>
      </c>
      <c r="F561" s="231" t="s">
        <v>1533</v>
      </c>
      <c r="G561" s="209"/>
      <c r="H561" s="232">
        <v>50</v>
      </c>
      <c r="I561" s="214"/>
      <c r="J561" s="209"/>
      <c r="K561" s="209"/>
      <c r="L561" s="215"/>
      <c r="M561" s="216"/>
      <c r="N561" s="217"/>
      <c r="O561" s="217"/>
      <c r="P561" s="217"/>
      <c r="Q561" s="217"/>
      <c r="R561" s="217"/>
      <c r="S561" s="217"/>
      <c r="T561" s="218"/>
      <c r="AT561" s="219" t="s">
        <v>187</v>
      </c>
      <c r="AU561" s="219" t="s">
        <v>91</v>
      </c>
      <c r="AV561" s="11" t="s">
        <v>91</v>
      </c>
      <c r="AW561" s="11" t="s">
        <v>44</v>
      </c>
      <c r="AX561" s="11" t="s">
        <v>81</v>
      </c>
      <c r="AY561" s="219" t="s">
        <v>176</v>
      </c>
    </row>
    <row r="562" spans="2:65" s="11" customFormat="1">
      <c r="B562" s="208"/>
      <c r="C562" s="209"/>
      <c r="D562" s="210" t="s">
        <v>187</v>
      </c>
      <c r="E562" s="209"/>
      <c r="F562" s="212" t="s">
        <v>1534</v>
      </c>
      <c r="G562" s="209"/>
      <c r="H562" s="213">
        <v>52.5</v>
      </c>
      <c r="I562" s="214"/>
      <c r="J562" s="209"/>
      <c r="K562" s="209"/>
      <c r="L562" s="215"/>
      <c r="M562" s="216"/>
      <c r="N562" s="217"/>
      <c r="O562" s="217"/>
      <c r="P562" s="217"/>
      <c r="Q562" s="217"/>
      <c r="R562" s="217"/>
      <c r="S562" s="217"/>
      <c r="T562" s="218"/>
      <c r="AT562" s="219" t="s">
        <v>187</v>
      </c>
      <c r="AU562" s="219" t="s">
        <v>91</v>
      </c>
      <c r="AV562" s="11" t="s">
        <v>91</v>
      </c>
      <c r="AW562" s="11" t="s">
        <v>6</v>
      </c>
      <c r="AX562" s="11" t="s">
        <v>89</v>
      </c>
      <c r="AY562" s="219" t="s">
        <v>176</v>
      </c>
    </row>
    <row r="563" spans="2:65" s="1" customFormat="1" ht="22.5" customHeight="1">
      <c r="B563" s="40"/>
      <c r="C563" s="220" t="s">
        <v>1535</v>
      </c>
      <c r="D563" s="220" t="s">
        <v>195</v>
      </c>
      <c r="E563" s="221" t="s">
        <v>1536</v>
      </c>
      <c r="F563" s="222" t="s">
        <v>1537</v>
      </c>
      <c r="G563" s="223" t="s">
        <v>341</v>
      </c>
      <c r="H563" s="224">
        <v>6</v>
      </c>
      <c r="I563" s="225"/>
      <c r="J563" s="226">
        <f>ROUND(I563*H563,2)</f>
        <v>0</v>
      </c>
      <c r="K563" s="222" t="s">
        <v>182</v>
      </c>
      <c r="L563" s="227"/>
      <c r="M563" s="228" t="s">
        <v>37</v>
      </c>
      <c r="N563" s="229" t="s">
        <v>52</v>
      </c>
      <c r="O563" s="41"/>
      <c r="P563" s="202">
        <f>O563*H563</f>
        <v>0</v>
      </c>
      <c r="Q563" s="202">
        <v>2.3E-2</v>
      </c>
      <c r="R563" s="202">
        <f>Q563*H563</f>
        <v>0.13800000000000001</v>
      </c>
      <c r="S563" s="202">
        <v>0</v>
      </c>
      <c r="T563" s="203">
        <f>S563*H563</f>
        <v>0</v>
      </c>
      <c r="AR563" s="22" t="s">
        <v>199</v>
      </c>
      <c r="AT563" s="22" t="s">
        <v>195</v>
      </c>
      <c r="AU563" s="22" t="s">
        <v>91</v>
      </c>
      <c r="AY563" s="22" t="s">
        <v>176</v>
      </c>
      <c r="BE563" s="204">
        <f>IF(N563="základní",J563,0)</f>
        <v>0</v>
      </c>
      <c r="BF563" s="204">
        <f>IF(N563="snížená",J563,0)</f>
        <v>0</v>
      </c>
      <c r="BG563" s="204">
        <f>IF(N563="zákl. přenesená",J563,0)</f>
        <v>0</v>
      </c>
      <c r="BH563" s="204">
        <f>IF(N563="sníž. přenesená",J563,0)</f>
        <v>0</v>
      </c>
      <c r="BI563" s="204">
        <f>IF(N563="nulová",J563,0)</f>
        <v>0</v>
      </c>
      <c r="BJ563" s="22" t="s">
        <v>89</v>
      </c>
      <c r="BK563" s="204">
        <f>ROUND(I563*H563,2)</f>
        <v>0</v>
      </c>
      <c r="BL563" s="22" t="s">
        <v>183</v>
      </c>
      <c r="BM563" s="22" t="s">
        <v>1538</v>
      </c>
    </row>
    <row r="564" spans="2:65" s="11" customFormat="1">
      <c r="B564" s="208"/>
      <c r="C564" s="209"/>
      <c r="D564" s="205" t="s">
        <v>187</v>
      </c>
      <c r="E564" s="230" t="s">
        <v>37</v>
      </c>
      <c r="F564" s="231" t="s">
        <v>1539</v>
      </c>
      <c r="G564" s="209"/>
      <c r="H564" s="232">
        <v>3</v>
      </c>
      <c r="I564" s="214"/>
      <c r="J564" s="209"/>
      <c r="K564" s="209"/>
      <c r="L564" s="215"/>
      <c r="M564" s="216"/>
      <c r="N564" s="217"/>
      <c r="O564" s="217"/>
      <c r="P564" s="217"/>
      <c r="Q564" s="217"/>
      <c r="R564" s="217"/>
      <c r="S564" s="217"/>
      <c r="T564" s="218"/>
      <c r="AT564" s="219" t="s">
        <v>187</v>
      </c>
      <c r="AU564" s="219" t="s">
        <v>91</v>
      </c>
      <c r="AV564" s="11" t="s">
        <v>91</v>
      </c>
      <c r="AW564" s="11" t="s">
        <v>44</v>
      </c>
      <c r="AX564" s="11" t="s">
        <v>81</v>
      </c>
      <c r="AY564" s="219" t="s">
        <v>176</v>
      </c>
    </row>
    <row r="565" spans="2:65" s="11" customFormat="1">
      <c r="B565" s="208"/>
      <c r="C565" s="209"/>
      <c r="D565" s="210" t="s">
        <v>187</v>
      </c>
      <c r="E565" s="209"/>
      <c r="F565" s="212" t="s">
        <v>1540</v>
      </c>
      <c r="G565" s="209"/>
      <c r="H565" s="213">
        <v>6</v>
      </c>
      <c r="I565" s="214"/>
      <c r="J565" s="209"/>
      <c r="K565" s="209"/>
      <c r="L565" s="215"/>
      <c r="M565" s="216"/>
      <c r="N565" s="217"/>
      <c r="O565" s="217"/>
      <c r="P565" s="217"/>
      <c r="Q565" s="217"/>
      <c r="R565" s="217"/>
      <c r="S565" s="217"/>
      <c r="T565" s="218"/>
      <c r="AT565" s="219" t="s">
        <v>187</v>
      </c>
      <c r="AU565" s="219" t="s">
        <v>91</v>
      </c>
      <c r="AV565" s="11" t="s">
        <v>91</v>
      </c>
      <c r="AW565" s="11" t="s">
        <v>6</v>
      </c>
      <c r="AX565" s="11" t="s">
        <v>89</v>
      </c>
      <c r="AY565" s="219" t="s">
        <v>176</v>
      </c>
    </row>
    <row r="566" spans="2:65" s="1" customFormat="1" ht="31.5" customHeight="1">
      <c r="B566" s="40"/>
      <c r="C566" s="193" t="s">
        <v>1541</v>
      </c>
      <c r="D566" s="193" t="s">
        <v>178</v>
      </c>
      <c r="E566" s="194" t="s">
        <v>238</v>
      </c>
      <c r="F566" s="195" t="s">
        <v>239</v>
      </c>
      <c r="G566" s="196" t="s">
        <v>223</v>
      </c>
      <c r="H566" s="197">
        <v>394.69</v>
      </c>
      <c r="I566" s="198"/>
      <c r="J566" s="199">
        <f>ROUND(I566*H566,2)</f>
        <v>0</v>
      </c>
      <c r="K566" s="195" t="s">
        <v>182</v>
      </c>
      <c r="L566" s="60"/>
      <c r="M566" s="200" t="s">
        <v>37</v>
      </c>
      <c r="N566" s="201" t="s">
        <v>52</v>
      </c>
      <c r="O566" s="41"/>
      <c r="P566" s="202">
        <f>O566*H566</f>
        <v>0</v>
      </c>
      <c r="Q566" s="202">
        <v>1.2999999999999999E-4</v>
      </c>
      <c r="R566" s="202">
        <f>Q566*H566</f>
        <v>5.1309699999999993E-2</v>
      </c>
      <c r="S566" s="202">
        <v>0</v>
      </c>
      <c r="T566" s="203">
        <f>S566*H566</f>
        <v>0</v>
      </c>
      <c r="AR566" s="22" t="s">
        <v>183</v>
      </c>
      <c r="AT566" s="22" t="s">
        <v>178</v>
      </c>
      <c r="AU566" s="22" t="s">
        <v>91</v>
      </c>
      <c r="AY566" s="22" t="s">
        <v>176</v>
      </c>
      <c r="BE566" s="204">
        <f>IF(N566="základní",J566,0)</f>
        <v>0</v>
      </c>
      <c r="BF566" s="204">
        <f>IF(N566="snížená",J566,0)</f>
        <v>0</v>
      </c>
      <c r="BG566" s="204">
        <f>IF(N566="zákl. přenesená",J566,0)</f>
        <v>0</v>
      </c>
      <c r="BH566" s="204">
        <f>IF(N566="sníž. přenesená",J566,0)</f>
        <v>0</v>
      </c>
      <c r="BI566" s="204">
        <f>IF(N566="nulová",J566,0)</f>
        <v>0</v>
      </c>
      <c r="BJ566" s="22" t="s">
        <v>89</v>
      </c>
      <c r="BK566" s="204">
        <f>ROUND(I566*H566,2)</f>
        <v>0</v>
      </c>
      <c r="BL566" s="22" t="s">
        <v>183</v>
      </c>
      <c r="BM566" s="22" t="s">
        <v>1542</v>
      </c>
    </row>
    <row r="567" spans="2:65" s="1" customFormat="1" ht="54">
      <c r="B567" s="40"/>
      <c r="C567" s="62"/>
      <c r="D567" s="205" t="s">
        <v>185</v>
      </c>
      <c r="E567" s="62"/>
      <c r="F567" s="206" t="s">
        <v>241</v>
      </c>
      <c r="G567" s="62"/>
      <c r="H567" s="62"/>
      <c r="I567" s="163"/>
      <c r="J567" s="62"/>
      <c r="K567" s="62"/>
      <c r="L567" s="60"/>
      <c r="M567" s="207"/>
      <c r="N567" s="41"/>
      <c r="O567" s="41"/>
      <c r="P567" s="41"/>
      <c r="Q567" s="41"/>
      <c r="R567" s="41"/>
      <c r="S567" s="41"/>
      <c r="T567" s="77"/>
      <c r="AT567" s="22" t="s">
        <v>185</v>
      </c>
      <c r="AU567" s="22" t="s">
        <v>91</v>
      </c>
    </row>
    <row r="568" spans="2:65" s="11" customFormat="1" ht="40.5">
      <c r="B568" s="208"/>
      <c r="C568" s="209"/>
      <c r="D568" s="205" t="s">
        <v>187</v>
      </c>
      <c r="E568" s="230" t="s">
        <v>37</v>
      </c>
      <c r="F568" s="231" t="s">
        <v>1543</v>
      </c>
      <c r="G568" s="209"/>
      <c r="H568" s="232">
        <v>195.44</v>
      </c>
      <c r="I568" s="214"/>
      <c r="J568" s="209"/>
      <c r="K568" s="209"/>
      <c r="L568" s="215"/>
      <c r="M568" s="216"/>
      <c r="N568" s="217"/>
      <c r="O568" s="217"/>
      <c r="P568" s="217"/>
      <c r="Q568" s="217"/>
      <c r="R568" s="217"/>
      <c r="S568" s="217"/>
      <c r="T568" s="218"/>
      <c r="AT568" s="219" t="s">
        <v>187</v>
      </c>
      <c r="AU568" s="219" t="s">
        <v>91</v>
      </c>
      <c r="AV568" s="11" t="s">
        <v>91</v>
      </c>
      <c r="AW568" s="11" t="s">
        <v>44</v>
      </c>
      <c r="AX568" s="11" t="s">
        <v>81</v>
      </c>
      <c r="AY568" s="219" t="s">
        <v>176</v>
      </c>
    </row>
    <row r="569" spans="2:65" s="11" customFormat="1" ht="27">
      <c r="B569" s="208"/>
      <c r="C569" s="209"/>
      <c r="D569" s="210" t="s">
        <v>187</v>
      </c>
      <c r="E569" s="211" t="s">
        <v>37</v>
      </c>
      <c r="F569" s="212" t="s">
        <v>1544</v>
      </c>
      <c r="G569" s="209"/>
      <c r="H569" s="213">
        <v>199.25</v>
      </c>
      <c r="I569" s="214"/>
      <c r="J569" s="209"/>
      <c r="K569" s="209"/>
      <c r="L569" s="215"/>
      <c r="M569" s="216"/>
      <c r="N569" s="217"/>
      <c r="O569" s="217"/>
      <c r="P569" s="217"/>
      <c r="Q569" s="217"/>
      <c r="R569" s="217"/>
      <c r="S569" s="217"/>
      <c r="T569" s="218"/>
      <c r="AT569" s="219" t="s">
        <v>187</v>
      </c>
      <c r="AU569" s="219" t="s">
        <v>91</v>
      </c>
      <c r="AV569" s="11" t="s">
        <v>91</v>
      </c>
      <c r="AW569" s="11" t="s">
        <v>44</v>
      </c>
      <c r="AX569" s="11" t="s">
        <v>81</v>
      </c>
      <c r="AY569" s="219" t="s">
        <v>176</v>
      </c>
    </row>
    <row r="570" spans="2:65" s="1" customFormat="1" ht="31.5" customHeight="1">
      <c r="B570" s="40"/>
      <c r="C570" s="193" t="s">
        <v>1545</v>
      </c>
      <c r="D570" s="193" t="s">
        <v>178</v>
      </c>
      <c r="E570" s="194" t="s">
        <v>1546</v>
      </c>
      <c r="F570" s="195" t="s">
        <v>1547</v>
      </c>
      <c r="G570" s="196" t="s">
        <v>295</v>
      </c>
      <c r="H570" s="197">
        <v>6</v>
      </c>
      <c r="I570" s="198"/>
      <c r="J570" s="199">
        <f>ROUND(I570*H570,2)</f>
        <v>0</v>
      </c>
      <c r="K570" s="195" t="s">
        <v>182</v>
      </c>
      <c r="L570" s="60"/>
      <c r="M570" s="200" t="s">
        <v>37</v>
      </c>
      <c r="N570" s="201" t="s">
        <v>52</v>
      </c>
      <c r="O570" s="41"/>
      <c r="P570" s="202">
        <f>O570*H570</f>
        <v>0</v>
      </c>
      <c r="Q570" s="202">
        <v>0</v>
      </c>
      <c r="R570" s="202">
        <f>Q570*H570</f>
        <v>0</v>
      </c>
      <c r="S570" s="202">
        <v>0</v>
      </c>
      <c r="T570" s="203">
        <f>S570*H570</f>
        <v>0</v>
      </c>
      <c r="AR570" s="22" t="s">
        <v>183</v>
      </c>
      <c r="AT570" s="22" t="s">
        <v>178</v>
      </c>
      <c r="AU570" s="22" t="s">
        <v>91</v>
      </c>
      <c r="AY570" s="22" t="s">
        <v>176</v>
      </c>
      <c r="BE570" s="204">
        <f>IF(N570="základní",J570,0)</f>
        <v>0</v>
      </c>
      <c r="BF570" s="204">
        <f>IF(N570="snížená",J570,0)</f>
        <v>0</v>
      </c>
      <c r="BG570" s="204">
        <f>IF(N570="zákl. přenesená",J570,0)</f>
        <v>0</v>
      </c>
      <c r="BH570" s="204">
        <f>IF(N570="sníž. přenesená",J570,0)</f>
        <v>0</v>
      </c>
      <c r="BI570" s="204">
        <f>IF(N570="nulová",J570,0)</f>
        <v>0</v>
      </c>
      <c r="BJ570" s="22" t="s">
        <v>89</v>
      </c>
      <c r="BK570" s="204">
        <f>ROUND(I570*H570,2)</f>
        <v>0</v>
      </c>
      <c r="BL570" s="22" t="s">
        <v>183</v>
      </c>
      <c r="BM570" s="22" t="s">
        <v>1548</v>
      </c>
    </row>
    <row r="571" spans="2:65" s="1" customFormat="1" ht="81">
      <c r="B571" s="40"/>
      <c r="C571" s="62"/>
      <c r="D571" s="210" t="s">
        <v>185</v>
      </c>
      <c r="E571" s="62"/>
      <c r="F571" s="233" t="s">
        <v>1549</v>
      </c>
      <c r="G571" s="62"/>
      <c r="H571" s="62"/>
      <c r="I571" s="163"/>
      <c r="J571" s="62"/>
      <c r="K571" s="62"/>
      <c r="L571" s="60"/>
      <c r="M571" s="207"/>
      <c r="N571" s="41"/>
      <c r="O571" s="41"/>
      <c r="P571" s="41"/>
      <c r="Q571" s="41"/>
      <c r="R571" s="41"/>
      <c r="S571" s="41"/>
      <c r="T571" s="77"/>
      <c r="AT571" s="22" t="s">
        <v>185</v>
      </c>
      <c r="AU571" s="22" t="s">
        <v>91</v>
      </c>
    </row>
    <row r="572" spans="2:65" s="1" customFormat="1" ht="31.5" customHeight="1">
      <c r="B572" s="40"/>
      <c r="C572" s="193" t="s">
        <v>1550</v>
      </c>
      <c r="D572" s="193" t="s">
        <v>178</v>
      </c>
      <c r="E572" s="194" t="s">
        <v>1551</v>
      </c>
      <c r="F572" s="195" t="s">
        <v>1552</v>
      </c>
      <c r="G572" s="196" t="s">
        <v>295</v>
      </c>
      <c r="H572" s="197">
        <v>6</v>
      </c>
      <c r="I572" s="198"/>
      <c r="J572" s="199">
        <f>ROUND(I572*H572,2)</f>
        <v>0</v>
      </c>
      <c r="K572" s="195" t="s">
        <v>182</v>
      </c>
      <c r="L572" s="60"/>
      <c r="M572" s="200" t="s">
        <v>37</v>
      </c>
      <c r="N572" s="201" t="s">
        <v>52</v>
      </c>
      <c r="O572" s="41"/>
      <c r="P572" s="202">
        <f>O572*H572</f>
        <v>0</v>
      </c>
      <c r="Q572" s="202">
        <v>0</v>
      </c>
      <c r="R572" s="202">
        <f>Q572*H572</f>
        <v>0</v>
      </c>
      <c r="S572" s="202">
        <v>0</v>
      </c>
      <c r="T572" s="203">
        <f>S572*H572</f>
        <v>0</v>
      </c>
      <c r="AR572" s="22" t="s">
        <v>183</v>
      </c>
      <c r="AT572" s="22" t="s">
        <v>178</v>
      </c>
      <c r="AU572" s="22" t="s">
        <v>91</v>
      </c>
      <c r="AY572" s="22" t="s">
        <v>176</v>
      </c>
      <c r="BE572" s="204">
        <f>IF(N572="základní",J572,0)</f>
        <v>0</v>
      </c>
      <c r="BF572" s="204">
        <f>IF(N572="snížená",J572,0)</f>
        <v>0</v>
      </c>
      <c r="BG572" s="204">
        <f>IF(N572="zákl. přenesená",J572,0)</f>
        <v>0</v>
      </c>
      <c r="BH572" s="204">
        <f>IF(N572="sníž. přenesená",J572,0)</f>
        <v>0</v>
      </c>
      <c r="BI572" s="204">
        <f>IF(N572="nulová",J572,0)</f>
        <v>0</v>
      </c>
      <c r="BJ572" s="22" t="s">
        <v>89</v>
      </c>
      <c r="BK572" s="204">
        <f>ROUND(I572*H572,2)</f>
        <v>0</v>
      </c>
      <c r="BL572" s="22" t="s">
        <v>183</v>
      </c>
      <c r="BM572" s="22" t="s">
        <v>1553</v>
      </c>
    </row>
    <row r="573" spans="2:65" s="1" customFormat="1" ht="40.5">
      <c r="B573" s="40"/>
      <c r="C573" s="62"/>
      <c r="D573" s="210" t="s">
        <v>185</v>
      </c>
      <c r="E573" s="62"/>
      <c r="F573" s="233" t="s">
        <v>1554</v>
      </c>
      <c r="G573" s="62"/>
      <c r="H573" s="62"/>
      <c r="I573" s="163"/>
      <c r="J573" s="62"/>
      <c r="K573" s="62"/>
      <c r="L573" s="60"/>
      <c r="M573" s="207"/>
      <c r="N573" s="41"/>
      <c r="O573" s="41"/>
      <c r="P573" s="41"/>
      <c r="Q573" s="41"/>
      <c r="R573" s="41"/>
      <c r="S573" s="41"/>
      <c r="T573" s="77"/>
      <c r="AT573" s="22" t="s">
        <v>185</v>
      </c>
      <c r="AU573" s="22" t="s">
        <v>91</v>
      </c>
    </row>
    <row r="574" spans="2:65" s="1" customFormat="1" ht="22.5" customHeight="1">
      <c r="B574" s="40"/>
      <c r="C574" s="193" t="s">
        <v>1555</v>
      </c>
      <c r="D574" s="193" t="s">
        <v>178</v>
      </c>
      <c r="E574" s="194" t="s">
        <v>1556</v>
      </c>
      <c r="F574" s="195" t="s">
        <v>1557</v>
      </c>
      <c r="G574" s="196" t="s">
        <v>376</v>
      </c>
      <c r="H574" s="197">
        <v>1</v>
      </c>
      <c r="I574" s="198"/>
      <c r="J574" s="199">
        <f t="shared" ref="J574:J582" si="30">ROUND(I574*H574,2)</f>
        <v>0</v>
      </c>
      <c r="K574" s="195" t="s">
        <v>37</v>
      </c>
      <c r="L574" s="60"/>
      <c r="M574" s="200" t="s">
        <v>37</v>
      </c>
      <c r="N574" s="201" t="s">
        <v>52</v>
      </c>
      <c r="O574" s="41"/>
      <c r="P574" s="202">
        <f t="shared" ref="P574:P582" si="31">O574*H574</f>
        <v>0</v>
      </c>
      <c r="Q574" s="202">
        <v>0</v>
      </c>
      <c r="R574" s="202">
        <f t="shared" ref="R574:R582" si="32">Q574*H574</f>
        <v>0</v>
      </c>
      <c r="S574" s="202">
        <v>0</v>
      </c>
      <c r="T574" s="203">
        <f t="shared" ref="T574:T582" si="33">S574*H574</f>
        <v>0</v>
      </c>
      <c r="AR574" s="22" t="s">
        <v>183</v>
      </c>
      <c r="AT574" s="22" t="s">
        <v>178</v>
      </c>
      <c r="AU574" s="22" t="s">
        <v>91</v>
      </c>
      <c r="AY574" s="22" t="s">
        <v>176</v>
      </c>
      <c r="BE574" s="204">
        <f t="shared" ref="BE574:BE582" si="34">IF(N574="základní",J574,0)</f>
        <v>0</v>
      </c>
      <c r="BF574" s="204">
        <f t="shared" ref="BF574:BF582" si="35">IF(N574="snížená",J574,0)</f>
        <v>0</v>
      </c>
      <c r="BG574" s="204">
        <f t="shared" ref="BG574:BG582" si="36">IF(N574="zákl. přenesená",J574,0)</f>
        <v>0</v>
      </c>
      <c r="BH574" s="204">
        <f t="shared" ref="BH574:BH582" si="37">IF(N574="sníž. přenesená",J574,0)</f>
        <v>0</v>
      </c>
      <c r="BI574" s="204">
        <f t="shared" ref="BI574:BI582" si="38">IF(N574="nulová",J574,0)</f>
        <v>0</v>
      </c>
      <c r="BJ574" s="22" t="s">
        <v>89</v>
      </c>
      <c r="BK574" s="204">
        <f t="shared" ref="BK574:BK582" si="39">ROUND(I574*H574,2)</f>
        <v>0</v>
      </c>
      <c r="BL574" s="22" t="s">
        <v>183</v>
      </c>
      <c r="BM574" s="22" t="s">
        <v>1558</v>
      </c>
    </row>
    <row r="575" spans="2:65" s="1" customFormat="1" ht="22.5" customHeight="1">
      <c r="B575" s="40"/>
      <c r="C575" s="193" t="s">
        <v>1559</v>
      </c>
      <c r="D575" s="193" t="s">
        <v>178</v>
      </c>
      <c r="E575" s="194" t="s">
        <v>1560</v>
      </c>
      <c r="F575" s="195" t="s">
        <v>1561</v>
      </c>
      <c r="G575" s="196" t="s">
        <v>376</v>
      </c>
      <c r="H575" s="197">
        <v>1</v>
      </c>
      <c r="I575" s="198"/>
      <c r="J575" s="199">
        <f t="shared" si="30"/>
        <v>0</v>
      </c>
      <c r="K575" s="195" t="s">
        <v>37</v>
      </c>
      <c r="L575" s="60"/>
      <c r="M575" s="200" t="s">
        <v>37</v>
      </c>
      <c r="N575" s="201" t="s">
        <v>52</v>
      </c>
      <c r="O575" s="41"/>
      <c r="P575" s="202">
        <f t="shared" si="31"/>
        <v>0</v>
      </c>
      <c r="Q575" s="202">
        <v>0</v>
      </c>
      <c r="R575" s="202">
        <f t="shared" si="32"/>
        <v>0</v>
      </c>
      <c r="S575" s="202">
        <v>0</v>
      </c>
      <c r="T575" s="203">
        <f t="shared" si="33"/>
        <v>0</v>
      </c>
      <c r="AR575" s="22" t="s">
        <v>183</v>
      </c>
      <c r="AT575" s="22" t="s">
        <v>178</v>
      </c>
      <c r="AU575" s="22" t="s">
        <v>91</v>
      </c>
      <c r="AY575" s="22" t="s">
        <v>176</v>
      </c>
      <c r="BE575" s="204">
        <f t="shared" si="34"/>
        <v>0</v>
      </c>
      <c r="BF575" s="204">
        <f t="shared" si="35"/>
        <v>0</v>
      </c>
      <c r="BG575" s="204">
        <f t="shared" si="36"/>
        <v>0</v>
      </c>
      <c r="BH575" s="204">
        <f t="shared" si="37"/>
        <v>0</v>
      </c>
      <c r="BI575" s="204">
        <f t="shared" si="38"/>
        <v>0</v>
      </c>
      <c r="BJ575" s="22" t="s">
        <v>89</v>
      </c>
      <c r="BK575" s="204">
        <f t="shared" si="39"/>
        <v>0</v>
      </c>
      <c r="BL575" s="22" t="s">
        <v>183</v>
      </c>
      <c r="BM575" s="22" t="s">
        <v>1562</v>
      </c>
    </row>
    <row r="576" spans="2:65" s="1" customFormat="1" ht="22.5" customHeight="1">
      <c r="B576" s="40"/>
      <c r="C576" s="193" t="s">
        <v>1563</v>
      </c>
      <c r="D576" s="193" t="s">
        <v>178</v>
      </c>
      <c r="E576" s="194" t="s">
        <v>1564</v>
      </c>
      <c r="F576" s="195" t="s">
        <v>1565</v>
      </c>
      <c r="G576" s="196" t="s">
        <v>376</v>
      </c>
      <c r="H576" s="197">
        <v>1</v>
      </c>
      <c r="I576" s="198"/>
      <c r="J576" s="199">
        <f t="shared" si="30"/>
        <v>0</v>
      </c>
      <c r="K576" s="195" t="s">
        <v>37</v>
      </c>
      <c r="L576" s="60"/>
      <c r="M576" s="200" t="s">
        <v>37</v>
      </c>
      <c r="N576" s="201" t="s">
        <v>52</v>
      </c>
      <c r="O576" s="41"/>
      <c r="P576" s="202">
        <f t="shared" si="31"/>
        <v>0</v>
      </c>
      <c r="Q576" s="202">
        <v>0</v>
      </c>
      <c r="R576" s="202">
        <f t="shared" si="32"/>
        <v>0</v>
      </c>
      <c r="S576" s="202">
        <v>0</v>
      </c>
      <c r="T576" s="203">
        <f t="shared" si="33"/>
        <v>0</v>
      </c>
      <c r="AR576" s="22" t="s">
        <v>183</v>
      </c>
      <c r="AT576" s="22" t="s">
        <v>178</v>
      </c>
      <c r="AU576" s="22" t="s">
        <v>91</v>
      </c>
      <c r="AY576" s="22" t="s">
        <v>176</v>
      </c>
      <c r="BE576" s="204">
        <f t="shared" si="34"/>
        <v>0</v>
      </c>
      <c r="BF576" s="204">
        <f t="shared" si="35"/>
        <v>0</v>
      </c>
      <c r="BG576" s="204">
        <f t="shared" si="36"/>
        <v>0</v>
      </c>
      <c r="BH576" s="204">
        <f t="shared" si="37"/>
        <v>0</v>
      </c>
      <c r="BI576" s="204">
        <f t="shared" si="38"/>
        <v>0</v>
      </c>
      <c r="BJ576" s="22" t="s">
        <v>89</v>
      </c>
      <c r="BK576" s="204">
        <f t="shared" si="39"/>
        <v>0</v>
      </c>
      <c r="BL576" s="22" t="s">
        <v>183</v>
      </c>
      <c r="BM576" s="22" t="s">
        <v>1566</v>
      </c>
    </row>
    <row r="577" spans="2:65" s="1" customFormat="1" ht="22.5" customHeight="1">
      <c r="B577" s="40"/>
      <c r="C577" s="193" t="s">
        <v>1567</v>
      </c>
      <c r="D577" s="193" t="s">
        <v>178</v>
      </c>
      <c r="E577" s="194" t="s">
        <v>1568</v>
      </c>
      <c r="F577" s="195" t="s">
        <v>1569</v>
      </c>
      <c r="G577" s="196" t="s">
        <v>376</v>
      </c>
      <c r="H577" s="197">
        <v>1</v>
      </c>
      <c r="I577" s="198"/>
      <c r="J577" s="199">
        <f t="shared" si="30"/>
        <v>0</v>
      </c>
      <c r="K577" s="195" t="s">
        <v>37</v>
      </c>
      <c r="L577" s="60"/>
      <c r="M577" s="200" t="s">
        <v>37</v>
      </c>
      <c r="N577" s="201" t="s">
        <v>52</v>
      </c>
      <c r="O577" s="41"/>
      <c r="P577" s="202">
        <f t="shared" si="31"/>
        <v>0</v>
      </c>
      <c r="Q577" s="202">
        <v>0</v>
      </c>
      <c r="R577" s="202">
        <f t="shared" si="32"/>
        <v>0</v>
      </c>
      <c r="S577" s="202">
        <v>0</v>
      </c>
      <c r="T577" s="203">
        <f t="shared" si="33"/>
        <v>0</v>
      </c>
      <c r="AR577" s="22" t="s">
        <v>183</v>
      </c>
      <c r="AT577" s="22" t="s">
        <v>178</v>
      </c>
      <c r="AU577" s="22" t="s">
        <v>91</v>
      </c>
      <c r="AY577" s="22" t="s">
        <v>176</v>
      </c>
      <c r="BE577" s="204">
        <f t="shared" si="34"/>
        <v>0</v>
      </c>
      <c r="BF577" s="204">
        <f t="shared" si="35"/>
        <v>0</v>
      </c>
      <c r="BG577" s="204">
        <f t="shared" si="36"/>
        <v>0</v>
      </c>
      <c r="BH577" s="204">
        <f t="shared" si="37"/>
        <v>0</v>
      </c>
      <c r="BI577" s="204">
        <f t="shared" si="38"/>
        <v>0</v>
      </c>
      <c r="BJ577" s="22" t="s">
        <v>89</v>
      </c>
      <c r="BK577" s="204">
        <f t="shared" si="39"/>
        <v>0</v>
      </c>
      <c r="BL577" s="22" t="s">
        <v>183</v>
      </c>
      <c r="BM577" s="22" t="s">
        <v>1570</v>
      </c>
    </row>
    <row r="578" spans="2:65" s="1" customFormat="1" ht="22.5" customHeight="1">
      <c r="B578" s="40"/>
      <c r="C578" s="193" t="s">
        <v>1571</v>
      </c>
      <c r="D578" s="193" t="s">
        <v>178</v>
      </c>
      <c r="E578" s="194" t="s">
        <v>1572</v>
      </c>
      <c r="F578" s="195" t="s">
        <v>1573</v>
      </c>
      <c r="G578" s="196" t="s">
        <v>376</v>
      </c>
      <c r="H578" s="197">
        <v>1</v>
      </c>
      <c r="I578" s="198"/>
      <c r="J578" s="199">
        <f t="shared" si="30"/>
        <v>0</v>
      </c>
      <c r="K578" s="195" t="s">
        <v>37</v>
      </c>
      <c r="L578" s="60"/>
      <c r="M578" s="200" t="s">
        <v>37</v>
      </c>
      <c r="N578" s="201" t="s">
        <v>52</v>
      </c>
      <c r="O578" s="41"/>
      <c r="P578" s="202">
        <f t="shared" si="31"/>
        <v>0</v>
      </c>
      <c r="Q578" s="202">
        <v>0</v>
      </c>
      <c r="R578" s="202">
        <f t="shared" si="32"/>
        <v>0</v>
      </c>
      <c r="S578" s="202">
        <v>0</v>
      </c>
      <c r="T578" s="203">
        <f t="shared" si="33"/>
        <v>0</v>
      </c>
      <c r="AR578" s="22" t="s">
        <v>183</v>
      </c>
      <c r="AT578" s="22" t="s">
        <v>178</v>
      </c>
      <c r="AU578" s="22" t="s">
        <v>91</v>
      </c>
      <c r="AY578" s="22" t="s">
        <v>176</v>
      </c>
      <c r="BE578" s="204">
        <f t="shared" si="34"/>
        <v>0</v>
      </c>
      <c r="BF578" s="204">
        <f t="shared" si="35"/>
        <v>0</v>
      </c>
      <c r="BG578" s="204">
        <f t="shared" si="36"/>
        <v>0</v>
      </c>
      <c r="BH578" s="204">
        <f t="shared" si="37"/>
        <v>0</v>
      </c>
      <c r="BI578" s="204">
        <f t="shared" si="38"/>
        <v>0</v>
      </c>
      <c r="BJ578" s="22" t="s">
        <v>89</v>
      </c>
      <c r="BK578" s="204">
        <f t="shared" si="39"/>
        <v>0</v>
      </c>
      <c r="BL578" s="22" t="s">
        <v>183</v>
      </c>
      <c r="BM578" s="22" t="s">
        <v>1574</v>
      </c>
    </row>
    <row r="579" spans="2:65" s="1" customFormat="1" ht="22.5" customHeight="1">
      <c r="B579" s="40"/>
      <c r="C579" s="193" t="s">
        <v>1575</v>
      </c>
      <c r="D579" s="193" t="s">
        <v>178</v>
      </c>
      <c r="E579" s="194" t="s">
        <v>1576</v>
      </c>
      <c r="F579" s="195" t="s">
        <v>1577</v>
      </c>
      <c r="G579" s="196" t="s">
        <v>376</v>
      </c>
      <c r="H579" s="197">
        <v>1</v>
      </c>
      <c r="I579" s="198"/>
      <c r="J579" s="199">
        <f t="shared" si="30"/>
        <v>0</v>
      </c>
      <c r="K579" s="195" t="s">
        <v>37</v>
      </c>
      <c r="L579" s="60"/>
      <c r="M579" s="200" t="s">
        <v>37</v>
      </c>
      <c r="N579" s="201" t="s">
        <v>52</v>
      </c>
      <c r="O579" s="41"/>
      <c r="P579" s="202">
        <f t="shared" si="31"/>
        <v>0</v>
      </c>
      <c r="Q579" s="202">
        <v>0</v>
      </c>
      <c r="R579" s="202">
        <f t="shared" si="32"/>
        <v>0</v>
      </c>
      <c r="S579" s="202">
        <v>0</v>
      </c>
      <c r="T579" s="203">
        <f t="shared" si="33"/>
        <v>0</v>
      </c>
      <c r="AR579" s="22" t="s">
        <v>183</v>
      </c>
      <c r="AT579" s="22" t="s">
        <v>178</v>
      </c>
      <c r="AU579" s="22" t="s">
        <v>91</v>
      </c>
      <c r="AY579" s="22" t="s">
        <v>176</v>
      </c>
      <c r="BE579" s="204">
        <f t="shared" si="34"/>
        <v>0</v>
      </c>
      <c r="BF579" s="204">
        <f t="shared" si="35"/>
        <v>0</v>
      </c>
      <c r="BG579" s="204">
        <f t="shared" si="36"/>
        <v>0</v>
      </c>
      <c r="BH579" s="204">
        <f t="shared" si="37"/>
        <v>0</v>
      </c>
      <c r="BI579" s="204">
        <f t="shared" si="38"/>
        <v>0</v>
      </c>
      <c r="BJ579" s="22" t="s">
        <v>89</v>
      </c>
      <c r="BK579" s="204">
        <f t="shared" si="39"/>
        <v>0</v>
      </c>
      <c r="BL579" s="22" t="s">
        <v>183</v>
      </c>
      <c r="BM579" s="22" t="s">
        <v>1578</v>
      </c>
    </row>
    <row r="580" spans="2:65" s="1" customFormat="1" ht="22.5" customHeight="1">
      <c r="B580" s="40"/>
      <c r="C580" s="193" t="s">
        <v>1579</v>
      </c>
      <c r="D580" s="193" t="s">
        <v>178</v>
      </c>
      <c r="E580" s="194" t="s">
        <v>1580</v>
      </c>
      <c r="F580" s="195" t="s">
        <v>1581</v>
      </c>
      <c r="G580" s="196" t="s">
        <v>376</v>
      </c>
      <c r="H580" s="197">
        <v>1</v>
      </c>
      <c r="I580" s="198"/>
      <c r="J580" s="199">
        <f t="shared" si="30"/>
        <v>0</v>
      </c>
      <c r="K580" s="195" t="s">
        <v>37</v>
      </c>
      <c r="L580" s="60"/>
      <c r="M580" s="200" t="s">
        <v>37</v>
      </c>
      <c r="N580" s="201" t="s">
        <v>52</v>
      </c>
      <c r="O580" s="41"/>
      <c r="P580" s="202">
        <f t="shared" si="31"/>
        <v>0</v>
      </c>
      <c r="Q580" s="202">
        <v>0</v>
      </c>
      <c r="R580" s="202">
        <f t="shared" si="32"/>
        <v>0</v>
      </c>
      <c r="S580" s="202">
        <v>0</v>
      </c>
      <c r="T580" s="203">
        <f t="shared" si="33"/>
        <v>0</v>
      </c>
      <c r="AR580" s="22" t="s">
        <v>183</v>
      </c>
      <c r="AT580" s="22" t="s">
        <v>178</v>
      </c>
      <c r="AU580" s="22" t="s">
        <v>91</v>
      </c>
      <c r="AY580" s="22" t="s">
        <v>176</v>
      </c>
      <c r="BE580" s="204">
        <f t="shared" si="34"/>
        <v>0</v>
      </c>
      <c r="BF580" s="204">
        <f t="shared" si="35"/>
        <v>0</v>
      </c>
      <c r="BG580" s="204">
        <f t="shared" si="36"/>
        <v>0</v>
      </c>
      <c r="BH580" s="204">
        <f t="shared" si="37"/>
        <v>0</v>
      </c>
      <c r="BI580" s="204">
        <f t="shared" si="38"/>
        <v>0</v>
      </c>
      <c r="BJ580" s="22" t="s">
        <v>89</v>
      </c>
      <c r="BK580" s="204">
        <f t="shared" si="39"/>
        <v>0</v>
      </c>
      <c r="BL580" s="22" t="s">
        <v>183</v>
      </c>
      <c r="BM580" s="22" t="s">
        <v>1582</v>
      </c>
    </row>
    <row r="581" spans="2:65" s="1" customFormat="1" ht="22.5" customHeight="1">
      <c r="B581" s="40"/>
      <c r="C581" s="193" t="s">
        <v>1583</v>
      </c>
      <c r="D581" s="193" t="s">
        <v>178</v>
      </c>
      <c r="E581" s="194" t="s">
        <v>1584</v>
      </c>
      <c r="F581" s="195" t="s">
        <v>1585</v>
      </c>
      <c r="G581" s="196" t="s">
        <v>376</v>
      </c>
      <c r="H581" s="197">
        <v>4</v>
      </c>
      <c r="I581" s="198"/>
      <c r="J581" s="199">
        <f t="shared" si="30"/>
        <v>0</v>
      </c>
      <c r="K581" s="195" t="s">
        <v>37</v>
      </c>
      <c r="L581" s="60"/>
      <c r="M581" s="200" t="s">
        <v>37</v>
      </c>
      <c r="N581" s="201" t="s">
        <v>52</v>
      </c>
      <c r="O581" s="41"/>
      <c r="P581" s="202">
        <f t="shared" si="31"/>
        <v>0</v>
      </c>
      <c r="Q581" s="202">
        <v>0</v>
      </c>
      <c r="R581" s="202">
        <f t="shared" si="32"/>
        <v>0</v>
      </c>
      <c r="S581" s="202">
        <v>0</v>
      </c>
      <c r="T581" s="203">
        <f t="shared" si="33"/>
        <v>0</v>
      </c>
      <c r="AR581" s="22" t="s">
        <v>183</v>
      </c>
      <c r="AT581" s="22" t="s">
        <v>178</v>
      </c>
      <c r="AU581" s="22" t="s">
        <v>91</v>
      </c>
      <c r="AY581" s="22" t="s">
        <v>176</v>
      </c>
      <c r="BE581" s="204">
        <f t="shared" si="34"/>
        <v>0</v>
      </c>
      <c r="BF581" s="204">
        <f t="shared" si="35"/>
        <v>0</v>
      </c>
      <c r="BG581" s="204">
        <f t="shared" si="36"/>
        <v>0</v>
      </c>
      <c r="BH581" s="204">
        <f t="shared" si="37"/>
        <v>0</v>
      </c>
      <c r="BI581" s="204">
        <f t="shared" si="38"/>
        <v>0</v>
      </c>
      <c r="BJ581" s="22" t="s">
        <v>89</v>
      </c>
      <c r="BK581" s="204">
        <f t="shared" si="39"/>
        <v>0</v>
      </c>
      <c r="BL581" s="22" t="s">
        <v>183</v>
      </c>
      <c r="BM581" s="22" t="s">
        <v>1586</v>
      </c>
    </row>
    <row r="582" spans="2:65" s="1" customFormat="1" ht="22.5" customHeight="1">
      <c r="B582" s="40"/>
      <c r="C582" s="193" t="s">
        <v>1587</v>
      </c>
      <c r="D582" s="193" t="s">
        <v>178</v>
      </c>
      <c r="E582" s="194" t="s">
        <v>1588</v>
      </c>
      <c r="F582" s="195" t="s">
        <v>1589</v>
      </c>
      <c r="G582" s="196" t="s">
        <v>376</v>
      </c>
      <c r="H582" s="197">
        <v>2</v>
      </c>
      <c r="I582" s="198"/>
      <c r="J582" s="199">
        <f t="shared" si="30"/>
        <v>0</v>
      </c>
      <c r="K582" s="195" t="s">
        <v>37</v>
      </c>
      <c r="L582" s="60"/>
      <c r="M582" s="200" t="s">
        <v>37</v>
      </c>
      <c r="N582" s="201" t="s">
        <v>52</v>
      </c>
      <c r="O582" s="41"/>
      <c r="P582" s="202">
        <f t="shared" si="31"/>
        <v>0</v>
      </c>
      <c r="Q582" s="202">
        <v>0</v>
      </c>
      <c r="R582" s="202">
        <f t="shared" si="32"/>
        <v>0</v>
      </c>
      <c r="S582" s="202">
        <v>0</v>
      </c>
      <c r="T582" s="203">
        <f t="shared" si="33"/>
        <v>0</v>
      </c>
      <c r="AR582" s="22" t="s">
        <v>183</v>
      </c>
      <c r="AT582" s="22" t="s">
        <v>178</v>
      </c>
      <c r="AU582" s="22" t="s">
        <v>91</v>
      </c>
      <c r="AY582" s="22" t="s">
        <v>176</v>
      </c>
      <c r="BE582" s="204">
        <f t="shared" si="34"/>
        <v>0</v>
      </c>
      <c r="BF582" s="204">
        <f t="shared" si="35"/>
        <v>0</v>
      </c>
      <c r="BG582" s="204">
        <f t="shared" si="36"/>
        <v>0</v>
      </c>
      <c r="BH582" s="204">
        <f t="shared" si="37"/>
        <v>0</v>
      </c>
      <c r="BI582" s="204">
        <f t="shared" si="38"/>
        <v>0</v>
      </c>
      <c r="BJ582" s="22" t="s">
        <v>89</v>
      </c>
      <c r="BK582" s="204">
        <f t="shared" si="39"/>
        <v>0</v>
      </c>
      <c r="BL582" s="22" t="s">
        <v>183</v>
      </c>
      <c r="BM582" s="22" t="s">
        <v>1590</v>
      </c>
    </row>
    <row r="583" spans="2:65" s="11" customFormat="1">
      <c r="B583" s="208"/>
      <c r="C583" s="209"/>
      <c r="D583" s="210" t="s">
        <v>187</v>
      </c>
      <c r="E583" s="211" t="s">
        <v>37</v>
      </c>
      <c r="F583" s="212" t="s">
        <v>1591</v>
      </c>
      <c r="G583" s="209"/>
      <c r="H583" s="213">
        <v>2</v>
      </c>
      <c r="I583" s="214"/>
      <c r="J583" s="209"/>
      <c r="K583" s="209"/>
      <c r="L583" s="215"/>
      <c r="M583" s="216"/>
      <c r="N583" s="217"/>
      <c r="O583" s="217"/>
      <c r="P583" s="217"/>
      <c r="Q583" s="217"/>
      <c r="R583" s="217"/>
      <c r="S583" s="217"/>
      <c r="T583" s="218"/>
      <c r="AT583" s="219" t="s">
        <v>187</v>
      </c>
      <c r="AU583" s="219" t="s">
        <v>91</v>
      </c>
      <c r="AV583" s="11" t="s">
        <v>91</v>
      </c>
      <c r="AW583" s="11" t="s">
        <v>44</v>
      </c>
      <c r="AX583" s="11" t="s">
        <v>89</v>
      </c>
      <c r="AY583" s="219" t="s">
        <v>176</v>
      </c>
    </row>
    <row r="584" spans="2:65" s="1" customFormat="1" ht="31.5" customHeight="1">
      <c r="B584" s="40"/>
      <c r="C584" s="193" t="s">
        <v>1592</v>
      </c>
      <c r="D584" s="193" t="s">
        <v>178</v>
      </c>
      <c r="E584" s="194" t="s">
        <v>1593</v>
      </c>
      <c r="F584" s="195" t="s">
        <v>1594</v>
      </c>
      <c r="G584" s="196" t="s">
        <v>223</v>
      </c>
      <c r="H584" s="197">
        <v>646.72</v>
      </c>
      <c r="I584" s="198"/>
      <c r="J584" s="199">
        <f>ROUND(I584*H584,2)</f>
        <v>0</v>
      </c>
      <c r="K584" s="195" t="s">
        <v>182</v>
      </c>
      <c r="L584" s="60"/>
      <c r="M584" s="200" t="s">
        <v>37</v>
      </c>
      <c r="N584" s="201" t="s">
        <v>52</v>
      </c>
      <c r="O584" s="41"/>
      <c r="P584" s="202">
        <f>O584*H584</f>
        <v>0</v>
      </c>
      <c r="Q584" s="202">
        <v>0</v>
      </c>
      <c r="R584" s="202">
        <f>Q584*H584</f>
        <v>0</v>
      </c>
      <c r="S584" s="202">
        <v>0</v>
      </c>
      <c r="T584" s="203">
        <f>S584*H584</f>
        <v>0</v>
      </c>
      <c r="AR584" s="22" t="s">
        <v>183</v>
      </c>
      <c r="AT584" s="22" t="s">
        <v>178</v>
      </c>
      <c r="AU584" s="22" t="s">
        <v>91</v>
      </c>
      <c r="AY584" s="22" t="s">
        <v>176</v>
      </c>
      <c r="BE584" s="204">
        <f>IF(N584="základní",J584,0)</f>
        <v>0</v>
      </c>
      <c r="BF584" s="204">
        <f>IF(N584="snížená",J584,0)</f>
        <v>0</v>
      </c>
      <c r="BG584" s="204">
        <f>IF(N584="zákl. přenesená",J584,0)</f>
        <v>0</v>
      </c>
      <c r="BH584" s="204">
        <f>IF(N584="sníž. přenesená",J584,0)</f>
        <v>0</v>
      </c>
      <c r="BI584" s="204">
        <f>IF(N584="nulová",J584,0)</f>
        <v>0</v>
      </c>
      <c r="BJ584" s="22" t="s">
        <v>89</v>
      </c>
      <c r="BK584" s="204">
        <f>ROUND(I584*H584,2)</f>
        <v>0</v>
      </c>
      <c r="BL584" s="22" t="s">
        <v>183</v>
      </c>
      <c r="BM584" s="22" t="s">
        <v>1595</v>
      </c>
    </row>
    <row r="585" spans="2:65" s="1" customFormat="1" ht="67.5">
      <c r="B585" s="40"/>
      <c r="C585" s="62"/>
      <c r="D585" s="205" t="s">
        <v>185</v>
      </c>
      <c r="E585" s="62"/>
      <c r="F585" s="206" t="s">
        <v>1596</v>
      </c>
      <c r="G585" s="62"/>
      <c r="H585" s="62"/>
      <c r="I585" s="163"/>
      <c r="J585" s="62"/>
      <c r="K585" s="62"/>
      <c r="L585" s="60"/>
      <c r="M585" s="207"/>
      <c r="N585" s="41"/>
      <c r="O585" s="41"/>
      <c r="P585" s="41"/>
      <c r="Q585" s="41"/>
      <c r="R585" s="41"/>
      <c r="S585" s="41"/>
      <c r="T585" s="77"/>
      <c r="AT585" s="22" t="s">
        <v>185</v>
      </c>
      <c r="AU585" s="22" t="s">
        <v>91</v>
      </c>
    </row>
    <row r="586" spans="2:65" s="11" customFormat="1">
      <c r="B586" s="208"/>
      <c r="C586" s="209"/>
      <c r="D586" s="210" t="s">
        <v>187</v>
      </c>
      <c r="E586" s="211" t="s">
        <v>37</v>
      </c>
      <c r="F586" s="212" t="s">
        <v>1597</v>
      </c>
      <c r="G586" s="209"/>
      <c r="H586" s="213">
        <v>646.72</v>
      </c>
      <c r="I586" s="214"/>
      <c r="J586" s="209"/>
      <c r="K586" s="209"/>
      <c r="L586" s="215"/>
      <c r="M586" s="216"/>
      <c r="N586" s="217"/>
      <c r="O586" s="217"/>
      <c r="P586" s="217"/>
      <c r="Q586" s="217"/>
      <c r="R586" s="217"/>
      <c r="S586" s="217"/>
      <c r="T586" s="218"/>
      <c r="AT586" s="219" t="s">
        <v>187</v>
      </c>
      <c r="AU586" s="219" t="s">
        <v>91</v>
      </c>
      <c r="AV586" s="11" t="s">
        <v>91</v>
      </c>
      <c r="AW586" s="11" t="s">
        <v>44</v>
      </c>
      <c r="AX586" s="11" t="s">
        <v>81</v>
      </c>
      <c r="AY586" s="219" t="s">
        <v>176</v>
      </c>
    </row>
    <row r="587" spans="2:65" s="1" customFormat="1" ht="44.25" customHeight="1">
      <c r="B587" s="40"/>
      <c r="C587" s="193" t="s">
        <v>1598</v>
      </c>
      <c r="D587" s="193" t="s">
        <v>178</v>
      </c>
      <c r="E587" s="194" t="s">
        <v>1599</v>
      </c>
      <c r="F587" s="195" t="s">
        <v>1600</v>
      </c>
      <c r="G587" s="196" t="s">
        <v>223</v>
      </c>
      <c r="H587" s="197">
        <v>19401.599999999999</v>
      </c>
      <c r="I587" s="198"/>
      <c r="J587" s="199">
        <f>ROUND(I587*H587,2)</f>
        <v>0</v>
      </c>
      <c r="K587" s="195" t="s">
        <v>182</v>
      </c>
      <c r="L587" s="60"/>
      <c r="M587" s="200" t="s">
        <v>37</v>
      </c>
      <c r="N587" s="201" t="s">
        <v>52</v>
      </c>
      <c r="O587" s="41"/>
      <c r="P587" s="202">
        <f>O587*H587</f>
        <v>0</v>
      </c>
      <c r="Q587" s="202">
        <v>0</v>
      </c>
      <c r="R587" s="202">
        <f>Q587*H587</f>
        <v>0</v>
      </c>
      <c r="S587" s="202">
        <v>0</v>
      </c>
      <c r="T587" s="203">
        <f>S587*H587</f>
        <v>0</v>
      </c>
      <c r="AR587" s="22" t="s">
        <v>183</v>
      </c>
      <c r="AT587" s="22" t="s">
        <v>178</v>
      </c>
      <c r="AU587" s="22" t="s">
        <v>91</v>
      </c>
      <c r="AY587" s="22" t="s">
        <v>176</v>
      </c>
      <c r="BE587" s="204">
        <f>IF(N587="základní",J587,0)</f>
        <v>0</v>
      </c>
      <c r="BF587" s="204">
        <f>IF(N587="snížená",J587,0)</f>
        <v>0</v>
      </c>
      <c r="BG587" s="204">
        <f>IF(N587="zákl. přenesená",J587,0)</f>
        <v>0</v>
      </c>
      <c r="BH587" s="204">
        <f>IF(N587="sníž. přenesená",J587,0)</f>
        <v>0</v>
      </c>
      <c r="BI587" s="204">
        <f>IF(N587="nulová",J587,0)</f>
        <v>0</v>
      </c>
      <c r="BJ587" s="22" t="s">
        <v>89</v>
      </c>
      <c r="BK587" s="204">
        <f>ROUND(I587*H587,2)</f>
        <v>0</v>
      </c>
      <c r="BL587" s="22" t="s">
        <v>183</v>
      </c>
      <c r="BM587" s="22" t="s">
        <v>1601</v>
      </c>
    </row>
    <row r="588" spans="2:65" s="1" customFormat="1" ht="67.5">
      <c r="B588" s="40"/>
      <c r="C588" s="62"/>
      <c r="D588" s="205" t="s">
        <v>185</v>
      </c>
      <c r="E588" s="62"/>
      <c r="F588" s="206" t="s">
        <v>1596</v>
      </c>
      <c r="G588" s="62"/>
      <c r="H588" s="62"/>
      <c r="I588" s="163"/>
      <c r="J588" s="62"/>
      <c r="K588" s="62"/>
      <c r="L588" s="60"/>
      <c r="M588" s="207"/>
      <c r="N588" s="41"/>
      <c r="O588" s="41"/>
      <c r="P588" s="41"/>
      <c r="Q588" s="41"/>
      <c r="R588" s="41"/>
      <c r="S588" s="41"/>
      <c r="T588" s="77"/>
      <c r="AT588" s="22" t="s">
        <v>185</v>
      </c>
      <c r="AU588" s="22" t="s">
        <v>91</v>
      </c>
    </row>
    <row r="589" spans="2:65" s="11" customFormat="1">
      <c r="B589" s="208"/>
      <c r="C589" s="209"/>
      <c r="D589" s="205" t="s">
        <v>187</v>
      </c>
      <c r="E589" s="230" t="s">
        <v>37</v>
      </c>
      <c r="F589" s="231" t="s">
        <v>1597</v>
      </c>
      <c r="G589" s="209"/>
      <c r="H589" s="232">
        <v>646.72</v>
      </c>
      <c r="I589" s="214"/>
      <c r="J589" s="209"/>
      <c r="K589" s="209"/>
      <c r="L589" s="215"/>
      <c r="M589" s="216"/>
      <c r="N589" s="217"/>
      <c r="O589" s="217"/>
      <c r="P589" s="217"/>
      <c r="Q589" s="217"/>
      <c r="R589" s="217"/>
      <c r="S589" s="217"/>
      <c r="T589" s="218"/>
      <c r="AT589" s="219" t="s">
        <v>187</v>
      </c>
      <c r="AU589" s="219" t="s">
        <v>91</v>
      </c>
      <c r="AV589" s="11" t="s">
        <v>91</v>
      </c>
      <c r="AW589" s="11" t="s">
        <v>44</v>
      </c>
      <c r="AX589" s="11" t="s">
        <v>81</v>
      </c>
      <c r="AY589" s="219" t="s">
        <v>176</v>
      </c>
    </row>
    <row r="590" spans="2:65" s="11" customFormat="1">
      <c r="B590" s="208"/>
      <c r="C590" s="209"/>
      <c r="D590" s="210" t="s">
        <v>187</v>
      </c>
      <c r="E590" s="209"/>
      <c r="F590" s="212" t="s">
        <v>1602</v>
      </c>
      <c r="G590" s="209"/>
      <c r="H590" s="213">
        <v>19401.599999999999</v>
      </c>
      <c r="I590" s="214"/>
      <c r="J590" s="209"/>
      <c r="K590" s="209"/>
      <c r="L590" s="215"/>
      <c r="M590" s="216"/>
      <c r="N590" s="217"/>
      <c r="O590" s="217"/>
      <c r="P590" s="217"/>
      <c r="Q590" s="217"/>
      <c r="R590" s="217"/>
      <c r="S590" s="217"/>
      <c r="T590" s="218"/>
      <c r="AT590" s="219" t="s">
        <v>187</v>
      </c>
      <c r="AU590" s="219" t="s">
        <v>91</v>
      </c>
      <c r="AV590" s="11" t="s">
        <v>91</v>
      </c>
      <c r="AW590" s="11" t="s">
        <v>6</v>
      </c>
      <c r="AX590" s="11" t="s">
        <v>89</v>
      </c>
      <c r="AY590" s="219" t="s">
        <v>176</v>
      </c>
    </row>
    <row r="591" spans="2:65" s="1" customFormat="1" ht="31.5" customHeight="1">
      <c r="B591" s="40"/>
      <c r="C591" s="193" t="s">
        <v>1603</v>
      </c>
      <c r="D591" s="193" t="s">
        <v>178</v>
      </c>
      <c r="E591" s="194" t="s">
        <v>1604</v>
      </c>
      <c r="F591" s="195" t="s">
        <v>1605</v>
      </c>
      <c r="G591" s="196" t="s">
        <v>223</v>
      </c>
      <c r="H591" s="197">
        <v>646.72</v>
      </c>
      <c r="I591" s="198"/>
      <c r="J591" s="199">
        <f>ROUND(I591*H591,2)</f>
        <v>0</v>
      </c>
      <c r="K591" s="195" t="s">
        <v>182</v>
      </c>
      <c r="L591" s="60"/>
      <c r="M591" s="200" t="s">
        <v>37</v>
      </c>
      <c r="N591" s="201" t="s">
        <v>52</v>
      </c>
      <c r="O591" s="41"/>
      <c r="P591" s="202">
        <f>O591*H591</f>
        <v>0</v>
      </c>
      <c r="Q591" s="202">
        <v>0</v>
      </c>
      <c r="R591" s="202">
        <f>Q591*H591</f>
        <v>0</v>
      </c>
      <c r="S591" s="202">
        <v>0</v>
      </c>
      <c r="T591" s="203">
        <f>S591*H591</f>
        <v>0</v>
      </c>
      <c r="AR591" s="22" t="s">
        <v>183</v>
      </c>
      <c r="AT591" s="22" t="s">
        <v>178</v>
      </c>
      <c r="AU591" s="22" t="s">
        <v>91</v>
      </c>
      <c r="AY591" s="22" t="s">
        <v>176</v>
      </c>
      <c r="BE591" s="204">
        <f>IF(N591="základní",J591,0)</f>
        <v>0</v>
      </c>
      <c r="BF591" s="204">
        <f>IF(N591="snížená",J591,0)</f>
        <v>0</v>
      </c>
      <c r="BG591" s="204">
        <f>IF(N591="zákl. přenesená",J591,0)</f>
        <v>0</v>
      </c>
      <c r="BH591" s="204">
        <f>IF(N591="sníž. přenesená",J591,0)</f>
        <v>0</v>
      </c>
      <c r="BI591" s="204">
        <f>IF(N591="nulová",J591,0)</f>
        <v>0</v>
      </c>
      <c r="BJ591" s="22" t="s">
        <v>89</v>
      </c>
      <c r="BK591" s="204">
        <f>ROUND(I591*H591,2)</f>
        <v>0</v>
      </c>
      <c r="BL591" s="22" t="s">
        <v>183</v>
      </c>
      <c r="BM591" s="22" t="s">
        <v>1606</v>
      </c>
    </row>
    <row r="592" spans="2:65" s="1" customFormat="1" ht="40.5">
      <c r="B592" s="40"/>
      <c r="C592" s="62"/>
      <c r="D592" s="205" t="s">
        <v>185</v>
      </c>
      <c r="E592" s="62"/>
      <c r="F592" s="206" t="s">
        <v>1607</v>
      </c>
      <c r="G592" s="62"/>
      <c r="H592" s="62"/>
      <c r="I592" s="163"/>
      <c r="J592" s="62"/>
      <c r="K592" s="62"/>
      <c r="L592" s="60"/>
      <c r="M592" s="207"/>
      <c r="N592" s="41"/>
      <c r="O592" s="41"/>
      <c r="P592" s="41"/>
      <c r="Q592" s="41"/>
      <c r="R592" s="41"/>
      <c r="S592" s="41"/>
      <c r="T592" s="77"/>
      <c r="AT592" s="22" t="s">
        <v>185</v>
      </c>
      <c r="AU592" s="22" t="s">
        <v>91</v>
      </c>
    </row>
    <row r="593" spans="2:65" s="11" customFormat="1">
      <c r="B593" s="208"/>
      <c r="C593" s="209"/>
      <c r="D593" s="210" t="s">
        <v>187</v>
      </c>
      <c r="E593" s="211" t="s">
        <v>37</v>
      </c>
      <c r="F593" s="212" t="s">
        <v>1597</v>
      </c>
      <c r="G593" s="209"/>
      <c r="H593" s="213">
        <v>646.72</v>
      </c>
      <c r="I593" s="214"/>
      <c r="J593" s="209"/>
      <c r="K593" s="209"/>
      <c r="L593" s="215"/>
      <c r="M593" s="216"/>
      <c r="N593" s="217"/>
      <c r="O593" s="217"/>
      <c r="P593" s="217"/>
      <c r="Q593" s="217"/>
      <c r="R593" s="217"/>
      <c r="S593" s="217"/>
      <c r="T593" s="218"/>
      <c r="AT593" s="219" t="s">
        <v>187</v>
      </c>
      <c r="AU593" s="219" t="s">
        <v>91</v>
      </c>
      <c r="AV593" s="11" t="s">
        <v>91</v>
      </c>
      <c r="AW593" s="11" t="s">
        <v>44</v>
      </c>
      <c r="AX593" s="11" t="s">
        <v>81</v>
      </c>
      <c r="AY593" s="219" t="s">
        <v>176</v>
      </c>
    </row>
    <row r="594" spans="2:65" s="1" customFormat="1" ht="22.5" customHeight="1">
      <c r="B594" s="40"/>
      <c r="C594" s="193" t="s">
        <v>1608</v>
      </c>
      <c r="D594" s="193" t="s">
        <v>178</v>
      </c>
      <c r="E594" s="194" t="s">
        <v>1609</v>
      </c>
      <c r="F594" s="195" t="s">
        <v>1610</v>
      </c>
      <c r="G594" s="196" t="s">
        <v>223</v>
      </c>
      <c r="H594" s="197">
        <v>646.72</v>
      </c>
      <c r="I594" s="198"/>
      <c r="J594" s="199">
        <f>ROUND(I594*H594,2)</f>
        <v>0</v>
      </c>
      <c r="K594" s="195" t="s">
        <v>182</v>
      </c>
      <c r="L594" s="60"/>
      <c r="M594" s="200" t="s">
        <v>37</v>
      </c>
      <c r="N594" s="201" t="s">
        <v>52</v>
      </c>
      <c r="O594" s="41"/>
      <c r="P594" s="202">
        <f>O594*H594</f>
        <v>0</v>
      </c>
      <c r="Q594" s="202">
        <v>0</v>
      </c>
      <c r="R594" s="202">
        <f>Q594*H594</f>
        <v>0</v>
      </c>
      <c r="S594" s="202">
        <v>0</v>
      </c>
      <c r="T594" s="203">
        <f>S594*H594</f>
        <v>0</v>
      </c>
      <c r="AR594" s="22" t="s">
        <v>183</v>
      </c>
      <c r="AT594" s="22" t="s">
        <v>178</v>
      </c>
      <c r="AU594" s="22" t="s">
        <v>91</v>
      </c>
      <c r="AY594" s="22" t="s">
        <v>176</v>
      </c>
      <c r="BE594" s="204">
        <f>IF(N594="základní",J594,0)</f>
        <v>0</v>
      </c>
      <c r="BF594" s="204">
        <f>IF(N594="snížená",J594,0)</f>
        <v>0</v>
      </c>
      <c r="BG594" s="204">
        <f>IF(N594="zákl. přenesená",J594,0)</f>
        <v>0</v>
      </c>
      <c r="BH594" s="204">
        <f>IF(N594="sníž. přenesená",J594,0)</f>
        <v>0</v>
      </c>
      <c r="BI594" s="204">
        <f>IF(N594="nulová",J594,0)</f>
        <v>0</v>
      </c>
      <c r="BJ594" s="22" t="s">
        <v>89</v>
      </c>
      <c r="BK594" s="204">
        <f>ROUND(I594*H594,2)</f>
        <v>0</v>
      </c>
      <c r="BL594" s="22" t="s">
        <v>183</v>
      </c>
      <c r="BM594" s="22" t="s">
        <v>1611</v>
      </c>
    </row>
    <row r="595" spans="2:65" s="1" customFormat="1" ht="40.5">
      <c r="B595" s="40"/>
      <c r="C595" s="62"/>
      <c r="D595" s="205" t="s">
        <v>185</v>
      </c>
      <c r="E595" s="62"/>
      <c r="F595" s="206" t="s">
        <v>1612</v>
      </c>
      <c r="G595" s="62"/>
      <c r="H595" s="62"/>
      <c r="I595" s="163"/>
      <c r="J595" s="62"/>
      <c r="K595" s="62"/>
      <c r="L595" s="60"/>
      <c r="M595" s="207"/>
      <c r="N595" s="41"/>
      <c r="O595" s="41"/>
      <c r="P595" s="41"/>
      <c r="Q595" s="41"/>
      <c r="R595" s="41"/>
      <c r="S595" s="41"/>
      <c r="T595" s="77"/>
      <c r="AT595" s="22" t="s">
        <v>185</v>
      </c>
      <c r="AU595" s="22" t="s">
        <v>91</v>
      </c>
    </row>
    <row r="596" spans="2:65" s="11" customFormat="1">
      <c r="B596" s="208"/>
      <c r="C596" s="209"/>
      <c r="D596" s="210" t="s">
        <v>187</v>
      </c>
      <c r="E596" s="211" t="s">
        <v>37</v>
      </c>
      <c r="F596" s="212" t="s">
        <v>1597</v>
      </c>
      <c r="G596" s="209"/>
      <c r="H596" s="213">
        <v>646.72</v>
      </c>
      <c r="I596" s="214"/>
      <c r="J596" s="209"/>
      <c r="K596" s="209"/>
      <c r="L596" s="215"/>
      <c r="M596" s="216"/>
      <c r="N596" s="217"/>
      <c r="O596" s="217"/>
      <c r="P596" s="217"/>
      <c r="Q596" s="217"/>
      <c r="R596" s="217"/>
      <c r="S596" s="217"/>
      <c r="T596" s="218"/>
      <c r="AT596" s="219" t="s">
        <v>187</v>
      </c>
      <c r="AU596" s="219" t="s">
        <v>91</v>
      </c>
      <c r="AV596" s="11" t="s">
        <v>91</v>
      </c>
      <c r="AW596" s="11" t="s">
        <v>44</v>
      </c>
      <c r="AX596" s="11" t="s">
        <v>81</v>
      </c>
      <c r="AY596" s="219" t="s">
        <v>176</v>
      </c>
    </row>
    <row r="597" spans="2:65" s="1" customFormat="1" ht="22.5" customHeight="1">
      <c r="B597" s="40"/>
      <c r="C597" s="193" t="s">
        <v>1613</v>
      </c>
      <c r="D597" s="193" t="s">
        <v>178</v>
      </c>
      <c r="E597" s="194" t="s">
        <v>1614</v>
      </c>
      <c r="F597" s="195" t="s">
        <v>1615</v>
      </c>
      <c r="G597" s="196" t="s">
        <v>223</v>
      </c>
      <c r="H597" s="197">
        <v>19401.599999999999</v>
      </c>
      <c r="I597" s="198"/>
      <c r="J597" s="199">
        <f>ROUND(I597*H597,2)</f>
        <v>0</v>
      </c>
      <c r="K597" s="195" t="s">
        <v>182</v>
      </c>
      <c r="L597" s="60"/>
      <c r="M597" s="200" t="s">
        <v>37</v>
      </c>
      <c r="N597" s="201" t="s">
        <v>52</v>
      </c>
      <c r="O597" s="41"/>
      <c r="P597" s="202">
        <f>O597*H597</f>
        <v>0</v>
      </c>
      <c r="Q597" s="202">
        <v>0</v>
      </c>
      <c r="R597" s="202">
        <f>Q597*H597</f>
        <v>0</v>
      </c>
      <c r="S597" s="202">
        <v>0</v>
      </c>
      <c r="T597" s="203">
        <f>S597*H597</f>
        <v>0</v>
      </c>
      <c r="AR597" s="22" t="s">
        <v>183</v>
      </c>
      <c r="AT597" s="22" t="s">
        <v>178</v>
      </c>
      <c r="AU597" s="22" t="s">
        <v>91</v>
      </c>
      <c r="AY597" s="22" t="s">
        <v>176</v>
      </c>
      <c r="BE597" s="204">
        <f>IF(N597="základní",J597,0)</f>
        <v>0</v>
      </c>
      <c r="BF597" s="204">
        <f>IF(N597="snížená",J597,0)</f>
        <v>0</v>
      </c>
      <c r="BG597" s="204">
        <f>IF(N597="zákl. přenesená",J597,0)</f>
        <v>0</v>
      </c>
      <c r="BH597" s="204">
        <f>IF(N597="sníž. přenesená",J597,0)</f>
        <v>0</v>
      </c>
      <c r="BI597" s="204">
        <f>IF(N597="nulová",J597,0)</f>
        <v>0</v>
      </c>
      <c r="BJ597" s="22" t="s">
        <v>89</v>
      </c>
      <c r="BK597" s="204">
        <f>ROUND(I597*H597,2)</f>
        <v>0</v>
      </c>
      <c r="BL597" s="22" t="s">
        <v>183</v>
      </c>
      <c r="BM597" s="22" t="s">
        <v>1616</v>
      </c>
    </row>
    <row r="598" spans="2:65" s="1" customFormat="1" ht="40.5">
      <c r="B598" s="40"/>
      <c r="C598" s="62"/>
      <c r="D598" s="205" t="s">
        <v>185</v>
      </c>
      <c r="E598" s="62"/>
      <c r="F598" s="206" t="s">
        <v>1612</v>
      </c>
      <c r="G598" s="62"/>
      <c r="H598" s="62"/>
      <c r="I598" s="163"/>
      <c r="J598" s="62"/>
      <c r="K598" s="62"/>
      <c r="L598" s="60"/>
      <c r="M598" s="207"/>
      <c r="N598" s="41"/>
      <c r="O598" s="41"/>
      <c r="P598" s="41"/>
      <c r="Q598" s="41"/>
      <c r="R598" s="41"/>
      <c r="S598" s="41"/>
      <c r="T598" s="77"/>
      <c r="AT598" s="22" t="s">
        <v>185</v>
      </c>
      <c r="AU598" s="22" t="s">
        <v>91</v>
      </c>
    </row>
    <row r="599" spans="2:65" s="11" customFormat="1">
      <c r="B599" s="208"/>
      <c r="C599" s="209"/>
      <c r="D599" s="205" t="s">
        <v>187</v>
      </c>
      <c r="E599" s="230" t="s">
        <v>37</v>
      </c>
      <c r="F599" s="231" t="s">
        <v>1597</v>
      </c>
      <c r="G599" s="209"/>
      <c r="H599" s="232">
        <v>646.72</v>
      </c>
      <c r="I599" s="214"/>
      <c r="J599" s="209"/>
      <c r="K599" s="209"/>
      <c r="L599" s="215"/>
      <c r="M599" s="216"/>
      <c r="N599" s="217"/>
      <c r="O599" s="217"/>
      <c r="P599" s="217"/>
      <c r="Q599" s="217"/>
      <c r="R599" s="217"/>
      <c r="S599" s="217"/>
      <c r="T599" s="218"/>
      <c r="AT599" s="219" t="s">
        <v>187</v>
      </c>
      <c r="AU599" s="219" t="s">
        <v>91</v>
      </c>
      <c r="AV599" s="11" t="s">
        <v>91</v>
      </c>
      <c r="AW599" s="11" t="s">
        <v>44</v>
      </c>
      <c r="AX599" s="11" t="s">
        <v>81</v>
      </c>
      <c r="AY599" s="219" t="s">
        <v>176</v>
      </c>
    </row>
    <row r="600" spans="2:65" s="11" customFormat="1">
      <c r="B600" s="208"/>
      <c r="C600" s="209"/>
      <c r="D600" s="210" t="s">
        <v>187</v>
      </c>
      <c r="E600" s="209"/>
      <c r="F600" s="212" t="s">
        <v>1602</v>
      </c>
      <c r="G600" s="209"/>
      <c r="H600" s="213">
        <v>19401.599999999999</v>
      </c>
      <c r="I600" s="214"/>
      <c r="J600" s="209"/>
      <c r="K600" s="209"/>
      <c r="L600" s="215"/>
      <c r="M600" s="216"/>
      <c r="N600" s="217"/>
      <c r="O600" s="217"/>
      <c r="P600" s="217"/>
      <c r="Q600" s="217"/>
      <c r="R600" s="217"/>
      <c r="S600" s="217"/>
      <c r="T600" s="218"/>
      <c r="AT600" s="219" t="s">
        <v>187</v>
      </c>
      <c r="AU600" s="219" t="s">
        <v>91</v>
      </c>
      <c r="AV600" s="11" t="s">
        <v>91</v>
      </c>
      <c r="AW600" s="11" t="s">
        <v>6</v>
      </c>
      <c r="AX600" s="11" t="s">
        <v>89</v>
      </c>
      <c r="AY600" s="219" t="s">
        <v>176</v>
      </c>
    </row>
    <row r="601" spans="2:65" s="1" customFormat="1" ht="22.5" customHeight="1">
      <c r="B601" s="40"/>
      <c r="C601" s="193" t="s">
        <v>1617</v>
      </c>
      <c r="D601" s="193" t="s">
        <v>178</v>
      </c>
      <c r="E601" s="194" t="s">
        <v>1618</v>
      </c>
      <c r="F601" s="195" t="s">
        <v>1619</v>
      </c>
      <c r="G601" s="196" t="s">
        <v>223</v>
      </c>
      <c r="H601" s="197">
        <v>646.72</v>
      </c>
      <c r="I601" s="198"/>
      <c r="J601" s="199">
        <f>ROUND(I601*H601,2)</f>
        <v>0</v>
      </c>
      <c r="K601" s="195" t="s">
        <v>182</v>
      </c>
      <c r="L601" s="60"/>
      <c r="M601" s="200" t="s">
        <v>37</v>
      </c>
      <c r="N601" s="201" t="s">
        <v>52</v>
      </c>
      <c r="O601" s="41"/>
      <c r="P601" s="202">
        <f>O601*H601</f>
        <v>0</v>
      </c>
      <c r="Q601" s="202">
        <v>0</v>
      </c>
      <c r="R601" s="202">
        <f>Q601*H601</f>
        <v>0</v>
      </c>
      <c r="S601" s="202">
        <v>0</v>
      </c>
      <c r="T601" s="203">
        <f>S601*H601</f>
        <v>0</v>
      </c>
      <c r="AR601" s="22" t="s">
        <v>183</v>
      </c>
      <c r="AT601" s="22" t="s">
        <v>178</v>
      </c>
      <c r="AU601" s="22" t="s">
        <v>91</v>
      </c>
      <c r="AY601" s="22" t="s">
        <v>176</v>
      </c>
      <c r="BE601" s="204">
        <f>IF(N601="základní",J601,0)</f>
        <v>0</v>
      </c>
      <c r="BF601" s="204">
        <f>IF(N601="snížená",J601,0)</f>
        <v>0</v>
      </c>
      <c r="BG601" s="204">
        <f>IF(N601="zákl. přenesená",J601,0)</f>
        <v>0</v>
      </c>
      <c r="BH601" s="204">
        <f>IF(N601="sníž. přenesená",J601,0)</f>
        <v>0</v>
      </c>
      <c r="BI601" s="204">
        <f>IF(N601="nulová",J601,0)</f>
        <v>0</v>
      </c>
      <c r="BJ601" s="22" t="s">
        <v>89</v>
      </c>
      <c r="BK601" s="204">
        <f>ROUND(I601*H601,2)</f>
        <v>0</v>
      </c>
      <c r="BL601" s="22" t="s">
        <v>183</v>
      </c>
      <c r="BM601" s="22" t="s">
        <v>1620</v>
      </c>
    </row>
    <row r="602" spans="2:65" s="11" customFormat="1">
      <c r="B602" s="208"/>
      <c r="C602" s="209"/>
      <c r="D602" s="210" t="s">
        <v>187</v>
      </c>
      <c r="E602" s="211" t="s">
        <v>37</v>
      </c>
      <c r="F602" s="212" t="s">
        <v>1597</v>
      </c>
      <c r="G602" s="209"/>
      <c r="H602" s="213">
        <v>646.72</v>
      </c>
      <c r="I602" s="214"/>
      <c r="J602" s="209"/>
      <c r="K602" s="209"/>
      <c r="L602" s="215"/>
      <c r="M602" s="216"/>
      <c r="N602" s="217"/>
      <c r="O602" s="217"/>
      <c r="P602" s="217"/>
      <c r="Q602" s="217"/>
      <c r="R602" s="217"/>
      <c r="S602" s="217"/>
      <c r="T602" s="218"/>
      <c r="AT602" s="219" t="s">
        <v>187</v>
      </c>
      <c r="AU602" s="219" t="s">
        <v>91</v>
      </c>
      <c r="AV602" s="11" t="s">
        <v>91</v>
      </c>
      <c r="AW602" s="11" t="s">
        <v>44</v>
      </c>
      <c r="AX602" s="11" t="s">
        <v>81</v>
      </c>
      <c r="AY602" s="219" t="s">
        <v>176</v>
      </c>
    </row>
    <row r="603" spans="2:65" s="1" customFormat="1" ht="31.5" customHeight="1">
      <c r="B603" s="40"/>
      <c r="C603" s="193" t="s">
        <v>1621</v>
      </c>
      <c r="D603" s="193" t="s">
        <v>178</v>
      </c>
      <c r="E603" s="194" t="s">
        <v>1622</v>
      </c>
      <c r="F603" s="195" t="s">
        <v>1623</v>
      </c>
      <c r="G603" s="196" t="s">
        <v>295</v>
      </c>
      <c r="H603" s="197">
        <v>3.5</v>
      </c>
      <c r="I603" s="198"/>
      <c r="J603" s="199">
        <f>ROUND(I603*H603,2)</f>
        <v>0</v>
      </c>
      <c r="K603" s="195" t="s">
        <v>182</v>
      </c>
      <c r="L603" s="60"/>
      <c r="M603" s="200" t="s">
        <v>37</v>
      </c>
      <c r="N603" s="201" t="s">
        <v>52</v>
      </c>
      <c r="O603" s="41"/>
      <c r="P603" s="202">
        <f>O603*H603</f>
        <v>0</v>
      </c>
      <c r="Q603" s="202">
        <v>0</v>
      </c>
      <c r="R603" s="202">
        <f>Q603*H603</f>
        <v>0</v>
      </c>
      <c r="S603" s="202">
        <v>0</v>
      </c>
      <c r="T603" s="203">
        <f>S603*H603</f>
        <v>0</v>
      </c>
      <c r="AR603" s="22" t="s">
        <v>183</v>
      </c>
      <c r="AT603" s="22" t="s">
        <v>178</v>
      </c>
      <c r="AU603" s="22" t="s">
        <v>91</v>
      </c>
      <c r="AY603" s="22" t="s">
        <v>176</v>
      </c>
      <c r="BE603" s="204">
        <f>IF(N603="základní",J603,0)</f>
        <v>0</v>
      </c>
      <c r="BF603" s="204">
        <f>IF(N603="snížená",J603,0)</f>
        <v>0</v>
      </c>
      <c r="BG603" s="204">
        <f>IF(N603="zákl. přenesená",J603,0)</f>
        <v>0</v>
      </c>
      <c r="BH603" s="204">
        <f>IF(N603="sníž. přenesená",J603,0)</f>
        <v>0</v>
      </c>
      <c r="BI603" s="204">
        <f>IF(N603="nulová",J603,0)</f>
        <v>0</v>
      </c>
      <c r="BJ603" s="22" t="s">
        <v>89</v>
      </c>
      <c r="BK603" s="204">
        <f>ROUND(I603*H603,2)</f>
        <v>0</v>
      </c>
      <c r="BL603" s="22" t="s">
        <v>183</v>
      </c>
      <c r="BM603" s="22" t="s">
        <v>1624</v>
      </c>
    </row>
    <row r="604" spans="2:65" s="1" customFormat="1" ht="54">
      <c r="B604" s="40"/>
      <c r="C604" s="62"/>
      <c r="D604" s="210" t="s">
        <v>185</v>
      </c>
      <c r="E604" s="62"/>
      <c r="F604" s="233" t="s">
        <v>1625</v>
      </c>
      <c r="G604" s="62"/>
      <c r="H604" s="62"/>
      <c r="I604" s="163"/>
      <c r="J604" s="62"/>
      <c r="K604" s="62"/>
      <c r="L604" s="60"/>
      <c r="M604" s="207"/>
      <c r="N604" s="41"/>
      <c r="O604" s="41"/>
      <c r="P604" s="41"/>
      <c r="Q604" s="41"/>
      <c r="R604" s="41"/>
      <c r="S604" s="41"/>
      <c r="T604" s="77"/>
      <c r="AT604" s="22" t="s">
        <v>185</v>
      </c>
      <c r="AU604" s="22" t="s">
        <v>91</v>
      </c>
    </row>
    <row r="605" spans="2:65" s="1" customFormat="1" ht="31.5" customHeight="1">
      <c r="B605" s="40"/>
      <c r="C605" s="193" t="s">
        <v>1626</v>
      </c>
      <c r="D605" s="193" t="s">
        <v>178</v>
      </c>
      <c r="E605" s="194" t="s">
        <v>1627</v>
      </c>
      <c r="F605" s="195" t="s">
        <v>1628</v>
      </c>
      <c r="G605" s="196" t="s">
        <v>295</v>
      </c>
      <c r="H605" s="197">
        <v>157.5</v>
      </c>
      <c r="I605" s="198"/>
      <c r="J605" s="199">
        <f>ROUND(I605*H605,2)</f>
        <v>0</v>
      </c>
      <c r="K605" s="195" t="s">
        <v>182</v>
      </c>
      <c r="L605" s="60"/>
      <c r="M605" s="200" t="s">
        <v>37</v>
      </c>
      <c r="N605" s="201" t="s">
        <v>52</v>
      </c>
      <c r="O605" s="41"/>
      <c r="P605" s="202">
        <f>O605*H605</f>
        <v>0</v>
      </c>
      <c r="Q605" s="202">
        <v>0</v>
      </c>
      <c r="R605" s="202">
        <f>Q605*H605</f>
        <v>0</v>
      </c>
      <c r="S605" s="202">
        <v>0</v>
      </c>
      <c r="T605" s="203">
        <f>S605*H605</f>
        <v>0</v>
      </c>
      <c r="AR605" s="22" t="s">
        <v>183</v>
      </c>
      <c r="AT605" s="22" t="s">
        <v>178</v>
      </c>
      <c r="AU605" s="22" t="s">
        <v>91</v>
      </c>
      <c r="AY605" s="22" t="s">
        <v>176</v>
      </c>
      <c r="BE605" s="204">
        <f>IF(N605="základní",J605,0)</f>
        <v>0</v>
      </c>
      <c r="BF605" s="204">
        <f>IF(N605="snížená",J605,0)</f>
        <v>0</v>
      </c>
      <c r="BG605" s="204">
        <f>IF(N605="zákl. přenesená",J605,0)</f>
        <v>0</v>
      </c>
      <c r="BH605" s="204">
        <f>IF(N605="sníž. přenesená",J605,0)</f>
        <v>0</v>
      </c>
      <c r="BI605" s="204">
        <f>IF(N605="nulová",J605,0)</f>
        <v>0</v>
      </c>
      <c r="BJ605" s="22" t="s">
        <v>89</v>
      </c>
      <c r="BK605" s="204">
        <f>ROUND(I605*H605,2)</f>
        <v>0</v>
      </c>
      <c r="BL605" s="22" t="s">
        <v>183</v>
      </c>
      <c r="BM605" s="22" t="s">
        <v>1629</v>
      </c>
    </row>
    <row r="606" spans="2:65" s="1" customFormat="1" ht="54">
      <c r="B606" s="40"/>
      <c r="C606" s="62"/>
      <c r="D606" s="205" t="s">
        <v>185</v>
      </c>
      <c r="E606" s="62"/>
      <c r="F606" s="206" t="s">
        <v>1625</v>
      </c>
      <c r="G606" s="62"/>
      <c r="H606" s="62"/>
      <c r="I606" s="163"/>
      <c r="J606" s="62"/>
      <c r="K606" s="62"/>
      <c r="L606" s="60"/>
      <c r="M606" s="207"/>
      <c r="N606" s="41"/>
      <c r="O606" s="41"/>
      <c r="P606" s="41"/>
      <c r="Q606" s="41"/>
      <c r="R606" s="41"/>
      <c r="S606" s="41"/>
      <c r="T606" s="77"/>
      <c r="AT606" s="22" t="s">
        <v>185</v>
      </c>
      <c r="AU606" s="22" t="s">
        <v>91</v>
      </c>
    </row>
    <row r="607" spans="2:65" s="11" customFormat="1">
      <c r="B607" s="208"/>
      <c r="C607" s="209"/>
      <c r="D607" s="210" t="s">
        <v>187</v>
      </c>
      <c r="E607" s="209"/>
      <c r="F607" s="212" t="s">
        <v>1630</v>
      </c>
      <c r="G607" s="209"/>
      <c r="H607" s="213">
        <v>157.5</v>
      </c>
      <c r="I607" s="214"/>
      <c r="J607" s="209"/>
      <c r="K607" s="209"/>
      <c r="L607" s="215"/>
      <c r="M607" s="216"/>
      <c r="N607" s="217"/>
      <c r="O607" s="217"/>
      <c r="P607" s="217"/>
      <c r="Q607" s="217"/>
      <c r="R607" s="217"/>
      <c r="S607" s="217"/>
      <c r="T607" s="218"/>
      <c r="AT607" s="219" t="s">
        <v>187</v>
      </c>
      <c r="AU607" s="219" t="s">
        <v>91</v>
      </c>
      <c r="AV607" s="11" t="s">
        <v>91</v>
      </c>
      <c r="AW607" s="11" t="s">
        <v>6</v>
      </c>
      <c r="AX607" s="11" t="s">
        <v>89</v>
      </c>
      <c r="AY607" s="219" t="s">
        <v>176</v>
      </c>
    </row>
    <row r="608" spans="2:65" s="1" customFormat="1" ht="31.5" customHeight="1">
      <c r="B608" s="40"/>
      <c r="C608" s="193" t="s">
        <v>1631</v>
      </c>
      <c r="D608" s="193" t="s">
        <v>178</v>
      </c>
      <c r="E608" s="194" t="s">
        <v>1632</v>
      </c>
      <c r="F608" s="195" t="s">
        <v>1633</v>
      </c>
      <c r="G608" s="196" t="s">
        <v>295</v>
      </c>
      <c r="H608" s="197">
        <v>3.5</v>
      </c>
      <c r="I608" s="198"/>
      <c r="J608" s="199">
        <f>ROUND(I608*H608,2)</f>
        <v>0</v>
      </c>
      <c r="K608" s="195" t="s">
        <v>182</v>
      </c>
      <c r="L608" s="60"/>
      <c r="M608" s="200" t="s">
        <v>37</v>
      </c>
      <c r="N608" s="201" t="s">
        <v>52</v>
      </c>
      <c r="O608" s="41"/>
      <c r="P608" s="202">
        <f>O608*H608</f>
        <v>0</v>
      </c>
      <c r="Q608" s="202">
        <v>0</v>
      </c>
      <c r="R608" s="202">
        <f>Q608*H608</f>
        <v>0</v>
      </c>
      <c r="S608" s="202">
        <v>0</v>
      </c>
      <c r="T608" s="203">
        <f>S608*H608</f>
        <v>0</v>
      </c>
      <c r="AR608" s="22" t="s">
        <v>183</v>
      </c>
      <c r="AT608" s="22" t="s">
        <v>178</v>
      </c>
      <c r="AU608" s="22" t="s">
        <v>91</v>
      </c>
      <c r="AY608" s="22" t="s">
        <v>176</v>
      </c>
      <c r="BE608" s="204">
        <f>IF(N608="základní",J608,0)</f>
        <v>0</v>
      </c>
      <c r="BF608" s="204">
        <f>IF(N608="snížená",J608,0)</f>
        <v>0</v>
      </c>
      <c r="BG608" s="204">
        <f>IF(N608="zákl. přenesená",J608,0)</f>
        <v>0</v>
      </c>
      <c r="BH608" s="204">
        <f>IF(N608="sníž. přenesená",J608,0)</f>
        <v>0</v>
      </c>
      <c r="BI608" s="204">
        <f>IF(N608="nulová",J608,0)</f>
        <v>0</v>
      </c>
      <c r="BJ608" s="22" t="s">
        <v>89</v>
      </c>
      <c r="BK608" s="204">
        <f>ROUND(I608*H608,2)</f>
        <v>0</v>
      </c>
      <c r="BL608" s="22" t="s">
        <v>183</v>
      </c>
      <c r="BM608" s="22" t="s">
        <v>1634</v>
      </c>
    </row>
    <row r="609" spans="2:65" s="1" customFormat="1" ht="40.5">
      <c r="B609" s="40"/>
      <c r="C609" s="62"/>
      <c r="D609" s="210" t="s">
        <v>185</v>
      </c>
      <c r="E609" s="62"/>
      <c r="F609" s="233" t="s">
        <v>1635</v>
      </c>
      <c r="G609" s="62"/>
      <c r="H609" s="62"/>
      <c r="I609" s="163"/>
      <c r="J609" s="62"/>
      <c r="K609" s="62"/>
      <c r="L609" s="60"/>
      <c r="M609" s="207"/>
      <c r="N609" s="41"/>
      <c r="O609" s="41"/>
      <c r="P609" s="41"/>
      <c r="Q609" s="41"/>
      <c r="R609" s="41"/>
      <c r="S609" s="41"/>
      <c r="T609" s="77"/>
      <c r="AT609" s="22" t="s">
        <v>185</v>
      </c>
      <c r="AU609" s="22" t="s">
        <v>91</v>
      </c>
    </row>
    <row r="610" spans="2:65" s="1" customFormat="1" ht="31.5" customHeight="1">
      <c r="B610" s="40"/>
      <c r="C610" s="193" t="s">
        <v>1636</v>
      </c>
      <c r="D610" s="193" t="s">
        <v>178</v>
      </c>
      <c r="E610" s="194" t="s">
        <v>1637</v>
      </c>
      <c r="F610" s="195" t="s">
        <v>1638</v>
      </c>
      <c r="G610" s="196" t="s">
        <v>295</v>
      </c>
      <c r="H610" s="197">
        <v>15</v>
      </c>
      <c r="I610" s="198"/>
      <c r="J610" s="199">
        <f>ROUND(I610*H610,2)</f>
        <v>0</v>
      </c>
      <c r="K610" s="195" t="s">
        <v>182</v>
      </c>
      <c r="L610" s="60"/>
      <c r="M610" s="200" t="s">
        <v>37</v>
      </c>
      <c r="N610" s="201" t="s">
        <v>52</v>
      </c>
      <c r="O610" s="41"/>
      <c r="P610" s="202">
        <f>O610*H610</f>
        <v>0</v>
      </c>
      <c r="Q610" s="202">
        <v>0</v>
      </c>
      <c r="R610" s="202">
        <f>Q610*H610</f>
        <v>0</v>
      </c>
      <c r="S610" s="202">
        <v>0</v>
      </c>
      <c r="T610" s="203">
        <f>S610*H610</f>
        <v>0</v>
      </c>
      <c r="AR610" s="22" t="s">
        <v>276</v>
      </c>
      <c r="AT610" s="22" t="s">
        <v>178</v>
      </c>
      <c r="AU610" s="22" t="s">
        <v>91</v>
      </c>
      <c r="AY610" s="22" t="s">
        <v>176</v>
      </c>
      <c r="BE610" s="204">
        <f>IF(N610="základní",J610,0)</f>
        <v>0</v>
      </c>
      <c r="BF610" s="204">
        <f>IF(N610="snížená",J610,0)</f>
        <v>0</v>
      </c>
      <c r="BG610" s="204">
        <f>IF(N610="zákl. přenesená",J610,0)</f>
        <v>0</v>
      </c>
      <c r="BH610" s="204">
        <f>IF(N610="sníž. přenesená",J610,0)</f>
        <v>0</v>
      </c>
      <c r="BI610" s="204">
        <f>IF(N610="nulová",J610,0)</f>
        <v>0</v>
      </c>
      <c r="BJ610" s="22" t="s">
        <v>89</v>
      </c>
      <c r="BK610" s="204">
        <f>ROUND(I610*H610,2)</f>
        <v>0</v>
      </c>
      <c r="BL610" s="22" t="s">
        <v>276</v>
      </c>
      <c r="BM610" s="22" t="s">
        <v>1639</v>
      </c>
    </row>
    <row r="611" spans="2:65" s="11" customFormat="1">
      <c r="B611" s="208"/>
      <c r="C611" s="209"/>
      <c r="D611" s="210" t="s">
        <v>187</v>
      </c>
      <c r="E611" s="211" t="s">
        <v>37</v>
      </c>
      <c r="F611" s="212" t="s">
        <v>1640</v>
      </c>
      <c r="G611" s="209"/>
      <c r="H611" s="213">
        <v>15</v>
      </c>
      <c r="I611" s="214"/>
      <c r="J611" s="209"/>
      <c r="K611" s="209"/>
      <c r="L611" s="215"/>
      <c r="M611" s="216"/>
      <c r="N611" s="217"/>
      <c r="O611" s="217"/>
      <c r="P611" s="217"/>
      <c r="Q611" s="217"/>
      <c r="R611" s="217"/>
      <c r="S611" s="217"/>
      <c r="T611" s="218"/>
      <c r="AT611" s="219" t="s">
        <v>187</v>
      </c>
      <c r="AU611" s="219" t="s">
        <v>91</v>
      </c>
      <c r="AV611" s="11" t="s">
        <v>91</v>
      </c>
      <c r="AW611" s="11" t="s">
        <v>44</v>
      </c>
      <c r="AX611" s="11" t="s">
        <v>81</v>
      </c>
      <c r="AY611" s="219" t="s">
        <v>176</v>
      </c>
    </row>
    <row r="612" spans="2:65" s="1" customFormat="1" ht="22.5" customHeight="1">
      <c r="B612" s="40"/>
      <c r="C612" s="220" t="s">
        <v>1641</v>
      </c>
      <c r="D612" s="220" t="s">
        <v>195</v>
      </c>
      <c r="E612" s="221" t="s">
        <v>1642</v>
      </c>
      <c r="F612" s="222" t="s">
        <v>1643</v>
      </c>
      <c r="G612" s="223" t="s">
        <v>295</v>
      </c>
      <c r="H612" s="224">
        <v>15</v>
      </c>
      <c r="I612" s="225"/>
      <c r="J612" s="226">
        <f>ROUND(I612*H612,2)</f>
        <v>0</v>
      </c>
      <c r="K612" s="222" t="s">
        <v>182</v>
      </c>
      <c r="L612" s="227"/>
      <c r="M612" s="228" t="s">
        <v>37</v>
      </c>
      <c r="N612" s="229" t="s">
        <v>52</v>
      </c>
      <c r="O612" s="41"/>
      <c r="P612" s="202">
        <f>O612*H612</f>
        <v>0</v>
      </c>
      <c r="Q612" s="202">
        <v>2.5999999999999998E-4</v>
      </c>
      <c r="R612" s="202">
        <f>Q612*H612</f>
        <v>3.8999999999999998E-3</v>
      </c>
      <c r="S612" s="202">
        <v>0</v>
      </c>
      <c r="T612" s="203">
        <f>S612*H612</f>
        <v>0</v>
      </c>
      <c r="AR612" s="22" t="s">
        <v>368</v>
      </c>
      <c r="AT612" s="22" t="s">
        <v>195</v>
      </c>
      <c r="AU612" s="22" t="s">
        <v>91</v>
      </c>
      <c r="AY612" s="22" t="s">
        <v>176</v>
      </c>
      <c r="BE612" s="204">
        <f>IF(N612="základní",J612,0)</f>
        <v>0</v>
      </c>
      <c r="BF612" s="204">
        <f>IF(N612="snížená",J612,0)</f>
        <v>0</v>
      </c>
      <c r="BG612" s="204">
        <f>IF(N612="zákl. přenesená",J612,0)</f>
        <v>0</v>
      </c>
      <c r="BH612" s="204">
        <f>IF(N612="sníž. přenesená",J612,0)</f>
        <v>0</v>
      </c>
      <c r="BI612" s="204">
        <f>IF(N612="nulová",J612,0)</f>
        <v>0</v>
      </c>
      <c r="BJ612" s="22" t="s">
        <v>89</v>
      </c>
      <c r="BK612" s="204">
        <f>ROUND(I612*H612,2)</f>
        <v>0</v>
      </c>
      <c r="BL612" s="22" t="s">
        <v>276</v>
      </c>
      <c r="BM612" s="22" t="s">
        <v>1644</v>
      </c>
    </row>
    <row r="613" spans="2:65" s="10" customFormat="1" ht="29.85" customHeight="1">
      <c r="B613" s="176"/>
      <c r="C613" s="177"/>
      <c r="D613" s="190" t="s">
        <v>80</v>
      </c>
      <c r="E613" s="191" t="s">
        <v>432</v>
      </c>
      <c r="F613" s="191" t="s">
        <v>433</v>
      </c>
      <c r="G613" s="177"/>
      <c r="H613" s="177"/>
      <c r="I613" s="180"/>
      <c r="J613" s="192">
        <f>BK613</f>
        <v>0</v>
      </c>
      <c r="K613" s="177"/>
      <c r="L613" s="182"/>
      <c r="M613" s="183"/>
      <c r="N613" s="184"/>
      <c r="O613" s="184"/>
      <c r="P613" s="185">
        <f>SUM(P614:P615)</f>
        <v>0</v>
      </c>
      <c r="Q613" s="184"/>
      <c r="R613" s="185">
        <f>SUM(R614:R615)</f>
        <v>0</v>
      </c>
      <c r="S613" s="184"/>
      <c r="T613" s="186">
        <f>SUM(T614:T615)</f>
        <v>0</v>
      </c>
      <c r="AR613" s="187" t="s">
        <v>89</v>
      </c>
      <c r="AT613" s="188" t="s">
        <v>80</v>
      </c>
      <c r="AU613" s="188" t="s">
        <v>89</v>
      </c>
      <c r="AY613" s="187" t="s">
        <v>176</v>
      </c>
      <c r="BK613" s="189">
        <f>SUM(BK614:BK615)</f>
        <v>0</v>
      </c>
    </row>
    <row r="614" spans="2:65" s="1" customFormat="1" ht="57" customHeight="1">
      <c r="B614" s="40"/>
      <c r="C614" s="193" t="s">
        <v>1645</v>
      </c>
      <c r="D614" s="193" t="s">
        <v>178</v>
      </c>
      <c r="E614" s="194" t="s">
        <v>1646</v>
      </c>
      <c r="F614" s="195" t="s">
        <v>1647</v>
      </c>
      <c r="G614" s="196" t="s">
        <v>198</v>
      </c>
      <c r="H614" s="197">
        <v>265.00099999999998</v>
      </c>
      <c r="I614" s="198"/>
      <c r="J614" s="199">
        <f>ROUND(I614*H614,2)</f>
        <v>0</v>
      </c>
      <c r="K614" s="195" t="s">
        <v>182</v>
      </c>
      <c r="L614" s="60"/>
      <c r="M614" s="200" t="s">
        <v>37</v>
      </c>
      <c r="N614" s="201" t="s">
        <v>52</v>
      </c>
      <c r="O614" s="41"/>
      <c r="P614" s="202">
        <f>O614*H614</f>
        <v>0</v>
      </c>
      <c r="Q614" s="202">
        <v>0</v>
      </c>
      <c r="R614" s="202">
        <f>Q614*H614</f>
        <v>0</v>
      </c>
      <c r="S614" s="202">
        <v>0</v>
      </c>
      <c r="T614" s="203">
        <f>S614*H614</f>
        <v>0</v>
      </c>
      <c r="AR614" s="22" t="s">
        <v>183</v>
      </c>
      <c r="AT614" s="22" t="s">
        <v>178</v>
      </c>
      <c r="AU614" s="22" t="s">
        <v>91</v>
      </c>
      <c r="AY614" s="22" t="s">
        <v>176</v>
      </c>
      <c r="BE614" s="204">
        <f>IF(N614="základní",J614,0)</f>
        <v>0</v>
      </c>
      <c r="BF614" s="204">
        <f>IF(N614="snížená",J614,0)</f>
        <v>0</v>
      </c>
      <c r="BG614" s="204">
        <f>IF(N614="zákl. přenesená",J614,0)</f>
        <v>0</v>
      </c>
      <c r="BH614" s="204">
        <f>IF(N614="sníž. přenesená",J614,0)</f>
        <v>0</v>
      </c>
      <c r="BI614" s="204">
        <f>IF(N614="nulová",J614,0)</f>
        <v>0</v>
      </c>
      <c r="BJ614" s="22" t="s">
        <v>89</v>
      </c>
      <c r="BK614" s="204">
        <f>ROUND(I614*H614,2)</f>
        <v>0</v>
      </c>
      <c r="BL614" s="22" t="s">
        <v>183</v>
      </c>
      <c r="BM614" s="22" t="s">
        <v>1648</v>
      </c>
    </row>
    <row r="615" spans="2:65" s="1" customFormat="1" ht="40.5">
      <c r="B615" s="40"/>
      <c r="C615" s="62"/>
      <c r="D615" s="205" t="s">
        <v>185</v>
      </c>
      <c r="E615" s="62"/>
      <c r="F615" s="206" t="s">
        <v>438</v>
      </c>
      <c r="G615" s="62"/>
      <c r="H615" s="62"/>
      <c r="I615" s="163"/>
      <c r="J615" s="62"/>
      <c r="K615" s="62"/>
      <c r="L615" s="60"/>
      <c r="M615" s="207"/>
      <c r="N615" s="41"/>
      <c r="O615" s="41"/>
      <c r="P615" s="41"/>
      <c r="Q615" s="41"/>
      <c r="R615" s="41"/>
      <c r="S615" s="41"/>
      <c r="T615" s="77"/>
      <c r="AT615" s="22" t="s">
        <v>185</v>
      </c>
      <c r="AU615" s="22" t="s">
        <v>91</v>
      </c>
    </row>
    <row r="616" spans="2:65" s="10" customFormat="1" ht="29.85" customHeight="1">
      <c r="B616" s="176"/>
      <c r="C616" s="177"/>
      <c r="D616" s="190" t="s">
        <v>80</v>
      </c>
      <c r="E616" s="191" t="s">
        <v>1649</v>
      </c>
      <c r="F616" s="191" t="s">
        <v>1650</v>
      </c>
      <c r="G616" s="177"/>
      <c r="H616" s="177"/>
      <c r="I616" s="180"/>
      <c r="J616" s="192">
        <f>BK616</f>
        <v>0</v>
      </c>
      <c r="K616" s="177"/>
      <c r="L616" s="182"/>
      <c r="M616" s="183"/>
      <c r="N616" s="184"/>
      <c r="O616" s="184"/>
      <c r="P616" s="185">
        <f>SUM(P617:P618)</f>
        <v>0</v>
      </c>
      <c r="Q616" s="184"/>
      <c r="R616" s="185">
        <f>SUM(R617:R618)</f>
        <v>0</v>
      </c>
      <c r="S616" s="184"/>
      <c r="T616" s="186">
        <f>SUM(T617:T618)</f>
        <v>0</v>
      </c>
      <c r="AR616" s="187" t="s">
        <v>89</v>
      </c>
      <c r="AT616" s="188" t="s">
        <v>80</v>
      </c>
      <c r="AU616" s="188" t="s">
        <v>89</v>
      </c>
      <c r="AY616" s="187" t="s">
        <v>176</v>
      </c>
      <c r="BK616" s="189">
        <f>SUM(BK617:BK618)</f>
        <v>0</v>
      </c>
    </row>
    <row r="617" spans="2:65" s="1" customFormat="1" ht="22.5" customHeight="1">
      <c r="B617" s="40"/>
      <c r="C617" s="193" t="s">
        <v>1651</v>
      </c>
      <c r="D617" s="193" t="s">
        <v>178</v>
      </c>
      <c r="E617" s="194" t="s">
        <v>1652</v>
      </c>
      <c r="F617" s="195" t="s">
        <v>1653</v>
      </c>
      <c r="G617" s="196" t="s">
        <v>376</v>
      </c>
      <c r="H617" s="197">
        <v>2</v>
      </c>
      <c r="I617" s="198"/>
      <c r="J617" s="199">
        <f>ROUND(I617*H617,2)</f>
        <v>0</v>
      </c>
      <c r="K617" s="195" t="s">
        <v>37</v>
      </c>
      <c r="L617" s="60"/>
      <c r="M617" s="200" t="s">
        <v>37</v>
      </c>
      <c r="N617" s="201" t="s">
        <v>52</v>
      </c>
      <c r="O617" s="41"/>
      <c r="P617" s="202">
        <f>O617*H617</f>
        <v>0</v>
      </c>
      <c r="Q617" s="202">
        <v>0</v>
      </c>
      <c r="R617" s="202">
        <f>Q617*H617</f>
        <v>0</v>
      </c>
      <c r="S617" s="202">
        <v>0</v>
      </c>
      <c r="T617" s="203">
        <f>S617*H617</f>
        <v>0</v>
      </c>
      <c r="AR617" s="22" t="s">
        <v>183</v>
      </c>
      <c r="AT617" s="22" t="s">
        <v>178</v>
      </c>
      <c r="AU617" s="22" t="s">
        <v>91</v>
      </c>
      <c r="AY617" s="22" t="s">
        <v>176</v>
      </c>
      <c r="BE617" s="204">
        <f>IF(N617="základní",J617,0)</f>
        <v>0</v>
      </c>
      <c r="BF617" s="204">
        <f>IF(N617="snížená",J617,0)</f>
        <v>0</v>
      </c>
      <c r="BG617" s="204">
        <f>IF(N617="zákl. přenesená",J617,0)</f>
        <v>0</v>
      </c>
      <c r="BH617" s="204">
        <f>IF(N617="sníž. přenesená",J617,0)</f>
        <v>0</v>
      </c>
      <c r="BI617" s="204">
        <f>IF(N617="nulová",J617,0)</f>
        <v>0</v>
      </c>
      <c r="BJ617" s="22" t="s">
        <v>89</v>
      </c>
      <c r="BK617" s="204">
        <f>ROUND(I617*H617,2)</f>
        <v>0</v>
      </c>
      <c r="BL617" s="22" t="s">
        <v>183</v>
      </c>
      <c r="BM617" s="22" t="s">
        <v>1654</v>
      </c>
    </row>
    <row r="618" spans="2:65" s="1" customFormat="1" ht="22.5" customHeight="1">
      <c r="B618" s="40"/>
      <c r="C618" s="193" t="s">
        <v>1655</v>
      </c>
      <c r="D618" s="193" t="s">
        <v>178</v>
      </c>
      <c r="E618" s="194" t="s">
        <v>1656</v>
      </c>
      <c r="F618" s="195" t="s">
        <v>1657</v>
      </c>
      <c r="G618" s="196" t="s">
        <v>376</v>
      </c>
      <c r="H618" s="197">
        <v>2</v>
      </c>
      <c r="I618" s="198"/>
      <c r="J618" s="199">
        <f>ROUND(I618*H618,2)</f>
        <v>0</v>
      </c>
      <c r="K618" s="195" t="s">
        <v>37</v>
      </c>
      <c r="L618" s="60"/>
      <c r="M618" s="200" t="s">
        <v>37</v>
      </c>
      <c r="N618" s="201" t="s">
        <v>52</v>
      </c>
      <c r="O618" s="41"/>
      <c r="P618" s="202">
        <f>O618*H618</f>
        <v>0</v>
      </c>
      <c r="Q618" s="202">
        <v>0</v>
      </c>
      <c r="R618" s="202">
        <f>Q618*H618</f>
        <v>0</v>
      </c>
      <c r="S618" s="202">
        <v>0</v>
      </c>
      <c r="T618" s="203">
        <f>S618*H618</f>
        <v>0</v>
      </c>
      <c r="AR618" s="22" t="s">
        <v>183</v>
      </c>
      <c r="AT618" s="22" t="s">
        <v>178</v>
      </c>
      <c r="AU618" s="22" t="s">
        <v>91</v>
      </c>
      <c r="AY618" s="22" t="s">
        <v>176</v>
      </c>
      <c r="BE618" s="204">
        <f>IF(N618="základní",J618,0)</f>
        <v>0</v>
      </c>
      <c r="BF618" s="204">
        <f>IF(N618="snížená",J618,0)</f>
        <v>0</v>
      </c>
      <c r="BG618" s="204">
        <f>IF(N618="zákl. přenesená",J618,0)</f>
        <v>0</v>
      </c>
      <c r="BH618" s="204">
        <f>IF(N618="sníž. přenesená",J618,0)</f>
        <v>0</v>
      </c>
      <c r="BI618" s="204">
        <f>IF(N618="nulová",J618,0)</f>
        <v>0</v>
      </c>
      <c r="BJ618" s="22" t="s">
        <v>89</v>
      </c>
      <c r="BK618" s="204">
        <f>ROUND(I618*H618,2)</f>
        <v>0</v>
      </c>
      <c r="BL618" s="22" t="s">
        <v>183</v>
      </c>
      <c r="BM618" s="22" t="s">
        <v>1658</v>
      </c>
    </row>
    <row r="619" spans="2:65" s="10" customFormat="1" ht="37.35" customHeight="1">
      <c r="B619" s="176"/>
      <c r="C619" s="177"/>
      <c r="D619" s="178" t="s">
        <v>80</v>
      </c>
      <c r="E619" s="179" t="s">
        <v>439</v>
      </c>
      <c r="F619" s="179" t="s">
        <v>440</v>
      </c>
      <c r="G619" s="177"/>
      <c r="H619" s="177"/>
      <c r="I619" s="180"/>
      <c r="J619" s="181">
        <f>BK619</f>
        <v>0</v>
      </c>
      <c r="K619" s="177"/>
      <c r="L619" s="182"/>
      <c r="M619" s="183"/>
      <c r="N619" s="184"/>
      <c r="O619" s="184"/>
      <c r="P619" s="185">
        <f>P620+P642+P676+P701+P727+P732+P738+P799+P807+P819+P881+P926+P963+P988</f>
        <v>0</v>
      </c>
      <c r="Q619" s="184"/>
      <c r="R619" s="185">
        <f>R620+R642+R676+R701+R727+R732+R738+R799+R807+R819+R881+R926+R963+R988</f>
        <v>26.371996976880002</v>
      </c>
      <c r="S619" s="184"/>
      <c r="T619" s="186">
        <f>T620+T642+T676+T701+T727+T732+T738+T799+T807+T819+T881+T926+T963+T988</f>
        <v>0</v>
      </c>
      <c r="AR619" s="187" t="s">
        <v>91</v>
      </c>
      <c r="AT619" s="188" t="s">
        <v>80</v>
      </c>
      <c r="AU619" s="188" t="s">
        <v>81</v>
      </c>
      <c r="AY619" s="187" t="s">
        <v>176</v>
      </c>
      <c r="BK619" s="189">
        <f>BK620+BK642+BK676+BK701+BK727+BK732+BK738+BK799+BK807+BK819+BK881+BK926+BK963+BK988</f>
        <v>0</v>
      </c>
    </row>
    <row r="620" spans="2:65" s="10" customFormat="1" ht="19.899999999999999" customHeight="1">
      <c r="B620" s="176"/>
      <c r="C620" s="177"/>
      <c r="D620" s="190" t="s">
        <v>80</v>
      </c>
      <c r="E620" s="191" t="s">
        <v>441</v>
      </c>
      <c r="F620" s="191" t="s">
        <v>442</v>
      </c>
      <c r="G620" s="177"/>
      <c r="H620" s="177"/>
      <c r="I620" s="180"/>
      <c r="J620" s="192">
        <f>BK620</f>
        <v>0</v>
      </c>
      <c r="K620" s="177"/>
      <c r="L620" s="182"/>
      <c r="M620" s="183"/>
      <c r="N620" s="184"/>
      <c r="O620" s="184"/>
      <c r="P620" s="185">
        <f>SUM(P621:P641)</f>
        <v>0</v>
      </c>
      <c r="Q620" s="184"/>
      <c r="R620" s="185">
        <f>SUM(R621:R641)</f>
        <v>1.614158</v>
      </c>
      <c r="S620" s="184"/>
      <c r="T620" s="186">
        <f>SUM(T621:T641)</f>
        <v>0</v>
      </c>
      <c r="AR620" s="187" t="s">
        <v>91</v>
      </c>
      <c r="AT620" s="188" t="s">
        <v>80</v>
      </c>
      <c r="AU620" s="188" t="s">
        <v>89</v>
      </c>
      <c r="AY620" s="187" t="s">
        <v>176</v>
      </c>
      <c r="BK620" s="189">
        <f>SUM(BK621:BK641)</f>
        <v>0</v>
      </c>
    </row>
    <row r="621" spans="2:65" s="1" customFormat="1" ht="31.5" customHeight="1">
      <c r="B621" s="40"/>
      <c r="C621" s="193" t="s">
        <v>1659</v>
      </c>
      <c r="D621" s="193" t="s">
        <v>178</v>
      </c>
      <c r="E621" s="194" t="s">
        <v>1660</v>
      </c>
      <c r="F621" s="195" t="s">
        <v>1661</v>
      </c>
      <c r="G621" s="196" t="s">
        <v>223</v>
      </c>
      <c r="H621" s="197">
        <v>246.4</v>
      </c>
      <c r="I621" s="198"/>
      <c r="J621" s="199">
        <f>ROUND(I621*H621,2)</f>
        <v>0</v>
      </c>
      <c r="K621" s="195" t="s">
        <v>446</v>
      </c>
      <c r="L621" s="60"/>
      <c r="M621" s="200" t="s">
        <v>37</v>
      </c>
      <c r="N621" s="201" t="s">
        <v>52</v>
      </c>
      <c r="O621" s="41"/>
      <c r="P621" s="202">
        <f>O621*H621</f>
        <v>0</v>
      </c>
      <c r="Q621" s="202">
        <v>0</v>
      </c>
      <c r="R621" s="202">
        <f>Q621*H621</f>
        <v>0</v>
      </c>
      <c r="S621" s="202">
        <v>0</v>
      </c>
      <c r="T621" s="203">
        <f>S621*H621</f>
        <v>0</v>
      </c>
      <c r="AR621" s="22" t="s">
        <v>276</v>
      </c>
      <c r="AT621" s="22" t="s">
        <v>178</v>
      </c>
      <c r="AU621" s="22" t="s">
        <v>91</v>
      </c>
      <c r="AY621" s="22" t="s">
        <v>176</v>
      </c>
      <c r="BE621" s="204">
        <f>IF(N621="základní",J621,0)</f>
        <v>0</v>
      </c>
      <c r="BF621" s="204">
        <f>IF(N621="snížená",J621,0)</f>
        <v>0</v>
      </c>
      <c r="BG621" s="204">
        <f>IF(N621="zákl. přenesená",J621,0)</f>
        <v>0</v>
      </c>
      <c r="BH621" s="204">
        <f>IF(N621="sníž. přenesená",J621,0)</f>
        <v>0</v>
      </c>
      <c r="BI621" s="204">
        <f>IF(N621="nulová",J621,0)</f>
        <v>0</v>
      </c>
      <c r="BJ621" s="22" t="s">
        <v>89</v>
      </c>
      <c r="BK621" s="204">
        <f>ROUND(I621*H621,2)</f>
        <v>0</v>
      </c>
      <c r="BL621" s="22" t="s">
        <v>276</v>
      </c>
      <c r="BM621" s="22" t="s">
        <v>1662</v>
      </c>
    </row>
    <row r="622" spans="2:65" s="11" customFormat="1">
      <c r="B622" s="208"/>
      <c r="C622" s="209"/>
      <c r="D622" s="210" t="s">
        <v>187</v>
      </c>
      <c r="E622" s="211" t="s">
        <v>37</v>
      </c>
      <c r="F622" s="212" t="s">
        <v>467</v>
      </c>
      <c r="G622" s="209"/>
      <c r="H622" s="213">
        <v>246.4</v>
      </c>
      <c r="I622" s="214"/>
      <c r="J622" s="209"/>
      <c r="K622" s="209"/>
      <c r="L622" s="215"/>
      <c r="M622" s="216"/>
      <c r="N622" s="217"/>
      <c r="O622" s="217"/>
      <c r="P622" s="217"/>
      <c r="Q622" s="217"/>
      <c r="R622" s="217"/>
      <c r="S622" s="217"/>
      <c r="T622" s="218"/>
      <c r="AT622" s="219" t="s">
        <v>187</v>
      </c>
      <c r="AU622" s="219" t="s">
        <v>91</v>
      </c>
      <c r="AV622" s="11" t="s">
        <v>91</v>
      </c>
      <c r="AW622" s="11" t="s">
        <v>44</v>
      </c>
      <c r="AX622" s="11" t="s">
        <v>81</v>
      </c>
      <c r="AY622" s="219" t="s">
        <v>176</v>
      </c>
    </row>
    <row r="623" spans="2:65" s="1" customFormat="1" ht="22.5" customHeight="1">
      <c r="B623" s="40"/>
      <c r="C623" s="220" t="s">
        <v>1663</v>
      </c>
      <c r="D623" s="220" t="s">
        <v>195</v>
      </c>
      <c r="E623" s="221" t="s">
        <v>1664</v>
      </c>
      <c r="F623" s="222" t="s">
        <v>1665</v>
      </c>
      <c r="G623" s="223" t="s">
        <v>198</v>
      </c>
      <c r="H623" s="224">
        <v>9.9000000000000005E-2</v>
      </c>
      <c r="I623" s="225"/>
      <c r="J623" s="226">
        <f>ROUND(I623*H623,2)</f>
        <v>0</v>
      </c>
      <c r="K623" s="222" t="s">
        <v>446</v>
      </c>
      <c r="L623" s="227"/>
      <c r="M623" s="228" t="s">
        <v>37</v>
      </c>
      <c r="N623" s="229" t="s">
        <v>52</v>
      </c>
      <c r="O623" s="41"/>
      <c r="P623" s="202">
        <f>O623*H623</f>
        <v>0</v>
      </c>
      <c r="Q623" s="202">
        <v>1</v>
      </c>
      <c r="R623" s="202">
        <f>Q623*H623</f>
        <v>9.9000000000000005E-2</v>
      </c>
      <c r="S623" s="202">
        <v>0</v>
      </c>
      <c r="T623" s="203">
        <f>S623*H623</f>
        <v>0</v>
      </c>
      <c r="AR623" s="22" t="s">
        <v>368</v>
      </c>
      <c r="AT623" s="22" t="s">
        <v>195</v>
      </c>
      <c r="AU623" s="22" t="s">
        <v>91</v>
      </c>
      <c r="AY623" s="22" t="s">
        <v>176</v>
      </c>
      <c r="BE623" s="204">
        <f>IF(N623="základní",J623,0)</f>
        <v>0</v>
      </c>
      <c r="BF623" s="204">
        <f>IF(N623="snížená",J623,0)</f>
        <v>0</v>
      </c>
      <c r="BG623" s="204">
        <f>IF(N623="zákl. přenesená",J623,0)</f>
        <v>0</v>
      </c>
      <c r="BH623" s="204">
        <f>IF(N623="sníž. přenesená",J623,0)</f>
        <v>0</v>
      </c>
      <c r="BI623" s="204">
        <f>IF(N623="nulová",J623,0)</f>
        <v>0</v>
      </c>
      <c r="BJ623" s="22" t="s">
        <v>89</v>
      </c>
      <c r="BK623" s="204">
        <f>ROUND(I623*H623,2)</f>
        <v>0</v>
      </c>
      <c r="BL623" s="22" t="s">
        <v>276</v>
      </c>
      <c r="BM623" s="22" t="s">
        <v>1666</v>
      </c>
    </row>
    <row r="624" spans="2:65" s="1" customFormat="1" ht="27">
      <c r="B624" s="40"/>
      <c r="C624" s="62"/>
      <c r="D624" s="205" t="s">
        <v>1248</v>
      </c>
      <c r="E624" s="62"/>
      <c r="F624" s="206" t="s">
        <v>1667</v>
      </c>
      <c r="G624" s="62"/>
      <c r="H624" s="62"/>
      <c r="I624" s="163"/>
      <c r="J624" s="62"/>
      <c r="K624" s="62"/>
      <c r="L624" s="60"/>
      <c r="M624" s="207"/>
      <c r="N624" s="41"/>
      <c r="O624" s="41"/>
      <c r="P624" s="41"/>
      <c r="Q624" s="41"/>
      <c r="R624" s="41"/>
      <c r="S624" s="41"/>
      <c r="T624" s="77"/>
      <c r="AT624" s="22" t="s">
        <v>1248</v>
      </c>
      <c r="AU624" s="22" t="s">
        <v>91</v>
      </c>
    </row>
    <row r="625" spans="2:65" s="11" customFormat="1">
      <c r="B625" s="208"/>
      <c r="C625" s="209"/>
      <c r="D625" s="205" t="s">
        <v>187</v>
      </c>
      <c r="E625" s="230" t="s">
        <v>37</v>
      </c>
      <c r="F625" s="231" t="s">
        <v>1668</v>
      </c>
      <c r="G625" s="209"/>
      <c r="H625" s="232">
        <v>246.4</v>
      </c>
      <c r="I625" s="214"/>
      <c r="J625" s="209"/>
      <c r="K625" s="209"/>
      <c r="L625" s="215"/>
      <c r="M625" s="216"/>
      <c r="N625" s="217"/>
      <c r="O625" s="217"/>
      <c r="P625" s="217"/>
      <c r="Q625" s="217"/>
      <c r="R625" s="217"/>
      <c r="S625" s="217"/>
      <c r="T625" s="218"/>
      <c r="AT625" s="219" t="s">
        <v>187</v>
      </c>
      <c r="AU625" s="219" t="s">
        <v>91</v>
      </c>
      <c r="AV625" s="11" t="s">
        <v>91</v>
      </c>
      <c r="AW625" s="11" t="s">
        <v>44</v>
      </c>
      <c r="AX625" s="11" t="s">
        <v>81</v>
      </c>
      <c r="AY625" s="219" t="s">
        <v>176</v>
      </c>
    </row>
    <row r="626" spans="2:65" s="11" customFormat="1">
      <c r="B626" s="208"/>
      <c r="C626" s="209"/>
      <c r="D626" s="210" t="s">
        <v>187</v>
      </c>
      <c r="E626" s="209"/>
      <c r="F626" s="212" t="s">
        <v>1669</v>
      </c>
      <c r="G626" s="209"/>
      <c r="H626" s="213">
        <v>9.9000000000000005E-2</v>
      </c>
      <c r="I626" s="214"/>
      <c r="J626" s="209"/>
      <c r="K626" s="209"/>
      <c r="L626" s="215"/>
      <c r="M626" s="216"/>
      <c r="N626" s="217"/>
      <c r="O626" s="217"/>
      <c r="P626" s="217"/>
      <c r="Q626" s="217"/>
      <c r="R626" s="217"/>
      <c r="S626" s="217"/>
      <c r="T626" s="218"/>
      <c r="AT626" s="219" t="s">
        <v>187</v>
      </c>
      <c r="AU626" s="219" t="s">
        <v>91</v>
      </c>
      <c r="AV626" s="11" t="s">
        <v>91</v>
      </c>
      <c r="AW626" s="11" t="s">
        <v>6</v>
      </c>
      <c r="AX626" s="11" t="s">
        <v>89</v>
      </c>
      <c r="AY626" s="219" t="s">
        <v>176</v>
      </c>
    </row>
    <row r="627" spans="2:65" s="1" customFormat="1" ht="22.5" customHeight="1">
      <c r="B627" s="40"/>
      <c r="C627" s="193" t="s">
        <v>1670</v>
      </c>
      <c r="D627" s="193" t="s">
        <v>178</v>
      </c>
      <c r="E627" s="194" t="s">
        <v>444</v>
      </c>
      <c r="F627" s="195" t="s">
        <v>445</v>
      </c>
      <c r="G627" s="196" t="s">
        <v>223</v>
      </c>
      <c r="H627" s="197">
        <v>246.4</v>
      </c>
      <c r="I627" s="198"/>
      <c r="J627" s="199">
        <f>ROUND(I627*H627,2)</f>
        <v>0</v>
      </c>
      <c r="K627" s="195" t="s">
        <v>446</v>
      </c>
      <c r="L627" s="60"/>
      <c r="M627" s="200" t="s">
        <v>37</v>
      </c>
      <c r="N627" s="201" t="s">
        <v>52</v>
      </c>
      <c r="O627" s="41"/>
      <c r="P627" s="202">
        <f>O627*H627</f>
        <v>0</v>
      </c>
      <c r="Q627" s="202">
        <v>4.0000000000000002E-4</v>
      </c>
      <c r="R627" s="202">
        <f>Q627*H627</f>
        <v>9.8560000000000009E-2</v>
      </c>
      <c r="S627" s="202">
        <v>0</v>
      </c>
      <c r="T627" s="203">
        <f>S627*H627</f>
        <v>0</v>
      </c>
      <c r="AR627" s="22" t="s">
        <v>276</v>
      </c>
      <c r="AT627" s="22" t="s">
        <v>178</v>
      </c>
      <c r="AU627" s="22" t="s">
        <v>91</v>
      </c>
      <c r="AY627" s="22" t="s">
        <v>176</v>
      </c>
      <c r="BE627" s="204">
        <f>IF(N627="základní",J627,0)</f>
        <v>0</v>
      </c>
      <c r="BF627" s="204">
        <f>IF(N627="snížená",J627,0)</f>
        <v>0</v>
      </c>
      <c r="BG627" s="204">
        <f>IF(N627="zákl. přenesená",J627,0)</f>
        <v>0</v>
      </c>
      <c r="BH627" s="204">
        <f>IF(N627="sníž. přenesená",J627,0)</f>
        <v>0</v>
      </c>
      <c r="BI627" s="204">
        <f>IF(N627="nulová",J627,0)</f>
        <v>0</v>
      </c>
      <c r="BJ627" s="22" t="s">
        <v>89</v>
      </c>
      <c r="BK627" s="204">
        <f>ROUND(I627*H627,2)</f>
        <v>0</v>
      </c>
      <c r="BL627" s="22" t="s">
        <v>276</v>
      </c>
      <c r="BM627" s="22" t="s">
        <v>1671</v>
      </c>
    </row>
    <row r="628" spans="2:65" s="11" customFormat="1">
      <c r="B628" s="208"/>
      <c r="C628" s="209"/>
      <c r="D628" s="210" t="s">
        <v>187</v>
      </c>
      <c r="E628" s="211" t="s">
        <v>37</v>
      </c>
      <c r="F628" s="212" t="s">
        <v>467</v>
      </c>
      <c r="G628" s="209"/>
      <c r="H628" s="213">
        <v>246.4</v>
      </c>
      <c r="I628" s="214"/>
      <c r="J628" s="209"/>
      <c r="K628" s="209"/>
      <c r="L628" s="215"/>
      <c r="M628" s="216"/>
      <c r="N628" s="217"/>
      <c r="O628" s="217"/>
      <c r="P628" s="217"/>
      <c r="Q628" s="217"/>
      <c r="R628" s="217"/>
      <c r="S628" s="217"/>
      <c r="T628" s="218"/>
      <c r="AT628" s="219" t="s">
        <v>187</v>
      </c>
      <c r="AU628" s="219" t="s">
        <v>91</v>
      </c>
      <c r="AV628" s="11" t="s">
        <v>91</v>
      </c>
      <c r="AW628" s="11" t="s">
        <v>44</v>
      </c>
      <c r="AX628" s="11" t="s">
        <v>81</v>
      </c>
      <c r="AY628" s="219" t="s">
        <v>176</v>
      </c>
    </row>
    <row r="629" spans="2:65" s="1" customFormat="1" ht="31.5" customHeight="1">
      <c r="B629" s="40"/>
      <c r="C629" s="220" t="s">
        <v>1672</v>
      </c>
      <c r="D629" s="220" t="s">
        <v>195</v>
      </c>
      <c r="E629" s="221" t="s">
        <v>1673</v>
      </c>
      <c r="F629" s="222" t="s">
        <v>1674</v>
      </c>
      <c r="G629" s="223" t="s">
        <v>223</v>
      </c>
      <c r="H629" s="224">
        <v>283.36</v>
      </c>
      <c r="I629" s="225"/>
      <c r="J629" s="226">
        <f>ROUND(I629*H629,2)</f>
        <v>0</v>
      </c>
      <c r="K629" s="222" t="s">
        <v>37</v>
      </c>
      <c r="L629" s="227"/>
      <c r="M629" s="228" t="s">
        <v>37</v>
      </c>
      <c r="N629" s="229" t="s">
        <v>52</v>
      </c>
      <c r="O629" s="41"/>
      <c r="P629" s="202">
        <f>O629*H629</f>
        <v>0</v>
      </c>
      <c r="Q629" s="202">
        <v>4.8999999999999998E-3</v>
      </c>
      <c r="R629" s="202">
        <f>Q629*H629</f>
        <v>1.3884639999999999</v>
      </c>
      <c r="S629" s="202">
        <v>0</v>
      </c>
      <c r="T629" s="203">
        <f>S629*H629</f>
        <v>0</v>
      </c>
      <c r="AR629" s="22" t="s">
        <v>368</v>
      </c>
      <c r="AT629" s="22" t="s">
        <v>195</v>
      </c>
      <c r="AU629" s="22" t="s">
        <v>91</v>
      </c>
      <c r="AY629" s="22" t="s">
        <v>176</v>
      </c>
      <c r="BE629" s="204">
        <f>IF(N629="základní",J629,0)</f>
        <v>0</v>
      </c>
      <c r="BF629" s="204">
        <f>IF(N629="snížená",J629,0)</f>
        <v>0</v>
      </c>
      <c r="BG629" s="204">
        <f>IF(N629="zákl. přenesená",J629,0)</f>
        <v>0</v>
      </c>
      <c r="BH629" s="204">
        <f>IF(N629="sníž. přenesená",J629,0)</f>
        <v>0</v>
      </c>
      <c r="BI629" s="204">
        <f>IF(N629="nulová",J629,0)</f>
        <v>0</v>
      </c>
      <c r="BJ629" s="22" t="s">
        <v>89</v>
      </c>
      <c r="BK629" s="204">
        <f>ROUND(I629*H629,2)</f>
        <v>0</v>
      </c>
      <c r="BL629" s="22" t="s">
        <v>276</v>
      </c>
      <c r="BM629" s="22" t="s">
        <v>1675</v>
      </c>
    </row>
    <row r="630" spans="2:65" s="11" customFormat="1">
      <c r="B630" s="208"/>
      <c r="C630" s="209"/>
      <c r="D630" s="210" t="s">
        <v>187</v>
      </c>
      <c r="E630" s="209"/>
      <c r="F630" s="212" t="s">
        <v>1676</v>
      </c>
      <c r="G630" s="209"/>
      <c r="H630" s="213">
        <v>283.36</v>
      </c>
      <c r="I630" s="214"/>
      <c r="J630" s="209"/>
      <c r="K630" s="209"/>
      <c r="L630" s="215"/>
      <c r="M630" s="216"/>
      <c r="N630" s="217"/>
      <c r="O630" s="217"/>
      <c r="P630" s="217"/>
      <c r="Q630" s="217"/>
      <c r="R630" s="217"/>
      <c r="S630" s="217"/>
      <c r="T630" s="218"/>
      <c r="AT630" s="219" t="s">
        <v>187</v>
      </c>
      <c r="AU630" s="219" t="s">
        <v>91</v>
      </c>
      <c r="AV630" s="11" t="s">
        <v>91</v>
      </c>
      <c r="AW630" s="11" t="s">
        <v>6</v>
      </c>
      <c r="AX630" s="11" t="s">
        <v>89</v>
      </c>
      <c r="AY630" s="219" t="s">
        <v>176</v>
      </c>
    </row>
    <row r="631" spans="2:65" s="1" customFormat="1" ht="31.5" customHeight="1">
      <c r="B631" s="40"/>
      <c r="C631" s="193" t="s">
        <v>1677</v>
      </c>
      <c r="D631" s="193" t="s">
        <v>178</v>
      </c>
      <c r="E631" s="194" t="s">
        <v>1678</v>
      </c>
      <c r="F631" s="195" t="s">
        <v>1679</v>
      </c>
      <c r="G631" s="196" t="s">
        <v>223</v>
      </c>
      <c r="H631" s="197">
        <v>5.1559999999999997</v>
      </c>
      <c r="I631" s="198"/>
      <c r="J631" s="199">
        <f>ROUND(I631*H631,2)</f>
        <v>0</v>
      </c>
      <c r="K631" s="195" t="s">
        <v>182</v>
      </c>
      <c r="L631" s="60"/>
      <c r="M631" s="200" t="s">
        <v>37</v>
      </c>
      <c r="N631" s="201" t="s">
        <v>52</v>
      </c>
      <c r="O631" s="41"/>
      <c r="P631" s="202">
        <f>O631*H631</f>
        <v>0</v>
      </c>
      <c r="Q631" s="202">
        <v>0</v>
      </c>
      <c r="R631" s="202">
        <f>Q631*H631</f>
        <v>0</v>
      </c>
      <c r="S631" s="202">
        <v>0</v>
      </c>
      <c r="T631" s="203">
        <f>S631*H631</f>
        <v>0</v>
      </c>
      <c r="AR631" s="22" t="s">
        <v>276</v>
      </c>
      <c r="AT631" s="22" t="s">
        <v>178</v>
      </c>
      <c r="AU631" s="22" t="s">
        <v>91</v>
      </c>
      <c r="AY631" s="22" t="s">
        <v>176</v>
      </c>
      <c r="BE631" s="204">
        <f>IF(N631="základní",J631,0)</f>
        <v>0</v>
      </c>
      <c r="BF631" s="204">
        <f>IF(N631="snížená",J631,0)</f>
        <v>0</v>
      </c>
      <c r="BG631" s="204">
        <f>IF(N631="zákl. přenesená",J631,0)</f>
        <v>0</v>
      </c>
      <c r="BH631" s="204">
        <f>IF(N631="sníž. přenesená",J631,0)</f>
        <v>0</v>
      </c>
      <c r="BI631" s="204">
        <f>IF(N631="nulová",J631,0)</f>
        <v>0</v>
      </c>
      <c r="BJ631" s="22" t="s">
        <v>89</v>
      </c>
      <c r="BK631" s="204">
        <f>ROUND(I631*H631,2)</f>
        <v>0</v>
      </c>
      <c r="BL631" s="22" t="s">
        <v>276</v>
      </c>
      <c r="BM631" s="22" t="s">
        <v>1680</v>
      </c>
    </row>
    <row r="632" spans="2:65" s="1" customFormat="1" ht="40.5">
      <c r="B632" s="40"/>
      <c r="C632" s="62"/>
      <c r="D632" s="205" t="s">
        <v>185</v>
      </c>
      <c r="E632" s="62"/>
      <c r="F632" s="206" t="s">
        <v>1681</v>
      </c>
      <c r="G632" s="62"/>
      <c r="H632" s="62"/>
      <c r="I632" s="163"/>
      <c r="J632" s="62"/>
      <c r="K632" s="62"/>
      <c r="L632" s="60"/>
      <c r="M632" s="207"/>
      <c r="N632" s="41"/>
      <c r="O632" s="41"/>
      <c r="P632" s="41"/>
      <c r="Q632" s="41"/>
      <c r="R632" s="41"/>
      <c r="S632" s="41"/>
      <c r="T632" s="77"/>
      <c r="AT632" s="22" t="s">
        <v>185</v>
      </c>
      <c r="AU632" s="22" t="s">
        <v>91</v>
      </c>
    </row>
    <row r="633" spans="2:65" s="11" customFormat="1">
      <c r="B633" s="208"/>
      <c r="C633" s="209"/>
      <c r="D633" s="205" t="s">
        <v>187</v>
      </c>
      <c r="E633" s="230" t="s">
        <v>37</v>
      </c>
      <c r="F633" s="231" t="s">
        <v>1682</v>
      </c>
      <c r="G633" s="209"/>
      <c r="H633" s="232">
        <v>2.488</v>
      </c>
      <c r="I633" s="214"/>
      <c r="J633" s="209"/>
      <c r="K633" s="209"/>
      <c r="L633" s="215"/>
      <c r="M633" s="216"/>
      <c r="N633" s="217"/>
      <c r="O633" s="217"/>
      <c r="P633" s="217"/>
      <c r="Q633" s="217"/>
      <c r="R633" s="217"/>
      <c r="S633" s="217"/>
      <c r="T633" s="218"/>
      <c r="AT633" s="219" t="s">
        <v>187</v>
      </c>
      <c r="AU633" s="219" t="s">
        <v>91</v>
      </c>
      <c r="AV633" s="11" t="s">
        <v>91</v>
      </c>
      <c r="AW633" s="11" t="s">
        <v>44</v>
      </c>
      <c r="AX633" s="11" t="s">
        <v>81</v>
      </c>
      <c r="AY633" s="219" t="s">
        <v>176</v>
      </c>
    </row>
    <row r="634" spans="2:65" s="11" customFormat="1">
      <c r="B634" s="208"/>
      <c r="C634" s="209"/>
      <c r="D634" s="210" t="s">
        <v>187</v>
      </c>
      <c r="E634" s="211" t="s">
        <v>37</v>
      </c>
      <c r="F634" s="212" t="s">
        <v>1683</v>
      </c>
      <c r="G634" s="209"/>
      <c r="H634" s="213">
        <v>2.6680000000000001</v>
      </c>
      <c r="I634" s="214"/>
      <c r="J634" s="209"/>
      <c r="K634" s="209"/>
      <c r="L634" s="215"/>
      <c r="M634" s="216"/>
      <c r="N634" s="217"/>
      <c r="O634" s="217"/>
      <c r="P634" s="217"/>
      <c r="Q634" s="217"/>
      <c r="R634" s="217"/>
      <c r="S634" s="217"/>
      <c r="T634" s="218"/>
      <c r="AT634" s="219" t="s">
        <v>187</v>
      </c>
      <c r="AU634" s="219" t="s">
        <v>91</v>
      </c>
      <c r="AV634" s="11" t="s">
        <v>91</v>
      </c>
      <c r="AW634" s="11" t="s">
        <v>44</v>
      </c>
      <c r="AX634" s="11" t="s">
        <v>81</v>
      </c>
      <c r="AY634" s="219" t="s">
        <v>176</v>
      </c>
    </row>
    <row r="635" spans="2:65" s="1" customFormat="1" ht="31.5" customHeight="1">
      <c r="B635" s="40"/>
      <c r="C635" s="193" t="s">
        <v>1684</v>
      </c>
      <c r="D635" s="193" t="s">
        <v>178</v>
      </c>
      <c r="E635" s="194" t="s">
        <v>1685</v>
      </c>
      <c r="F635" s="195" t="s">
        <v>1686</v>
      </c>
      <c r="G635" s="196" t="s">
        <v>223</v>
      </c>
      <c r="H635" s="197">
        <v>13.6</v>
      </c>
      <c r="I635" s="198"/>
      <c r="J635" s="199">
        <f>ROUND(I635*H635,2)</f>
        <v>0</v>
      </c>
      <c r="K635" s="195" t="s">
        <v>182</v>
      </c>
      <c r="L635" s="60"/>
      <c r="M635" s="200" t="s">
        <v>37</v>
      </c>
      <c r="N635" s="201" t="s">
        <v>52</v>
      </c>
      <c r="O635" s="41"/>
      <c r="P635" s="202">
        <f>O635*H635</f>
        <v>0</v>
      </c>
      <c r="Q635" s="202">
        <v>0</v>
      </c>
      <c r="R635" s="202">
        <f>Q635*H635</f>
        <v>0</v>
      </c>
      <c r="S635" s="202">
        <v>0</v>
      </c>
      <c r="T635" s="203">
        <f>S635*H635</f>
        <v>0</v>
      </c>
      <c r="AR635" s="22" t="s">
        <v>276</v>
      </c>
      <c r="AT635" s="22" t="s">
        <v>178</v>
      </c>
      <c r="AU635" s="22" t="s">
        <v>91</v>
      </c>
      <c r="AY635" s="22" t="s">
        <v>176</v>
      </c>
      <c r="BE635" s="204">
        <f>IF(N635="základní",J635,0)</f>
        <v>0</v>
      </c>
      <c r="BF635" s="204">
        <f>IF(N635="snížená",J635,0)</f>
        <v>0</v>
      </c>
      <c r="BG635" s="204">
        <f>IF(N635="zákl. přenesená",J635,0)</f>
        <v>0</v>
      </c>
      <c r="BH635" s="204">
        <f>IF(N635="sníž. přenesená",J635,0)</f>
        <v>0</v>
      </c>
      <c r="BI635" s="204">
        <f>IF(N635="nulová",J635,0)</f>
        <v>0</v>
      </c>
      <c r="BJ635" s="22" t="s">
        <v>89</v>
      </c>
      <c r="BK635" s="204">
        <f>ROUND(I635*H635,2)</f>
        <v>0</v>
      </c>
      <c r="BL635" s="22" t="s">
        <v>276</v>
      </c>
      <c r="BM635" s="22" t="s">
        <v>1687</v>
      </c>
    </row>
    <row r="636" spans="2:65" s="1" customFormat="1" ht="40.5">
      <c r="B636" s="40"/>
      <c r="C636" s="62"/>
      <c r="D636" s="205" t="s">
        <v>185</v>
      </c>
      <c r="E636" s="62"/>
      <c r="F636" s="206" t="s">
        <v>1681</v>
      </c>
      <c r="G636" s="62"/>
      <c r="H636" s="62"/>
      <c r="I636" s="163"/>
      <c r="J636" s="62"/>
      <c r="K636" s="62"/>
      <c r="L636" s="60"/>
      <c r="M636" s="207"/>
      <c r="N636" s="41"/>
      <c r="O636" s="41"/>
      <c r="P636" s="41"/>
      <c r="Q636" s="41"/>
      <c r="R636" s="41"/>
      <c r="S636" s="41"/>
      <c r="T636" s="77"/>
      <c r="AT636" s="22" t="s">
        <v>185</v>
      </c>
      <c r="AU636" s="22" t="s">
        <v>91</v>
      </c>
    </row>
    <row r="637" spans="2:65" s="11" customFormat="1">
      <c r="B637" s="208"/>
      <c r="C637" s="209"/>
      <c r="D637" s="210" t="s">
        <v>187</v>
      </c>
      <c r="E637" s="211" t="s">
        <v>37</v>
      </c>
      <c r="F637" s="212" t="s">
        <v>1688</v>
      </c>
      <c r="G637" s="209"/>
      <c r="H637" s="213">
        <v>13.6</v>
      </c>
      <c r="I637" s="214"/>
      <c r="J637" s="209"/>
      <c r="K637" s="209"/>
      <c r="L637" s="215"/>
      <c r="M637" s="216"/>
      <c r="N637" s="217"/>
      <c r="O637" s="217"/>
      <c r="P637" s="217"/>
      <c r="Q637" s="217"/>
      <c r="R637" s="217"/>
      <c r="S637" s="217"/>
      <c r="T637" s="218"/>
      <c r="AT637" s="219" t="s">
        <v>187</v>
      </c>
      <c r="AU637" s="219" t="s">
        <v>91</v>
      </c>
      <c r="AV637" s="11" t="s">
        <v>91</v>
      </c>
      <c r="AW637" s="11" t="s">
        <v>44</v>
      </c>
      <c r="AX637" s="11" t="s">
        <v>81</v>
      </c>
      <c r="AY637" s="219" t="s">
        <v>176</v>
      </c>
    </row>
    <row r="638" spans="2:65" s="1" customFormat="1" ht="22.5" customHeight="1">
      <c r="B638" s="40"/>
      <c r="C638" s="220" t="s">
        <v>1689</v>
      </c>
      <c r="D638" s="220" t="s">
        <v>195</v>
      </c>
      <c r="E638" s="221" t="s">
        <v>1690</v>
      </c>
      <c r="F638" s="222" t="s">
        <v>1691</v>
      </c>
      <c r="G638" s="223" t="s">
        <v>720</v>
      </c>
      <c r="H638" s="224">
        <v>28.134</v>
      </c>
      <c r="I638" s="225"/>
      <c r="J638" s="226">
        <f>ROUND(I638*H638,2)</f>
        <v>0</v>
      </c>
      <c r="K638" s="222" t="s">
        <v>182</v>
      </c>
      <c r="L638" s="227"/>
      <c r="M638" s="228" t="s">
        <v>37</v>
      </c>
      <c r="N638" s="229" t="s">
        <v>52</v>
      </c>
      <c r="O638" s="41"/>
      <c r="P638" s="202">
        <f>O638*H638</f>
        <v>0</v>
      </c>
      <c r="Q638" s="202">
        <v>1E-3</v>
      </c>
      <c r="R638" s="202">
        <f>Q638*H638</f>
        <v>2.8133999999999999E-2</v>
      </c>
      <c r="S638" s="202">
        <v>0</v>
      </c>
      <c r="T638" s="203">
        <f>S638*H638</f>
        <v>0</v>
      </c>
      <c r="AR638" s="22" t="s">
        <v>368</v>
      </c>
      <c r="AT638" s="22" t="s">
        <v>195</v>
      </c>
      <c r="AU638" s="22" t="s">
        <v>91</v>
      </c>
      <c r="AY638" s="22" t="s">
        <v>176</v>
      </c>
      <c r="BE638" s="204">
        <f>IF(N638="základní",J638,0)</f>
        <v>0</v>
      </c>
      <c r="BF638" s="204">
        <f>IF(N638="snížená",J638,0)</f>
        <v>0</v>
      </c>
      <c r="BG638" s="204">
        <f>IF(N638="zákl. přenesená",J638,0)</f>
        <v>0</v>
      </c>
      <c r="BH638" s="204">
        <f>IF(N638="sníž. přenesená",J638,0)</f>
        <v>0</v>
      </c>
      <c r="BI638" s="204">
        <f>IF(N638="nulová",J638,0)</f>
        <v>0</v>
      </c>
      <c r="BJ638" s="22" t="s">
        <v>89</v>
      </c>
      <c r="BK638" s="204">
        <f>ROUND(I638*H638,2)</f>
        <v>0</v>
      </c>
      <c r="BL638" s="22" t="s">
        <v>276</v>
      </c>
      <c r="BM638" s="22" t="s">
        <v>1692</v>
      </c>
    </row>
    <row r="639" spans="2:65" s="11" customFormat="1">
      <c r="B639" s="208"/>
      <c r="C639" s="209"/>
      <c r="D639" s="210" t="s">
        <v>187</v>
      </c>
      <c r="E639" s="209"/>
      <c r="F639" s="212" t="s">
        <v>1693</v>
      </c>
      <c r="G639" s="209"/>
      <c r="H639" s="213">
        <v>28.134</v>
      </c>
      <c r="I639" s="214"/>
      <c r="J639" s="209"/>
      <c r="K639" s="209"/>
      <c r="L639" s="215"/>
      <c r="M639" s="216"/>
      <c r="N639" s="217"/>
      <c r="O639" s="217"/>
      <c r="P639" s="217"/>
      <c r="Q639" s="217"/>
      <c r="R639" s="217"/>
      <c r="S639" s="217"/>
      <c r="T639" s="218"/>
      <c r="AT639" s="219" t="s">
        <v>187</v>
      </c>
      <c r="AU639" s="219" t="s">
        <v>91</v>
      </c>
      <c r="AV639" s="11" t="s">
        <v>91</v>
      </c>
      <c r="AW639" s="11" t="s">
        <v>6</v>
      </c>
      <c r="AX639" s="11" t="s">
        <v>89</v>
      </c>
      <c r="AY639" s="219" t="s">
        <v>176</v>
      </c>
    </row>
    <row r="640" spans="2:65" s="1" customFormat="1" ht="44.25" customHeight="1">
      <c r="B640" s="40"/>
      <c r="C640" s="193" t="s">
        <v>1694</v>
      </c>
      <c r="D640" s="193" t="s">
        <v>178</v>
      </c>
      <c r="E640" s="194" t="s">
        <v>456</v>
      </c>
      <c r="F640" s="195" t="s">
        <v>457</v>
      </c>
      <c r="G640" s="196" t="s">
        <v>198</v>
      </c>
      <c r="H640" s="197">
        <v>1.6140000000000001</v>
      </c>
      <c r="I640" s="198"/>
      <c r="J640" s="199">
        <f>ROUND(I640*H640,2)</f>
        <v>0</v>
      </c>
      <c r="K640" s="195" t="s">
        <v>182</v>
      </c>
      <c r="L640" s="60"/>
      <c r="M640" s="200" t="s">
        <v>37</v>
      </c>
      <c r="N640" s="201" t="s">
        <v>52</v>
      </c>
      <c r="O640" s="41"/>
      <c r="P640" s="202">
        <f>O640*H640</f>
        <v>0</v>
      </c>
      <c r="Q640" s="202">
        <v>0</v>
      </c>
      <c r="R640" s="202">
        <f>Q640*H640</f>
        <v>0</v>
      </c>
      <c r="S640" s="202">
        <v>0</v>
      </c>
      <c r="T640" s="203">
        <f>S640*H640</f>
        <v>0</v>
      </c>
      <c r="AR640" s="22" t="s">
        <v>276</v>
      </c>
      <c r="AT640" s="22" t="s">
        <v>178</v>
      </c>
      <c r="AU640" s="22" t="s">
        <v>91</v>
      </c>
      <c r="AY640" s="22" t="s">
        <v>176</v>
      </c>
      <c r="BE640" s="204">
        <f>IF(N640="základní",J640,0)</f>
        <v>0</v>
      </c>
      <c r="BF640" s="204">
        <f>IF(N640="snížená",J640,0)</f>
        <v>0</v>
      </c>
      <c r="BG640" s="204">
        <f>IF(N640="zákl. přenesená",J640,0)</f>
        <v>0</v>
      </c>
      <c r="BH640" s="204">
        <f>IF(N640="sníž. přenesená",J640,0)</f>
        <v>0</v>
      </c>
      <c r="BI640" s="204">
        <f>IF(N640="nulová",J640,0)</f>
        <v>0</v>
      </c>
      <c r="BJ640" s="22" t="s">
        <v>89</v>
      </c>
      <c r="BK640" s="204">
        <f>ROUND(I640*H640,2)</f>
        <v>0</v>
      </c>
      <c r="BL640" s="22" t="s">
        <v>276</v>
      </c>
      <c r="BM640" s="22" t="s">
        <v>1695</v>
      </c>
    </row>
    <row r="641" spans="2:65" s="1" customFormat="1" ht="121.5">
      <c r="B641" s="40"/>
      <c r="C641" s="62"/>
      <c r="D641" s="205" t="s">
        <v>185</v>
      </c>
      <c r="E641" s="62"/>
      <c r="F641" s="206" t="s">
        <v>459</v>
      </c>
      <c r="G641" s="62"/>
      <c r="H641" s="62"/>
      <c r="I641" s="163"/>
      <c r="J641" s="62"/>
      <c r="K641" s="62"/>
      <c r="L641" s="60"/>
      <c r="M641" s="207"/>
      <c r="N641" s="41"/>
      <c r="O641" s="41"/>
      <c r="P641" s="41"/>
      <c r="Q641" s="41"/>
      <c r="R641" s="41"/>
      <c r="S641" s="41"/>
      <c r="T641" s="77"/>
      <c r="AT641" s="22" t="s">
        <v>185</v>
      </c>
      <c r="AU641" s="22" t="s">
        <v>91</v>
      </c>
    </row>
    <row r="642" spans="2:65" s="10" customFormat="1" ht="29.85" customHeight="1">
      <c r="B642" s="176"/>
      <c r="C642" s="177"/>
      <c r="D642" s="190" t="s">
        <v>80</v>
      </c>
      <c r="E642" s="191" t="s">
        <v>1696</v>
      </c>
      <c r="F642" s="191" t="s">
        <v>1697</v>
      </c>
      <c r="G642" s="177"/>
      <c r="H642" s="177"/>
      <c r="I642" s="180"/>
      <c r="J642" s="192">
        <f>BK642</f>
        <v>0</v>
      </c>
      <c r="K642" s="177"/>
      <c r="L642" s="182"/>
      <c r="M642" s="183"/>
      <c r="N642" s="184"/>
      <c r="O642" s="184"/>
      <c r="P642" s="185">
        <f>SUM(P643:P675)</f>
        <v>0</v>
      </c>
      <c r="Q642" s="184"/>
      <c r="R642" s="185">
        <f>SUM(R643:R675)</f>
        <v>2.6115269015</v>
      </c>
      <c r="S642" s="184"/>
      <c r="T642" s="186">
        <f>SUM(T643:T675)</f>
        <v>0</v>
      </c>
      <c r="AR642" s="187" t="s">
        <v>91</v>
      </c>
      <c r="AT642" s="188" t="s">
        <v>80</v>
      </c>
      <c r="AU642" s="188" t="s">
        <v>89</v>
      </c>
      <c r="AY642" s="187" t="s">
        <v>176</v>
      </c>
      <c r="BK642" s="189">
        <f>SUM(BK643:BK675)</f>
        <v>0</v>
      </c>
    </row>
    <row r="643" spans="2:65" s="1" customFormat="1" ht="44.25" customHeight="1">
      <c r="B643" s="40"/>
      <c r="C643" s="193" t="s">
        <v>1698</v>
      </c>
      <c r="D643" s="193" t="s">
        <v>178</v>
      </c>
      <c r="E643" s="194" t="s">
        <v>1699</v>
      </c>
      <c r="F643" s="195" t="s">
        <v>1700</v>
      </c>
      <c r="G643" s="196" t="s">
        <v>223</v>
      </c>
      <c r="H643" s="197">
        <v>149.71700000000001</v>
      </c>
      <c r="I643" s="198"/>
      <c r="J643" s="199">
        <f>ROUND(I643*H643,2)</f>
        <v>0</v>
      </c>
      <c r="K643" s="195" t="s">
        <v>182</v>
      </c>
      <c r="L643" s="60"/>
      <c r="M643" s="200" t="s">
        <v>37</v>
      </c>
      <c r="N643" s="201" t="s">
        <v>52</v>
      </c>
      <c r="O643" s="41"/>
      <c r="P643" s="202">
        <f>O643*H643</f>
        <v>0</v>
      </c>
      <c r="Q643" s="202">
        <v>1.4190000000000001E-4</v>
      </c>
      <c r="R643" s="202">
        <f>Q643*H643</f>
        <v>2.1244842300000004E-2</v>
      </c>
      <c r="S643" s="202">
        <v>0</v>
      </c>
      <c r="T643" s="203">
        <f>S643*H643</f>
        <v>0</v>
      </c>
      <c r="AR643" s="22" t="s">
        <v>276</v>
      </c>
      <c r="AT643" s="22" t="s">
        <v>178</v>
      </c>
      <c r="AU643" s="22" t="s">
        <v>91</v>
      </c>
      <c r="AY643" s="22" t="s">
        <v>176</v>
      </c>
      <c r="BE643" s="204">
        <f>IF(N643="základní",J643,0)</f>
        <v>0</v>
      </c>
      <c r="BF643" s="204">
        <f>IF(N643="snížená",J643,0)</f>
        <v>0</v>
      </c>
      <c r="BG643" s="204">
        <f>IF(N643="zákl. přenesená",J643,0)</f>
        <v>0</v>
      </c>
      <c r="BH643" s="204">
        <f>IF(N643="sníž. přenesená",J643,0)</f>
        <v>0</v>
      </c>
      <c r="BI643" s="204">
        <f>IF(N643="nulová",J643,0)</f>
        <v>0</v>
      </c>
      <c r="BJ643" s="22" t="s">
        <v>89</v>
      </c>
      <c r="BK643" s="204">
        <f>ROUND(I643*H643,2)</f>
        <v>0</v>
      </c>
      <c r="BL643" s="22" t="s">
        <v>276</v>
      </c>
      <c r="BM643" s="22" t="s">
        <v>1701</v>
      </c>
    </row>
    <row r="644" spans="2:65" s="1" customFormat="1" ht="67.5">
      <c r="B644" s="40"/>
      <c r="C644" s="62"/>
      <c r="D644" s="205" t="s">
        <v>185</v>
      </c>
      <c r="E644" s="62"/>
      <c r="F644" s="206" t="s">
        <v>1702</v>
      </c>
      <c r="G644" s="62"/>
      <c r="H644" s="62"/>
      <c r="I644" s="163"/>
      <c r="J644" s="62"/>
      <c r="K644" s="62"/>
      <c r="L644" s="60"/>
      <c r="M644" s="207"/>
      <c r="N644" s="41"/>
      <c r="O644" s="41"/>
      <c r="P644" s="41"/>
      <c r="Q644" s="41"/>
      <c r="R644" s="41"/>
      <c r="S644" s="41"/>
      <c r="T644" s="77"/>
      <c r="AT644" s="22" t="s">
        <v>185</v>
      </c>
      <c r="AU644" s="22" t="s">
        <v>91</v>
      </c>
    </row>
    <row r="645" spans="2:65" s="11" customFormat="1">
      <c r="B645" s="208"/>
      <c r="C645" s="209"/>
      <c r="D645" s="210" t="s">
        <v>187</v>
      </c>
      <c r="E645" s="211" t="s">
        <v>37</v>
      </c>
      <c r="F645" s="212" t="s">
        <v>1703</v>
      </c>
      <c r="G645" s="209"/>
      <c r="H645" s="213">
        <v>149.71700000000001</v>
      </c>
      <c r="I645" s="214"/>
      <c r="J645" s="209"/>
      <c r="K645" s="209"/>
      <c r="L645" s="215"/>
      <c r="M645" s="216"/>
      <c r="N645" s="217"/>
      <c r="O645" s="217"/>
      <c r="P645" s="217"/>
      <c r="Q645" s="217"/>
      <c r="R645" s="217"/>
      <c r="S645" s="217"/>
      <c r="T645" s="218"/>
      <c r="AT645" s="219" t="s">
        <v>187</v>
      </c>
      <c r="AU645" s="219" t="s">
        <v>91</v>
      </c>
      <c r="AV645" s="11" t="s">
        <v>91</v>
      </c>
      <c r="AW645" s="11" t="s">
        <v>44</v>
      </c>
      <c r="AX645" s="11" t="s">
        <v>81</v>
      </c>
      <c r="AY645" s="219" t="s">
        <v>176</v>
      </c>
    </row>
    <row r="646" spans="2:65" s="1" customFormat="1" ht="44.25" customHeight="1">
      <c r="B646" s="40"/>
      <c r="C646" s="193" t="s">
        <v>1704</v>
      </c>
      <c r="D646" s="193" t="s">
        <v>178</v>
      </c>
      <c r="E646" s="194" t="s">
        <v>1705</v>
      </c>
      <c r="F646" s="195" t="s">
        <v>1706</v>
      </c>
      <c r="G646" s="196" t="s">
        <v>223</v>
      </c>
      <c r="H646" s="197">
        <v>54.521999999999998</v>
      </c>
      <c r="I646" s="198"/>
      <c r="J646" s="199">
        <f>ROUND(I646*H646,2)</f>
        <v>0</v>
      </c>
      <c r="K646" s="195" t="s">
        <v>182</v>
      </c>
      <c r="L646" s="60"/>
      <c r="M646" s="200" t="s">
        <v>37</v>
      </c>
      <c r="N646" s="201" t="s">
        <v>52</v>
      </c>
      <c r="O646" s="41"/>
      <c r="P646" s="202">
        <f>O646*H646</f>
        <v>0</v>
      </c>
      <c r="Q646" s="202">
        <v>2.8380000000000001E-4</v>
      </c>
      <c r="R646" s="202">
        <f>Q646*H646</f>
        <v>1.54733436E-2</v>
      </c>
      <c r="S646" s="202">
        <v>0</v>
      </c>
      <c r="T646" s="203">
        <f>S646*H646</f>
        <v>0</v>
      </c>
      <c r="AR646" s="22" t="s">
        <v>276</v>
      </c>
      <c r="AT646" s="22" t="s">
        <v>178</v>
      </c>
      <c r="AU646" s="22" t="s">
        <v>91</v>
      </c>
      <c r="AY646" s="22" t="s">
        <v>176</v>
      </c>
      <c r="BE646" s="204">
        <f>IF(N646="základní",J646,0)</f>
        <v>0</v>
      </c>
      <c r="BF646" s="204">
        <f>IF(N646="snížená",J646,0)</f>
        <v>0</v>
      </c>
      <c r="BG646" s="204">
        <f>IF(N646="zákl. přenesená",J646,0)</f>
        <v>0</v>
      </c>
      <c r="BH646" s="204">
        <f>IF(N646="sníž. přenesená",J646,0)</f>
        <v>0</v>
      </c>
      <c r="BI646" s="204">
        <f>IF(N646="nulová",J646,0)</f>
        <v>0</v>
      </c>
      <c r="BJ646" s="22" t="s">
        <v>89</v>
      </c>
      <c r="BK646" s="204">
        <f>ROUND(I646*H646,2)</f>
        <v>0</v>
      </c>
      <c r="BL646" s="22" t="s">
        <v>276</v>
      </c>
      <c r="BM646" s="22" t="s">
        <v>1707</v>
      </c>
    </row>
    <row r="647" spans="2:65" s="1" customFormat="1" ht="67.5">
      <c r="B647" s="40"/>
      <c r="C647" s="62"/>
      <c r="D647" s="205" t="s">
        <v>185</v>
      </c>
      <c r="E647" s="62"/>
      <c r="F647" s="206" t="s">
        <v>1702</v>
      </c>
      <c r="G647" s="62"/>
      <c r="H647" s="62"/>
      <c r="I647" s="163"/>
      <c r="J647" s="62"/>
      <c r="K647" s="62"/>
      <c r="L647" s="60"/>
      <c r="M647" s="207"/>
      <c r="N647" s="41"/>
      <c r="O647" s="41"/>
      <c r="P647" s="41"/>
      <c r="Q647" s="41"/>
      <c r="R647" s="41"/>
      <c r="S647" s="41"/>
      <c r="T647" s="77"/>
      <c r="AT647" s="22" t="s">
        <v>185</v>
      </c>
      <c r="AU647" s="22" t="s">
        <v>91</v>
      </c>
    </row>
    <row r="648" spans="2:65" s="11" customFormat="1">
      <c r="B648" s="208"/>
      <c r="C648" s="209"/>
      <c r="D648" s="205" t="s">
        <v>187</v>
      </c>
      <c r="E648" s="230" t="s">
        <v>37</v>
      </c>
      <c r="F648" s="231" t="s">
        <v>1708</v>
      </c>
      <c r="G648" s="209"/>
      <c r="H648" s="232">
        <v>43.35</v>
      </c>
      <c r="I648" s="214"/>
      <c r="J648" s="209"/>
      <c r="K648" s="209"/>
      <c r="L648" s="215"/>
      <c r="M648" s="216"/>
      <c r="N648" s="217"/>
      <c r="O648" s="217"/>
      <c r="P648" s="217"/>
      <c r="Q648" s="217"/>
      <c r="R648" s="217"/>
      <c r="S648" s="217"/>
      <c r="T648" s="218"/>
      <c r="AT648" s="219" t="s">
        <v>187</v>
      </c>
      <c r="AU648" s="219" t="s">
        <v>91</v>
      </c>
      <c r="AV648" s="11" t="s">
        <v>91</v>
      </c>
      <c r="AW648" s="11" t="s">
        <v>44</v>
      </c>
      <c r="AX648" s="11" t="s">
        <v>81</v>
      </c>
      <c r="AY648" s="219" t="s">
        <v>176</v>
      </c>
    </row>
    <row r="649" spans="2:65" s="11" customFormat="1">
      <c r="B649" s="208"/>
      <c r="C649" s="209"/>
      <c r="D649" s="210" t="s">
        <v>187</v>
      </c>
      <c r="E649" s="211" t="s">
        <v>37</v>
      </c>
      <c r="F649" s="212" t="s">
        <v>1709</v>
      </c>
      <c r="G649" s="209"/>
      <c r="H649" s="213">
        <v>11.172000000000001</v>
      </c>
      <c r="I649" s="214"/>
      <c r="J649" s="209"/>
      <c r="K649" s="209"/>
      <c r="L649" s="215"/>
      <c r="M649" s="216"/>
      <c r="N649" s="217"/>
      <c r="O649" s="217"/>
      <c r="P649" s="217"/>
      <c r="Q649" s="217"/>
      <c r="R649" s="217"/>
      <c r="S649" s="217"/>
      <c r="T649" s="218"/>
      <c r="AT649" s="219" t="s">
        <v>187</v>
      </c>
      <c r="AU649" s="219" t="s">
        <v>91</v>
      </c>
      <c r="AV649" s="11" t="s">
        <v>91</v>
      </c>
      <c r="AW649" s="11" t="s">
        <v>44</v>
      </c>
      <c r="AX649" s="11" t="s">
        <v>81</v>
      </c>
      <c r="AY649" s="219" t="s">
        <v>176</v>
      </c>
    </row>
    <row r="650" spans="2:65" s="1" customFormat="1" ht="44.25" customHeight="1">
      <c r="B650" s="40"/>
      <c r="C650" s="193" t="s">
        <v>1710</v>
      </c>
      <c r="D650" s="193" t="s">
        <v>178</v>
      </c>
      <c r="E650" s="194" t="s">
        <v>1711</v>
      </c>
      <c r="F650" s="195" t="s">
        <v>1712</v>
      </c>
      <c r="G650" s="196" t="s">
        <v>223</v>
      </c>
      <c r="H650" s="197">
        <v>27.288</v>
      </c>
      <c r="I650" s="198"/>
      <c r="J650" s="199">
        <f>ROUND(I650*H650,2)</f>
        <v>0</v>
      </c>
      <c r="K650" s="195" t="s">
        <v>182</v>
      </c>
      <c r="L650" s="60"/>
      <c r="M650" s="200" t="s">
        <v>37</v>
      </c>
      <c r="N650" s="201" t="s">
        <v>52</v>
      </c>
      <c r="O650" s="41"/>
      <c r="P650" s="202">
        <f>O650*H650</f>
        <v>0</v>
      </c>
      <c r="Q650" s="202">
        <v>4.2569999999999999E-4</v>
      </c>
      <c r="R650" s="202">
        <f>Q650*H650</f>
        <v>1.1616501600000001E-2</v>
      </c>
      <c r="S650" s="202">
        <v>0</v>
      </c>
      <c r="T650" s="203">
        <f>S650*H650</f>
        <v>0</v>
      </c>
      <c r="AR650" s="22" t="s">
        <v>276</v>
      </c>
      <c r="AT650" s="22" t="s">
        <v>178</v>
      </c>
      <c r="AU650" s="22" t="s">
        <v>91</v>
      </c>
      <c r="AY650" s="22" t="s">
        <v>176</v>
      </c>
      <c r="BE650" s="204">
        <f>IF(N650="základní",J650,0)</f>
        <v>0</v>
      </c>
      <c r="BF650" s="204">
        <f>IF(N650="snížená",J650,0)</f>
        <v>0</v>
      </c>
      <c r="BG650" s="204">
        <f>IF(N650="zákl. přenesená",J650,0)</f>
        <v>0</v>
      </c>
      <c r="BH650" s="204">
        <f>IF(N650="sníž. přenesená",J650,0)</f>
        <v>0</v>
      </c>
      <c r="BI650" s="204">
        <f>IF(N650="nulová",J650,0)</f>
        <v>0</v>
      </c>
      <c r="BJ650" s="22" t="s">
        <v>89</v>
      </c>
      <c r="BK650" s="204">
        <f>ROUND(I650*H650,2)</f>
        <v>0</v>
      </c>
      <c r="BL650" s="22" t="s">
        <v>276</v>
      </c>
      <c r="BM650" s="22" t="s">
        <v>1713</v>
      </c>
    </row>
    <row r="651" spans="2:65" s="1" customFormat="1" ht="67.5">
      <c r="B651" s="40"/>
      <c r="C651" s="62"/>
      <c r="D651" s="205" t="s">
        <v>185</v>
      </c>
      <c r="E651" s="62"/>
      <c r="F651" s="206" t="s">
        <v>1702</v>
      </c>
      <c r="G651" s="62"/>
      <c r="H651" s="62"/>
      <c r="I651" s="163"/>
      <c r="J651" s="62"/>
      <c r="K651" s="62"/>
      <c r="L651" s="60"/>
      <c r="M651" s="207"/>
      <c r="N651" s="41"/>
      <c r="O651" s="41"/>
      <c r="P651" s="41"/>
      <c r="Q651" s="41"/>
      <c r="R651" s="41"/>
      <c r="S651" s="41"/>
      <c r="T651" s="77"/>
      <c r="AT651" s="22" t="s">
        <v>185</v>
      </c>
      <c r="AU651" s="22" t="s">
        <v>91</v>
      </c>
    </row>
    <row r="652" spans="2:65" s="11" customFormat="1">
      <c r="B652" s="208"/>
      <c r="C652" s="209"/>
      <c r="D652" s="210" t="s">
        <v>187</v>
      </c>
      <c r="E652" s="211" t="s">
        <v>37</v>
      </c>
      <c r="F652" s="212" t="s">
        <v>1714</v>
      </c>
      <c r="G652" s="209"/>
      <c r="H652" s="213">
        <v>27.288</v>
      </c>
      <c r="I652" s="214"/>
      <c r="J652" s="209"/>
      <c r="K652" s="209"/>
      <c r="L652" s="215"/>
      <c r="M652" s="216"/>
      <c r="N652" s="217"/>
      <c r="O652" s="217"/>
      <c r="P652" s="217"/>
      <c r="Q652" s="217"/>
      <c r="R652" s="217"/>
      <c r="S652" s="217"/>
      <c r="T652" s="218"/>
      <c r="AT652" s="219" t="s">
        <v>187</v>
      </c>
      <c r="AU652" s="219" t="s">
        <v>91</v>
      </c>
      <c r="AV652" s="11" t="s">
        <v>91</v>
      </c>
      <c r="AW652" s="11" t="s">
        <v>44</v>
      </c>
      <c r="AX652" s="11" t="s">
        <v>81</v>
      </c>
      <c r="AY652" s="219" t="s">
        <v>176</v>
      </c>
    </row>
    <row r="653" spans="2:65" s="1" customFormat="1" ht="44.25" customHeight="1">
      <c r="B653" s="40"/>
      <c r="C653" s="220" t="s">
        <v>1715</v>
      </c>
      <c r="D653" s="220" t="s">
        <v>195</v>
      </c>
      <c r="E653" s="221" t="s">
        <v>1716</v>
      </c>
      <c r="F653" s="222" t="s">
        <v>1717</v>
      </c>
      <c r="G653" s="223" t="s">
        <v>223</v>
      </c>
      <c r="H653" s="224">
        <v>277.83199999999999</v>
      </c>
      <c r="I653" s="225"/>
      <c r="J653" s="226">
        <f>ROUND(I653*H653,2)</f>
        <v>0</v>
      </c>
      <c r="K653" s="222" t="s">
        <v>37</v>
      </c>
      <c r="L653" s="227"/>
      <c r="M653" s="228" t="s">
        <v>37</v>
      </c>
      <c r="N653" s="229" t="s">
        <v>52</v>
      </c>
      <c r="O653" s="41"/>
      <c r="P653" s="202">
        <f>O653*H653</f>
        <v>0</v>
      </c>
      <c r="Q653" s="202">
        <v>1.5E-3</v>
      </c>
      <c r="R653" s="202">
        <f>Q653*H653</f>
        <v>0.41674800000000001</v>
      </c>
      <c r="S653" s="202">
        <v>0</v>
      </c>
      <c r="T653" s="203">
        <f>S653*H653</f>
        <v>0</v>
      </c>
      <c r="AR653" s="22" t="s">
        <v>368</v>
      </c>
      <c r="AT653" s="22" t="s">
        <v>195</v>
      </c>
      <c r="AU653" s="22" t="s">
        <v>91</v>
      </c>
      <c r="AY653" s="22" t="s">
        <v>176</v>
      </c>
      <c r="BE653" s="204">
        <f>IF(N653="základní",J653,0)</f>
        <v>0</v>
      </c>
      <c r="BF653" s="204">
        <f>IF(N653="snížená",J653,0)</f>
        <v>0</v>
      </c>
      <c r="BG653" s="204">
        <f>IF(N653="zákl. přenesená",J653,0)</f>
        <v>0</v>
      </c>
      <c r="BH653" s="204">
        <f>IF(N653="sníž. přenesená",J653,0)</f>
        <v>0</v>
      </c>
      <c r="BI653" s="204">
        <f>IF(N653="nulová",J653,0)</f>
        <v>0</v>
      </c>
      <c r="BJ653" s="22" t="s">
        <v>89</v>
      </c>
      <c r="BK653" s="204">
        <f>ROUND(I653*H653,2)</f>
        <v>0</v>
      </c>
      <c r="BL653" s="22" t="s">
        <v>276</v>
      </c>
      <c r="BM653" s="22" t="s">
        <v>1718</v>
      </c>
    </row>
    <row r="654" spans="2:65" s="11" customFormat="1">
      <c r="B654" s="208"/>
      <c r="C654" s="209"/>
      <c r="D654" s="210" t="s">
        <v>187</v>
      </c>
      <c r="E654" s="209"/>
      <c r="F654" s="212" t="s">
        <v>1719</v>
      </c>
      <c r="G654" s="209"/>
      <c r="H654" s="213">
        <v>277.83199999999999</v>
      </c>
      <c r="I654" s="214"/>
      <c r="J654" s="209"/>
      <c r="K654" s="209"/>
      <c r="L654" s="215"/>
      <c r="M654" s="216"/>
      <c r="N654" s="217"/>
      <c r="O654" s="217"/>
      <c r="P654" s="217"/>
      <c r="Q654" s="217"/>
      <c r="R654" s="217"/>
      <c r="S654" s="217"/>
      <c r="T654" s="218"/>
      <c r="AT654" s="219" t="s">
        <v>187</v>
      </c>
      <c r="AU654" s="219" t="s">
        <v>91</v>
      </c>
      <c r="AV654" s="11" t="s">
        <v>91</v>
      </c>
      <c r="AW654" s="11" t="s">
        <v>6</v>
      </c>
      <c r="AX654" s="11" t="s">
        <v>89</v>
      </c>
      <c r="AY654" s="219" t="s">
        <v>176</v>
      </c>
    </row>
    <row r="655" spans="2:65" s="1" customFormat="1" ht="31.5" customHeight="1">
      <c r="B655" s="40"/>
      <c r="C655" s="193" t="s">
        <v>1720</v>
      </c>
      <c r="D655" s="193" t="s">
        <v>178</v>
      </c>
      <c r="E655" s="194" t="s">
        <v>1721</v>
      </c>
      <c r="F655" s="195" t="s">
        <v>1722</v>
      </c>
      <c r="G655" s="196" t="s">
        <v>223</v>
      </c>
      <c r="H655" s="197">
        <v>231.57300000000001</v>
      </c>
      <c r="I655" s="198"/>
      <c r="J655" s="199">
        <f>ROUND(I655*H655,2)</f>
        <v>0</v>
      </c>
      <c r="K655" s="195" t="s">
        <v>182</v>
      </c>
      <c r="L655" s="60"/>
      <c r="M655" s="200" t="s">
        <v>37</v>
      </c>
      <c r="N655" s="201" t="s">
        <v>52</v>
      </c>
      <c r="O655" s="41"/>
      <c r="P655" s="202">
        <f>O655*H655</f>
        <v>0</v>
      </c>
      <c r="Q655" s="202">
        <v>1.1590000000000001E-3</v>
      </c>
      <c r="R655" s="202">
        <f>Q655*H655</f>
        <v>0.26839310700000002</v>
      </c>
      <c r="S655" s="202">
        <v>0</v>
      </c>
      <c r="T655" s="203">
        <f>S655*H655</f>
        <v>0</v>
      </c>
      <c r="AR655" s="22" t="s">
        <v>276</v>
      </c>
      <c r="AT655" s="22" t="s">
        <v>178</v>
      </c>
      <c r="AU655" s="22" t="s">
        <v>91</v>
      </c>
      <c r="AY655" s="22" t="s">
        <v>176</v>
      </c>
      <c r="BE655" s="204">
        <f>IF(N655="základní",J655,0)</f>
        <v>0</v>
      </c>
      <c r="BF655" s="204">
        <f>IF(N655="snížená",J655,0)</f>
        <v>0</v>
      </c>
      <c r="BG655" s="204">
        <f>IF(N655="zákl. přenesená",J655,0)</f>
        <v>0</v>
      </c>
      <c r="BH655" s="204">
        <f>IF(N655="sníž. přenesená",J655,0)</f>
        <v>0</v>
      </c>
      <c r="BI655" s="204">
        <f>IF(N655="nulová",J655,0)</f>
        <v>0</v>
      </c>
      <c r="BJ655" s="22" t="s">
        <v>89</v>
      </c>
      <c r="BK655" s="204">
        <f>ROUND(I655*H655,2)</f>
        <v>0</v>
      </c>
      <c r="BL655" s="22" t="s">
        <v>276</v>
      </c>
      <c r="BM655" s="22" t="s">
        <v>1723</v>
      </c>
    </row>
    <row r="656" spans="2:65" s="1" customFormat="1" ht="67.5">
      <c r="B656" s="40"/>
      <c r="C656" s="62"/>
      <c r="D656" s="205" t="s">
        <v>185</v>
      </c>
      <c r="E656" s="62"/>
      <c r="F656" s="206" t="s">
        <v>1724</v>
      </c>
      <c r="G656" s="62"/>
      <c r="H656" s="62"/>
      <c r="I656" s="163"/>
      <c r="J656" s="62"/>
      <c r="K656" s="62"/>
      <c r="L656" s="60"/>
      <c r="M656" s="207"/>
      <c r="N656" s="41"/>
      <c r="O656" s="41"/>
      <c r="P656" s="41"/>
      <c r="Q656" s="41"/>
      <c r="R656" s="41"/>
      <c r="S656" s="41"/>
      <c r="T656" s="77"/>
      <c r="AT656" s="22" t="s">
        <v>185</v>
      </c>
      <c r="AU656" s="22" t="s">
        <v>91</v>
      </c>
    </row>
    <row r="657" spans="2:65" s="11" customFormat="1">
      <c r="B657" s="208"/>
      <c r="C657" s="209"/>
      <c r="D657" s="210" t="s">
        <v>187</v>
      </c>
      <c r="E657" s="211" t="s">
        <v>37</v>
      </c>
      <c r="F657" s="212" t="s">
        <v>1725</v>
      </c>
      <c r="G657" s="209"/>
      <c r="H657" s="213">
        <v>231.57300000000001</v>
      </c>
      <c r="I657" s="214"/>
      <c r="J657" s="209"/>
      <c r="K657" s="209"/>
      <c r="L657" s="215"/>
      <c r="M657" s="216"/>
      <c r="N657" s="217"/>
      <c r="O657" s="217"/>
      <c r="P657" s="217"/>
      <c r="Q657" s="217"/>
      <c r="R657" s="217"/>
      <c r="S657" s="217"/>
      <c r="T657" s="218"/>
      <c r="AT657" s="219" t="s">
        <v>187</v>
      </c>
      <c r="AU657" s="219" t="s">
        <v>91</v>
      </c>
      <c r="AV657" s="11" t="s">
        <v>91</v>
      </c>
      <c r="AW657" s="11" t="s">
        <v>44</v>
      </c>
      <c r="AX657" s="11" t="s">
        <v>81</v>
      </c>
      <c r="AY657" s="219" t="s">
        <v>176</v>
      </c>
    </row>
    <row r="658" spans="2:65" s="1" customFormat="1" ht="31.5" customHeight="1">
      <c r="B658" s="40"/>
      <c r="C658" s="220" t="s">
        <v>1726</v>
      </c>
      <c r="D658" s="220" t="s">
        <v>195</v>
      </c>
      <c r="E658" s="221" t="s">
        <v>1727</v>
      </c>
      <c r="F658" s="222" t="s">
        <v>1728</v>
      </c>
      <c r="G658" s="223" t="s">
        <v>223</v>
      </c>
      <c r="H658" s="224">
        <v>236.20400000000001</v>
      </c>
      <c r="I658" s="225"/>
      <c r="J658" s="226">
        <f>ROUND(I658*H658,2)</f>
        <v>0</v>
      </c>
      <c r="K658" s="222" t="s">
        <v>182</v>
      </c>
      <c r="L658" s="227"/>
      <c r="M658" s="228" t="s">
        <v>37</v>
      </c>
      <c r="N658" s="229" t="s">
        <v>52</v>
      </c>
      <c r="O658" s="41"/>
      <c r="P658" s="202">
        <f>O658*H658</f>
        <v>0</v>
      </c>
      <c r="Q658" s="202">
        <v>2.5000000000000001E-3</v>
      </c>
      <c r="R658" s="202">
        <f>Q658*H658</f>
        <v>0.59050999999999998</v>
      </c>
      <c r="S658" s="202">
        <v>0</v>
      </c>
      <c r="T658" s="203">
        <f>S658*H658</f>
        <v>0</v>
      </c>
      <c r="AR658" s="22" t="s">
        <v>368</v>
      </c>
      <c r="AT658" s="22" t="s">
        <v>195</v>
      </c>
      <c r="AU658" s="22" t="s">
        <v>91</v>
      </c>
      <c r="AY658" s="22" t="s">
        <v>176</v>
      </c>
      <c r="BE658" s="204">
        <f>IF(N658="základní",J658,0)</f>
        <v>0</v>
      </c>
      <c r="BF658" s="204">
        <f>IF(N658="snížená",J658,0)</f>
        <v>0</v>
      </c>
      <c r="BG658" s="204">
        <f>IF(N658="zákl. přenesená",J658,0)</f>
        <v>0</v>
      </c>
      <c r="BH658" s="204">
        <f>IF(N658="sníž. přenesená",J658,0)</f>
        <v>0</v>
      </c>
      <c r="BI658" s="204">
        <f>IF(N658="nulová",J658,0)</f>
        <v>0</v>
      </c>
      <c r="BJ658" s="22" t="s">
        <v>89</v>
      </c>
      <c r="BK658" s="204">
        <f>ROUND(I658*H658,2)</f>
        <v>0</v>
      </c>
      <c r="BL658" s="22" t="s">
        <v>276</v>
      </c>
      <c r="BM658" s="22" t="s">
        <v>1729</v>
      </c>
    </row>
    <row r="659" spans="2:65" s="1" customFormat="1" ht="27">
      <c r="B659" s="40"/>
      <c r="C659" s="62"/>
      <c r="D659" s="205" t="s">
        <v>1248</v>
      </c>
      <c r="E659" s="62"/>
      <c r="F659" s="206" t="s">
        <v>1730</v>
      </c>
      <c r="G659" s="62"/>
      <c r="H659" s="62"/>
      <c r="I659" s="163"/>
      <c r="J659" s="62"/>
      <c r="K659" s="62"/>
      <c r="L659" s="60"/>
      <c r="M659" s="207"/>
      <c r="N659" s="41"/>
      <c r="O659" s="41"/>
      <c r="P659" s="41"/>
      <c r="Q659" s="41"/>
      <c r="R659" s="41"/>
      <c r="S659" s="41"/>
      <c r="T659" s="77"/>
      <c r="AT659" s="22" t="s">
        <v>1248</v>
      </c>
      <c r="AU659" s="22" t="s">
        <v>91</v>
      </c>
    </row>
    <row r="660" spans="2:65" s="11" customFormat="1">
      <c r="B660" s="208"/>
      <c r="C660" s="209"/>
      <c r="D660" s="210" t="s">
        <v>187</v>
      </c>
      <c r="E660" s="209"/>
      <c r="F660" s="212" t="s">
        <v>1731</v>
      </c>
      <c r="G660" s="209"/>
      <c r="H660" s="213">
        <v>236.20400000000001</v>
      </c>
      <c r="I660" s="214"/>
      <c r="J660" s="209"/>
      <c r="K660" s="209"/>
      <c r="L660" s="215"/>
      <c r="M660" s="216"/>
      <c r="N660" s="217"/>
      <c r="O660" s="217"/>
      <c r="P660" s="217"/>
      <c r="Q660" s="217"/>
      <c r="R660" s="217"/>
      <c r="S660" s="217"/>
      <c r="T660" s="218"/>
      <c r="AT660" s="219" t="s">
        <v>187</v>
      </c>
      <c r="AU660" s="219" t="s">
        <v>91</v>
      </c>
      <c r="AV660" s="11" t="s">
        <v>91</v>
      </c>
      <c r="AW660" s="11" t="s">
        <v>6</v>
      </c>
      <c r="AX660" s="11" t="s">
        <v>89</v>
      </c>
      <c r="AY660" s="219" t="s">
        <v>176</v>
      </c>
    </row>
    <row r="661" spans="2:65" s="1" customFormat="1" ht="31.5" customHeight="1">
      <c r="B661" s="40"/>
      <c r="C661" s="193" t="s">
        <v>1732</v>
      </c>
      <c r="D661" s="193" t="s">
        <v>178</v>
      </c>
      <c r="E661" s="194" t="s">
        <v>1721</v>
      </c>
      <c r="F661" s="195" t="s">
        <v>1722</v>
      </c>
      <c r="G661" s="196" t="s">
        <v>223</v>
      </c>
      <c r="H661" s="197">
        <v>231.57300000000001</v>
      </c>
      <c r="I661" s="198"/>
      <c r="J661" s="199">
        <f>ROUND(I661*H661,2)</f>
        <v>0</v>
      </c>
      <c r="K661" s="195" t="s">
        <v>182</v>
      </c>
      <c r="L661" s="60"/>
      <c r="M661" s="200" t="s">
        <v>37</v>
      </c>
      <c r="N661" s="201" t="s">
        <v>52</v>
      </c>
      <c r="O661" s="41"/>
      <c r="P661" s="202">
        <f>O661*H661</f>
        <v>0</v>
      </c>
      <c r="Q661" s="202">
        <v>1.1590000000000001E-3</v>
      </c>
      <c r="R661" s="202">
        <f>Q661*H661</f>
        <v>0.26839310700000002</v>
      </c>
      <c r="S661" s="202">
        <v>0</v>
      </c>
      <c r="T661" s="203">
        <f>S661*H661</f>
        <v>0</v>
      </c>
      <c r="AR661" s="22" t="s">
        <v>276</v>
      </c>
      <c r="AT661" s="22" t="s">
        <v>178</v>
      </c>
      <c r="AU661" s="22" t="s">
        <v>91</v>
      </c>
      <c r="AY661" s="22" t="s">
        <v>176</v>
      </c>
      <c r="BE661" s="204">
        <f>IF(N661="základní",J661,0)</f>
        <v>0</v>
      </c>
      <c r="BF661" s="204">
        <f>IF(N661="snížená",J661,0)</f>
        <v>0</v>
      </c>
      <c r="BG661" s="204">
        <f>IF(N661="zákl. přenesená",J661,0)</f>
        <v>0</v>
      </c>
      <c r="BH661" s="204">
        <f>IF(N661="sníž. přenesená",J661,0)</f>
        <v>0</v>
      </c>
      <c r="BI661" s="204">
        <f>IF(N661="nulová",J661,0)</f>
        <v>0</v>
      </c>
      <c r="BJ661" s="22" t="s">
        <v>89</v>
      </c>
      <c r="BK661" s="204">
        <f>ROUND(I661*H661,2)</f>
        <v>0</v>
      </c>
      <c r="BL661" s="22" t="s">
        <v>276</v>
      </c>
      <c r="BM661" s="22" t="s">
        <v>1733</v>
      </c>
    </row>
    <row r="662" spans="2:65" s="1" customFormat="1" ht="67.5">
      <c r="B662" s="40"/>
      <c r="C662" s="62"/>
      <c r="D662" s="205" t="s">
        <v>185</v>
      </c>
      <c r="E662" s="62"/>
      <c r="F662" s="206" t="s">
        <v>1724</v>
      </c>
      <c r="G662" s="62"/>
      <c r="H662" s="62"/>
      <c r="I662" s="163"/>
      <c r="J662" s="62"/>
      <c r="K662" s="62"/>
      <c r="L662" s="60"/>
      <c r="M662" s="207"/>
      <c r="N662" s="41"/>
      <c r="O662" s="41"/>
      <c r="P662" s="41"/>
      <c r="Q662" s="41"/>
      <c r="R662" s="41"/>
      <c r="S662" s="41"/>
      <c r="T662" s="77"/>
      <c r="AT662" s="22" t="s">
        <v>185</v>
      </c>
      <c r="AU662" s="22" t="s">
        <v>91</v>
      </c>
    </row>
    <row r="663" spans="2:65" s="11" customFormat="1">
      <c r="B663" s="208"/>
      <c r="C663" s="209"/>
      <c r="D663" s="210" t="s">
        <v>187</v>
      </c>
      <c r="E663" s="211" t="s">
        <v>37</v>
      </c>
      <c r="F663" s="212" t="s">
        <v>1734</v>
      </c>
      <c r="G663" s="209"/>
      <c r="H663" s="213">
        <v>231.57300000000001</v>
      </c>
      <c r="I663" s="214"/>
      <c r="J663" s="209"/>
      <c r="K663" s="209"/>
      <c r="L663" s="215"/>
      <c r="M663" s="216"/>
      <c r="N663" s="217"/>
      <c r="O663" s="217"/>
      <c r="P663" s="217"/>
      <c r="Q663" s="217"/>
      <c r="R663" s="217"/>
      <c r="S663" s="217"/>
      <c r="T663" s="218"/>
      <c r="AT663" s="219" t="s">
        <v>187</v>
      </c>
      <c r="AU663" s="219" t="s">
        <v>91</v>
      </c>
      <c r="AV663" s="11" t="s">
        <v>91</v>
      </c>
      <c r="AW663" s="11" t="s">
        <v>44</v>
      </c>
      <c r="AX663" s="11" t="s">
        <v>81</v>
      </c>
      <c r="AY663" s="219" t="s">
        <v>176</v>
      </c>
    </row>
    <row r="664" spans="2:65" s="1" customFormat="1" ht="22.5" customHeight="1">
      <c r="B664" s="40"/>
      <c r="C664" s="220" t="s">
        <v>1735</v>
      </c>
      <c r="D664" s="220" t="s">
        <v>195</v>
      </c>
      <c r="E664" s="221" t="s">
        <v>1736</v>
      </c>
      <c r="F664" s="222" t="s">
        <v>1737</v>
      </c>
      <c r="G664" s="223" t="s">
        <v>341</v>
      </c>
      <c r="H664" s="224">
        <v>66.3</v>
      </c>
      <c r="I664" s="225"/>
      <c r="J664" s="226">
        <f>ROUND(I664*H664,2)</f>
        <v>0</v>
      </c>
      <c r="K664" s="222" t="s">
        <v>182</v>
      </c>
      <c r="L664" s="227"/>
      <c r="M664" s="228" t="s">
        <v>37</v>
      </c>
      <c r="N664" s="229" t="s">
        <v>52</v>
      </c>
      <c r="O664" s="41"/>
      <c r="P664" s="202">
        <f>O664*H664</f>
        <v>0</v>
      </c>
      <c r="Q664" s="202">
        <v>9.6000000000000002E-4</v>
      </c>
      <c r="R664" s="202">
        <f>Q664*H664</f>
        <v>6.3647999999999996E-2</v>
      </c>
      <c r="S664" s="202">
        <v>0</v>
      </c>
      <c r="T664" s="203">
        <f>S664*H664</f>
        <v>0</v>
      </c>
      <c r="AR664" s="22" t="s">
        <v>368</v>
      </c>
      <c r="AT664" s="22" t="s">
        <v>195</v>
      </c>
      <c r="AU664" s="22" t="s">
        <v>91</v>
      </c>
      <c r="AY664" s="22" t="s">
        <v>176</v>
      </c>
      <c r="BE664" s="204">
        <f>IF(N664="základní",J664,0)</f>
        <v>0</v>
      </c>
      <c r="BF664" s="204">
        <f>IF(N664="snížená",J664,0)</f>
        <v>0</v>
      </c>
      <c r="BG664" s="204">
        <f>IF(N664="zákl. přenesená",J664,0)</f>
        <v>0</v>
      </c>
      <c r="BH664" s="204">
        <f>IF(N664="sníž. přenesená",J664,0)</f>
        <v>0</v>
      </c>
      <c r="BI664" s="204">
        <f>IF(N664="nulová",J664,0)</f>
        <v>0</v>
      </c>
      <c r="BJ664" s="22" t="s">
        <v>89</v>
      </c>
      <c r="BK664" s="204">
        <f>ROUND(I664*H664,2)</f>
        <v>0</v>
      </c>
      <c r="BL664" s="22" t="s">
        <v>276</v>
      </c>
      <c r="BM664" s="22" t="s">
        <v>1738</v>
      </c>
    </row>
    <row r="665" spans="2:65" s="11" customFormat="1">
      <c r="B665" s="208"/>
      <c r="C665" s="209"/>
      <c r="D665" s="205" t="s">
        <v>187</v>
      </c>
      <c r="E665" s="230" t="s">
        <v>37</v>
      </c>
      <c r="F665" s="231" t="s">
        <v>1739</v>
      </c>
      <c r="G665" s="209"/>
      <c r="H665" s="232">
        <v>65</v>
      </c>
      <c r="I665" s="214"/>
      <c r="J665" s="209"/>
      <c r="K665" s="209"/>
      <c r="L665" s="215"/>
      <c r="M665" s="216"/>
      <c r="N665" s="217"/>
      <c r="O665" s="217"/>
      <c r="P665" s="217"/>
      <c r="Q665" s="217"/>
      <c r="R665" s="217"/>
      <c r="S665" s="217"/>
      <c r="T665" s="218"/>
      <c r="AT665" s="219" t="s">
        <v>187</v>
      </c>
      <c r="AU665" s="219" t="s">
        <v>91</v>
      </c>
      <c r="AV665" s="11" t="s">
        <v>91</v>
      </c>
      <c r="AW665" s="11" t="s">
        <v>44</v>
      </c>
      <c r="AX665" s="11" t="s">
        <v>81</v>
      </c>
      <c r="AY665" s="219" t="s">
        <v>176</v>
      </c>
    </row>
    <row r="666" spans="2:65" s="11" customFormat="1">
      <c r="B666" s="208"/>
      <c r="C666" s="209"/>
      <c r="D666" s="210" t="s">
        <v>187</v>
      </c>
      <c r="E666" s="209"/>
      <c r="F666" s="212" t="s">
        <v>1740</v>
      </c>
      <c r="G666" s="209"/>
      <c r="H666" s="213">
        <v>66.3</v>
      </c>
      <c r="I666" s="214"/>
      <c r="J666" s="209"/>
      <c r="K666" s="209"/>
      <c r="L666" s="215"/>
      <c r="M666" s="216"/>
      <c r="N666" s="217"/>
      <c r="O666" s="217"/>
      <c r="P666" s="217"/>
      <c r="Q666" s="217"/>
      <c r="R666" s="217"/>
      <c r="S666" s="217"/>
      <c r="T666" s="218"/>
      <c r="AT666" s="219" t="s">
        <v>187</v>
      </c>
      <c r="AU666" s="219" t="s">
        <v>91</v>
      </c>
      <c r="AV666" s="11" t="s">
        <v>91</v>
      </c>
      <c r="AW666" s="11" t="s">
        <v>6</v>
      </c>
      <c r="AX666" s="11" t="s">
        <v>89</v>
      </c>
      <c r="AY666" s="219" t="s">
        <v>176</v>
      </c>
    </row>
    <row r="667" spans="2:65" s="1" customFormat="1" ht="22.5" customHeight="1">
      <c r="B667" s="40"/>
      <c r="C667" s="220" t="s">
        <v>1741</v>
      </c>
      <c r="D667" s="220" t="s">
        <v>195</v>
      </c>
      <c r="E667" s="221" t="s">
        <v>1742</v>
      </c>
      <c r="F667" s="222" t="s">
        <v>1743</v>
      </c>
      <c r="G667" s="223" t="s">
        <v>181</v>
      </c>
      <c r="H667" s="224">
        <v>9.5549999999999997</v>
      </c>
      <c r="I667" s="225"/>
      <c r="J667" s="226">
        <f>ROUND(I667*H667,2)</f>
        <v>0</v>
      </c>
      <c r="K667" s="222" t="s">
        <v>37</v>
      </c>
      <c r="L667" s="227"/>
      <c r="M667" s="228" t="s">
        <v>37</v>
      </c>
      <c r="N667" s="229" t="s">
        <v>52</v>
      </c>
      <c r="O667" s="41"/>
      <c r="P667" s="202">
        <f>O667*H667</f>
        <v>0</v>
      </c>
      <c r="Q667" s="202">
        <v>0.1</v>
      </c>
      <c r="R667" s="202">
        <f>Q667*H667</f>
        <v>0.95550000000000002</v>
      </c>
      <c r="S667" s="202">
        <v>0</v>
      </c>
      <c r="T667" s="203">
        <f>S667*H667</f>
        <v>0</v>
      </c>
      <c r="AR667" s="22" t="s">
        <v>368</v>
      </c>
      <c r="AT667" s="22" t="s">
        <v>195</v>
      </c>
      <c r="AU667" s="22" t="s">
        <v>91</v>
      </c>
      <c r="AY667" s="22" t="s">
        <v>176</v>
      </c>
      <c r="BE667" s="204">
        <f>IF(N667="základní",J667,0)</f>
        <v>0</v>
      </c>
      <c r="BF667" s="204">
        <f>IF(N667="snížená",J667,0)</f>
        <v>0</v>
      </c>
      <c r="BG667" s="204">
        <f>IF(N667="zákl. přenesená",J667,0)</f>
        <v>0</v>
      </c>
      <c r="BH667" s="204">
        <f>IF(N667="sníž. přenesená",J667,0)</f>
        <v>0</v>
      </c>
      <c r="BI667" s="204">
        <f>IF(N667="nulová",J667,0)</f>
        <v>0</v>
      </c>
      <c r="BJ667" s="22" t="s">
        <v>89</v>
      </c>
      <c r="BK667" s="204">
        <f>ROUND(I667*H667,2)</f>
        <v>0</v>
      </c>
      <c r="BL667" s="22" t="s">
        <v>276</v>
      </c>
      <c r="BM667" s="22" t="s">
        <v>1744</v>
      </c>
    </row>
    <row r="668" spans="2:65" s="11" customFormat="1">
      <c r="B668" s="208"/>
      <c r="C668" s="209"/>
      <c r="D668" s="205" t="s">
        <v>187</v>
      </c>
      <c r="E668" s="230" t="s">
        <v>37</v>
      </c>
      <c r="F668" s="231" t="s">
        <v>1745</v>
      </c>
      <c r="G668" s="209"/>
      <c r="H668" s="232">
        <v>9.1</v>
      </c>
      <c r="I668" s="214"/>
      <c r="J668" s="209"/>
      <c r="K668" s="209"/>
      <c r="L668" s="215"/>
      <c r="M668" s="216"/>
      <c r="N668" s="217"/>
      <c r="O668" s="217"/>
      <c r="P668" s="217"/>
      <c r="Q668" s="217"/>
      <c r="R668" s="217"/>
      <c r="S668" s="217"/>
      <c r="T668" s="218"/>
      <c r="AT668" s="219" t="s">
        <v>187</v>
      </c>
      <c r="AU668" s="219" t="s">
        <v>91</v>
      </c>
      <c r="AV668" s="11" t="s">
        <v>91</v>
      </c>
      <c r="AW668" s="11" t="s">
        <v>44</v>
      </c>
      <c r="AX668" s="11" t="s">
        <v>81</v>
      </c>
      <c r="AY668" s="219" t="s">
        <v>176</v>
      </c>
    </row>
    <row r="669" spans="2:65" s="11" customFormat="1">
      <c r="B669" s="208"/>
      <c r="C669" s="209"/>
      <c r="D669" s="210" t="s">
        <v>187</v>
      </c>
      <c r="E669" s="209"/>
      <c r="F669" s="212" t="s">
        <v>1746</v>
      </c>
      <c r="G669" s="209"/>
      <c r="H669" s="213">
        <v>9.5549999999999997</v>
      </c>
      <c r="I669" s="214"/>
      <c r="J669" s="209"/>
      <c r="K669" s="209"/>
      <c r="L669" s="215"/>
      <c r="M669" s="216"/>
      <c r="N669" s="217"/>
      <c r="O669" s="217"/>
      <c r="P669" s="217"/>
      <c r="Q669" s="217"/>
      <c r="R669" s="217"/>
      <c r="S669" s="217"/>
      <c r="T669" s="218"/>
      <c r="AT669" s="219" t="s">
        <v>187</v>
      </c>
      <c r="AU669" s="219" t="s">
        <v>91</v>
      </c>
      <c r="AV669" s="11" t="s">
        <v>91</v>
      </c>
      <c r="AW669" s="11" t="s">
        <v>6</v>
      </c>
      <c r="AX669" s="11" t="s">
        <v>89</v>
      </c>
      <c r="AY669" s="219" t="s">
        <v>176</v>
      </c>
    </row>
    <row r="670" spans="2:65" s="1" customFormat="1" ht="22.5" customHeight="1">
      <c r="B670" s="40"/>
      <c r="C670" s="193" t="s">
        <v>1747</v>
      </c>
      <c r="D670" s="193" t="s">
        <v>178</v>
      </c>
      <c r="E670" s="194" t="s">
        <v>1748</v>
      </c>
      <c r="F670" s="195" t="s">
        <v>1749</v>
      </c>
      <c r="G670" s="196" t="s">
        <v>376</v>
      </c>
      <c r="H670" s="197">
        <v>4</v>
      </c>
      <c r="I670" s="198"/>
      <c r="J670" s="199">
        <f>ROUND(I670*H670,2)</f>
        <v>0</v>
      </c>
      <c r="K670" s="195" t="s">
        <v>37</v>
      </c>
      <c r="L670" s="60"/>
      <c r="M670" s="200" t="s">
        <v>37</v>
      </c>
      <c r="N670" s="201" t="s">
        <v>52</v>
      </c>
      <c r="O670" s="41"/>
      <c r="P670" s="202">
        <f>O670*H670</f>
        <v>0</v>
      </c>
      <c r="Q670" s="202">
        <v>0</v>
      </c>
      <c r="R670" s="202">
        <f>Q670*H670</f>
        <v>0</v>
      </c>
      <c r="S670" s="202">
        <v>0</v>
      </c>
      <c r="T670" s="203">
        <f>S670*H670</f>
        <v>0</v>
      </c>
      <c r="AR670" s="22" t="s">
        <v>183</v>
      </c>
      <c r="AT670" s="22" t="s">
        <v>178</v>
      </c>
      <c r="AU670" s="22" t="s">
        <v>91</v>
      </c>
      <c r="AY670" s="22" t="s">
        <v>176</v>
      </c>
      <c r="BE670" s="204">
        <f>IF(N670="základní",J670,0)</f>
        <v>0</v>
      </c>
      <c r="BF670" s="204">
        <f>IF(N670="snížená",J670,0)</f>
        <v>0</v>
      </c>
      <c r="BG670" s="204">
        <f>IF(N670="zákl. přenesená",J670,0)</f>
        <v>0</v>
      </c>
      <c r="BH670" s="204">
        <f>IF(N670="sníž. přenesená",J670,0)</f>
        <v>0</v>
      </c>
      <c r="BI670" s="204">
        <f>IF(N670="nulová",J670,0)</f>
        <v>0</v>
      </c>
      <c r="BJ670" s="22" t="s">
        <v>89</v>
      </c>
      <c r="BK670" s="204">
        <f>ROUND(I670*H670,2)</f>
        <v>0</v>
      </c>
      <c r="BL670" s="22" t="s">
        <v>183</v>
      </c>
      <c r="BM670" s="22" t="s">
        <v>1750</v>
      </c>
    </row>
    <row r="671" spans="2:65" s="11" customFormat="1">
      <c r="B671" s="208"/>
      <c r="C671" s="209"/>
      <c r="D671" s="210" t="s">
        <v>187</v>
      </c>
      <c r="E671" s="211" t="s">
        <v>37</v>
      </c>
      <c r="F671" s="212" t="s">
        <v>1751</v>
      </c>
      <c r="G671" s="209"/>
      <c r="H671" s="213">
        <v>4</v>
      </c>
      <c r="I671" s="214"/>
      <c r="J671" s="209"/>
      <c r="K671" s="209"/>
      <c r="L671" s="215"/>
      <c r="M671" s="216"/>
      <c r="N671" s="217"/>
      <c r="O671" s="217"/>
      <c r="P671" s="217"/>
      <c r="Q671" s="217"/>
      <c r="R671" s="217"/>
      <c r="S671" s="217"/>
      <c r="T671" s="218"/>
      <c r="AT671" s="219" t="s">
        <v>187</v>
      </c>
      <c r="AU671" s="219" t="s">
        <v>91</v>
      </c>
      <c r="AV671" s="11" t="s">
        <v>91</v>
      </c>
      <c r="AW671" s="11" t="s">
        <v>44</v>
      </c>
      <c r="AX671" s="11" t="s">
        <v>81</v>
      </c>
      <c r="AY671" s="219" t="s">
        <v>176</v>
      </c>
    </row>
    <row r="672" spans="2:65" s="1" customFormat="1" ht="22.5" customHeight="1">
      <c r="B672" s="40"/>
      <c r="C672" s="193" t="s">
        <v>1752</v>
      </c>
      <c r="D672" s="193" t="s">
        <v>178</v>
      </c>
      <c r="E672" s="194" t="s">
        <v>1753</v>
      </c>
      <c r="F672" s="195" t="s">
        <v>1754</v>
      </c>
      <c r="G672" s="196" t="s">
        <v>376</v>
      </c>
      <c r="H672" s="197">
        <v>4</v>
      </c>
      <c r="I672" s="198"/>
      <c r="J672" s="199">
        <f>ROUND(I672*H672,2)</f>
        <v>0</v>
      </c>
      <c r="K672" s="195" t="s">
        <v>37</v>
      </c>
      <c r="L672" s="60"/>
      <c r="M672" s="200" t="s">
        <v>37</v>
      </c>
      <c r="N672" s="201" t="s">
        <v>52</v>
      </c>
      <c r="O672" s="41"/>
      <c r="P672" s="202">
        <f>O672*H672</f>
        <v>0</v>
      </c>
      <c r="Q672" s="202">
        <v>0</v>
      </c>
      <c r="R672" s="202">
        <f>Q672*H672</f>
        <v>0</v>
      </c>
      <c r="S672" s="202">
        <v>0</v>
      </c>
      <c r="T672" s="203">
        <f>S672*H672</f>
        <v>0</v>
      </c>
      <c r="AR672" s="22" t="s">
        <v>183</v>
      </c>
      <c r="AT672" s="22" t="s">
        <v>178</v>
      </c>
      <c r="AU672" s="22" t="s">
        <v>91</v>
      </c>
      <c r="AY672" s="22" t="s">
        <v>176</v>
      </c>
      <c r="BE672" s="204">
        <f>IF(N672="základní",J672,0)</f>
        <v>0</v>
      </c>
      <c r="BF672" s="204">
        <f>IF(N672="snížená",J672,0)</f>
        <v>0</v>
      </c>
      <c r="BG672" s="204">
        <f>IF(N672="zákl. přenesená",J672,0)</f>
        <v>0</v>
      </c>
      <c r="BH672" s="204">
        <f>IF(N672="sníž. přenesená",J672,0)</f>
        <v>0</v>
      </c>
      <c r="BI672" s="204">
        <f>IF(N672="nulová",J672,0)</f>
        <v>0</v>
      </c>
      <c r="BJ672" s="22" t="s">
        <v>89</v>
      </c>
      <c r="BK672" s="204">
        <f>ROUND(I672*H672,2)</f>
        <v>0</v>
      </c>
      <c r="BL672" s="22" t="s">
        <v>183</v>
      </c>
      <c r="BM672" s="22" t="s">
        <v>1755</v>
      </c>
    </row>
    <row r="673" spans="2:65" s="11" customFormat="1">
      <c r="B673" s="208"/>
      <c r="C673" s="209"/>
      <c r="D673" s="210" t="s">
        <v>187</v>
      </c>
      <c r="E673" s="211" t="s">
        <v>37</v>
      </c>
      <c r="F673" s="212" t="s">
        <v>1751</v>
      </c>
      <c r="G673" s="209"/>
      <c r="H673" s="213">
        <v>4</v>
      </c>
      <c r="I673" s="214"/>
      <c r="J673" s="209"/>
      <c r="K673" s="209"/>
      <c r="L673" s="215"/>
      <c r="M673" s="216"/>
      <c r="N673" s="217"/>
      <c r="O673" s="217"/>
      <c r="P673" s="217"/>
      <c r="Q673" s="217"/>
      <c r="R673" s="217"/>
      <c r="S673" s="217"/>
      <c r="T673" s="218"/>
      <c r="AT673" s="219" t="s">
        <v>187</v>
      </c>
      <c r="AU673" s="219" t="s">
        <v>91</v>
      </c>
      <c r="AV673" s="11" t="s">
        <v>91</v>
      </c>
      <c r="AW673" s="11" t="s">
        <v>44</v>
      </c>
      <c r="AX673" s="11" t="s">
        <v>81</v>
      </c>
      <c r="AY673" s="219" t="s">
        <v>176</v>
      </c>
    </row>
    <row r="674" spans="2:65" s="1" customFormat="1" ht="31.5" customHeight="1">
      <c r="B674" s="40"/>
      <c r="C674" s="193" t="s">
        <v>1756</v>
      </c>
      <c r="D674" s="193" t="s">
        <v>178</v>
      </c>
      <c r="E674" s="194" t="s">
        <v>1757</v>
      </c>
      <c r="F674" s="195" t="s">
        <v>1758</v>
      </c>
      <c r="G674" s="196" t="s">
        <v>198</v>
      </c>
      <c r="H674" s="197">
        <v>2.6120000000000001</v>
      </c>
      <c r="I674" s="198"/>
      <c r="J674" s="199">
        <f>ROUND(I674*H674,2)</f>
        <v>0</v>
      </c>
      <c r="K674" s="195" t="s">
        <v>182</v>
      </c>
      <c r="L674" s="60"/>
      <c r="M674" s="200" t="s">
        <v>37</v>
      </c>
      <c r="N674" s="201" t="s">
        <v>52</v>
      </c>
      <c r="O674" s="41"/>
      <c r="P674" s="202">
        <f>O674*H674</f>
        <v>0</v>
      </c>
      <c r="Q674" s="202">
        <v>0</v>
      </c>
      <c r="R674" s="202">
        <f>Q674*H674</f>
        <v>0</v>
      </c>
      <c r="S674" s="202">
        <v>0</v>
      </c>
      <c r="T674" s="203">
        <f>S674*H674</f>
        <v>0</v>
      </c>
      <c r="AR674" s="22" t="s">
        <v>276</v>
      </c>
      <c r="AT674" s="22" t="s">
        <v>178</v>
      </c>
      <c r="AU674" s="22" t="s">
        <v>91</v>
      </c>
      <c r="AY674" s="22" t="s">
        <v>176</v>
      </c>
      <c r="BE674" s="204">
        <f>IF(N674="základní",J674,0)</f>
        <v>0</v>
      </c>
      <c r="BF674" s="204">
        <f>IF(N674="snížená",J674,0)</f>
        <v>0</v>
      </c>
      <c r="BG674" s="204">
        <f>IF(N674="zákl. přenesená",J674,0)</f>
        <v>0</v>
      </c>
      <c r="BH674" s="204">
        <f>IF(N674="sníž. přenesená",J674,0)</f>
        <v>0</v>
      </c>
      <c r="BI674" s="204">
        <f>IF(N674="nulová",J674,0)</f>
        <v>0</v>
      </c>
      <c r="BJ674" s="22" t="s">
        <v>89</v>
      </c>
      <c r="BK674" s="204">
        <f>ROUND(I674*H674,2)</f>
        <v>0</v>
      </c>
      <c r="BL674" s="22" t="s">
        <v>276</v>
      </c>
      <c r="BM674" s="22" t="s">
        <v>1759</v>
      </c>
    </row>
    <row r="675" spans="2:65" s="1" customFormat="1" ht="121.5">
      <c r="B675" s="40"/>
      <c r="C675" s="62"/>
      <c r="D675" s="205" t="s">
        <v>185</v>
      </c>
      <c r="E675" s="62"/>
      <c r="F675" s="206" t="s">
        <v>1760</v>
      </c>
      <c r="G675" s="62"/>
      <c r="H675" s="62"/>
      <c r="I675" s="163"/>
      <c r="J675" s="62"/>
      <c r="K675" s="62"/>
      <c r="L675" s="60"/>
      <c r="M675" s="207"/>
      <c r="N675" s="41"/>
      <c r="O675" s="41"/>
      <c r="P675" s="41"/>
      <c r="Q675" s="41"/>
      <c r="R675" s="41"/>
      <c r="S675" s="41"/>
      <c r="T675" s="77"/>
      <c r="AT675" s="22" t="s">
        <v>185</v>
      </c>
      <c r="AU675" s="22" t="s">
        <v>91</v>
      </c>
    </row>
    <row r="676" spans="2:65" s="10" customFormat="1" ht="29.85" customHeight="1">
      <c r="B676" s="176"/>
      <c r="C676" s="177"/>
      <c r="D676" s="190" t="s">
        <v>80</v>
      </c>
      <c r="E676" s="191" t="s">
        <v>1761</v>
      </c>
      <c r="F676" s="191" t="s">
        <v>1762</v>
      </c>
      <c r="G676" s="177"/>
      <c r="H676" s="177"/>
      <c r="I676" s="180"/>
      <c r="J676" s="192">
        <f>BK676</f>
        <v>0</v>
      </c>
      <c r="K676" s="177"/>
      <c r="L676" s="182"/>
      <c r="M676" s="183"/>
      <c r="N676" s="184"/>
      <c r="O676" s="184"/>
      <c r="P676" s="185">
        <f>SUM(P677:P700)</f>
        <v>0</v>
      </c>
      <c r="Q676" s="184"/>
      <c r="R676" s="185">
        <f>SUM(R677:R700)</f>
        <v>3.0478963081399995</v>
      </c>
      <c r="S676" s="184"/>
      <c r="T676" s="186">
        <f>SUM(T677:T700)</f>
        <v>0</v>
      </c>
      <c r="AR676" s="187" t="s">
        <v>91</v>
      </c>
      <c r="AT676" s="188" t="s">
        <v>80</v>
      </c>
      <c r="AU676" s="188" t="s">
        <v>89</v>
      </c>
      <c r="AY676" s="187" t="s">
        <v>176</v>
      </c>
      <c r="BK676" s="189">
        <f>SUM(BK677:BK700)</f>
        <v>0</v>
      </c>
    </row>
    <row r="677" spans="2:65" s="1" customFormat="1" ht="31.5" customHeight="1">
      <c r="B677" s="40"/>
      <c r="C677" s="193" t="s">
        <v>1763</v>
      </c>
      <c r="D677" s="193" t="s">
        <v>178</v>
      </c>
      <c r="E677" s="194" t="s">
        <v>1764</v>
      </c>
      <c r="F677" s="195" t="s">
        <v>1765</v>
      </c>
      <c r="G677" s="196" t="s">
        <v>223</v>
      </c>
      <c r="H677" s="197">
        <v>32.5</v>
      </c>
      <c r="I677" s="198"/>
      <c r="J677" s="199">
        <f>ROUND(I677*H677,2)</f>
        <v>0</v>
      </c>
      <c r="K677" s="195" t="s">
        <v>182</v>
      </c>
      <c r="L677" s="60"/>
      <c r="M677" s="200" t="s">
        <v>37</v>
      </c>
      <c r="N677" s="201" t="s">
        <v>52</v>
      </c>
      <c r="O677" s="41"/>
      <c r="P677" s="202">
        <f>O677*H677</f>
        <v>0</v>
      </c>
      <c r="Q677" s="202">
        <v>6.0000000000000001E-3</v>
      </c>
      <c r="R677" s="202">
        <f>Q677*H677</f>
        <v>0.19500000000000001</v>
      </c>
      <c r="S677" s="202">
        <v>0</v>
      </c>
      <c r="T677" s="203">
        <f>S677*H677</f>
        <v>0</v>
      </c>
      <c r="AR677" s="22" t="s">
        <v>276</v>
      </c>
      <c r="AT677" s="22" t="s">
        <v>178</v>
      </c>
      <c r="AU677" s="22" t="s">
        <v>91</v>
      </c>
      <c r="AY677" s="22" t="s">
        <v>176</v>
      </c>
      <c r="BE677" s="204">
        <f>IF(N677="základní",J677,0)</f>
        <v>0</v>
      </c>
      <c r="BF677" s="204">
        <f>IF(N677="snížená",J677,0)</f>
        <v>0</v>
      </c>
      <c r="BG677" s="204">
        <f>IF(N677="zákl. přenesená",J677,0)</f>
        <v>0</v>
      </c>
      <c r="BH677" s="204">
        <f>IF(N677="sníž. přenesená",J677,0)</f>
        <v>0</v>
      </c>
      <c r="BI677" s="204">
        <f>IF(N677="nulová",J677,0)</f>
        <v>0</v>
      </c>
      <c r="BJ677" s="22" t="s">
        <v>89</v>
      </c>
      <c r="BK677" s="204">
        <f>ROUND(I677*H677,2)</f>
        <v>0</v>
      </c>
      <c r="BL677" s="22" t="s">
        <v>276</v>
      </c>
      <c r="BM677" s="22" t="s">
        <v>1766</v>
      </c>
    </row>
    <row r="678" spans="2:65" s="1" customFormat="1" ht="81">
      <c r="B678" s="40"/>
      <c r="C678" s="62"/>
      <c r="D678" s="205" t="s">
        <v>185</v>
      </c>
      <c r="E678" s="62"/>
      <c r="F678" s="206" t="s">
        <v>1767</v>
      </c>
      <c r="G678" s="62"/>
      <c r="H678" s="62"/>
      <c r="I678" s="163"/>
      <c r="J678" s="62"/>
      <c r="K678" s="62"/>
      <c r="L678" s="60"/>
      <c r="M678" s="207"/>
      <c r="N678" s="41"/>
      <c r="O678" s="41"/>
      <c r="P678" s="41"/>
      <c r="Q678" s="41"/>
      <c r="R678" s="41"/>
      <c r="S678" s="41"/>
      <c r="T678" s="77"/>
      <c r="AT678" s="22" t="s">
        <v>185</v>
      </c>
      <c r="AU678" s="22" t="s">
        <v>91</v>
      </c>
    </row>
    <row r="679" spans="2:65" s="11" customFormat="1">
      <c r="B679" s="208"/>
      <c r="C679" s="209"/>
      <c r="D679" s="210" t="s">
        <v>187</v>
      </c>
      <c r="E679" s="211" t="s">
        <v>37</v>
      </c>
      <c r="F679" s="212" t="s">
        <v>1768</v>
      </c>
      <c r="G679" s="209"/>
      <c r="H679" s="213">
        <v>32.5</v>
      </c>
      <c r="I679" s="214"/>
      <c r="J679" s="209"/>
      <c r="K679" s="209"/>
      <c r="L679" s="215"/>
      <c r="M679" s="216"/>
      <c r="N679" s="217"/>
      <c r="O679" s="217"/>
      <c r="P679" s="217"/>
      <c r="Q679" s="217"/>
      <c r="R679" s="217"/>
      <c r="S679" s="217"/>
      <c r="T679" s="218"/>
      <c r="AT679" s="219" t="s">
        <v>187</v>
      </c>
      <c r="AU679" s="219" t="s">
        <v>91</v>
      </c>
      <c r="AV679" s="11" t="s">
        <v>91</v>
      </c>
      <c r="AW679" s="11" t="s">
        <v>44</v>
      </c>
      <c r="AX679" s="11" t="s">
        <v>81</v>
      </c>
      <c r="AY679" s="219" t="s">
        <v>176</v>
      </c>
    </row>
    <row r="680" spans="2:65" s="1" customFormat="1" ht="31.5" customHeight="1">
      <c r="B680" s="40"/>
      <c r="C680" s="220" t="s">
        <v>1769</v>
      </c>
      <c r="D680" s="220" t="s">
        <v>195</v>
      </c>
      <c r="E680" s="221" t="s">
        <v>1770</v>
      </c>
      <c r="F680" s="222" t="s">
        <v>1771</v>
      </c>
      <c r="G680" s="223" t="s">
        <v>223</v>
      </c>
      <c r="H680" s="224">
        <v>33.15</v>
      </c>
      <c r="I680" s="225"/>
      <c r="J680" s="226">
        <f>ROUND(I680*H680,2)</f>
        <v>0</v>
      </c>
      <c r="K680" s="222" t="s">
        <v>182</v>
      </c>
      <c r="L680" s="227"/>
      <c r="M680" s="228" t="s">
        <v>37</v>
      </c>
      <c r="N680" s="229" t="s">
        <v>52</v>
      </c>
      <c r="O680" s="41"/>
      <c r="P680" s="202">
        <f>O680*H680</f>
        <v>0</v>
      </c>
      <c r="Q680" s="202">
        <v>1.25E-3</v>
      </c>
      <c r="R680" s="202">
        <f>Q680*H680</f>
        <v>4.1437500000000002E-2</v>
      </c>
      <c r="S680" s="202">
        <v>0</v>
      </c>
      <c r="T680" s="203">
        <f>S680*H680</f>
        <v>0</v>
      </c>
      <c r="AR680" s="22" t="s">
        <v>368</v>
      </c>
      <c r="AT680" s="22" t="s">
        <v>195</v>
      </c>
      <c r="AU680" s="22" t="s">
        <v>91</v>
      </c>
      <c r="AY680" s="22" t="s">
        <v>176</v>
      </c>
      <c r="BE680" s="204">
        <f>IF(N680="základní",J680,0)</f>
        <v>0</v>
      </c>
      <c r="BF680" s="204">
        <f>IF(N680="snížená",J680,0)</f>
        <v>0</v>
      </c>
      <c r="BG680" s="204">
        <f>IF(N680="zákl. přenesená",J680,0)</f>
        <v>0</v>
      </c>
      <c r="BH680" s="204">
        <f>IF(N680="sníž. přenesená",J680,0)</f>
        <v>0</v>
      </c>
      <c r="BI680" s="204">
        <f>IF(N680="nulová",J680,0)</f>
        <v>0</v>
      </c>
      <c r="BJ680" s="22" t="s">
        <v>89</v>
      </c>
      <c r="BK680" s="204">
        <f>ROUND(I680*H680,2)</f>
        <v>0</v>
      </c>
      <c r="BL680" s="22" t="s">
        <v>276</v>
      </c>
      <c r="BM680" s="22" t="s">
        <v>1772</v>
      </c>
    </row>
    <row r="681" spans="2:65" s="1" customFormat="1" ht="27">
      <c r="B681" s="40"/>
      <c r="C681" s="62"/>
      <c r="D681" s="205" t="s">
        <v>1248</v>
      </c>
      <c r="E681" s="62"/>
      <c r="F681" s="206" t="s">
        <v>1730</v>
      </c>
      <c r="G681" s="62"/>
      <c r="H681" s="62"/>
      <c r="I681" s="163"/>
      <c r="J681" s="62"/>
      <c r="K681" s="62"/>
      <c r="L681" s="60"/>
      <c r="M681" s="207"/>
      <c r="N681" s="41"/>
      <c r="O681" s="41"/>
      <c r="P681" s="41"/>
      <c r="Q681" s="41"/>
      <c r="R681" s="41"/>
      <c r="S681" s="41"/>
      <c r="T681" s="77"/>
      <c r="AT681" s="22" t="s">
        <v>1248</v>
      </c>
      <c r="AU681" s="22" t="s">
        <v>91</v>
      </c>
    </row>
    <row r="682" spans="2:65" s="11" customFormat="1">
      <c r="B682" s="208"/>
      <c r="C682" s="209"/>
      <c r="D682" s="210" t="s">
        <v>187</v>
      </c>
      <c r="E682" s="209"/>
      <c r="F682" s="212" t="s">
        <v>1773</v>
      </c>
      <c r="G682" s="209"/>
      <c r="H682" s="213">
        <v>33.15</v>
      </c>
      <c r="I682" s="214"/>
      <c r="J682" s="209"/>
      <c r="K682" s="209"/>
      <c r="L682" s="215"/>
      <c r="M682" s="216"/>
      <c r="N682" s="217"/>
      <c r="O682" s="217"/>
      <c r="P682" s="217"/>
      <c r="Q682" s="217"/>
      <c r="R682" s="217"/>
      <c r="S682" s="217"/>
      <c r="T682" s="218"/>
      <c r="AT682" s="219" t="s">
        <v>187</v>
      </c>
      <c r="AU682" s="219" t="s">
        <v>91</v>
      </c>
      <c r="AV682" s="11" t="s">
        <v>91</v>
      </c>
      <c r="AW682" s="11" t="s">
        <v>6</v>
      </c>
      <c r="AX682" s="11" t="s">
        <v>89</v>
      </c>
      <c r="AY682" s="219" t="s">
        <v>176</v>
      </c>
    </row>
    <row r="683" spans="2:65" s="1" customFormat="1" ht="22.5" customHeight="1">
      <c r="B683" s="40"/>
      <c r="C683" s="193" t="s">
        <v>1774</v>
      </c>
      <c r="D683" s="193" t="s">
        <v>178</v>
      </c>
      <c r="E683" s="194" t="s">
        <v>991</v>
      </c>
      <c r="F683" s="195" t="s">
        <v>992</v>
      </c>
      <c r="G683" s="196" t="s">
        <v>223</v>
      </c>
      <c r="H683" s="197">
        <v>13.2</v>
      </c>
      <c r="I683" s="198"/>
      <c r="J683" s="199">
        <f>ROUND(I683*H683,2)</f>
        <v>0</v>
      </c>
      <c r="K683" s="195" t="s">
        <v>182</v>
      </c>
      <c r="L683" s="60"/>
      <c r="M683" s="200" t="s">
        <v>37</v>
      </c>
      <c r="N683" s="201" t="s">
        <v>52</v>
      </c>
      <c r="O683" s="41"/>
      <c r="P683" s="202">
        <f>O683*H683</f>
        <v>0</v>
      </c>
      <c r="Q683" s="202">
        <v>5.1946400000000004E-3</v>
      </c>
      <c r="R683" s="202">
        <f>Q683*H683</f>
        <v>6.8569247999999999E-2</v>
      </c>
      <c r="S683" s="202">
        <v>0</v>
      </c>
      <c r="T683" s="203">
        <f>S683*H683</f>
        <v>0</v>
      </c>
      <c r="AR683" s="22" t="s">
        <v>183</v>
      </c>
      <c r="AT683" s="22" t="s">
        <v>178</v>
      </c>
      <c r="AU683" s="22" t="s">
        <v>91</v>
      </c>
      <c r="AY683" s="22" t="s">
        <v>176</v>
      </c>
      <c r="BE683" s="204">
        <f>IF(N683="základní",J683,0)</f>
        <v>0</v>
      </c>
      <c r="BF683" s="204">
        <f>IF(N683="snížená",J683,0)</f>
        <v>0</v>
      </c>
      <c r="BG683" s="204">
        <f>IF(N683="zákl. přenesená",J683,0)</f>
        <v>0</v>
      </c>
      <c r="BH683" s="204">
        <f>IF(N683="sníž. přenesená",J683,0)</f>
        <v>0</v>
      </c>
      <c r="BI683" s="204">
        <f>IF(N683="nulová",J683,0)</f>
        <v>0</v>
      </c>
      <c r="BJ683" s="22" t="s">
        <v>89</v>
      </c>
      <c r="BK683" s="204">
        <f>ROUND(I683*H683,2)</f>
        <v>0</v>
      </c>
      <c r="BL683" s="22" t="s">
        <v>183</v>
      </c>
      <c r="BM683" s="22" t="s">
        <v>1775</v>
      </c>
    </row>
    <row r="684" spans="2:65" s="11" customFormat="1">
      <c r="B684" s="208"/>
      <c r="C684" s="209"/>
      <c r="D684" s="210" t="s">
        <v>187</v>
      </c>
      <c r="E684" s="211" t="s">
        <v>37</v>
      </c>
      <c r="F684" s="212" t="s">
        <v>1776</v>
      </c>
      <c r="G684" s="209"/>
      <c r="H684" s="213">
        <v>13.2</v>
      </c>
      <c r="I684" s="214"/>
      <c r="J684" s="209"/>
      <c r="K684" s="209"/>
      <c r="L684" s="215"/>
      <c r="M684" s="216"/>
      <c r="N684" s="217"/>
      <c r="O684" s="217"/>
      <c r="P684" s="217"/>
      <c r="Q684" s="217"/>
      <c r="R684" s="217"/>
      <c r="S684" s="217"/>
      <c r="T684" s="218"/>
      <c r="AT684" s="219" t="s">
        <v>187</v>
      </c>
      <c r="AU684" s="219" t="s">
        <v>91</v>
      </c>
      <c r="AV684" s="11" t="s">
        <v>91</v>
      </c>
      <c r="AW684" s="11" t="s">
        <v>44</v>
      </c>
      <c r="AX684" s="11" t="s">
        <v>81</v>
      </c>
      <c r="AY684" s="219" t="s">
        <v>176</v>
      </c>
    </row>
    <row r="685" spans="2:65" s="1" customFormat="1" ht="22.5" customHeight="1">
      <c r="B685" s="40"/>
      <c r="C685" s="193" t="s">
        <v>1777</v>
      </c>
      <c r="D685" s="193" t="s">
        <v>178</v>
      </c>
      <c r="E685" s="194" t="s">
        <v>997</v>
      </c>
      <c r="F685" s="195" t="s">
        <v>998</v>
      </c>
      <c r="G685" s="196" t="s">
        <v>223</v>
      </c>
      <c r="H685" s="197">
        <v>13.2</v>
      </c>
      <c r="I685" s="198"/>
      <c r="J685" s="199">
        <f>ROUND(I685*H685,2)</f>
        <v>0</v>
      </c>
      <c r="K685" s="195" t="s">
        <v>182</v>
      </c>
      <c r="L685" s="60"/>
      <c r="M685" s="200" t="s">
        <v>37</v>
      </c>
      <c r="N685" s="201" t="s">
        <v>52</v>
      </c>
      <c r="O685" s="41"/>
      <c r="P685" s="202">
        <f>O685*H685</f>
        <v>0</v>
      </c>
      <c r="Q685" s="202">
        <v>0</v>
      </c>
      <c r="R685" s="202">
        <f>Q685*H685</f>
        <v>0</v>
      </c>
      <c r="S685" s="202">
        <v>0</v>
      </c>
      <c r="T685" s="203">
        <f>S685*H685</f>
        <v>0</v>
      </c>
      <c r="AR685" s="22" t="s">
        <v>183</v>
      </c>
      <c r="AT685" s="22" t="s">
        <v>178</v>
      </c>
      <c r="AU685" s="22" t="s">
        <v>91</v>
      </c>
      <c r="AY685" s="22" t="s">
        <v>176</v>
      </c>
      <c r="BE685" s="204">
        <f>IF(N685="základní",J685,0)</f>
        <v>0</v>
      </c>
      <c r="BF685" s="204">
        <f>IF(N685="snížená",J685,0)</f>
        <v>0</v>
      </c>
      <c r="BG685" s="204">
        <f>IF(N685="zákl. přenesená",J685,0)</f>
        <v>0</v>
      </c>
      <c r="BH685" s="204">
        <f>IF(N685="sníž. přenesená",J685,0)</f>
        <v>0</v>
      </c>
      <c r="BI685" s="204">
        <f>IF(N685="nulová",J685,0)</f>
        <v>0</v>
      </c>
      <c r="BJ685" s="22" t="s">
        <v>89</v>
      </c>
      <c r="BK685" s="204">
        <f>ROUND(I685*H685,2)</f>
        <v>0</v>
      </c>
      <c r="BL685" s="22" t="s">
        <v>183</v>
      </c>
      <c r="BM685" s="22" t="s">
        <v>1778</v>
      </c>
    </row>
    <row r="686" spans="2:65" s="11" customFormat="1">
      <c r="B686" s="208"/>
      <c r="C686" s="209"/>
      <c r="D686" s="210" t="s">
        <v>187</v>
      </c>
      <c r="E686" s="211" t="s">
        <v>37</v>
      </c>
      <c r="F686" s="212" t="s">
        <v>1776</v>
      </c>
      <c r="G686" s="209"/>
      <c r="H686" s="213">
        <v>13.2</v>
      </c>
      <c r="I686" s="214"/>
      <c r="J686" s="209"/>
      <c r="K686" s="209"/>
      <c r="L686" s="215"/>
      <c r="M686" s="216"/>
      <c r="N686" s="217"/>
      <c r="O686" s="217"/>
      <c r="P686" s="217"/>
      <c r="Q686" s="217"/>
      <c r="R686" s="217"/>
      <c r="S686" s="217"/>
      <c r="T686" s="218"/>
      <c r="AT686" s="219" t="s">
        <v>187</v>
      </c>
      <c r="AU686" s="219" t="s">
        <v>91</v>
      </c>
      <c r="AV686" s="11" t="s">
        <v>91</v>
      </c>
      <c r="AW686" s="11" t="s">
        <v>44</v>
      </c>
      <c r="AX686" s="11" t="s">
        <v>81</v>
      </c>
      <c r="AY686" s="219" t="s">
        <v>176</v>
      </c>
    </row>
    <row r="687" spans="2:65" s="1" customFormat="1" ht="22.5" customHeight="1">
      <c r="B687" s="40"/>
      <c r="C687" s="193" t="s">
        <v>1779</v>
      </c>
      <c r="D687" s="193" t="s">
        <v>178</v>
      </c>
      <c r="E687" s="194" t="s">
        <v>985</v>
      </c>
      <c r="F687" s="195" t="s">
        <v>986</v>
      </c>
      <c r="G687" s="196" t="s">
        <v>181</v>
      </c>
      <c r="H687" s="197">
        <v>0.92500000000000004</v>
      </c>
      <c r="I687" s="198"/>
      <c r="J687" s="199">
        <f>ROUND(I687*H687,2)</f>
        <v>0</v>
      </c>
      <c r="K687" s="195" t="s">
        <v>182</v>
      </c>
      <c r="L687" s="60"/>
      <c r="M687" s="200" t="s">
        <v>37</v>
      </c>
      <c r="N687" s="201" t="s">
        <v>52</v>
      </c>
      <c r="O687" s="41"/>
      <c r="P687" s="202">
        <f>O687*H687</f>
        <v>0</v>
      </c>
      <c r="Q687" s="202">
        <v>2.453395</v>
      </c>
      <c r="R687" s="202">
        <f>Q687*H687</f>
        <v>2.269390375</v>
      </c>
      <c r="S687" s="202">
        <v>0</v>
      </c>
      <c r="T687" s="203">
        <f>S687*H687</f>
        <v>0</v>
      </c>
      <c r="AR687" s="22" t="s">
        <v>183</v>
      </c>
      <c r="AT687" s="22" t="s">
        <v>178</v>
      </c>
      <c r="AU687" s="22" t="s">
        <v>91</v>
      </c>
      <c r="AY687" s="22" t="s">
        <v>176</v>
      </c>
      <c r="BE687" s="204">
        <f>IF(N687="základní",J687,0)</f>
        <v>0</v>
      </c>
      <c r="BF687" s="204">
        <f>IF(N687="snížená",J687,0)</f>
        <v>0</v>
      </c>
      <c r="BG687" s="204">
        <f>IF(N687="zákl. přenesená",J687,0)</f>
        <v>0</v>
      </c>
      <c r="BH687" s="204">
        <f>IF(N687="sníž. přenesená",J687,0)</f>
        <v>0</v>
      </c>
      <c r="BI687" s="204">
        <f>IF(N687="nulová",J687,0)</f>
        <v>0</v>
      </c>
      <c r="BJ687" s="22" t="s">
        <v>89</v>
      </c>
      <c r="BK687" s="204">
        <f>ROUND(I687*H687,2)</f>
        <v>0</v>
      </c>
      <c r="BL687" s="22" t="s">
        <v>183</v>
      </c>
      <c r="BM687" s="22" t="s">
        <v>1780</v>
      </c>
    </row>
    <row r="688" spans="2:65" s="11" customFormat="1">
      <c r="B688" s="208"/>
      <c r="C688" s="209"/>
      <c r="D688" s="210" t="s">
        <v>187</v>
      </c>
      <c r="E688" s="211" t="s">
        <v>37</v>
      </c>
      <c r="F688" s="212" t="s">
        <v>1781</v>
      </c>
      <c r="G688" s="209"/>
      <c r="H688" s="213">
        <v>0.92500000000000004</v>
      </c>
      <c r="I688" s="214"/>
      <c r="J688" s="209"/>
      <c r="K688" s="209"/>
      <c r="L688" s="215"/>
      <c r="M688" s="216"/>
      <c r="N688" s="217"/>
      <c r="O688" s="217"/>
      <c r="P688" s="217"/>
      <c r="Q688" s="217"/>
      <c r="R688" s="217"/>
      <c r="S688" s="217"/>
      <c r="T688" s="218"/>
      <c r="AT688" s="219" t="s">
        <v>187</v>
      </c>
      <c r="AU688" s="219" t="s">
        <v>91</v>
      </c>
      <c r="AV688" s="11" t="s">
        <v>91</v>
      </c>
      <c r="AW688" s="11" t="s">
        <v>44</v>
      </c>
      <c r="AX688" s="11" t="s">
        <v>81</v>
      </c>
      <c r="AY688" s="219" t="s">
        <v>176</v>
      </c>
    </row>
    <row r="689" spans="2:65" s="1" customFormat="1" ht="22.5" customHeight="1">
      <c r="B689" s="40"/>
      <c r="C689" s="193" t="s">
        <v>1782</v>
      </c>
      <c r="D689" s="193" t="s">
        <v>178</v>
      </c>
      <c r="E689" s="194" t="s">
        <v>1000</v>
      </c>
      <c r="F689" s="195" t="s">
        <v>1001</v>
      </c>
      <c r="G689" s="196" t="s">
        <v>198</v>
      </c>
      <c r="H689" s="197">
        <v>5.0999999999999997E-2</v>
      </c>
      <c r="I689" s="198"/>
      <c r="J689" s="199">
        <f>ROUND(I689*H689,2)</f>
        <v>0</v>
      </c>
      <c r="K689" s="195" t="s">
        <v>182</v>
      </c>
      <c r="L689" s="60"/>
      <c r="M689" s="200" t="s">
        <v>37</v>
      </c>
      <c r="N689" s="201" t="s">
        <v>52</v>
      </c>
      <c r="O689" s="41"/>
      <c r="P689" s="202">
        <f>O689*H689</f>
        <v>0</v>
      </c>
      <c r="Q689" s="202">
        <v>1.0525581399999999</v>
      </c>
      <c r="R689" s="202">
        <f>Q689*H689</f>
        <v>5.3680465139999994E-2</v>
      </c>
      <c r="S689" s="202">
        <v>0</v>
      </c>
      <c r="T689" s="203">
        <f>S689*H689</f>
        <v>0</v>
      </c>
      <c r="AR689" s="22" t="s">
        <v>183</v>
      </c>
      <c r="AT689" s="22" t="s">
        <v>178</v>
      </c>
      <c r="AU689" s="22" t="s">
        <v>91</v>
      </c>
      <c r="AY689" s="22" t="s">
        <v>176</v>
      </c>
      <c r="BE689" s="204">
        <f>IF(N689="základní",J689,0)</f>
        <v>0</v>
      </c>
      <c r="BF689" s="204">
        <f>IF(N689="snížená",J689,0)</f>
        <v>0</v>
      </c>
      <c r="BG689" s="204">
        <f>IF(N689="zákl. přenesená",J689,0)</f>
        <v>0</v>
      </c>
      <c r="BH689" s="204">
        <f>IF(N689="sníž. přenesená",J689,0)</f>
        <v>0</v>
      </c>
      <c r="BI689" s="204">
        <f>IF(N689="nulová",J689,0)</f>
        <v>0</v>
      </c>
      <c r="BJ689" s="22" t="s">
        <v>89</v>
      </c>
      <c r="BK689" s="204">
        <f>ROUND(I689*H689,2)</f>
        <v>0</v>
      </c>
      <c r="BL689" s="22" t="s">
        <v>183</v>
      </c>
      <c r="BM689" s="22" t="s">
        <v>1783</v>
      </c>
    </row>
    <row r="690" spans="2:65" s="11" customFormat="1">
      <c r="B690" s="208"/>
      <c r="C690" s="209"/>
      <c r="D690" s="210" t="s">
        <v>187</v>
      </c>
      <c r="E690" s="211" t="s">
        <v>37</v>
      </c>
      <c r="F690" s="212" t="s">
        <v>1784</v>
      </c>
      <c r="G690" s="209"/>
      <c r="H690" s="213">
        <v>5.0999999999999997E-2</v>
      </c>
      <c r="I690" s="214"/>
      <c r="J690" s="209"/>
      <c r="K690" s="209"/>
      <c r="L690" s="215"/>
      <c r="M690" s="216"/>
      <c r="N690" s="217"/>
      <c r="O690" s="217"/>
      <c r="P690" s="217"/>
      <c r="Q690" s="217"/>
      <c r="R690" s="217"/>
      <c r="S690" s="217"/>
      <c r="T690" s="218"/>
      <c r="AT690" s="219" t="s">
        <v>187</v>
      </c>
      <c r="AU690" s="219" t="s">
        <v>91</v>
      </c>
      <c r="AV690" s="11" t="s">
        <v>91</v>
      </c>
      <c r="AW690" s="11" t="s">
        <v>44</v>
      </c>
      <c r="AX690" s="11" t="s">
        <v>81</v>
      </c>
      <c r="AY690" s="219" t="s">
        <v>176</v>
      </c>
    </row>
    <row r="691" spans="2:65" s="1" customFormat="1" ht="31.5" customHeight="1">
      <c r="B691" s="40"/>
      <c r="C691" s="193" t="s">
        <v>1785</v>
      </c>
      <c r="D691" s="193" t="s">
        <v>178</v>
      </c>
      <c r="E691" s="194" t="s">
        <v>1786</v>
      </c>
      <c r="F691" s="195" t="s">
        <v>1787</v>
      </c>
      <c r="G691" s="196" t="s">
        <v>223</v>
      </c>
      <c r="H691" s="197">
        <v>13.6</v>
      </c>
      <c r="I691" s="198"/>
      <c r="J691" s="199">
        <f>ROUND(I691*H691,2)</f>
        <v>0</v>
      </c>
      <c r="K691" s="195" t="s">
        <v>182</v>
      </c>
      <c r="L691" s="60"/>
      <c r="M691" s="200" t="s">
        <v>37</v>
      </c>
      <c r="N691" s="201" t="s">
        <v>52</v>
      </c>
      <c r="O691" s="41"/>
      <c r="P691" s="202">
        <f>O691*H691</f>
        <v>0</v>
      </c>
      <c r="Q691" s="202">
        <v>0</v>
      </c>
      <c r="R691" s="202">
        <f>Q691*H691</f>
        <v>0</v>
      </c>
      <c r="S691" s="202">
        <v>0</v>
      </c>
      <c r="T691" s="203">
        <f>S691*H691</f>
        <v>0</v>
      </c>
      <c r="AR691" s="22" t="s">
        <v>276</v>
      </c>
      <c r="AT691" s="22" t="s">
        <v>178</v>
      </c>
      <c r="AU691" s="22" t="s">
        <v>91</v>
      </c>
      <c r="AY691" s="22" t="s">
        <v>176</v>
      </c>
      <c r="BE691" s="204">
        <f>IF(N691="základní",J691,0)</f>
        <v>0</v>
      </c>
      <c r="BF691" s="204">
        <f>IF(N691="snížená",J691,0)</f>
        <v>0</v>
      </c>
      <c r="BG691" s="204">
        <f>IF(N691="zákl. přenesená",J691,0)</f>
        <v>0</v>
      </c>
      <c r="BH691" s="204">
        <f>IF(N691="sníž. přenesená",J691,0)</f>
        <v>0</v>
      </c>
      <c r="BI691" s="204">
        <f>IF(N691="nulová",J691,0)</f>
        <v>0</v>
      </c>
      <c r="BJ691" s="22" t="s">
        <v>89</v>
      </c>
      <c r="BK691" s="204">
        <f>ROUND(I691*H691,2)</f>
        <v>0</v>
      </c>
      <c r="BL691" s="22" t="s">
        <v>276</v>
      </c>
      <c r="BM691" s="22" t="s">
        <v>1788</v>
      </c>
    </row>
    <row r="692" spans="2:65" s="1" customFormat="1" ht="54">
      <c r="B692" s="40"/>
      <c r="C692" s="62"/>
      <c r="D692" s="205" t="s">
        <v>185</v>
      </c>
      <c r="E692" s="62"/>
      <c r="F692" s="206" t="s">
        <v>1789</v>
      </c>
      <c r="G692" s="62"/>
      <c r="H692" s="62"/>
      <c r="I692" s="163"/>
      <c r="J692" s="62"/>
      <c r="K692" s="62"/>
      <c r="L692" s="60"/>
      <c r="M692" s="207"/>
      <c r="N692" s="41"/>
      <c r="O692" s="41"/>
      <c r="P692" s="41"/>
      <c r="Q692" s="41"/>
      <c r="R692" s="41"/>
      <c r="S692" s="41"/>
      <c r="T692" s="77"/>
      <c r="AT692" s="22" t="s">
        <v>185</v>
      </c>
      <c r="AU692" s="22" t="s">
        <v>91</v>
      </c>
    </row>
    <row r="693" spans="2:65" s="11" customFormat="1">
      <c r="B693" s="208"/>
      <c r="C693" s="209"/>
      <c r="D693" s="210" t="s">
        <v>187</v>
      </c>
      <c r="E693" s="211" t="s">
        <v>37</v>
      </c>
      <c r="F693" s="212" t="s">
        <v>1790</v>
      </c>
      <c r="G693" s="209"/>
      <c r="H693" s="213">
        <v>13.6</v>
      </c>
      <c r="I693" s="214"/>
      <c r="J693" s="209"/>
      <c r="K693" s="209"/>
      <c r="L693" s="215"/>
      <c r="M693" s="216"/>
      <c r="N693" s="217"/>
      <c r="O693" s="217"/>
      <c r="P693" s="217"/>
      <c r="Q693" s="217"/>
      <c r="R693" s="217"/>
      <c r="S693" s="217"/>
      <c r="T693" s="218"/>
      <c r="AT693" s="219" t="s">
        <v>187</v>
      </c>
      <c r="AU693" s="219" t="s">
        <v>91</v>
      </c>
      <c r="AV693" s="11" t="s">
        <v>91</v>
      </c>
      <c r="AW693" s="11" t="s">
        <v>44</v>
      </c>
      <c r="AX693" s="11" t="s">
        <v>81</v>
      </c>
      <c r="AY693" s="219" t="s">
        <v>176</v>
      </c>
    </row>
    <row r="694" spans="2:65" s="1" customFormat="1" ht="22.5" customHeight="1">
      <c r="B694" s="40"/>
      <c r="C694" s="220" t="s">
        <v>1791</v>
      </c>
      <c r="D694" s="220" t="s">
        <v>195</v>
      </c>
      <c r="E694" s="221" t="s">
        <v>1792</v>
      </c>
      <c r="F694" s="222" t="s">
        <v>1793</v>
      </c>
      <c r="G694" s="223" t="s">
        <v>181</v>
      </c>
      <c r="H694" s="224">
        <v>5.3999999999999999E-2</v>
      </c>
      <c r="I694" s="225"/>
      <c r="J694" s="226">
        <f>ROUND(I694*H694,2)</f>
        <v>0</v>
      </c>
      <c r="K694" s="222" t="s">
        <v>182</v>
      </c>
      <c r="L694" s="227"/>
      <c r="M694" s="228" t="s">
        <v>37</v>
      </c>
      <c r="N694" s="229" t="s">
        <v>52</v>
      </c>
      <c r="O694" s="41"/>
      <c r="P694" s="202">
        <f>O694*H694</f>
        <v>0</v>
      </c>
      <c r="Q694" s="202">
        <v>0.55000000000000004</v>
      </c>
      <c r="R694" s="202">
        <f>Q694*H694</f>
        <v>2.9700000000000001E-2</v>
      </c>
      <c r="S694" s="202">
        <v>0</v>
      </c>
      <c r="T694" s="203">
        <f>S694*H694</f>
        <v>0</v>
      </c>
      <c r="AR694" s="22" t="s">
        <v>368</v>
      </c>
      <c r="AT694" s="22" t="s">
        <v>195</v>
      </c>
      <c r="AU694" s="22" t="s">
        <v>91</v>
      </c>
      <c r="AY694" s="22" t="s">
        <v>176</v>
      </c>
      <c r="BE694" s="204">
        <f>IF(N694="základní",J694,0)</f>
        <v>0</v>
      </c>
      <c r="BF694" s="204">
        <f>IF(N694="snížená",J694,0)</f>
        <v>0</v>
      </c>
      <c r="BG694" s="204">
        <f>IF(N694="zákl. přenesená",J694,0)</f>
        <v>0</v>
      </c>
      <c r="BH694" s="204">
        <f>IF(N694="sníž. přenesená",J694,0)</f>
        <v>0</v>
      </c>
      <c r="BI694" s="204">
        <f>IF(N694="nulová",J694,0)</f>
        <v>0</v>
      </c>
      <c r="BJ694" s="22" t="s">
        <v>89</v>
      </c>
      <c r="BK694" s="204">
        <f>ROUND(I694*H694,2)</f>
        <v>0</v>
      </c>
      <c r="BL694" s="22" t="s">
        <v>276</v>
      </c>
      <c r="BM694" s="22" t="s">
        <v>1794</v>
      </c>
    </row>
    <row r="695" spans="2:65" s="11" customFormat="1">
      <c r="B695" s="208"/>
      <c r="C695" s="209"/>
      <c r="D695" s="210" t="s">
        <v>187</v>
      </c>
      <c r="E695" s="211" t="s">
        <v>37</v>
      </c>
      <c r="F695" s="212" t="s">
        <v>1795</v>
      </c>
      <c r="G695" s="209"/>
      <c r="H695" s="213">
        <v>5.3999999999999999E-2</v>
      </c>
      <c r="I695" s="214"/>
      <c r="J695" s="209"/>
      <c r="K695" s="209"/>
      <c r="L695" s="215"/>
      <c r="M695" s="216"/>
      <c r="N695" s="217"/>
      <c r="O695" s="217"/>
      <c r="P695" s="217"/>
      <c r="Q695" s="217"/>
      <c r="R695" s="217"/>
      <c r="S695" s="217"/>
      <c r="T695" s="218"/>
      <c r="AT695" s="219" t="s">
        <v>187</v>
      </c>
      <c r="AU695" s="219" t="s">
        <v>91</v>
      </c>
      <c r="AV695" s="11" t="s">
        <v>91</v>
      </c>
      <c r="AW695" s="11" t="s">
        <v>44</v>
      </c>
      <c r="AX695" s="11" t="s">
        <v>81</v>
      </c>
      <c r="AY695" s="219" t="s">
        <v>176</v>
      </c>
    </row>
    <row r="696" spans="2:65" s="1" customFormat="1" ht="31.5" customHeight="1">
      <c r="B696" s="40"/>
      <c r="C696" s="193" t="s">
        <v>1796</v>
      </c>
      <c r="D696" s="193" t="s">
        <v>178</v>
      </c>
      <c r="E696" s="194" t="s">
        <v>1797</v>
      </c>
      <c r="F696" s="195" t="s">
        <v>1798</v>
      </c>
      <c r="G696" s="196" t="s">
        <v>223</v>
      </c>
      <c r="H696" s="197">
        <v>27.2</v>
      </c>
      <c r="I696" s="198"/>
      <c r="J696" s="199">
        <f>ROUND(I696*H696,2)</f>
        <v>0</v>
      </c>
      <c r="K696" s="195" t="s">
        <v>182</v>
      </c>
      <c r="L696" s="60"/>
      <c r="M696" s="200" t="s">
        <v>37</v>
      </c>
      <c r="N696" s="201" t="s">
        <v>52</v>
      </c>
      <c r="O696" s="41"/>
      <c r="P696" s="202">
        <f>O696*H696</f>
        <v>0</v>
      </c>
      <c r="Q696" s="202">
        <v>1.43426E-2</v>
      </c>
      <c r="R696" s="202">
        <f>Q696*H696</f>
        <v>0.39011872000000003</v>
      </c>
      <c r="S696" s="202">
        <v>0</v>
      </c>
      <c r="T696" s="203">
        <f>S696*H696</f>
        <v>0</v>
      </c>
      <c r="AR696" s="22" t="s">
        <v>276</v>
      </c>
      <c r="AT696" s="22" t="s">
        <v>178</v>
      </c>
      <c r="AU696" s="22" t="s">
        <v>91</v>
      </c>
      <c r="AY696" s="22" t="s">
        <v>176</v>
      </c>
      <c r="BE696" s="204">
        <f>IF(N696="základní",J696,0)</f>
        <v>0</v>
      </c>
      <c r="BF696" s="204">
        <f>IF(N696="snížená",J696,0)</f>
        <v>0</v>
      </c>
      <c r="BG696" s="204">
        <f>IF(N696="zákl. přenesená",J696,0)</f>
        <v>0</v>
      </c>
      <c r="BH696" s="204">
        <f>IF(N696="sníž. přenesená",J696,0)</f>
        <v>0</v>
      </c>
      <c r="BI696" s="204">
        <f>IF(N696="nulová",J696,0)</f>
        <v>0</v>
      </c>
      <c r="BJ696" s="22" t="s">
        <v>89</v>
      </c>
      <c r="BK696" s="204">
        <f>ROUND(I696*H696,2)</f>
        <v>0</v>
      </c>
      <c r="BL696" s="22" t="s">
        <v>276</v>
      </c>
      <c r="BM696" s="22" t="s">
        <v>1799</v>
      </c>
    </row>
    <row r="697" spans="2:65" s="1" customFormat="1" ht="54">
      <c r="B697" s="40"/>
      <c r="C697" s="62"/>
      <c r="D697" s="205" t="s">
        <v>185</v>
      </c>
      <c r="E697" s="62"/>
      <c r="F697" s="206" t="s">
        <v>1789</v>
      </c>
      <c r="G697" s="62"/>
      <c r="H697" s="62"/>
      <c r="I697" s="163"/>
      <c r="J697" s="62"/>
      <c r="K697" s="62"/>
      <c r="L697" s="60"/>
      <c r="M697" s="207"/>
      <c r="N697" s="41"/>
      <c r="O697" s="41"/>
      <c r="P697" s="41"/>
      <c r="Q697" s="41"/>
      <c r="R697" s="41"/>
      <c r="S697" s="41"/>
      <c r="T697" s="77"/>
      <c r="AT697" s="22" t="s">
        <v>185</v>
      </c>
      <c r="AU697" s="22" t="s">
        <v>91</v>
      </c>
    </row>
    <row r="698" spans="2:65" s="11" customFormat="1">
      <c r="B698" s="208"/>
      <c r="C698" s="209"/>
      <c r="D698" s="210" t="s">
        <v>187</v>
      </c>
      <c r="E698" s="211" t="s">
        <v>37</v>
      </c>
      <c r="F698" s="212" t="s">
        <v>1800</v>
      </c>
      <c r="G698" s="209"/>
      <c r="H698" s="213">
        <v>27.2</v>
      </c>
      <c r="I698" s="214"/>
      <c r="J698" s="209"/>
      <c r="K698" s="209"/>
      <c r="L698" s="215"/>
      <c r="M698" s="216"/>
      <c r="N698" s="217"/>
      <c r="O698" s="217"/>
      <c r="P698" s="217"/>
      <c r="Q698" s="217"/>
      <c r="R698" s="217"/>
      <c r="S698" s="217"/>
      <c r="T698" s="218"/>
      <c r="AT698" s="219" t="s">
        <v>187</v>
      </c>
      <c r="AU698" s="219" t="s">
        <v>91</v>
      </c>
      <c r="AV698" s="11" t="s">
        <v>91</v>
      </c>
      <c r="AW698" s="11" t="s">
        <v>44</v>
      </c>
      <c r="AX698" s="11" t="s">
        <v>81</v>
      </c>
      <c r="AY698" s="219" t="s">
        <v>176</v>
      </c>
    </row>
    <row r="699" spans="2:65" s="1" customFormat="1" ht="31.5" customHeight="1">
      <c r="B699" s="40"/>
      <c r="C699" s="193" t="s">
        <v>1801</v>
      </c>
      <c r="D699" s="193" t="s">
        <v>178</v>
      </c>
      <c r="E699" s="194" t="s">
        <v>1757</v>
      </c>
      <c r="F699" s="195" t="s">
        <v>1758</v>
      </c>
      <c r="G699" s="196" t="s">
        <v>198</v>
      </c>
      <c r="H699" s="197">
        <v>3.048</v>
      </c>
      <c r="I699" s="198"/>
      <c r="J699" s="199">
        <f>ROUND(I699*H699,2)</f>
        <v>0</v>
      </c>
      <c r="K699" s="195" t="s">
        <v>182</v>
      </c>
      <c r="L699" s="60"/>
      <c r="M699" s="200" t="s">
        <v>37</v>
      </c>
      <c r="N699" s="201" t="s">
        <v>52</v>
      </c>
      <c r="O699" s="41"/>
      <c r="P699" s="202">
        <f>O699*H699</f>
        <v>0</v>
      </c>
      <c r="Q699" s="202">
        <v>0</v>
      </c>
      <c r="R699" s="202">
        <f>Q699*H699</f>
        <v>0</v>
      </c>
      <c r="S699" s="202">
        <v>0</v>
      </c>
      <c r="T699" s="203">
        <f>S699*H699</f>
        <v>0</v>
      </c>
      <c r="AR699" s="22" t="s">
        <v>276</v>
      </c>
      <c r="AT699" s="22" t="s">
        <v>178</v>
      </c>
      <c r="AU699" s="22" t="s">
        <v>91</v>
      </c>
      <c r="AY699" s="22" t="s">
        <v>176</v>
      </c>
      <c r="BE699" s="204">
        <f>IF(N699="základní",J699,0)</f>
        <v>0</v>
      </c>
      <c r="BF699" s="204">
        <f>IF(N699="snížená",J699,0)</f>
        <v>0</v>
      </c>
      <c r="BG699" s="204">
        <f>IF(N699="zákl. přenesená",J699,0)</f>
        <v>0</v>
      </c>
      <c r="BH699" s="204">
        <f>IF(N699="sníž. přenesená",J699,0)</f>
        <v>0</v>
      </c>
      <c r="BI699" s="204">
        <f>IF(N699="nulová",J699,0)</f>
        <v>0</v>
      </c>
      <c r="BJ699" s="22" t="s">
        <v>89</v>
      </c>
      <c r="BK699" s="204">
        <f>ROUND(I699*H699,2)</f>
        <v>0</v>
      </c>
      <c r="BL699" s="22" t="s">
        <v>276</v>
      </c>
      <c r="BM699" s="22" t="s">
        <v>1802</v>
      </c>
    </row>
    <row r="700" spans="2:65" s="1" customFormat="1" ht="121.5">
      <c r="B700" s="40"/>
      <c r="C700" s="62"/>
      <c r="D700" s="205" t="s">
        <v>185</v>
      </c>
      <c r="E700" s="62"/>
      <c r="F700" s="206" t="s">
        <v>1760</v>
      </c>
      <c r="G700" s="62"/>
      <c r="H700" s="62"/>
      <c r="I700" s="163"/>
      <c r="J700" s="62"/>
      <c r="K700" s="62"/>
      <c r="L700" s="60"/>
      <c r="M700" s="207"/>
      <c r="N700" s="41"/>
      <c r="O700" s="41"/>
      <c r="P700" s="41"/>
      <c r="Q700" s="41"/>
      <c r="R700" s="41"/>
      <c r="S700" s="41"/>
      <c r="T700" s="77"/>
      <c r="AT700" s="22" t="s">
        <v>185</v>
      </c>
      <c r="AU700" s="22" t="s">
        <v>91</v>
      </c>
    </row>
    <row r="701" spans="2:65" s="10" customFormat="1" ht="29.85" customHeight="1">
      <c r="B701" s="176"/>
      <c r="C701" s="177"/>
      <c r="D701" s="190" t="s">
        <v>80</v>
      </c>
      <c r="E701" s="191" t="s">
        <v>486</v>
      </c>
      <c r="F701" s="191" t="s">
        <v>487</v>
      </c>
      <c r="G701" s="177"/>
      <c r="H701" s="177"/>
      <c r="I701" s="180"/>
      <c r="J701" s="192">
        <f>BK701</f>
        <v>0</v>
      </c>
      <c r="K701" s="177"/>
      <c r="L701" s="182"/>
      <c r="M701" s="183"/>
      <c r="N701" s="184"/>
      <c r="O701" s="184"/>
      <c r="P701" s="185">
        <f>SUM(P702:P726)</f>
        <v>0</v>
      </c>
      <c r="Q701" s="184"/>
      <c r="R701" s="185">
        <f>SUM(R702:R726)</f>
        <v>0.71472210000000003</v>
      </c>
      <c r="S701" s="184"/>
      <c r="T701" s="186">
        <f>SUM(T702:T726)</f>
        <v>0</v>
      </c>
      <c r="AR701" s="187" t="s">
        <v>91</v>
      </c>
      <c r="AT701" s="188" t="s">
        <v>80</v>
      </c>
      <c r="AU701" s="188" t="s">
        <v>89</v>
      </c>
      <c r="AY701" s="187" t="s">
        <v>176</v>
      </c>
      <c r="BK701" s="189">
        <f>SUM(BK702:BK726)</f>
        <v>0</v>
      </c>
    </row>
    <row r="702" spans="2:65" s="1" customFormat="1" ht="31.5" customHeight="1">
      <c r="B702" s="40"/>
      <c r="C702" s="193" t="s">
        <v>1803</v>
      </c>
      <c r="D702" s="193" t="s">
        <v>178</v>
      </c>
      <c r="E702" s="194" t="s">
        <v>1804</v>
      </c>
      <c r="F702" s="195" t="s">
        <v>1805</v>
      </c>
      <c r="G702" s="196" t="s">
        <v>223</v>
      </c>
      <c r="H702" s="197">
        <v>212.76</v>
      </c>
      <c r="I702" s="198"/>
      <c r="J702" s="199">
        <f>ROUND(I702*H702,2)</f>
        <v>0</v>
      </c>
      <c r="K702" s="195" t="s">
        <v>182</v>
      </c>
      <c r="L702" s="60"/>
      <c r="M702" s="200" t="s">
        <v>37</v>
      </c>
      <c r="N702" s="201" t="s">
        <v>52</v>
      </c>
      <c r="O702" s="41"/>
      <c r="P702" s="202">
        <f>O702*H702</f>
        <v>0</v>
      </c>
      <c r="Q702" s="202">
        <v>0</v>
      </c>
      <c r="R702" s="202">
        <f>Q702*H702</f>
        <v>0</v>
      </c>
      <c r="S702" s="202">
        <v>0</v>
      </c>
      <c r="T702" s="203">
        <f>S702*H702</f>
        <v>0</v>
      </c>
      <c r="AR702" s="22" t="s">
        <v>276</v>
      </c>
      <c r="AT702" s="22" t="s">
        <v>178</v>
      </c>
      <c r="AU702" s="22" t="s">
        <v>91</v>
      </c>
      <c r="AY702" s="22" t="s">
        <v>176</v>
      </c>
      <c r="BE702" s="204">
        <f>IF(N702="základní",J702,0)</f>
        <v>0</v>
      </c>
      <c r="BF702" s="204">
        <f>IF(N702="snížená",J702,0)</f>
        <v>0</v>
      </c>
      <c r="BG702" s="204">
        <f>IF(N702="zákl. přenesená",J702,0)</f>
        <v>0</v>
      </c>
      <c r="BH702" s="204">
        <f>IF(N702="sníž. přenesená",J702,0)</f>
        <v>0</v>
      </c>
      <c r="BI702" s="204">
        <f>IF(N702="nulová",J702,0)</f>
        <v>0</v>
      </c>
      <c r="BJ702" s="22" t="s">
        <v>89</v>
      </c>
      <c r="BK702" s="204">
        <f>ROUND(I702*H702,2)</f>
        <v>0</v>
      </c>
      <c r="BL702" s="22" t="s">
        <v>276</v>
      </c>
      <c r="BM702" s="22" t="s">
        <v>1806</v>
      </c>
    </row>
    <row r="703" spans="2:65" s="1" customFormat="1" ht="40.5">
      <c r="B703" s="40"/>
      <c r="C703" s="62"/>
      <c r="D703" s="205" t="s">
        <v>185</v>
      </c>
      <c r="E703" s="62"/>
      <c r="F703" s="206" t="s">
        <v>1807</v>
      </c>
      <c r="G703" s="62"/>
      <c r="H703" s="62"/>
      <c r="I703" s="163"/>
      <c r="J703" s="62"/>
      <c r="K703" s="62"/>
      <c r="L703" s="60"/>
      <c r="M703" s="207"/>
      <c r="N703" s="41"/>
      <c r="O703" s="41"/>
      <c r="P703" s="41"/>
      <c r="Q703" s="41"/>
      <c r="R703" s="41"/>
      <c r="S703" s="41"/>
      <c r="T703" s="77"/>
      <c r="AT703" s="22" t="s">
        <v>185</v>
      </c>
      <c r="AU703" s="22" t="s">
        <v>91</v>
      </c>
    </row>
    <row r="704" spans="2:65" s="11" customFormat="1" ht="40.5">
      <c r="B704" s="208"/>
      <c r="C704" s="209"/>
      <c r="D704" s="210" t="s">
        <v>187</v>
      </c>
      <c r="E704" s="211" t="s">
        <v>37</v>
      </c>
      <c r="F704" s="212" t="s">
        <v>1808</v>
      </c>
      <c r="G704" s="209"/>
      <c r="H704" s="213">
        <v>212.76</v>
      </c>
      <c r="I704" s="214"/>
      <c r="J704" s="209"/>
      <c r="K704" s="209"/>
      <c r="L704" s="215"/>
      <c r="M704" s="216"/>
      <c r="N704" s="217"/>
      <c r="O704" s="217"/>
      <c r="P704" s="217"/>
      <c r="Q704" s="217"/>
      <c r="R704" s="217"/>
      <c r="S704" s="217"/>
      <c r="T704" s="218"/>
      <c r="AT704" s="219" t="s">
        <v>187</v>
      </c>
      <c r="AU704" s="219" t="s">
        <v>91</v>
      </c>
      <c r="AV704" s="11" t="s">
        <v>91</v>
      </c>
      <c r="AW704" s="11" t="s">
        <v>44</v>
      </c>
      <c r="AX704" s="11" t="s">
        <v>81</v>
      </c>
      <c r="AY704" s="219" t="s">
        <v>176</v>
      </c>
    </row>
    <row r="705" spans="2:65" s="1" customFormat="1" ht="31.5" customHeight="1">
      <c r="B705" s="40"/>
      <c r="C705" s="220" t="s">
        <v>1809</v>
      </c>
      <c r="D705" s="220" t="s">
        <v>195</v>
      </c>
      <c r="E705" s="221" t="s">
        <v>1770</v>
      </c>
      <c r="F705" s="222" t="s">
        <v>1771</v>
      </c>
      <c r="G705" s="223" t="s">
        <v>223</v>
      </c>
      <c r="H705" s="224">
        <v>434.03</v>
      </c>
      <c r="I705" s="225"/>
      <c r="J705" s="226">
        <f>ROUND(I705*H705,2)</f>
        <v>0</v>
      </c>
      <c r="K705" s="222" t="s">
        <v>182</v>
      </c>
      <c r="L705" s="227"/>
      <c r="M705" s="228" t="s">
        <v>37</v>
      </c>
      <c r="N705" s="229" t="s">
        <v>52</v>
      </c>
      <c r="O705" s="41"/>
      <c r="P705" s="202">
        <f>O705*H705</f>
        <v>0</v>
      </c>
      <c r="Q705" s="202">
        <v>1.25E-3</v>
      </c>
      <c r="R705" s="202">
        <f>Q705*H705</f>
        <v>0.54253750000000001</v>
      </c>
      <c r="S705" s="202">
        <v>0</v>
      </c>
      <c r="T705" s="203">
        <f>S705*H705</f>
        <v>0</v>
      </c>
      <c r="AR705" s="22" t="s">
        <v>368</v>
      </c>
      <c r="AT705" s="22" t="s">
        <v>195</v>
      </c>
      <c r="AU705" s="22" t="s">
        <v>91</v>
      </c>
      <c r="AY705" s="22" t="s">
        <v>176</v>
      </c>
      <c r="BE705" s="204">
        <f>IF(N705="základní",J705,0)</f>
        <v>0</v>
      </c>
      <c r="BF705" s="204">
        <f>IF(N705="snížená",J705,0)</f>
        <v>0</v>
      </c>
      <c r="BG705" s="204">
        <f>IF(N705="zákl. přenesená",J705,0)</f>
        <v>0</v>
      </c>
      <c r="BH705" s="204">
        <f>IF(N705="sníž. přenesená",J705,0)</f>
        <v>0</v>
      </c>
      <c r="BI705" s="204">
        <f>IF(N705="nulová",J705,0)</f>
        <v>0</v>
      </c>
      <c r="BJ705" s="22" t="s">
        <v>89</v>
      </c>
      <c r="BK705" s="204">
        <f>ROUND(I705*H705,2)</f>
        <v>0</v>
      </c>
      <c r="BL705" s="22" t="s">
        <v>276</v>
      </c>
      <c r="BM705" s="22" t="s">
        <v>1810</v>
      </c>
    </row>
    <row r="706" spans="2:65" s="11" customFormat="1">
      <c r="B706" s="208"/>
      <c r="C706" s="209"/>
      <c r="D706" s="210" t="s">
        <v>187</v>
      </c>
      <c r="E706" s="209"/>
      <c r="F706" s="212" t="s">
        <v>1811</v>
      </c>
      <c r="G706" s="209"/>
      <c r="H706" s="213">
        <v>434.03</v>
      </c>
      <c r="I706" s="214"/>
      <c r="J706" s="209"/>
      <c r="K706" s="209"/>
      <c r="L706" s="215"/>
      <c r="M706" s="216"/>
      <c r="N706" s="217"/>
      <c r="O706" s="217"/>
      <c r="P706" s="217"/>
      <c r="Q706" s="217"/>
      <c r="R706" s="217"/>
      <c r="S706" s="217"/>
      <c r="T706" s="218"/>
      <c r="AT706" s="219" t="s">
        <v>187</v>
      </c>
      <c r="AU706" s="219" t="s">
        <v>91</v>
      </c>
      <c r="AV706" s="11" t="s">
        <v>91</v>
      </c>
      <c r="AW706" s="11" t="s">
        <v>6</v>
      </c>
      <c r="AX706" s="11" t="s">
        <v>89</v>
      </c>
      <c r="AY706" s="219" t="s">
        <v>176</v>
      </c>
    </row>
    <row r="707" spans="2:65" s="1" customFormat="1" ht="22.5" customHeight="1">
      <c r="B707" s="40"/>
      <c r="C707" s="193" t="s">
        <v>1812</v>
      </c>
      <c r="D707" s="193" t="s">
        <v>178</v>
      </c>
      <c r="E707" s="194" t="s">
        <v>1813</v>
      </c>
      <c r="F707" s="195" t="s">
        <v>1814</v>
      </c>
      <c r="G707" s="196" t="s">
        <v>295</v>
      </c>
      <c r="H707" s="197">
        <v>506.62</v>
      </c>
      <c r="I707" s="198"/>
      <c r="J707" s="199">
        <f>ROUND(I707*H707,2)</f>
        <v>0</v>
      </c>
      <c r="K707" s="195" t="s">
        <v>182</v>
      </c>
      <c r="L707" s="60"/>
      <c r="M707" s="200" t="s">
        <v>37</v>
      </c>
      <c r="N707" s="201" t="s">
        <v>52</v>
      </c>
      <c r="O707" s="41"/>
      <c r="P707" s="202">
        <f>O707*H707</f>
        <v>0</v>
      </c>
      <c r="Q707" s="202">
        <v>0</v>
      </c>
      <c r="R707" s="202">
        <f>Q707*H707</f>
        <v>0</v>
      </c>
      <c r="S707" s="202">
        <v>0</v>
      </c>
      <c r="T707" s="203">
        <f>S707*H707</f>
        <v>0</v>
      </c>
      <c r="AR707" s="22" t="s">
        <v>276</v>
      </c>
      <c r="AT707" s="22" t="s">
        <v>178</v>
      </c>
      <c r="AU707" s="22" t="s">
        <v>91</v>
      </c>
      <c r="AY707" s="22" t="s">
        <v>176</v>
      </c>
      <c r="BE707" s="204">
        <f>IF(N707="základní",J707,0)</f>
        <v>0</v>
      </c>
      <c r="BF707" s="204">
        <f>IF(N707="snížená",J707,0)</f>
        <v>0</v>
      </c>
      <c r="BG707" s="204">
        <f>IF(N707="zákl. přenesená",J707,0)</f>
        <v>0</v>
      </c>
      <c r="BH707" s="204">
        <f>IF(N707="sníž. přenesená",J707,0)</f>
        <v>0</v>
      </c>
      <c r="BI707" s="204">
        <f>IF(N707="nulová",J707,0)</f>
        <v>0</v>
      </c>
      <c r="BJ707" s="22" t="s">
        <v>89</v>
      </c>
      <c r="BK707" s="204">
        <f>ROUND(I707*H707,2)</f>
        <v>0</v>
      </c>
      <c r="BL707" s="22" t="s">
        <v>276</v>
      </c>
      <c r="BM707" s="22" t="s">
        <v>1815</v>
      </c>
    </row>
    <row r="708" spans="2:65" s="1" customFormat="1" ht="40.5">
      <c r="B708" s="40"/>
      <c r="C708" s="62"/>
      <c r="D708" s="205" t="s">
        <v>185</v>
      </c>
      <c r="E708" s="62"/>
      <c r="F708" s="206" t="s">
        <v>1807</v>
      </c>
      <c r="G708" s="62"/>
      <c r="H708" s="62"/>
      <c r="I708" s="163"/>
      <c r="J708" s="62"/>
      <c r="K708" s="62"/>
      <c r="L708" s="60"/>
      <c r="M708" s="207"/>
      <c r="N708" s="41"/>
      <c r="O708" s="41"/>
      <c r="P708" s="41"/>
      <c r="Q708" s="41"/>
      <c r="R708" s="41"/>
      <c r="S708" s="41"/>
      <c r="T708" s="77"/>
      <c r="AT708" s="22" t="s">
        <v>185</v>
      </c>
      <c r="AU708" s="22" t="s">
        <v>91</v>
      </c>
    </row>
    <row r="709" spans="2:65" s="11" customFormat="1">
      <c r="B709" s="208"/>
      <c r="C709" s="209"/>
      <c r="D709" s="205" t="s">
        <v>187</v>
      </c>
      <c r="E709" s="230" t="s">
        <v>37</v>
      </c>
      <c r="F709" s="231" t="s">
        <v>1816</v>
      </c>
      <c r="G709" s="209"/>
      <c r="H709" s="232">
        <v>90.02</v>
      </c>
      <c r="I709" s="214"/>
      <c r="J709" s="209"/>
      <c r="K709" s="209"/>
      <c r="L709" s="215"/>
      <c r="M709" s="216"/>
      <c r="N709" s="217"/>
      <c r="O709" s="217"/>
      <c r="P709" s="217"/>
      <c r="Q709" s="217"/>
      <c r="R709" s="217"/>
      <c r="S709" s="217"/>
      <c r="T709" s="218"/>
      <c r="AT709" s="219" t="s">
        <v>187</v>
      </c>
      <c r="AU709" s="219" t="s">
        <v>91</v>
      </c>
      <c r="AV709" s="11" t="s">
        <v>91</v>
      </c>
      <c r="AW709" s="11" t="s">
        <v>44</v>
      </c>
      <c r="AX709" s="11" t="s">
        <v>81</v>
      </c>
      <c r="AY709" s="219" t="s">
        <v>176</v>
      </c>
    </row>
    <row r="710" spans="2:65" s="11" customFormat="1">
      <c r="B710" s="208"/>
      <c r="C710" s="209"/>
      <c r="D710" s="205" t="s">
        <v>187</v>
      </c>
      <c r="E710" s="230" t="s">
        <v>37</v>
      </c>
      <c r="F710" s="231" t="s">
        <v>1817</v>
      </c>
      <c r="G710" s="209"/>
      <c r="H710" s="232">
        <v>80.239999999999995</v>
      </c>
      <c r="I710" s="214"/>
      <c r="J710" s="209"/>
      <c r="K710" s="209"/>
      <c r="L710" s="215"/>
      <c r="M710" s="216"/>
      <c r="N710" s="217"/>
      <c r="O710" s="217"/>
      <c r="P710" s="217"/>
      <c r="Q710" s="217"/>
      <c r="R710" s="217"/>
      <c r="S710" s="217"/>
      <c r="T710" s="218"/>
      <c r="AT710" s="219" t="s">
        <v>187</v>
      </c>
      <c r="AU710" s="219" t="s">
        <v>91</v>
      </c>
      <c r="AV710" s="11" t="s">
        <v>91</v>
      </c>
      <c r="AW710" s="11" t="s">
        <v>44</v>
      </c>
      <c r="AX710" s="11" t="s">
        <v>81</v>
      </c>
      <c r="AY710" s="219" t="s">
        <v>176</v>
      </c>
    </row>
    <row r="711" spans="2:65" s="11" customFormat="1">
      <c r="B711" s="208"/>
      <c r="C711" s="209"/>
      <c r="D711" s="205" t="s">
        <v>187</v>
      </c>
      <c r="E711" s="230" t="s">
        <v>37</v>
      </c>
      <c r="F711" s="231" t="s">
        <v>1818</v>
      </c>
      <c r="G711" s="209"/>
      <c r="H711" s="232">
        <v>50.9</v>
      </c>
      <c r="I711" s="214"/>
      <c r="J711" s="209"/>
      <c r="K711" s="209"/>
      <c r="L711" s="215"/>
      <c r="M711" s="216"/>
      <c r="N711" s="217"/>
      <c r="O711" s="217"/>
      <c r="P711" s="217"/>
      <c r="Q711" s="217"/>
      <c r="R711" s="217"/>
      <c r="S711" s="217"/>
      <c r="T711" s="218"/>
      <c r="AT711" s="219" t="s">
        <v>187</v>
      </c>
      <c r="AU711" s="219" t="s">
        <v>91</v>
      </c>
      <c r="AV711" s="11" t="s">
        <v>91</v>
      </c>
      <c r="AW711" s="11" t="s">
        <v>44</v>
      </c>
      <c r="AX711" s="11" t="s">
        <v>81</v>
      </c>
      <c r="AY711" s="219" t="s">
        <v>176</v>
      </c>
    </row>
    <row r="712" spans="2:65" s="11" customFormat="1">
      <c r="B712" s="208"/>
      <c r="C712" s="209"/>
      <c r="D712" s="205" t="s">
        <v>187</v>
      </c>
      <c r="E712" s="230" t="s">
        <v>37</v>
      </c>
      <c r="F712" s="231" t="s">
        <v>1819</v>
      </c>
      <c r="G712" s="209"/>
      <c r="H712" s="232">
        <v>51.34</v>
      </c>
      <c r="I712" s="214"/>
      <c r="J712" s="209"/>
      <c r="K712" s="209"/>
      <c r="L712" s="215"/>
      <c r="M712" s="216"/>
      <c r="N712" s="217"/>
      <c r="O712" s="217"/>
      <c r="P712" s="217"/>
      <c r="Q712" s="217"/>
      <c r="R712" s="217"/>
      <c r="S712" s="217"/>
      <c r="T712" s="218"/>
      <c r="AT712" s="219" t="s">
        <v>187</v>
      </c>
      <c r="AU712" s="219" t="s">
        <v>91</v>
      </c>
      <c r="AV712" s="11" t="s">
        <v>91</v>
      </c>
      <c r="AW712" s="11" t="s">
        <v>44</v>
      </c>
      <c r="AX712" s="11" t="s">
        <v>81</v>
      </c>
      <c r="AY712" s="219" t="s">
        <v>176</v>
      </c>
    </row>
    <row r="713" spans="2:65" s="11" customFormat="1">
      <c r="B713" s="208"/>
      <c r="C713" s="209"/>
      <c r="D713" s="205" t="s">
        <v>187</v>
      </c>
      <c r="E713" s="230" t="s">
        <v>37</v>
      </c>
      <c r="F713" s="231" t="s">
        <v>1820</v>
      </c>
      <c r="G713" s="209"/>
      <c r="H713" s="232">
        <v>68</v>
      </c>
      <c r="I713" s="214"/>
      <c r="J713" s="209"/>
      <c r="K713" s="209"/>
      <c r="L713" s="215"/>
      <c r="M713" s="216"/>
      <c r="N713" s="217"/>
      <c r="O713" s="217"/>
      <c r="P713" s="217"/>
      <c r="Q713" s="217"/>
      <c r="R713" s="217"/>
      <c r="S713" s="217"/>
      <c r="T713" s="218"/>
      <c r="AT713" s="219" t="s">
        <v>187</v>
      </c>
      <c r="AU713" s="219" t="s">
        <v>91</v>
      </c>
      <c r="AV713" s="11" t="s">
        <v>91</v>
      </c>
      <c r="AW713" s="11" t="s">
        <v>44</v>
      </c>
      <c r="AX713" s="11" t="s">
        <v>81</v>
      </c>
      <c r="AY713" s="219" t="s">
        <v>176</v>
      </c>
    </row>
    <row r="714" spans="2:65" s="11" customFormat="1">
      <c r="B714" s="208"/>
      <c r="C714" s="209"/>
      <c r="D714" s="205" t="s">
        <v>187</v>
      </c>
      <c r="E714" s="230" t="s">
        <v>37</v>
      </c>
      <c r="F714" s="231" t="s">
        <v>1821</v>
      </c>
      <c r="G714" s="209"/>
      <c r="H714" s="232">
        <v>49.7</v>
      </c>
      <c r="I714" s="214"/>
      <c r="J714" s="209"/>
      <c r="K714" s="209"/>
      <c r="L714" s="215"/>
      <c r="M714" s="216"/>
      <c r="N714" s="217"/>
      <c r="O714" s="217"/>
      <c r="P714" s="217"/>
      <c r="Q714" s="217"/>
      <c r="R714" s="217"/>
      <c r="S714" s="217"/>
      <c r="T714" s="218"/>
      <c r="AT714" s="219" t="s">
        <v>187</v>
      </c>
      <c r="AU714" s="219" t="s">
        <v>91</v>
      </c>
      <c r="AV714" s="11" t="s">
        <v>91</v>
      </c>
      <c r="AW714" s="11" t="s">
        <v>44</v>
      </c>
      <c r="AX714" s="11" t="s">
        <v>81</v>
      </c>
      <c r="AY714" s="219" t="s">
        <v>176</v>
      </c>
    </row>
    <row r="715" spans="2:65" s="11" customFormat="1">
      <c r="B715" s="208"/>
      <c r="C715" s="209"/>
      <c r="D715" s="205" t="s">
        <v>187</v>
      </c>
      <c r="E715" s="230" t="s">
        <v>37</v>
      </c>
      <c r="F715" s="231" t="s">
        <v>1822</v>
      </c>
      <c r="G715" s="209"/>
      <c r="H715" s="232">
        <v>82</v>
      </c>
      <c r="I715" s="214"/>
      <c r="J715" s="209"/>
      <c r="K715" s="209"/>
      <c r="L715" s="215"/>
      <c r="M715" s="216"/>
      <c r="N715" s="217"/>
      <c r="O715" s="217"/>
      <c r="P715" s="217"/>
      <c r="Q715" s="217"/>
      <c r="R715" s="217"/>
      <c r="S715" s="217"/>
      <c r="T715" s="218"/>
      <c r="AT715" s="219" t="s">
        <v>187</v>
      </c>
      <c r="AU715" s="219" t="s">
        <v>91</v>
      </c>
      <c r="AV715" s="11" t="s">
        <v>91</v>
      </c>
      <c r="AW715" s="11" t="s">
        <v>44</v>
      </c>
      <c r="AX715" s="11" t="s">
        <v>81</v>
      </c>
      <c r="AY715" s="219" t="s">
        <v>176</v>
      </c>
    </row>
    <row r="716" spans="2:65" s="11" customFormat="1">
      <c r="B716" s="208"/>
      <c r="C716" s="209"/>
      <c r="D716" s="210" t="s">
        <v>187</v>
      </c>
      <c r="E716" s="211" t="s">
        <v>37</v>
      </c>
      <c r="F716" s="212" t="s">
        <v>1823</v>
      </c>
      <c r="G716" s="209"/>
      <c r="H716" s="213">
        <v>34.42</v>
      </c>
      <c r="I716" s="214"/>
      <c r="J716" s="209"/>
      <c r="K716" s="209"/>
      <c r="L716" s="215"/>
      <c r="M716" s="216"/>
      <c r="N716" s="217"/>
      <c r="O716" s="217"/>
      <c r="P716" s="217"/>
      <c r="Q716" s="217"/>
      <c r="R716" s="217"/>
      <c r="S716" s="217"/>
      <c r="T716" s="218"/>
      <c r="AT716" s="219" t="s">
        <v>187</v>
      </c>
      <c r="AU716" s="219" t="s">
        <v>91</v>
      </c>
      <c r="AV716" s="11" t="s">
        <v>91</v>
      </c>
      <c r="AW716" s="11" t="s">
        <v>44</v>
      </c>
      <c r="AX716" s="11" t="s">
        <v>81</v>
      </c>
      <c r="AY716" s="219" t="s">
        <v>176</v>
      </c>
    </row>
    <row r="717" spans="2:65" s="1" customFormat="1" ht="22.5" customHeight="1">
      <c r="B717" s="40"/>
      <c r="C717" s="220" t="s">
        <v>1824</v>
      </c>
      <c r="D717" s="220" t="s">
        <v>195</v>
      </c>
      <c r="E717" s="221" t="s">
        <v>1825</v>
      </c>
      <c r="F717" s="222" t="s">
        <v>1826</v>
      </c>
      <c r="G717" s="223" t="s">
        <v>341</v>
      </c>
      <c r="H717" s="224">
        <v>557.28200000000004</v>
      </c>
      <c r="I717" s="225"/>
      <c r="J717" s="226">
        <f>ROUND(I717*H717,2)</f>
        <v>0</v>
      </c>
      <c r="K717" s="222" t="s">
        <v>182</v>
      </c>
      <c r="L717" s="227"/>
      <c r="M717" s="228" t="s">
        <v>37</v>
      </c>
      <c r="N717" s="229" t="s">
        <v>52</v>
      </c>
      <c r="O717" s="41"/>
      <c r="P717" s="202">
        <f>O717*H717</f>
        <v>0</v>
      </c>
      <c r="Q717" s="202">
        <v>2.9999999999999997E-4</v>
      </c>
      <c r="R717" s="202">
        <f>Q717*H717</f>
        <v>0.16718459999999999</v>
      </c>
      <c r="S717" s="202">
        <v>0</v>
      </c>
      <c r="T717" s="203">
        <f>S717*H717</f>
        <v>0</v>
      </c>
      <c r="AR717" s="22" t="s">
        <v>368</v>
      </c>
      <c r="AT717" s="22" t="s">
        <v>195</v>
      </c>
      <c r="AU717" s="22" t="s">
        <v>91</v>
      </c>
      <c r="AY717" s="22" t="s">
        <v>176</v>
      </c>
      <c r="BE717" s="204">
        <f>IF(N717="základní",J717,0)</f>
        <v>0</v>
      </c>
      <c r="BF717" s="204">
        <f>IF(N717="snížená",J717,0)</f>
        <v>0</v>
      </c>
      <c r="BG717" s="204">
        <f>IF(N717="zákl. přenesená",J717,0)</f>
        <v>0</v>
      </c>
      <c r="BH717" s="204">
        <f>IF(N717="sníž. přenesená",J717,0)</f>
        <v>0</v>
      </c>
      <c r="BI717" s="204">
        <f>IF(N717="nulová",J717,0)</f>
        <v>0</v>
      </c>
      <c r="BJ717" s="22" t="s">
        <v>89</v>
      </c>
      <c r="BK717" s="204">
        <f>ROUND(I717*H717,2)</f>
        <v>0</v>
      </c>
      <c r="BL717" s="22" t="s">
        <v>276</v>
      </c>
      <c r="BM717" s="22" t="s">
        <v>1827</v>
      </c>
    </row>
    <row r="718" spans="2:65" s="11" customFormat="1">
      <c r="B718" s="208"/>
      <c r="C718" s="209"/>
      <c r="D718" s="205" t="s">
        <v>187</v>
      </c>
      <c r="E718" s="230" t="s">
        <v>37</v>
      </c>
      <c r="F718" s="231" t="s">
        <v>1828</v>
      </c>
      <c r="G718" s="209"/>
      <c r="H718" s="232">
        <v>506.62</v>
      </c>
      <c r="I718" s="214"/>
      <c r="J718" s="209"/>
      <c r="K718" s="209"/>
      <c r="L718" s="215"/>
      <c r="M718" s="216"/>
      <c r="N718" s="217"/>
      <c r="O718" s="217"/>
      <c r="P718" s="217"/>
      <c r="Q718" s="217"/>
      <c r="R718" s="217"/>
      <c r="S718" s="217"/>
      <c r="T718" s="218"/>
      <c r="AT718" s="219" t="s">
        <v>187</v>
      </c>
      <c r="AU718" s="219" t="s">
        <v>91</v>
      </c>
      <c r="AV718" s="11" t="s">
        <v>91</v>
      </c>
      <c r="AW718" s="11" t="s">
        <v>44</v>
      </c>
      <c r="AX718" s="11" t="s">
        <v>81</v>
      </c>
      <c r="AY718" s="219" t="s">
        <v>176</v>
      </c>
    </row>
    <row r="719" spans="2:65" s="11" customFormat="1">
      <c r="B719" s="208"/>
      <c r="C719" s="209"/>
      <c r="D719" s="210" t="s">
        <v>187</v>
      </c>
      <c r="E719" s="209"/>
      <c r="F719" s="212" t="s">
        <v>1829</v>
      </c>
      <c r="G719" s="209"/>
      <c r="H719" s="213">
        <v>557.28200000000004</v>
      </c>
      <c r="I719" s="214"/>
      <c r="J719" s="209"/>
      <c r="K719" s="209"/>
      <c r="L719" s="215"/>
      <c r="M719" s="216"/>
      <c r="N719" s="217"/>
      <c r="O719" s="217"/>
      <c r="P719" s="217"/>
      <c r="Q719" s="217"/>
      <c r="R719" s="217"/>
      <c r="S719" s="217"/>
      <c r="T719" s="218"/>
      <c r="AT719" s="219" t="s">
        <v>187</v>
      </c>
      <c r="AU719" s="219" t="s">
        <v>91</v>
      </c>
      <c r="AV719" s="11" t="s">
        <v>91</v>
      </c>
      <c r="AW719" s="11" t="s">
        <v>6</v>
      </c>
      <c r="AX719" s="11" t="s">
        <v>89</v>
      </c>
      <c r="AY719" s="219" t="s">
        <v>176</v>
      </c>
    </row>
    <row r="720" spans="2:65" s="1" customFormat="1" ht="31.5" customHeight="1">
      <c r="B720" s="40"/>
      <c r="C720" s="193" t="s">
        <v>1830</v>
      </c>
      <c r="D720" s="193" t="s">
        <v>178</v>
      </c>
      <c r="E720" s="194" t="s">
        <v>1831</v>
      </c>
      <c r="F720" s="195" t="s">
        <v>1832</v>
      </c>
      <c r="G720" s="196" t="s">
        <v>181</v>
      </c>
      <c r="H720" s="197">
        <v>0.113</v>
      </c>
      <c r="I720" s="198"/>
      <c r="J720" s="199">
        <f>ROUND(I720*H720,2)</f>
        <v>0</v>
      </c>
      <c r="K720" s="195" t="s">
        <v>182</v>
      </c>
      <c r="L720" s="60"/>
      <c r="M720" s="200" t="s">
        <v>37</v>
      </c>
      <c r="N720" s="201" t="s">
        <v>52</v>
      </c>
      <c r="O720" s="41"/>
      <c r="P720" s="202">
        <f>O720*H720</f>
        <v>0</v>
      </c>
      <c r="Q720" s="202">
        <v>0</v>
      </c>
      <c r="R720" s="202">
        <f>Q720*H720</f>
        <v>0</v>
      </c>
      <c r="S720" s="202">
        <v>0</v>
      </c>
      <c r="T720" s="203">
        <f>S720*H720</f>
        <v>0</v>
      </c>
      <c r="AR720" s="22" t="s">
        <v>276</v>
      </c>
      <c r="AT720" s="22" t="s">
        <v>178</v>
      </c>
      <c r="AU720" s="22" t="s">
        <v>91</v>
      </c>
      <c r="AY720" s="22" t="s">
        <v>176</v>
      </c>
      <c r="BE720" s="204">
        <f>IF(N720="základní",J720,0)</f>
        <v>0</v>
      </c>
      <c r="BF720" s="204">
        <f>IF(N720="snížená",J720,0)</f>
        <v>0</v>
      </c>
      <c r="BG720" s="204">
        <f>IF(N720="zákl. přenesená",J720,0)</f>
        <v>0</v>
      </c>
      <c r="BH720" s="204">
        <f>IF(N720="sníž. přenesená",J720,0)</f>
        <v>0</v>
      </c>
      <c r="BI720" s="204">
        <f>IF(N720="nulová",J720,0)</f>
        <v>0</v>
      </c>
      <c r="BJ720" s="22" t="s">
        <v>89</v>
      </c>
      <c r="BK720" s="204">
        <f>ROUND(I720*H720,2)</f>
        <v>0</v>
      </c>
      <c r="BL720" s="22" t="s">
        <v>276</v>
      </c>
      <c r="BM720" s="22" t="s">
        <v>1833</v>
      </c>
    </row>
    <row r="721" spans="2:65" s="1" customFormat="1" ht="81">
      <c r="B721" s="40"/>
      <c r="C721" s="62"/>
      <c r="D721" s="205" t="s">
        <v>185</v>
      </c>
      <c r="E721" s="62"/>
      <c r="F721" s="206" t="s">
        <v>1834</v>
      </c>
      <c r="G721" s="62"/>
      <c r="H721" s="62"/>
      <c r="I721" s="163"/>
      <c r="J721" s="62"/>
      <c r="K721" s="62"/>
      <c r="L721" s="60"/>
      <c r="M721" s="207"/>
      <c r="N721" s="41"/>
      <c r="O721" s="41"/>
      <c r="P721" s="41"/>
      <c r="Q721" s="41"/>
      <c r="R721" s="41"/>
      <c r="S721" s="41"/>
      <c r="T721" s="77"/>
      <c r="AT721" s="22" t="s">
        <v>185</v>
      </c>
      <c r="AU721" s="22" t="s">
        <v>91</v>
      </c>
    </row>
    <row r="722" spans="2:65" s="11" customFormat="1">
      <c r="B722" s="208"/>
      <c r="C722" s="209"/>
      <c r="D722" s="210" t="s">
        <v>187</v>
      </c>
      <c r="E722" s="211" t="s">
        <v>37</v>
      </c>
      <c r="F722" s="212" t="s">
        <v>1835</v>
      </c>
      <c r="G722" s="209"/>
      <c r="H722" s="213">
        <v>0.113</v>
      </c>
      <c r="I722" s="214"/>
      <c r="J722" s="209"/>
      <c r="K722" s="209"/>
      <c r="L722" s="215"/>
      <c r="M722" s="216"/>
      <c r="N722" s="217"/>
      <c r="O722" s="217"/>
      <c r="P722" s="217"/>
      <c r="Q722" s="217"/>
      <c r="R722" s="217"/>
      <c r="S722" s="217"/>
      <c r="T722" s="218"/>
      <c r="AT722" s="219" t="s">
        <v>187</v>
      </c>
      <c r="AU722" s="219" t="s">
        <v>91</v>
      </c>
      <c r="AV722" s="11" t="s">
        <v>91</v>
      </c>
      <c r="AW722" s="11" t="s">
        <v>44</v>
      </c>
      <c r="AX722" s="11" t="s">
        <v>81</v>
      </c>
      <c r="AY722" s="219" t="s">
        <v>176</v>
      </c>
    </row>
    <row r="723" spans="2:65" s="1" customFormat="1" ht="22.5" customHeight="1">
      <c r="B723" s="40"/>
      <c r="C723" s="220" t="s">
        <v>1836</v>
      </c>
      <c r="D723" s="220" t="s">
        <v>195</v>
      </c>
      <c r="E723" s="221" t="s">
        <v>1837</v>
      </c>
      <c r="F723" s="222" t="s">
        <v>1838</v>
      </c>
      <c r="G723" s="223" t="s">
        <v>223</v>
      </c>
      <c r="H723" s="224">
        <v>2.5</v>
      </c>
      <c r="I723" s="225"/>
      <c r="J723" s="226">
        <f>ROUND(I723*H723,2)</f>
        <v>0</v>
      </c>
      <c r="K723" s="222" t="s">
        <v>182</v>
      </c>
      <c r="L723" s="227"/>
      <c r="M723" s="228" t="s">
        <v>37</v>
      </c>
      <c r="N723" s="229" t="s">
        <v>52</v>
      </c>
      <c r="O723" s="41"/>
      <c r="P723" s="202">
        <f>O723*H723</f>
        <v>0</v>
      </c>
      <c r="Q723" s="202">
        <v>2E-3</v>
      </c>
      <c r="R723" s="202">
        <f>Q723*H723</f>
        <v>5.0000000000000001E-3</v>
      </c>
      <c r="S723" s="202">
        <v>0</v>
      </c>
      <c r="T723" s="203">
        <f>S723*H723</f>
        <v>0</v>
      </c>
      <c r="AR723" s="22" t="s">
        <v>368</v>
      </c>
      <c r="AT723" s="22" t="s">
        <v>195</v>
      </c>
      <c r="AU723" s="22" t="s">
        <v>91</v>
      </c>
      <c r="AY723" s="22" t="s">
        <v>176</v>
      </c>
      <c r="BE723" s="204">
        <f>IF(N723="základní",J723,0)</f>
        <v>0</v>
      </c>
      <c r="BF723" s="204">
        <f>IF(N723="snížená",J723,0)</f>
        <v>0</v>
      </c>
      <c r="BG723" s="204">
        <f>IF(N723="zákl. přenesená",J723,0)</f>
        <v>0</v>
      </c>
      <c r="BH723" s="204">
        <f>IF(N723="sníž. přenesená",J723,0)</f>
        <v>0</v>
      </c>
      <c r="BI723" s="204">
        <f>IF(N723="nulová",J723,0)</f>
        <v>0</v>
      </c>
      <c r="BJ723" s="22" t="s">
        <v>89</v>
      </c>
      <c r="BK723" s="204">
        <f>ROUND(I723*H723,2)</f>
        <v>0</v>
      </c>
      <c r="BL723" s="22" t="s">
        <v>276</v>
      </c>
      <c r="BM723" s="22" t="s">
        <v>1839</v>
      </c>
    </row>
    <row r="724" spans="2:65" s="11" customFormat="1">
      <c r="B724" s="208"/>
      <c r="C724" s="209"/>
      <c r="D724" s="210" t="s">
        <v>187</v>
      </c>
      <c r="E724" s="211" t="s">
        <v>37</v>
      </c>
      <c r="F724" s="212" t="s">
        <v>1840</v>
      </c>
      <c r="G724" s="209"/>
      <c r="H724" s="213">
        <v>2.5</v>
      </c>
      <c r="I724" s="214"/>
      <c r="J724" s="209"/>
      <c r="K724" s="209"/>
      <c r="L724" s="215"/>
      <c r="M724" s="216"/>
      <c r="N724" s="217"/>
      <c r="O724" s="217"/>
      <c r="P724" s="217"/>
      <c r="Q724" s="217"/>
      <c r="R724" s="217"/>
      <c r="S724" s="217"/>
      <c r="T724" s="218"/>
      <c r="AT724" s="219" t="s">
        <v>187</v>
      </c>
      <c r="AU724" s="219" t="s">
        <v>91</v>
      </c>
      <c r="AV724" s="11" t="s">
        <v>91</v>
      </c>
      <c r="AW724" s="11" t="s">
        <v>44</v>
      </c>
      <c r="AX724" s="11" t="s">
        <v>81</v>
      </c>
      <c r="AY724" s="219" t="s">
        <v>176</v>
      </c>
    </row>
    <row r="725" spans="2:65" s="1" customFormat="1" ht="31.5" customHeight="1">
      <c r="B725" s="40"/>
      <c r="C725" s="193" t="s">
        <v>1841</v>
      </c>
      <c r="D725" s="193" t="s">
        <v>178</v>
      </c>
      <c r="E725" s="194" t="s">
        <v>1842</v>
      </c>
      <c r="F725" s="195" t="s">
        <v>1843</v>
      </c>
      <c r="G725" s="196" t="s">
        <v>198</v>
      </c>
      <c r="H725" s="197">
        <v>0.71499999999999997</v>
      </c>
      <c r="I725" s="198"/>
      <c r="J725" s="199">
        <f>ROUND(I725*H725,2)</f>
        <v>0</v>
      </c>
      <c r="K725" s="195" t="s">
        <v>182</v>
      </c>
      <c r="L725" s="60"/>
      <c r="M725" s="200" t="s">
        <v>37</v>
      </c>
      <c r="N725" s="201" t="s">
        <v>52</v>
      </c>
      <c r="O725" s="41"/>
      <c r="P725" s="202">
        <f>O725*H725</f>
        <v>0</v>
      </c>
      <c r="Q725" s="202">
        <v>0</v>
      </c>
      <c r="R725" s="202">
        <f>Q725*H725</f>
        <v>0</v>
      </c>
      <c r="S725" s="202">
        <v>0</v>
      </c>
      <c r="T725" s="203">
        <f>S725*H725</f>
        <v>0</v>
      </c>
      <c r="AR725" s="22" t="s">
        <v>276</v>
      </c>
      <c r="AT725" s="22" t="s">
        <v>178</v>
      </c>
      <c r="AU725" s="22" t="s">
        <v>91</v>
      </c>
      <c r="AY725" s="22" t="s">
        <v>176</v>
      </c>
      <c r="BE725" s="204">
        <f>IF(N725="základní",J725,0)</f>
        <v>0</v>
      </c>
      <c r="BF725" s="204">
        <f>IF(N725="snížená",J725,0)</f>
        <v>0</v>
      </c>
      <c r="BG725" s="204">
        <f>IF(N725="zákl. přenesená",J725,0)</f>
        <v>0</v>
      </c>
      <c r="BH725" s="204">
        <f>IF(N725="sníž. přenesená",J725,0)</f>
        <v>0</v>
      </c>
      <c r="BI725" s="204">
        <f>IF(N725="nulová",J725,0)</f>
        <v>0</v>
      </c>
      <c r="BJ725" s="22" t="s">
        <v>89</v>
      </c>
      <c r="BK725" s="204">
        <f>ROUND(I725*H725,2)</f>
        <v>0</v>
      </c>
      <c r="BL725" s="22" t="s">
        <v>276</v>
      </c>
      <c r="BM725" s="22" t="s">
        <v>1844</v>
      </c>
    </row>
    <row r="726" spans="2:65" s="1" customFormat="1" ht="121.5">
      <c r="B726" s="40"/>
      <c r="C726" s="62"/>
      <c r="D726" s="205" t="s">
        <v>185</v>
      </c>
      <c r="E726" s="62"/>
      <c r="F726" s="206" t="s">
        <v>622</v>
      </c>
      <c r="G726" s="62"/>
      <c r="H726" s="62"/>
      <c r="I726" s="163"/>
      <c r="J726" s="62"/>
      <c r="K726" s="62"/>
      <c r="L726" s="60"/>
      <c r="M726" s="207"/>
      <c r="N726" s="41"/>
      <c r="O726" s="41"/>
      <c r="P726" s="41"/>
      <c r="Q726" s="41"/>
      <c r="R726" s="41"/>
      <c r="S726" s="41"/>
      <c r="T726" s="77"/>
      <c r="AT726" s="22" t="s">
        <v>185</v>
      </c>
      <c r="AU726" s="22" t="s">
        <v>91</v>
      </c>
    </row>
    <row r="727" spans="2:65" s="10" customFormat="1" ht="29.85" customHeight="1">
      <c r="B727" s="176"/>
      <c r="C727" s="177"/>
      <c r="D727" s="190" t="s">
        <v>80</v>
      </c>
      <c r="E727" s="191" t="s">
        <v>502</v>
      </c>
      <c r="F727" s="191" t="s">
        <v>503</v>
      </c>
      <c r="G727" s="177"/>
      <c r="H727" s="177"/>
      <c r="I727" s="180"/>
      <c r="J727" s="192">
        <f>BK727</f>
        <v>0</v>
      </c>
      <c r="K727" s="177"/>
      <c r="L727" s="182"/>
      <c r="M727" s="183"/>
      <c r="N727" s="184"/>
      <c r="O727" s="184"/>
      <c r="P727" s="185">
        <f>SUM(P728:P731)</f>
        <v>0</v>
      </c>
      <c r="Q727" s="184"/>
      <c r="R727" s="185">
        <f>SUM(R728:R731)</f>
        <v>8.6081200000000004E-3</v>
      </c>
      <c r="S727" s="184"/>
      <c r="T727" s="186">
        <f>SUM(T728:T731)</f>
        <v>0</v>
      </c>
      <c r="AR727" s="187" t="s">
        <v>91</v>
      </c>
      <c r="AT727" s="188" t="s">
        <v>80</v>
      </c>
      <c r="AU727" s="188" t="s">
        <v>89</v>
      </c>
      <c r="AY727" s="187" t="s">
        <v>176</v>
      </c>
      <c r="BK727" s="189">
        <f>SUM(BK728:BK731)</f>
        <v>0</v>
      </c>
    </row>
    <row r="728" spans="2:65" s="1" customFormat="1" ht="22.5" customHeight="1">
      <c r="B728" s="40"/>
      <c r="C728" s="193" t="s">
        <v>1845</v>
      </c>
      <c r="D728" s="193" t="s">
        <v>178</v>
      </c>
      <c r="E728" s="194" t="s">
        <v>1846</v>
      </c>
      <c r="F728" s="195" t="s">
        <v>1847</v>
      </c>
      <c r="G728" s="196" t="s">
        <v>341</v>
      </c>
      <c r="H728" s="197">
        <v>2</v>
      </c>
      <c r="I728" s="198"/>
      <c r="J728" s="199">
        <f>ROUND(I728*H728,2)</f>
        <v>0</v>
      </c>
      <c r="K728" s="195" t="s">
        <v>182</v>
      </c>
      <c r="L728" s="60"/>
      <c r="M728" s="200" t="s">
        <v>37</v>
      </c>
      <c r="N728" s="201" t="s">
        <v>52</v>
      </c>
      <c r="O728" s="41"/>
      <c r="P728" s="202">
        <f>O728*H728</f>
        <v>0</v>
      </c>
      <c r="Q728" s="202">
        <v>1.84406E-3</v>
      </c>
      <c r="R728" s="202">
        <f>Q728*H728</f>
        <v>3.68812E-3</v>
      </c>
      <c r="S728" s="202">
        <v>0</v>
      </c>
      <c r="T728" s="203">
        <f>S728*H728</f>
        <v>0</v>
      </c>
      <c r="AR728" s="22" t="s">
        <v>276</v>
      </c>
      <c r="AT728" s="22" t="s">
        <v>178</v>
      </c>
      <c r="AU728" s="22" t="s">
        <v>91</v>
      </c>
      <c r="AY728" s="22" t="s">
        <v>176</v>
      </c>
      <c r="BE728" s="204">
        <f>IF(N728="základní",J728,0)</f>
        <v>0</v>
      </c>
      <c r="BF728" s="204">
        <f>IF(N728="snížená",J728,0)</f>
        <v>0</v>
      </c>
      <c r="BG728" s="204">
        <f>IF(N728="zákl. přenesená",J728,0)</f>
        <v>0</v>
      </c>
      <c r="BH728" s="204">
        <f>IF(N728="sníž. přenesená",J728,0)</f>
        <v>0</v>
      </c>
      <c r="BI728" s="204">
        <f>IF(N728="nulová",J728,0)</f>
        <v>0</v>
      </c>
      <c r="BJ728" s="22" t="s">
        <v>89</v>
      </c>
      <c r="BK728" s="204">
        <f>ROUND(I728*H728,2)</f>
        <v>0</v>
      </c>
      <c r="BL728" s="22" t="s">
        <v>276</v>
      </c>
      <c r="BM728" s="22" t="s">
        <v>1848</v>
      </c>
    </row>
    <row r="729" spans="2:65" s="11" customFormat="1">
      <c r="B729" s="208"/>
      <c r="C729" s="209"/>
      <c r="D729" s="210" t="s">
        <v>187</v>
      </c>
      <c r="E729" s="211" t="s">
        <v>37</v>
      </c>
      <c r="F729" s="212" t="s">
        <v>1849</v>
      </c>
      <c r="G729" s="209"/>
      <c r="H729" s="213">
        <v>2</v>
      </c>
      <c r="I729" s="214"/>
      <c r="J729" s="209"/>
      <c r="K729" s="209"/>
      <c r="L729" s="215"/>
      <c r="M729" s="216"/>
      <c r="N729" s="217"/>
      <c r="O729" s="217"/>
      <c r="P729" s="217"/>
      <c r="Q729" s="217"/>
      <c r="R729" s="217"/>
      <c r="S729" s="217"/>
      <c r="T729" s="218"/>
      <c r="AT729" s="219" t="s">
        <v>187</v>
      </c>
      <c r="AU729" s="219" t="s">
        <v>91</v>
      </c>
      <c r="AV729" s="11" t="s">
        <v>91</v>
      </c>
      <c r="AW729" s="11" t="s">
        <v>44</v>
      </c>
      <c r="AX729" s="11" t="s">
        <v>89</v>
      </c>
      <c r="AY729" s="219" t="s">
        <v>176</v>
      </c>
    </row>
    <row r="730" spans="2:65" s="1" customFormat="1" ht="31.5" customHeight="1">
      <c r="B730" s="40"/>
      <c r="C730" s="193" t="s">
        <v>1850</v>
      </c>
      <c r="D730" s="193" t="s">
        <v>178</v>
      </c>
      <c r="E730" s="194" t="s">
        <v>1851</v>
      </c>
      <c r="F730" s="195" t="s">
        <v>1852</v>
      </c>
      <c r="G730" s="196" t="s">
        <v>341</v>
      </c>
      <c r="H730" s="197">
        <v>2</v>
      </c>
      <c r="I730" s="198"/>
      <c r="J730" s="199">
        <f>ROUND(I730*H730,2)</f>
        <v>0</v>
      </c>
      <c r="K730" s="195" t="s">
        <v>446</v>
      </c>
      <c r="L730" s="60"/>
      <c r="M730" s="200" t="s">
        <v>37</v>
      </c>
      <c r="N730" s="201" t="s">
        <v>52</v>
      </c>
      <c r="O730" s="41"/>
      <c r="P730" s="202">
        <f>O730*H730</f>
        <v>0</v>
      </c>
      <c r="Q730" s="202">
        <v>2.4599999999999999E-3</v>
      </c>
      <c r="R730" s="202">
        <f>Q730*H730</f>
        <v>4.9199999999999999E-3</v>
      </c>
      <c r="S730" s="202">
        <v>0</v>
      </c>
      <c r="T730" s="203">
        <f>S730*H730</f>
        <v>0</v>
      </c>
      <c r="AR730" s="22" t="s">
        <v>276</v>
      </c>
      <c r="AT730" s="22" t="s">
        <v>178</v>
      </c>
      <c r="AU730" s="22" t="s">
        <v>91</v>
      </c>
      <c r="AY730" s="22" t="s">
        <v>176</v>
      </c>
      <c r="BE730" s="204">
        <f>IF(N730="základní",J730,0)</f>
        <v>0</v>
      </c>
      <c r="BF730" s="204">
        <f>IF(N730="snížená",J730,0)</f>
        <v>0</v>
      </c>
      <c r="BG730" s="204">
        <f>IF(N730="zákl. přenesená",J730,0)</f>
        <v>0</v>
      </c>
      <c r="BH730" s="204">
        <f>IF(N730="sníž. přenesená",J730,0)</f>
        <v>0</v>
      </c>
      <c r="BI730" s="204">
        <f>IF(N730="nulová",J730,0)</f>
        <v>0</v>
      </c>
      <c r="BJ730" s="22" t="s">
        <v>89</v>
      </c>
      <c r="BK730" s="204">
        <f>ROUND(I730*H730,2)</f>
        <v>0</v>
      </c>
      <c r="BL730" s="22" t="s">
        <v>276</v>
      </c>
      <c r="BM730" s="22" t="s">
        <v>1853</v>
      </c>
    </row>
    <row r="731" spans="2:65" s="1" customFormat="1" ht="31.5" customHeight="1">
      <c r="B731" s="40"/>
      <c r="C731" s="193" t="s">
        <v>1854</v>
      </c>
      <c r="D731" s="193" t="s">
        <v>178</v>
      </c>
      <c r="E731" s="194" t="s">
        <v>1855</v>
      </c>
      <c r="F731" s="195" t="s">
        <v>1856</v>
      </c>
      <c r="G731" s="196" t="s">
        <v>1857</v>
      </c>
      <c r="H731" s="248"/>
      <c r="I731" s="198"/>
      <c r="J731" s="199">
        <f>ROUND(I731*H731,2)</f>
        <v>0</v>
      </c>
      <c r="K731" s="195" t="s">
        <v>446</v>
      </c>
      <c r="L731" s="60"/>
      <c r="M731" s="200" t="s">
        <v>37</v>
      </c>
      <c r="N731" s="201" t="s">
        <v>52</v>
      </c>
      <c r="O731" s="41"/>
      <c r="P731" s="202">
        <f>O731*H731</f>
        <v>0</v>
      </c>
      <c r="Q731" s="202">
        <v>0</v>
      </c>
      <c r="R731" s="202">
        <f>Q731*H731</f>
        <v>0</v>
      </c>
      <c r="S731" s="202">
        <v>0</v>
      </c>
      <c r="T731" s="203">
        <f>S731*H731</f>
        <v>0</v>
      </c>
      <c r="AR731" s="22" t="s">
        <v>276</v>
      </c>
      <c r="AT731" s="22" t="s">
        <v>178</v>
      </c>
      <c r="AU731" s="22" t="s">
        <v>91</v>
      </c>
      <c r="AY731" s="22" t="s">
        <v>176</v>
      </c>
      <c r="BE731" s="204">
        <f>IF(N731="základní",J731,0)</f>
        <v>0</v>
      </c>
      <c r="BF731" s="204">
        <f>IF(N731="snížená",J731,0)</f>
        <v>0</v>
      </c>
      <c r="BG731" s="204">
        <f>IF(N731="zákl. přenesená",J731,0)</f>
        <v>0</v>
      </c>
      <c r="BH731" s="204">
        <f>IF(N731="sníž. přenesená",J731,0)</f>
        <v>0</v>
      </c>
      <c r="BI731" s="204">
        <f>IF(N731="nulová",J731,0)</f>
        <v>0</v>
      </c>
      <c r="BJ731" s="22" t="s">
        <v>89</v>
      </c>
      <c r="BK731" s="204">
        <f>ROUND(I731*H731,2)</f>
        <v>0</v>
      </c>
      <c r="BL731" s="22" t="s">
        <v>276</v>
      </c>
      <c r="BM731" s="22" t="s">
        <v>1858</v>
      </c>
    </row>
    <row r="732" spans="2:65" s="10" customFormat="1" ht="29.85" customHeight="1">
      <c r="B732" s="176"/>
      <c r="C732" s="177"/>
      <c r="D732" s="190" t="s">
        <v>80</v>
      </c>
      <c r="E732" s="191" t="s">
        <v>1859</v>
      </c>
      <c r="F732" s="191" t="s">
        <v>1860</v>
      </c>
      <c r="G732" s="177"/>
      <c r="H732" s="177"/>
      <c r="I732" s="180"/>
      <c r="J732" s="192">
        <f>BK732</f>
        <v>0</v>
      </c>
      <c r="K732" s="177"/>
      <c r="L732" s="182"/>
      <c r="M732" s="183"/>
      <c r="N732" s="184"/>
      <c r="O732" s="184"/>
      <c r="P732" s="185">
        <f>SUM(P733:P737)</f>
        <v>0</v>
      </c>
      <c r="Q732" s="184"/>
      <c r="R732" s="185">
        <f>SUM(R733:R737)</f>
        <v>3.7034499999999998E-2</v>
      </c>
      <c r="S732" s="184"/>
      <c r="T732" s="186">
        <f>SUM(T733:T737)</f>
        <v>0</v>
      </c>
      <c r="AR732" s="187" t="s">
        <v>91</v>
      </c>
      <c r="AT732" s="188" t="s">
        <v>80</v>
      </c>
      <c r="AU732" s="188" t="s">
        <v>89</v>
      </c>
      <c r="AY732" s="187" t="s">
        <v>176</v>
      </c>
      <c r="BK732" s="189">
        <f>SUM(BK733:BK737)</f>
        <v>0</v>
      </c>
    </row>
    <row r="733" spans="2:65" s="1" customFormat="1" ht="31.5" customHeight="1">
      <c r="B733" s="40"/>
      <c r="C733" s="193" t="s">
        <v>1861</v>
      </c>
      <c r="D733" s="193" t="s">
        <v>178</v>
      </c>
      <c r="E733" s="194" t="s">
        <v>1862</v>
      </c>
      <c r="F733" s="195" t="s">
        <v>1863</v>
      </c>
      <c r="G733" s="196" t="s">
        <v>223</v>
      </c>
      <c r="H733" s="197">
        <v>3.4</v>
      </c>
      <c r="I733" s="198"/>
      <c r="J733" s="199">
        <f>ROUND(I733*H733,2)</f>
        <v>0</v>
      </c>
      <c r="K733" s="195" t="s">
        <v>182</v>
      </c>
      <c r="L733" s="60"/>
      <c r="M733" s="200" t="s">
        <v>37</v>
      </c>
      <c r="N733" s="201" t="s">
        <v>52</v>
      </c>
      <c r="O733" s="41"/>
      <c r="P733" s="202">
        <f>O733*H733</f>
        <v>0</v>
      </c>
      <c r="Q733" s="202">
        <v>1.0892499999999999E-2</v>
      </c>
      <c r="R733" s="202">
        <f>Q733*H733</f>
        <v>3.7034499999999998E-2</v>
      </c>
      <c r="S733" s="202">
        <v>0</v>
      </c>
      <c r="T733" s="203">
        <f>S733*H733</f>
        <v>0</v>
      </c>
      <c r="AR733" s="22" t="s">
        <v>276</v>
      </c>
      <c r="AT733" s="22" t="s">
        <v>178</v>
      </c>
      <c r="AU733" s="22" t="s">
        <v>91</v>
      </c>
      <c r="AY733" s="22" t="s">
        <v>176</v>
      </c>
      <c r="BE733" s="204">
        <f>IF(N733="základní",J733,0)</f>
        <v>0</v>
      </c>
      <c r="BF733" s="204">
        <f>IF(N733="snížená",J733,0)</f>
        <v>0</v>
      </c>
      <c r="BG733" s="204">
        <f>IF(N733="zákl. přenesená",J733,0)</f>
        <v>0</v>
      </c>
      <c r="BH733" s="204">
        <f>IF(N733="sníž. přenesená",J733,0)</f>
        <v>0</v>
      </c>
      <c r="BI733" s="204">
        <f>IF(N733="nulová",J733,0)</f>
        <v>0</v>
      </c>
      <c r="BJ733" s="22" t="s">
        <v>89</v>
      </c>
      <c r="BK733" s="204">
        <f>ROUND(I733*H733,2)</f>
        <v>0</v>
      </c>
      <c r="BL733" s="22" t="s">
        <v>276</v>
      </c>
      <c r="BM733" s="22" t="s">
        <v>1864</v>
      </c>
    </row>
    <row r="734" spans="2:65" s="1" customFormat="1" ht="162">
      <c r="B734" s="40"/>
      <c r="C734" s="62"/>
      <c r="D734" s="205" t="s">
        <v>185</v>
      </c>
      <c r="E734" s="62"/>
      <c r="F734" s="206" t="s">
        <v>1865</v>
      </c>
      <c r="G734" s="62"/>
      <c r="H734" s="62"/>
      <c r="I734" s="163"/>
      <c r="J734" s="62"/>
      <c r="K734" s="62"/>
      <c r="L734" s="60"/>
      <c r="M734" s="207"/>
      <c r="N734" s="41"/>
      <c r="O734" s="41"/>
      <c r="P734" s="41"/>
      <c r="Q734" s="41"/>
      <c r="R734" s="41"/>
      <c r="S734" s="41"/>
      <c r="T734" s="77"/>
      <c r="AT734" s="22" t="s">
        <v>185</v>
      </c>
      <c r="AU734" s="22" t="s">
        <v>91</v>
      </c>
    </row>
    <row r="735" spans="2:65" s="11" customFormat="1">
      <c r="B735" s="208"/>
      <c r="C735" s="209"/>
      <c r="D735" s="210" t="s">
        <v>187</v>
      </c>
      <c r="E735" s="211" t="s">
        <v>37</v>
      </c>
      <c r="F735" s="212" t="s">
        <v>1866</v>
      </c>
      <c r="G735" s="209"/>
      <c r="H735" s="213">
        <v>3.4</v>
      </c>
      <c r="I735" s="214"/>
      <c r="J735" s="209"/>
      <c r="K735" s="209"/>
      <c r="L735" s="215"/>
      <c r="M735" s="216"/>
      <c r="N735" s="217"/>
      <c r="O735" s="217"/>
      <c r="P735" s="217"/>
      <c r="Q735" s="217"/>
      <c r="R735" s="217"/>
      <c r="S735" s="217"/>
      <c r="T735" s="218"/>
      <c r="AT735" s="219" t="s">
        <v>187</v>
      </c>
      <c r="AU735" s="219" t="s">
        <v>91</v>
      </c>
      <c r="AV735" s="11" t="s">
        <v>91</v>
      </c>
      <c r="AW735" s="11" t="s">
        <v>44</v>
      </c>
      <c r="AX735" s="11" t="s">
        <v>81</v>
      </c>
      <c r="AY735" s="219" t="s">
        <v>176</v>
      </c>
    </row>
    <row r="736" spans="2:65" s="1" customFormat="1" ht="31.5" customHeight="1">
      <c r="B736" s="40"/>
      <c r="C736" s="193" t="s">
        <v>1867</v>
      </c>
      <c r="D736" s="193" t="s">
        <v>178</v>
      </c>
      <c r="E736" s="194" t="s">
        <v>1868</v>
      </c>
      <c r="F736" s="195" t="s">
        <v>1869</v>
      </c>
      <c r="G736" s="196" t="s">
        <v>198</v>
      </c>
      <c r="H736" s="197">
        <v>3.6999999999999998E-2</v>
      </c>
      <c r="I736" s="198"/>
      <c r="J736" s="199">
        <f>ROUND(I736*H736,2)</f>
        <v>0</v>
      </c>
      <c r="K736" s="195" t="s">
        <v>182</v>
      </c>
      <c r="L736" s="60"/>
      <c r="M736" s="200" t="s">
        <v>37</v>
      </c>
      <c r="N736" s="201" t="s">
        <v>52</v>
      </c>
      <c r="O736" s="41"/>
      <c r="P736" s="202">
        <f>O736*H736</f>
        <v>0</v>
      </c>
      <c r="Q736" s="202">
        <v>0</v>
      </c>
      <c r="R736" s="202">
        <f>Q736*H736</f>
        <v>0</v>
      </c>
      <c r="S736" s="202">
        <v>0</v>
      </c>
      <c r="T736" s="203">
        <f>S736*H736</f>
        <v>0</v>
      </c>
      <c r="AR736" s="22" t="s">
        <v>276</v>
      </c>
      <c r="AT736" s="22" t="s">
        <v>178</v>
      </c>
      <c r="AU736" s="22" t="s">
        <v>91</v>
      </c>
      <c r="AY736" s="22" t="s">
        <v>176</v>
      </c>
      <c r="BE736" s="204">
        <f>IF(N736="základní",J736,0)</f>
        <v>0</v>
      </c>
      <c r="BF736" s="204">
        <f>IF(N736="snížená",J736,0)</f>
        <v>0</v>
      </c>
      <c r="BG736" s="204">
        <f>IF(N736="zákl. přenesená",J736,0)</f>
        <v>0</v>
      </c>
      <c r="BH736" s="204">
        <f>IF(N736="sníž. přenesená",J736,0)</f>
        <v>0</v>
      </c>
      <c r="BI736" s="204">
        <f>IF(N736="nulová",J736,0)</f>
        <v>0</v>
      </c>
      <c r="BJ736" s="22" t="s">
        <v>89</v>
      </c>
      <c r="BK736" s="204">
        <f>ROUND(I736*H736,2)</f>
        <v>0</v>
      </c>
      <c r="BL736" s="22" t="s">
        <v>276</v>
      </c>
      <c r="BM736" s="22" t="s">
        <v>1870</v>
      </c>
    </row>
    <row r="737" spans="2:65" s="1" customFormat="1" ht="121.5">
      <c r="B737" s="40"/>
      <c r="C737" s="62"/>
      <c r="D737" s="205" t="s">
        <v>185</v>
      </c>
      <c r="E737" s="62"/>
      <c r="F737" s="206" t="s">
        <v>1760</v>
      </c>
      <c r="G737" s="62"/>
      <c r="H737" s="62"/>
      <c r="I737" s="163"/>
      <c r="J737" s="62"/>
      <c r="K737" s="62"/>
      <c r="L737" s="60"/>
      <c r="M737" s="207"/>
      <c r="N737" s="41"/>
      <c r="O737" s="41"/>
      <c r="P737" s="41"/>
      <c r="Q737" s="41"/>
      <c r="R737" s="41"/>
      <c r="S737" s="41"/>
      <c r="T737" s="77"/>
      <c r="AT737" s="22" t="s">
        <v>185</v>
      </c>
      <c r="AU737" s="22" t="s">
        <v>91</v>
      </c>
    </row>
    <row r="738" spans="2:65" s="10" customFormat="1" ht="29.85" customHeight="1">
      <c r="B738" s="176"/>
      <c r="C738" s="177"/>
      <c r="D738" s="190" t="s">
        <v>80</v>
      </c>
      <c r="E738" s="191" t="s">
        <v>630</v>
      </c>
      <c r="F738" s="191" t="s">
        <v>631</v>
      </c>
      <c r="G738" s="177"/>
      <c r="H738" s="177"/>
      <c r="I738" s="180"/>
      <c r="J738" s="192">
        <f>BK738</f>
        <v>0</v>
      </c>
      <c r="K738" s="177"/>
      <c r="L738" s="182"/>
      <c r="M738" s="183"/>
      <c r="N738" s="184"/>
      <c r="O738" s="184"/>
      <c r="P738" s="185">
        <f>SUM(P739:P798)</f>
        <v>0</v>
      </c>
      <c r="Q738" s="184"/>
      <c r="R738" s="185">
        <f>SUM(R739:R798)</f>
        <v>8.2357190585999991</v>
      </c>
      <c r="S738" s="184"/>
      <c r="T738" s="186">
        <f>SUM(T739:T798)</f>
        <v>0</v>
      </c>
      <c r="AR738" s="187" t="s">
        <v>91</v>
      </c>
      <c r="AT738" s="188" t="s">
        <v>80</v>
      </c>
      <c r="AU738" s="188" t="s">
        <v>89</v>
      </c>
      <c r="AY738" s="187" t="s">
        <v>176</v>
      </c>
      <c r="BK738" s="189">
        <f>SUM(BK739:BK798)</f>
        <v>0</v>
      </c>
    </row>
    <row r="739" spans="2:65" s="1" customFormat="1" ht="31.5" customHeight="1">
      <c r="B739" s="40"/>
      <c r="C739" s="193" t="s">
        <v>1871</v>
      </c>
      <c r="D739" s="193" t="s">
        <v>178</v>
      </c>
      <c r="E739" s="194" t="s">
        <v>1872</v>
      </c>
      <c r="F739" s="195" t="s">
        <v>1873</v>
      </c>
      <c r="G739" s="196" t="s">
        <v>223</v>
      </c>
      <c r="H739" s="197">
        <v>216.57</v>
      </c>
      <c r="I739" s="198"/>
      <c r="J739" s="199">
        <f>ROUND(I739*H739,2)</f>
        <v>0</v>
      </c>
      <c r="K739" s="195" t="s">
        <v>182</v>
      </c>
      <c r="L739" s="60"/>
      <c r="M739" s="200" t="s">
        <v>37</v>
      </c>
      <c r="N739" s="201" t="s">
        <v>52</v>
      </c>
      <c r="O739" s="41"/>
      <c r="P739" s="202">
        <f>O739*H739</f>
        <v>0</v>
      </c>
      <c r="Q739" s="202">
        <v>1.260886E-2</v>
      </c>
      <c r="R739" s="202">
        <f>Q739*H739</f>
        <v>2.7307008101999997</v>
      </c>
      <c r="S739" s="202">
        <v>0</v>
      </c>
      <c r="T739" s="203">
        <f>S739*H739</f>
        <v>0</v>
      </c>
      <c r="AR739" s="22" t="s">
        <v>276</v>
      </c>
      <c r="AT739" s="22" t="s">
        <v>178</v>
      </c>
      <c r="AU739" s="22" t="s">
        <v>91</v>
      </c>
      <c r="AY739" s="22" t="s">
        <v>176</v>
      </c>
      <c r="BE739" s="204">
        <f>IF(N739="základní",J739,0)</f>
        <v>0</v>
      </c>
      <c r="BF739" s="204">
        <f>IF(N739="snížená",J739,0)</f>
        <v>0</v>
      </c>
      <c r="BG739" s="204">
        <f>IF(N739="zákl. přenesená",J739,0)</f>
        <v>0</v>
      </c>
      <c r="BH739" s="204">
        <f>IF(N739="sníž. přenesená",J739,0)</f>
        <v>0</v>
      </c>
      <c r="BI739" s="204">
        <f>IF(N739="nulová",J739,0)</f>
        <v>0</v>
      </c>
      <c r="BJ739" s="22" t="s">
        <v>89</v>
      </c>
      <c r="BK739" s="204">
        <f>ROUND(I739*H739,2)</f>
        <v>0</v>
      </c>
      <c r="BL739" s="22" t="s">
        <v>276</v>
      </c>
      <c r="BM739" s="22" t="s">
        <v>1874</v>
      </c>
    </row>
    <row r="740" spans="2:65" s="1" customFormat="1" ht="135">
      <c r="B740" s="40"/>
      <c r="C740" s="62"/>
      <c r="D740" s="205" t="s">
        <v>185</v>
      </c>
      <c r="E740" s="62"/>
      <c r="F740" s="206" t="s">
        <v>1875</v>
      </c>
      <c r="G740" s="62"/>
      <c r="H740" s="62"/>
      <c r="I740" s="163"/>
      <c r="J740" s="62"/>
      <c r="K740" s="62"/>
      <c r="L740" s="60"/>
      <c r="M740" s="207"/>
      <c r="N740" s="41"/>
      <c r="O740" s="41"/>
      <c r="P740" s="41"/>
      <c r="Q740" s="41"/>
      <c r="R740" s="41"/>
      <c r="S740" s="41"/>
      <c r="T740" s="77"/>
      <c r="AT740" s="22" t="s">
        <v>185</v>
      </c>
      <c r="AU740" s="22" t="s">
        <v>91</v>
      </c>
    </row>
    <row r="741" spans="2:65" s="11" customFormat="1">
      <c r="B741" s="208"/>
      <c r="C741" s="209"/>
      <c r="D741" s="205" t="s">
        <v>187</v>
      </c>
      <c r="E741" s="230" t="s">
        <v>37</v>
      </c>
      <c r="F741" s="231" t="s">
        <v>1876</v>
      </c>
      <c r="G741" s="209"/>
      <c r="H741" s="232">
        <v>17.32</v>
      </c>
      <c r="I741" s="214"/>
      <c r="J741" s="209"/>
      <c r="K741" s="209"/>
      <c r="L741" s="215"/>
      <c r="M741" s="216"/>
      <c r="N741" s="217"/>
      <c r="O741" s="217"/>
      <c r="P741" s="217"/>
      <c r="Q741" s="217"/>
      <c r="R741" s="217"/>
      <c r="S741" s="217"/>
      <c r="T741" s="218"/>
      <c r="AT741" s="219" t="s">
        <v>187</v>
      </c>
      <c r="AU741" s="219" t="s">
        <v>91</v>
      </c>
      <c r="AV741" s="11" t="s">
        <v>91</v>
      </c>
      <c r="AW741" s="11" t="s">
        <v>44</v>
      </c>
      <c r="AX741" s="11" t="s">
        <v>81</v>
      </c>
      <c r="AY741" s="219" t="s">
        <v>176</v>
      </c>
    </row>
    <row r="742" spans="2:65" s="11" customFormat="1">
      <c r="B742" s="208"/>
      <c r="C742" s="209"/>
      <c r="D742" s="205" t="s">
        <v>187</v>
      </c>
      <c r="E742" s="230" t="s">
        <v>37</v>
      </c>
      <c r="F742" s="231" t="s">
        <v>1877</v>
      </c>
      <c r="G742" s="209"/>
      <c r="H742" s="232">
        <v>106.57</v>
      </c>
      <c r="I742" s="214"/>
      <c r="J742" s="209"/>
      <c r="K742" s="209"/>
      <c r="L742" s="215"/>
      <c r="M742" s="216"/>
      <c r="N742" s="217"/>
      <c r="O742" s="217"/>
      <c r="P742" s="217"/>
      <c r="Q742" s="217"/>
      <c r="R742" s="217"/>
      <c r="S742" s="217"/>
      <c r="T742" s="218"/>
      <c r="AT742" s="219" t="s">
        <v>187</v>
      </c>
      <c r="AU742" s="219" t="s">
        <v>91</v>
      </c>
      <c r="AV742" s="11" t="s">
        <v>91</v>
      </c>
      <c r="AW742" s="11" t="s">
        <v>44</v>
      </c>
      <c r="AX742" s="11" t="s">
        <v>81</v>
      </c>
      <c r="AY742" s="219" t="s">
        <v>176</v>
      </c>
    </row>
    <row r="743" spans="2:65" s="11" customFormat="1">
      <c r="B743" s="208"/>
      <c r="C743" s="209"/>
      <c r="D743" s="210" t="s">
        <v>187</v>
      </c>
      <c r="E743" s="211" t="s">
        <v>37</v>
      </c>
      <c r="F743" s="212" t="s">
        <v>1878</v>
      </c>
      <c r="G743" s="209"/>
      <c r="H743" s="213">
        <v>92.68</v>
      </c>
      <c r="I743" s="214"/>
      <c r="J743" s="209"/>
      <c r="K743" s="209"/>
      <c r="L743" s="215"/>
      <c r="M743" s="216"/>
      <c r="N743" s="217"/>
      <c r="O743" s="217"/>
      <c r="P743" s="217"/>
      <c r="Q743" s="217"/>
      <c r="R743" s="217"/>
      <c r="S743" s="217"/>
      <c r="T743" s="218"/>
      <c r="AT743" s="219" t="s">
        <v>187</v>
      </c>
      <c r="AU743" s="219" t="s">
        <v>91</v>
      </c>
      <c r="AV743" s="11" t="s">
        <v>91</v>
      </c>
      <c r="AW743" s="11" t="s">
        <v>44</v>
      </c>
      <c r="AX743" s="11" t="s">
        <v>81</v>
      </c>
      <c r="AY743" s="219" t="s">
        <v>176</v>
      </c>
    </row>
    <row r="744" spans="2:65" s="1" customFormat="1" ht="44.25" customHeight="1">
      <c r="B744" s="40"/>
      <c r="C744" s="193" t="s">
        <v>1879</v>
      </c>
      <c r="D744" s="193" t="s">
        <v>178</v>
      </c>
      <c r="E744" s="194" t="s">
        <v>1880</v>
      </c>
      <c r="F744" s="195" t="s">
        <v>1881</v>
      </c>
      <c r="G744" s="196" t="s">
        <v>223</v>
      </c>
      <c r="H744" s="197">
        <v>159.4</v>
      </c>
      <c r="I744" s="198"/>
      <c r="J744" s="199">
        <f>ROUND(I744*H744,2)</f>
        <v>0</v>
      </c>
      <c r="K744" s="195" t="s">
        <v>182</v>
      </c>
      <c r="L744" s="60"/>
      <c r="M744" s="200" t="s">
        <v>37</v>
      </c>
      <c r="N744" s="201" t="s">
        <v>52</v>
      </c>
      <c r="O744" s="41"/>
      <c r="P744" s="202">
        <f>O744*H744</f>
        <v>0</v>
      </c>
      <c r="Q744" s="202">
        <v>2.238366E-2</v>
      </c>
      <c r="R744" s="202">
        <f>Q744*H744</f>
        <v>3.5679554040000001</v>
      </c>
      <c r="S744" s="202">
        <v>0</v>
      </c>
      <c r="T744" s="203">
        <f>S744*H744</f>
        <v>0</v>
      </c>
      <c r="AR744" s="22" t="s">
        <v>276</v>
      </c>
      <c r="AT744" s="22" t="s">
        <v>178</v>
      </c>
      <c r="AU744" s="22" t="s">
        <v>91</v>
      </c>
      <c r="AY744" s="22" t="s">
        <v>176</v>
      </c>
      <c r="BE744" s="204">
        <f>IF(N744="základní",J744,0)</f>
        <v>0</v>
      </c>
      <c r="BF744" s="204">
        <f>IF(N744="snížená",J744,0)</f>
        <v>0</v>
      </c>
      <c r="BG744" s="204">
        <f>IF(N744="zákl. přenesená",J744,0)</f>
        <v>0</v>
      </c>
      <c r="BH744" s="204">
        <f>IF(N744="sníž. přenesená",J744,0)</f>
        <v>0</v>
      </c>
      <c r="BI744" s="204">
        <f>IF(N744="nulová",J744,0)</f>
        <v>0</v>
      </c>
      <c r="BJ744" s="22" t="s">
        <v>89</v>
      </c>
      <c r="BK744" s="204">
        <f>ROUND(I744*H744,2)</f>
        <v>0</v>
      </c>
      <c r="BL744" s="22" t="s">
        <v>276</v>
      </c>
      <c r="BM744" s="22" t="s">
        <v>1882</v>
      </c>
    </row>
    <row r="745" spans="2:65" s="1" customFormat="1" ht="135">
      <c r="B745" s="40"/>
      <c r="C745" s="62"/>
      <c r="D745" s="205" t="s">
        <v>185</v>
      </c>
      <c r="E745" s="62"/>
      <c r="F745" s="206" t="s">
        <v>1875</v>
      </c>
      <c r="G745" s="62"/>
      <c r="H745" s="62"/>
      <c r="I745" s="163"/>
      <c r="J745" s="62"/>
      <c r="K745" s="62"/>
      <c r="L745" s="60"/>
      <c r="M745" s="207"/>
      <c r="N745" s="41"/>
      <c r="O745" s="41"/>
      <c r="P745" s="41"/>
      <c r="Q745" s="41"/>
      <c r="R745" s="41"/>
      <c r="S745" s="41"/>
      <c r="T745" s="77"/>
      <c r="AT745" s="22" t="s">
        <v>185</v>
      </c>
      <c r="AU745" s="22" t="s">
        <v>91</v>
      </c>
    </row>
    <row r="746" spans="2:65" s="11" customFormat="1">
      <c r="B746" s="208"/>
      <c r="C746" s="209"/>
      <c r="D746" s="205" t="s">
        <v>187</v>
      </c>
      <c r="E746" s="230" t="s">
        <v>37</v>
      </c>
      <c r="F746" s="231" t="s">
        <v>1883</v>
      </c>
      <c r="G746" s="209"/>
      <c r="H746" s="232">
        <v>112.44</v>
      </c>
      <c r="I746" s="214"/>
      <c r="J746" s="209"/>
      <c r="K746" s="209"/>
      <c r="L746" s="215"/>
      <c r="M746" s="216"/>
      <c r="N746" s="217"/>
      <c r="O746" s="217"/>
      <c r="P746" s="217"/>
      <c r="Q746" s="217"/>
      <c r="R746" s="217"/>
      <c r="S746" s="217"/>
      <c r="T746" s="218"/>
      <c r="AT746" s="219" t="s">
        <v>187</v>
      </c>
      <c r="AU746" s="219" t="s">
        <v>91</v>
      </c>
      <c r="AV746" s="11" t="s">
        <v>91</v>
      </c>
      <c r="AW746" s="11" t="s">
        <v>44</v>
      </c>
      <c r="AX746" s="11" t="s">
        <v>81</v>
      </c>
      <c r="AY746" s="219" t="s">
        <v>176</v>
      </c>
    </row>
    <row r="747" spans="2:65" s="11" customFormat="1">
      <c r="B747" s="208"/>
      <c r="C747" s="209"/>
      <c r="D747" s="210" t="s">
        <v>187</v>
      </c>
      <c r="E747" s="211" t="s">
        <v>37</v>
      </c>
      <c r="F747" s="212" t="s">
        <v>1884</v>
      </c>
      <c r="G747" s="209"/>
      <c r="H747" s="213">
        <v>46.96</v>
      </c>
      <c r="I747" s="214"/>
      <c r="J747" s="209"/>
      <c r="K747" s="209"/>
      <c r="L747" s="215"/>
      <c r="M747" s="216"/>
      <c r="N747" s="217"/>
      <c r="O747" s="217"/>
      <c r="P747" s="217"/>
      <c r="Q747" s="217"/>
      <c r="R747" s="217"/>
      <c r="S747" s="217"/>
      <c r="T747" s="218"/>
      <c r="AT747" s="219" t="s">
        <v>187</v>
      </c>
      <c r="AU747" s="219" t="s">
        <v>91</v>
      </c>
      <c r="AV747" s="11" t="s">
        <v>91</v>
      </c>
      <c r="AW747" s="11" t="s">
        <v>44</v>
      </c>
      <c r="AX747" s="11" t="s">
        <v>81</v>
      </c>
      <c r="AY747" s="219" t="s">
        <v>176</v>
      </c>
    </row>
    <row r="748" spans="2:65" s="1" customFormat="1" ht="44.25" customHeight="1">
      <c r="B748" s="40"/>
      <c r="C748" s="193" t="s">
        <v>1885</v>
      </c>
      <c r="D748" s="193" t="s">
        <v>178</v>
      </c>
      <c r="E748" s="194" t="s">
        <v>1886</v>
      </c>
      <c r="F748" s="195" t="s">
        <v>1887</v>
      </c>
      <c r="G748" s="196" t="s">
        <v>223</v>
      </c>
      <c r="H748" s="197">
        <v>36.04</v>
      </c>
      <c r="I748" s="198"/>
      <c r="J748" s="199">
        <f>ROUND(I748*H748,2)</f>
        <v>0</v>
      </c>
      <c r="K748" s="195" t="s">
        <v>182</v>
      </c>
      <c r="L748" s="60"/>
      <c r="M748" s="200" t="s">
        <v>37</v>
      </c>
      <c r="N748" s="201" t="s">
        <v>52</v>
      </c>
      <c r="O748" s="41"/>
      <c r="P748" s="202">
        <f>O748*H748</f>
        <v>0</v>
      </c>
      <c r="Q748" s="202">
        <v>2.3013659999999998E-2</v>
      </c>
      <c r="R748" s="202">
        <f>Q748*H748</f>
        <v>0.82941230639999997</v>
      </c>
      <c r="S748" s="202">
        <v>0</v>
      </c>
      <c r="T748" s="203">
        <f>S748*H748</f>
        <v>0</v>
      </c>
      <c r="AR748" s="22" t="s">
        <v>276</v>
      </c>
      <c r="AT748" s="22" t="s">
        <v>178</v>
      </c>
      <c r="AU748" s="22" t="s">
        <v>91</v>
      </c>
      <c r="AY748" s="22" t="s">
        <v>176</v>
      </c>
      <c r="BE748" s="204">
        <f>IF(N748="základní",J748,0)</f>
        <v>0</v>
      </c>
      <c r="BF748" s="204">
        <f>IF(N748="snížená",J748,0)</f>
        <v>0</v>
      </c>
      <c r="BG748" s="204">
        <f>IF(N748="zákl. přenesená",J748,0)</f>
        <v>0</v>
      </c>
      <c r="BH748" s="204">
        <f>IF(N748="sníž. přenesená",J748,0)</f>
        <v>0</v>
      </c>
      <c r="BI748" s="204">
        <f>IF(N748="nulová",J748,0)</f>
        <v>0</v>
      </c>
      <c r="BJ748" s="22" t="s">
        <v>89</v>
      </c>
      <c r="BK748" s="204">
        <f>ROUND(I748*H748,2)</f>
        <v>0</v>
      </c>
      <c r="BL748" s="22" t="s">
        <v>276</v>
      </c>
      <c r="BM748" s="22" t="s">
        <v>1888</v>
      </c>
    </row>
    <row r="749" spans="2:65" s="1" customFormat="1" ht="135">
      <c r="B749" s="40"/>
      <c r="C749" s="62"/>
      <c r="D749" s="205" t="s">
        <v>185</v>
      </c>
      <c r="E749" s="62"/>
      <c r="F749" s="206" t="s">
        <v>1875</v>
      </c>
      <c r="G749" s="62"/>
      <c r="H749" s="62"/>
      <c r="I749" s="163"/>
      <c r="J749" s="62"/>
      <c r="K749" s="62"/>
      <c r="L749" s="60"/>
      <c r="M749" s="207"/>
      <c r="N749" s="41"/>
      <c r="O749" s="41"/>
      <c r="P749" s="41"/>
      <c r="Q749" s="41"/>
      <c r="R749" s="41"/>
      <c r="S749" s="41"/>
      <c r="T749" s="77"/>
      <c r="AT749" s="22" t="s">
        <v>185</v>
      </c>
      <c r="AU749" s="22" t="s">
        <v>91</v>
      </c>
    </row>
    <row r="750" spans="2:65" s="11" customFormat="1">
      <c r="B750" s="208"/>
      <c r="C750" s="209"/>
      <c r="D750" s="210" t="s">
        <v>187</v>
      </c>
      <c r="E750" s="211" t="s">
        <v>37</v>
      </c>
      <c r="F750" s="212" t="s">
        <v>1889</v>
      </c>
      <c r="G750" s="209"/>
      <c r="H750" s="213">
        <v>36.04</v>
      </c>
      <c r="I750" s="214"/>
      <c r="J750" s="209"/>
      <c r="K750" s="209"/>
      <c r="L750" s="215"/>
      <c r="M750" s="216"/>
      <c r="N750" s="217"/>
      <c r="O750" s="217"/>
      <c r="P750" s="217"/>
      <c r="Q750" s="217"/>
      <c r="R750" s="217"/>
      <c r="S750" s="217"/>
      <c r="T750" s="218"/>
      <c r="AT750" s="219" t="s">
        <v>187</v>
      </c>
      <c r="AU750" s="219" t="s">
        <v>91</v>
      </c>
      <c r="AV750" s="11" t="s">
        <v>91</v>
      </c>
      <c r="AW750" s="11" t="s">
        <v>44</v>
      </c>
      <c r="AX750" s="11" t="s">
        <v>89</v>
      </c>
      <c r="AY750" s="219" t="s">
        <v>176</v>
      </c>
    </row>
    <row r="751" spans="2:65" s="1" customFormat="1" ht="31.5" customHeight="1">
      <c r="B751" s="40"/>
      <c r="C751" s="193" t="s">
        <v>1890</v>
      </c>
      <c r="D751" s="193" t="s">
        <v>178</v>
      </c>
      <c r="E751" s="194" t="s">
        <v>1891</v>
      </c>
      <c r="F751" s="195" t="s">
        <v>1892</v>
      </c>
      <c r="G751" s="196" t="s">
        <v>295</v>
      </c>
      <c r="H751" s="197">
        <v>506.62</v>
      </c>
      <c r="I751" s="198"/>
      <c r="J751" s="199">
        <f>ROUND(I751*H751,2)</f>
        <v>0</v>
      </c>
      <c r="K751" s="195" t="s">
        <v>182</v>
      </c>
      <c r="L751" s="60"/>
      <c r="M751" s="200" t="s">
        <v>37</v>
      </c>
      <c r="N751" s="201" t="s">
        <v>52</v>
      </c>
      <c r="O751" s="41"/>
      <c r="P751" s="202">
        <f>O751*H751</f>
        <v>0</v>
      </c>
      <c r="Q751" s="202">
        <v>2.6249999999999998E-4</v>
      </c>
      <c r="R751" s="202">
        <f>Q751*H751</f>
        <v>0.13298774999999999</v>
      </c>
      <c r="S751" s="202">
        <v>0</v>
      </c>
      <c r="T751" s="203">
        <f>S751*H751</f>
        <v>0</v>
      </c>
      <c r="AR751" s="22" t="s">
        <v>276</v>
      </c>
      <c r="AT751" s="22" t="s">
        <v>178</v>
      </c>
      <c r="AU751" s="22" t="s">
        <v>91</v>
      </c>
      <c r="AY751" s="22" t="s">
        <v>176</v>
      </c>
      <c r="BE751" s="204">
        <f>IF(N751="základní",J751,0)</f>
        <v>0</v>
      </c>
      <c r="BF751" s="204">
        <f>IF(N751="snížená",J751,0)</f>
        <v>0</v>
      </c>
      <c r="BG751" s="204">
        <f>IF(N751="zákl. přenesená",J751,0)</f>
        <v>0</v>
      </c>
      <c r="BH751" s="204">
        <f>IF(N751="sníž. přenesená",J751,0)</f>
        <v>0</v>
      </c>
      <c r="BI751" s="204">
        <f>IF(N751="nulová",J751,0)</f>
        <v>0</v>
      </c>
      <c r="BJ751" s="22" t="s">
        <v>89</v>
      </c>
      <c r="BK751" s="204">
        <f>ROUND(I751*H751,2)</f>
        <v>0</v>
      </c>
      <c r="BL751" s="22" t="s">
        <v>276</v>
      </c>
      <c r="BM751" s="22" t="s">
        <v>1893</v>
      </c>
    </row>
    <row r="752" spans="2:65" s="1" customFormat="1" ht="135">
      <c r="B752" s="40"/>
      <c r="C752" s="62"/>
      <c r="D752" s="205" t="s">
        <v>185</v>
      </c>
      <c r="E752" s="62"/>
      <c r="F752" s="206" t="s">
        <v>1875</v>
      </c>
      <c r="G752" s="62"/>
      <c r="H752" s="62"/>
      <c r="I752" s="163"/>
      <c r="J752" s="62"/>
      <c r="K752" s="62"/>
      <c r="L752" s="60"/>
      <c r="M752" s="207"/>
      <c r="N752" s="41"/>
      <c r="O752" s="41"/>
      <c r="P752" s="41"/>
      <c r="Q752" s="41"/>
      <c r="R752" s="41"/>
      <c r="S752" s="41"/>
      <c r="T752" s="77"/>
      <c r="AT752" s="22" t="s">
        <v>185</v>
      </c>
      <c r="AU752" s="22" t="s">
        <v>91</v>
      </c>
    </row>
    <row r="753" spans="2:65" s="11" customFormat="1">
      <c r="B753" s="208"/>
      <c r="C753" s="209"/>
      <c r="D753" s="205" t="s">
        <v>187</v>
      </c>
      <c r="E753" s="230" t="s">
        <v>37</v>
      </c>
      <c r="F753" s="231" t="s">
        <v>1816</v>
      </c>
      <c r="G753" s="209"/>
      <c r="H753" s="232">
        <v>90.02</v>
      </c>
      <c r="I753" s="214"/>
      <c r="J753" s="209"/>
      <c r="K753" s="209"/>
      <c r="L753" s="215"/>
      <c r="M753" s="216"/>
      <c r="N753" s="217"/>
      <c r="O753" s="217"/>
      <c r="P753" s="217"/>
      <c r="Q753" s="217"/>
      <c r="R753" s="217"/>
      <c r="S753" s="217"/>
      <c r="T753" s="218"/>
      <c r="AT753" s="219" t="s">
        <v>187</v>
      </c>
      <c r="AU753" s="219" t="s">
        <v>91</v>
      </c>
      <c r="AV753" s="11" t="s">
        <v>91</v>
      </c>
      <c r="AW753" s="11" t="s">
        <v>44</v>
      </c>
      <c r="AX753" s="11" t="s">
        <v>81</v>
      </c>
      <c r="AY753" s="219" t="s">
        <v>176</v>
      </c>
    </row>
    <row r="754" spans="2:65" s="11" customFormat="1">
      <c r="B754" s="208"/>
      <c r="C754" s="209"/>
      <c r="D754" s="205" t="s">
        <v>187</v>
      </c>
      <c r="E754" s="230" t="s">
        <v>37</v>
      </c>
      <c r="F754" s="231" t="s">
        <v>1817</v>
      </c>
      <c r="G754" s="209"/>
      <c r="H754" s="232">
        <v>80.239999999999995</v>
      </c>
      <c r="I754" s="214"/>
      <c r="J754" s="209"/>
      <c r="K754" s="209"/>
      <c r="L754" s="215"/>
      <c r="M754" s="216"/>
      <c r="N754" s="217"/>
      <c r="O754" s="217"/>
      <c r="P754" s="217"/>
      <c r="Q754" s="217"/>
      <c r="R754" s="217"/>
      <c r="S754" s="217"/>
      <c r="T754" s="218"/>
      <c r="AT754" s="219" t="s">
        <v>187</v>
      </c>
      <c r="AU754" s="219" t="s">
        <v>91</v>
      </c>
      <c r="AV754" s="11" t="s">
        <v>91</v>
      </c>
      <c r="AW754" s="11" t="s">
        <v>44</v>
      </c>
      <c r="AX754" s="11" t="s">
        <v>81</v>
      </c>
      <c r="AY754" s="219" t="s">
        <v>176</v>
      </c>
    </row>
    <row r="755" spans="2:65" s="11" customFormat="1">
      <c r="B755" s="208"/>
      <c r="C755" s="209"/>
      <c r="D755" s="205" t="s">
        <v>187</v>
      </c>
      <c r="E755" s="230" t="s">
        <v>37</v>
      </c>
      <c r="F755" s="231" t="s">
        <v>1818</v>
      </c>
      <c r="G755" s="209"/>
      <c r="H755" s="232">
        <v>50.9</v>
      </c>
      <c r="I755" s="214"/>
      <c r="J755" s="209"/>
      <c r="K755" s="209"/>
      <c r="L755" s="215"/>
      <c r="M755" s="216"/>
      <c r="N755" s="217"/>
      <c r="O755" s="217"/>
      <c r="P755" s="217"/>
      <c r="Q755" s="217"/>
      <c r="R755" s="217"/>
      <c r="S755" s="217"/>
      <c r="T755" s="218"/>
      <c r="AT755" s="219" t="s">
        <v>187</v>
      </c>
      <c r="AU755" s="219" t="s">
        <v>91</v>
      </c>
      <c r="AV755" s="11" t="s">
        <v>91</v>
      </c>
      <c r="AW755" s="11" t="s">
        <v>44</v>
      </c>
      <c r="AX755" s="11" t="s">
        <v>81</v>
      </c>
      <c r="AY755" s="219" t="s">
        <v>176</v>
      </c>
    </row>
    <row r="756" spans="2:65" s="11" customFormat="1">
      <c r="B756" s="208"/>
      <c r="C756" s="209"/>
      <c r="D756" s="205" t="s">
        <v>187</v>
      </c>
      <c r="E756" s="230" t="s">
        <v>37</v>
      </c>
      <c r="F756" s="231" t="s">
        <v>1819</v>
      </c>
      <c r="G756" s="209"/>
      <c r="H756" s="232">
        <v>51.34</v>
      </c>
      <c r="I756" s="214"/>
      <c r="J756" s="209"/>
      <c r="K756" s="209"/>
      <c r="L756" s="215"/>
      <c r="M756" s="216"/>
      <c r="N756" s="217"/>
      <c r="O756" s="217"/>
      <c r="P756" s="217"/>
      <c r="Q756" s="217"/>
      <c r="R756" s="217"/>
      <c r="S756" s="217"/>
      <c r="T756" s="218"/>
      <c r="AT756" s="219" t="s">
        <v>187</v>
      </c>
      <c r="AU756" s="219" t="s">
        <v>91</v>
      </c>
      <c r="AV756" s="11" t="s">
        <v>91</v>
      </c>
      <c r="AW756" s="11" t="s">
        <v>44</v>
      </c>
      <c r="AX756" s="11" t="s">
        <v>81</v>
      </c>
      <c r="AY756" s="219" t="s">
        <v>176</v>
      </c>
    </row>
    <row r="757" spans="2:65" s="11" customFormat="1">
      <c r="B757" s="208"/>
      <c r="C757" s="209"/>
      <c r="D757" s="205" t="s">
        <v>187</v>
      </c>
      <c r="E757" s="230" t="s">
        <v>37</v>
      </c>
      <c r="F757" s="231" t="s">
        <v>1820</v>
      </c>
      <c r="G757" s="209"/>
      <c r="H757" s="232">
        <v>68</v>
      </c>
      <c r="I757" s="214"/>
      <c r="J757" s="209"/>
      <c r="K757" s="209"/>
      <c r="L757" s="215"/>
      <c r="M757" s="216"/>
      <c r="N757" s="217"/>
      <c r="O757" s="217"/>
      <c r="P757" s="217"/>
      <c r="Q757" s="217"/>
      <c r="R757" s="217"/>
      <c r="S757" s="217"/>
      <c r="T757" s="218"/>
      <c r="AT757" s="219" t="s">
        <v>187</v>
      </c>
      <c r="AU757" s="219" t="s">
        <v>91</v>
      </c>
      <c r="AV757" s="11" t="s">
        <v>91</v>
      </c>
      <c r="AW757" s="11" t="s">
        <v>44</v>
      </c>
      <c r="AX757" s="11" t="s">
        <v>81</v>
      </c>
      <c r="AY757" s="219" t="s">
        <v>176</v>
      </c>
    </row>
    <row r="758" spans="2:65" s="11" customFormat="1">
      <c r="B758" s="208"/>
      <c r="C758" s="209"/>
      <c r="D758" s="205" t="s">
        <v>187</v>
      </c>
      <c r="E758" s="230" t="s">
        <v>37</v>
      </c>
      <c r="F758" s="231" t="s">
        <v>1821</v>
      </c>
      <c r="G758" s="209"/>
      <c r="H758" s="232">
        <v>49.7</v>
      </c>
      <c r="I758" s="214"/>
      <c r="J758" s="209"/>
      <c r="K758" s="209"/>
      <c r="L758" s="215"/>
      <c r="M758" s="216"/>
      <c r="N758" s="217"/>
      <c r="O758" s="217"/>
      <c r="P758" s="217"/>
      <c r="Q758" s="217"/>
      <c r="R758" s="217"/>
      <c r="S758" s="217"/>
      <c r="T758" s="218"/>
      <c r="AT758" s="219" t="s">
        <v>187</v>
      </c>
      <c r="AU758" s="219" t="s">
        <v>91</v>
      </c>
      <c r="AV758" s="11" t="s">
        <v>91</v>
      </c>
      <c r="AW758" s="11" t="s">
        <v>44</v>
      </c>
      <c r="AX758" s="11" t="s">
        <v>81</v>
      </c>
      <c r="AY758" s="219" t="s">
        <v>176</v>
      </c>
    </row>
    <row r="759" spans="2:65" s="11" customFormat="1">
      <c r="B759" s="208"/>
      <c r="C759" s="209"/>
      <c r="D759" s="205" t="s">
        <v>187</v>
      </c>
      <c r="E759" s="230" t="s">
        <v>37</v>
      </c>
      <c r="F759" s="231" t="s">
        <v>1822</v>
      </c>
      <c r="G759" s="209"/>
      <c r="H759" s="232">
        <v>82</v>
      </c>
      <c r="I759" s="214"/>
      <c r="J759" s="209"/>
      <c r="K759" s="209"/>
      <c r="L759" s="215"/>
      <c r="M759" s="216"/>
      <c r="N759" s="217"/>
      <c r="O759" s="217"/>
      <c r="P759" s="217"/>
      <c r="Q759" s="217"/>
      <c r="R759" s="217"/>
      <c r="S759" s="217"/>
      <c r="T759" s="218"/>
      <c r="AT759" s="219" t="s">
        <v>187</v>
      </c>
      <c r="AU759" s="219" t="s">
        <v>91</v>
      </c>
      <c r="AV759" s="11" t="s">
        <v>91</v>
      </c>
      <c r="AW759" s="11" t="s">
        <v>44</v>
      </c>
      <c r="AX759" s="11" t="s">
        <v>81</v>
      </c>
      <c r="AY759" s="219" t="s">
        <v>176</v>
      </c>
    </row>
    <row r="760" spans="2:65" s="11" customFormat="1">
      <c r="B760" s="208"/>
      <c r="C760" s="209"/>
      <c r="D760" s="210" t="s">
        <v>187</v>
      </c>
      <c r="E760" s="211" t="s">
        <v>37</v>
      </c>
      <c r="F760" s="212" t="s">
        <v>1823</v>
      </c>
      <c r="G760" s="209"/>
      <c r="H760" s="213">
        <v>34.42</v>
      </c>
      <c r="I760" s="214"/>
      <c r="J760" s="209"/>
      <c r="K760" s="209"/>
      <c r="L760" s="215"/>
      <c r="M760" s="216"/>
      <c r="N760" s="217"/>
      <c r="O760" s="217"/>
      <c r="P760" s="217"/>
      <c r="Q760" s="217"/>
      <c r="R760" s="217"/>
      <c r="S760" s="217"/>
      <c r="T760" s="218"/>
      <c r="AT760" s="219" t="s">
        <v>187</v>
      </c>
      <c r="AU760" s="219" t="s">
        <v>91</v>
      </c>
      <c r="AV760" s="11" t="s">
        <v>91</v>
      </c>
      <c r="AW760" s="11" t="s">
        <v>44</v>
      </c>
      <c r="AX760" s="11" t="s">
        <v>81</v>
      </c>
      <c r="AY760" s="219" t="s">
        <v>176</v>
      </c>
    </row>
    <row r="761" spans="2:65" s="1" customFormat="1" ht="31.5" customHeight="1">
      <c r="B761" s="40"/>
      <c r="C761" s="193" t="s">
        <v>1894</v>
      </c>
      <c r="D761" s="193" t="s">
        <v>178</v>
      </c>
      <c r="E761" s="194" t="s">
        <v>1895</v>
      </c>
      <c r="F761" s="195" t="s">
        <v>1896</v>
      </c>
      <c r="G761" s="196" t="s">
        <v>295</v>
      </c>
      <c r="H761" s="197">
        <v>15</v>
      </c>
      <c r="I761" s="198"/>
      <c r="J761" s="199">
        <f>ROUND(I761*H761,2)</f>
        <v>0</v>
      </c>
      <c r="K761" s="195" t="s">
        <v>182</v>
      </c>
      <c r="L761" s="60"/>
      <c r="M761" s="200" t="s">
        <v>37</v>
      </c>
      <c r="N761" s="201" t="s">
        <v>52</v>
      </c>
      <c r="O761" s="41"/>
      <c r="P761" s="202">
        <f>O761*H761</f>
        <v>0</v>
      </c>
      <c r="Q761" s="202">
        <v>6.7175000000000004E-3</v>
      </c>
      <c r="R761" s="202">
        <f>Q761*H761</f>
        <v>0.1007625</v>
      </c>
      <c r="S761" s="202">
        <v>0</v>
      </c>
      <c r="T761" s="203">
        <f>S761*H761</f>
        <v>0</v>
      </c>
      <c r="AR761" s="22" t="s">
        <v>276</v>
      </c>
      <c r="AT761" s="22" t="s">
        <v>178</v>
      </c>
      <c r="AU761" s="22" t="s">
        <v>91</v>
      </c>
      <c r="AY761" s="22" t="s">
        <v>176</v>
      </c>
      <c r="BE761" s="204">
        <f>IF(N761="základní",J761,0)</f>
        <v>0</v>
      </c>
      <c r="BF761" s="204">
        <f>IF(N761="snížená",J761,0)</f>
        <v>0</v>
      </c>
      <c r="BG761" s="204">
        <f>IF(N761="zákl. přenesená",J761,0)</f>
        <v>0</v>
      </c>
      <c r="BH761" s="204">
        <f>IF(N761="sníž. přenesená",J761,0)</f>
        <v>0</v>
      </c>
      <c r="BI761" s="204">
        <f>IF(N761="nulová",J761,0)</f>
        <v>0</v>
      </c>
      <c r="BJ761" s="22" t="s">
        <v>89</v>
      </c>
      <c r="BK761" s="204">
        <f>ROUND(I761*H761,2)</f>
        <v>0</v>
      </c>
      <c r="BL761" s="22" t="s">
        <v>276</v>
      </c>
      <c r="BM761" s="22" t="s">
        <v>1897</v>
      </c>
    </row>
    <row r="762" spans="2:65" s="1" customFormat="1" ht="94.5">
      <c r="B762" s="40"/>
      <c r="C762" s="62"/>
      <c r="D762" s="205" t="s">
        <v>185</v>
      </c>
      <c r="E762" s="62"/>
      <c r="F762" s="206" t="s">
        <v>1898</v>
      </c>
      <c r="G762" s="62"/>
      <c r="H762" s="62"/>
      <c r="I762" s="163"/>
      <c r="J762" s="62"/>
      <c r="K762" s="62"/>
      <c r="L762" s="60"/>
      <c r="M762" s="207"/>
      <c r="N762" s="41"/>
      <c r="O762" s="41"/>
      <c r="P762" s="41"/>
      <c r="Q762" s="41"/>
      <c r="R762" s="41"/>
      <c r="S762" s="41"/>
      <c r="T762" s="77"/>
      <c r="AT762" s="22" t="s">
        <v>185</v>
      </c>
      <c r="AU762" s="22" t="s">
        <v>91</v>
      </c>
    </row>
    <row r="763" spans="2:65" s="11" customFormat="1">
      <c r="B763" s="208"/>
      <c r="C763" s="209"/>
      <c r="D763" s="210" t="s">
        <v>187</v>
      </c>
      <c r="E763" s="211" t="s">
        <v>37</v>
      </c>
      <c r="F763" s="212" t="s">
        <v>1899</v>
      </c>
      <c r="G763" s="209"/>
      <c r="H763" s="213">
        <v>15</v>
      </c>
      <c r="I763" s="214"/>
      <c r="J763" s="209"/>
      <c r="K763" s="209"/>
      <c r="L763" s="215"/>
      <c r="M763" s="216"/>
      <c r="N763" s="217"/>
      <c r="O763" s="217"/>
      <c r="P763" s="217"/>
      <c r="Q763" s="217"/>
      <c r="R763" s="217"/>
      <c r="S763" s="217"/>
      <c r="T763" s="218"/>
      <c r="AT763" s="219" t="s">
        <v>187</v>
      </c>
      <c r="AU763" s="219" t="s">
        <v>91</v>
      </c>
      <c r="AV763" s="11" t="s">
        <v>91</v>
      </c>
      <c r="AW763" s="11" t="s">
        <v>44</v>
      </c>
      <c r="AX763" s="11" t="s">
        <v>89</v>
      </c>
      <c r="AY763" s="219" t="s">
        <v>176</v>
      </c>
    </row>
    <row r="764" spans="2:65" s="1" customFormat="1" ht="31.5" customHeight="1">
      <c r="B764" s="40"/>
      <c r="C764" s="193" t="s">
        <v>1900</v>
      </c>
      <c r="D764" s="193" t="s">
        <v>178</v>
      </c>
      <c r="E764" s="194" t="s">
        <v>1901</v>
      </c>
      <c r="F764" s="195" t="s">
        <v>1902</v>
      </c>
      <c r="G764" s="196" t="s">
        <v>295</v>
      </c>
      <c r="H764" s="197">
        <v>3</v>
      </c>
      <c r="I764" s="198"/>
      <c r="J764" s="199">
        <f>ROUND(I764*H764,2)</f>
        <v>0</v>
      </c>
      <c r="K764" s="195" t="s">
        <v>182</v>
      </c>
      <c r="L764" s="60"/>
      <c r="M764" s="200" t="s">
        <v>37</v>
      </c>
      <c r="N764" s="201" t="s">
        <v>52</v>
      </c>
      <c r="O764" s="41"/>
      <c r="P764" s="202">
        <f>O764*H764</f>
        <v>0</v>
      </c>
      <c r="Q764" s="202">
        <v>1.0274999999999999E-2</v>
      </c>
      <c r="R764" s="202">
        <f>Q764*H764</f>
        <v>3.0824999999999998E-2</v>
      </c>
      <c r="S764" s="202">
        <v>0</v>
      </c>
      <c r="T764" s="203">
        <f>S764*H764</f>
        <v>0</v>
      </c>
      <c r="AR764" s="22" t="s">
        <v>276</v>
      </c>
      <c r="AT764" s="22" t="s">
        <v>178</v>
      </c>
      <c r="AU764" s="22" t="s">
        <v>91</v>
      </c>
      <c r="AY764" s="22" t="s">
        <v>176</v>
      </c>
      <c r="BE764" s="204">
        <f>IF(N764="základní",J764,0)</f>
        <v>0</v>
      </c>
      <c r="BF764" s="204">
        <f>IF(N764="snížená",J764,0)</f>
        <v>0</v>
      </c>
      <c r="BG764" s="204">
        <f>IF(N764="zákl. přenesená",J764,0)</f>
        <v>0</v>
      </c>
      <c r="BH764" s="204">
        <f>IF(N764="sníž. přenesená",J764,0)</f>
        <v>0</v>
      </c>
      <c r="BI764" s="204">
        <f>IF(N764="nulová",J764,0)</f>
        <v>0</v>
      </c>
      <c r="BJ764" s="22" t="s">
        <v>89</v>
      </c>
      <c r="BK764" s="204">
        <f>ROUND(I764*H764,2)</f>
        <v>0</v>
      </c>
      <c r="BL764" s="22" t="s">
        <v>276</v>
      </c>
      <c r="BM764" s="22" t="s">
        <v>1903</v>
      </c>
    </row>
    <row r="765" spans="2:65" s="1" customFormat="1" ht="94.5">
      <c r="B765" s="40"/>
      <c r="C765" s="62"/>
      <c r="D765" s="205" t="s">
        <v>185</v>
      </c>
      <c r="E765" s="62"/>
      <c r="F765" s="206" t="s">
        <v>1898</v>
      </c>
      <c r="G765" s="62"/>
      <c r="H765" s="62"/>
      <c r="I765" s="163"/>
      <c r="J765" s="62"/>
      <c r="K765" s="62"/>
      <c r="L765" s="60"/>
      <c r="M765" s="207"/>
      <c r="N765" s="41"/>
      <c r="O765" s="41"/>
      <c r="P765" s="41"/>
      <c r="Q765" s="41"/>
      <c r="R765" s="41"/>
      <c r="S765" s="41"/>
      <c r="T765" s="77"/>
      <c r="AT765" s="22" t="s">
        <v>185</v>
      </c>
      <c r="AU765" s="22" t="s">
        <v>91</v>
      </c>
    </row>
    <row r="766" spans="2:65" s="11" customFormat="1">
      <c r="B766" s="208"/>
      <c r="C766" s="209"/>
      <c r="D766" s="210" t="s">
        <v>187</v>
      </c>
      <c r="E766" s="211" t="s">
        <v>37</v>
      </c>
      <c r="F766" s="212" t="s">
        <v>1904</v>
      </c>
      <c r="G766" s="209"/>
      <c r="H766" s="213">
        <v>3</v>
      </c>
      <c r="I766" s="214"/>
      <c r="J766" s="209"/>
      <c r="K766" s="209"/>
      <c r="L766" s="215"/>
      <c r="M766" s="216"/>
      <c r="N766" s="217"/>
      <c r="O766" s="217"/>
      <c r="P766" s="217"/>
      <c r="Q766" s="217"/>
      <c r="R766" s="217"/>
      <c r="S766" s="217"/>
      <c r="T766" s="218"/>
      <c r="AT766" s="219" t="s">
        <v>187</v>
      </c>
      <c r="AU766" s="219" t="s">
        <v>91</v>
      </c>
      <c r="AV766" s="11" t="s">
        <v>91</v>
      </c>
      <c r="AW766" s="11" t="s">
        <v>44</v>
      </c>
      <c r="AX766" s="11" t="s">
        <v>89</v>
      </c>
      <c r="AY766" s="219" t="s">
        <v>176</v>
      </c>
    </row>
    <row r="767" spans="2:65" s="1" customFormat="1" ht="31.5" customHeight="1">
      <c r="B767" s="40"/>
      <c r="C767" s="193" t="s">
        <v>1905</v>
      </c>
      <c r="D767" s="193" t="s">
        <v>178</v>
      </c>
      <c r="E767" s="194" t="s">
        <v>1906</v>
      </c>
      <c r="F767" s="195" t="s">
        <v>1907</v>
      </c>
      <c r="G767" s="196" t="s">
        <v>295</v>
      </c>
      <c r="H767" s="197">
        <v>3.4</v>
      </c>
      <c r="I767" s="198"/>
      <c r="J767" s="199">
        <f>ROUND(I767*H767,2)</f>
        <v>0</v>
      </c>
      <c r="K767" s="195" t="s">
        <v>182</v>
      </c>
      <c r="L767" s="60"/>
      <c r="M767" s="200" t="s">
        <v>37</v>
      </c>
      <c r="N767" s="201" t="s">
        <v>52</v>
      </c>
      <c r="O767" s="41"/>
      <c r="P767" s="202">
        <f>O767*H767</f>
        <v>0</v>
      </c>
      <c r="Q767" s="202">
        <v>1.4386899999999999E-2</v>
      </c>
      <c r="R767" s="202">
        <f>Q767*H767</f>
        <v>4.8915459999999994E-2</v>
      </c>
      <c r="S767" s="202">
        <v>0</v>
      </c>
      <c r="T767" s="203">
        <f>S767*H767</f>
        <v>0</v>
      </c>
      <c r="AR767" s="22" t="s">
        <v>276</v>
      </c>
      <c r="AT767" s="22" t="s">
        <v>178</v>
      </c>
      <c r="AU767" s="22" t="s">
        <v>91</v>
      </c>
      <c r="AY767" s="22" t="s">
        <v>176</v>
      </c>
      <c r="BE767" s="204">
        <f>IF(N767="základní",J767,0)</f>
        <v>0</v>
      </c>
      <c r="BF767" s="204">
        <f>IF(N767="snížená",J767,0)</f>
        <v>0</v>
      </c>
      <c r="BG767" s="204">
        <f>IF(N767="zákl. přenesená",J767,0)</f>
        <v>0</v>
      </c>
      <c r="BH767" s="204">
        <f>IF(N767="sníž. přenesená",J767,0)</f>
        <v>0</v>
      </c>
      <c r="BI767" s="204">
        <f>IF(N767="nulová",J767,0)</f>
        <v>0</v>
      </c>
      <c r="BJ767" s="22" t="s">
        <v>89</v>
      </c>
      <c r="BK767" s="204">
        <f>ROUND(I767*H767,2)</f>
        <v>0</v>
      </c>
      <c r="BL767" s="22" t="s">
        <v>276</v>
      </c>
      <c r="BM767" s="22" t="s">
        <v>1908</v>
      </c>
    </row>
    <row r="768" spans="2:65" s="1" customFormat="1" ht="94.5">
      <c r="B768" s="40"/>
      <c r="C768" s="62"/>
      <c r="D768" s="205" t="s">
        <v>185</v>
      </c>
      <c r="E768" s="62"/>
      <c r="F768" s="206" t="s">
        <v>1898</v>
      </c>
      <c r="G768" s="62"/>
      <c r="H768" s="62"/>
      <c r="I768" s="163"/>
      <c r="J768" s="62"/>
      <c r="K768" s="62"/>
      <c r="L768" s="60"/>
      <c r="M768" s="207"/>
      <c r="N768" s="41"/>
      <c r="O768" s="41"/>
      <c r="P768" s="41"/>
      <c r="Q768" s="41"/>
      <c r="R768" s="41"/>
      <c r="S768" s="41"/>
      <c r="T768" s="77"/>
      <c r="AT768" s="22" t="s">
        <v>185</v>
      </c>
      <c r="AU768" s="22" t="s">
        <v>91</v>
      </c>
    </row>
    <row r="769" spans="2:65" s="11" customFormat="1">
      <c r="B769" s="208"/>
      <c r="C769" s="209"/>
      <c r="D769" s="210" t="s">
        <v>187</v>
      </c>
      <c r="E769" s="211" t="s">
        <v>37</v>
      </c>
      <c r="F769" s="212" t="s">
        <v>1909</v>
      </c>
      <c r="G769" s="209"/>
      <c r="H769" s="213">
        <v>3.4</v>
      </c>
      <c r="I769" s="214"/>
      <c r="J769" s="209"/>
      <c r="K769" s="209"/>
      <c r="L769" s="215"/>
      <c r="M769" s="216"/>
      <c r="N769" s="217"/>
      <c r="O769" s="217"/>
      <c r="P769" s="217"/>
      <c r="Q769" s="217"/>
      <c r="R769" s="217"/>
      <c r="S769" s="217"/>
      <c r="T769" s="218"/>
      <c r="AT769" s="219" t="s">
        <v>187</v>
      </c>
      <c r="AU769" s="219" t="s">
        <v>91</v>
      </c>
      <c r="AV769" s="11" t="s">
        <v>91</v>
      </c>
      <c r="AW769" s="11" t="s">
        <v>44</v>
      </c>
      <c r="AX769" s="11" t="s">
        <v>89</v>
      </c>
      <c r="AY769" s="219" t="s">
        <v>176</v>
      </c>
    </row>
    <row r="770" spans="2:65" s="1" customFormat="1" ht="31.5" customHeight="1">
      <c r="B770" s="40"/>
      <c r="C770" s="193" t="s">
        <v>1910</v>
      </c>
      <c r="D770" s="193" t="s">
        <v>178</v>
      </c>
      <c r="E770" s="194" t="s">
        <v>1911</v>
      </c>
      <c r="F770" s="195" t="s">
        <v>1912</v>
      </c>
      <c r="G770" s="196" t="s">
        <v>295</v>
      </c>
      <c r="H770" s="197">
        <v>6</v>
      </c>
      <c r="I770" s="198"/>
      <c r="J770" s="199">
        <f>ROUND(I770*H770,2)</f>
        <v>0</v>
      </c>
      <c r="K770" s="195" t="s">
        <v>182</v>
      </c>
      <c r="L770" s="60"/>
      <c r="M770" s="200" t="s">
        <v>37</v>
      </c>
      <c r="N770" s="201" t="s">
        <v>52</v>
      </c>
      <c r="O770" s="41"/>
      <c r="P770" s="202">
        <f>O770*H770</f>
        <v>0</v>
      </c>
      <c r="Q770" s="202">
        <v>1.3958999999999999E-2</v>
      </c>
      <c r="R770" s="202">
        <f>Q770*H770</f>
        <v>8.3753999999999995E-2</v>
      </c>
      <c r="S770" s="202">
        <v>0</v>
      </c>
      <c r="T770" s="203">
        <f>S770*H770</f>
        <v>0</v>
      </c>
      <c r="AR770" s="22" t="s">
        <v>276</v>
      </c>
      <c r="AT770" s="22" t="s">
        <v>178</v>
      </c>
      <c r="AU770" s="22" t="s">
        <v>91</v>
      </c>
      <c r="AY770" s="22" t="s">
        <v>176</v>
      </c>
      <c r="BE770" s="204">
        <f>IF(N770="základní",J770,0)</f>
        <v>0</v>
      </c>
      <c r="BF770" s="204">
        <f>IF(N770="snížená",J770,0)</f>
        <v>0</v>
      </c>
      <c r="BG770" s="204">
        <f>IF(N770="zákl. přenesená",J770,0)</f>
        <v>0</v>
      </c>
      <c r="BH770" s="204">
        <f>IF(N770="sníž. přenesená",J770,0)</f>
        <v>0</v>
      </c>
      <c r="BI770" s="204">
        <f>IF(N770="nulová",J770,0)</f>
        <v>0</v>
      </c>
      <c r="BJ770" s="22" t="s">
        <v>89</v>
      </c>
      <c r="BK770" s="204">
        <f>ROUND(I770*H770,2)</f>
        <v>0</v>
      </c>
      <c r="BL770" s="22" t="s">
        <v>276</v>
      </c>
      <c r="BM770" s="22" t="s">
        <v>1913</v>
      </c>
    </row>
    <row r="771" spans="2:65" s="1" customFormat="1" ht="94.5">
      <c r="B771" s="40"/>
      <c r="C771" s="62"/>
      <c r="D771" s="205" t="s">
        <v>185</v>
      </c>
      <c r="E771" s="62"/>
      <c r="F771" s="206" t="s">
        <v>1898</v>
      </c>
      <c r="G771" s="62"/>
      <c r="H771" s="62"/>
      <c r="I771" s="163"/>
      <c r="J771" s="62"/>
      <c r="K771" s="62"/>
      <c r="L771" s="60"/>
      <c r="M771" s="207"/>
      <c r="N771" s="41"/>
      <c r="O771" s="41"/>
      <c r="P771" s="41"/>
      <c r="Q771" s="41"/>
      <c r="R771" s="41"/>
      <c r="S771" s="41"/>
      <c r="T771" s="77"/>
      <c r="AT771" s="22" t="s">
        <v>185</v>
      </c>
      <c r="AU771" s="22" t="s">
        <v>91</v>
      </c>
    </row>
    <row r="772" spans="2:65" s="11" customFormat="1">
      <c r="B772" s="208"/>
      <c r="C772" s="209"/>
      <c r="D772" s="210" t="s">
        <v>187</v>
      </c>
      <c r="E772" s="211" t="s">
        <v>37</v>
      </c>
      <c r="F772" s="212" t="s">
        <v>1914</v>
      </c>
      <c r="G772" s="209"/>
      <c r="H772" s="213">
        <v>6</v>
      </c>
      <c r="I772" s="214"/>
      <c r="J772" s="209"/>
      <c r="K772" s="209"/>
      <c r="L772" s="215"/>
      <c r="M772" s="216"/>
      <c r="N772" s="217"/>
      <c r="O772" s="217"/>
      <c r="P772" s="217"/>
      <c r="Q772" s="217"/>
      <c r="R772" s="217"/>
      <c r="S772" s="217"/>
      <c r="T772" s="218"/>
      <c r="AT772" s="219" t="s">
        <v>187</v>
      </c>
      <c r="AU772" s="219" t="s">
        <v>91</v>
      </c>
      <c r="AV772" s="11" t="s">
        <v>91</v>
      </c>
      <c r="AW772" s="11" t="s">
        <v>44</v>
      </c>
      <c r="AX772" s="11" t="s">
        <v>89</v>
      </c>
      <c r="AY772" s="219" t="s">
        <v>176</v>
      </c>
    </row>
    <row r="773" spans="2:65" s="1" customFormat="1" ht="31.5" customHeight="1">
      <c r="B773" s="40"/>
      <c r="C773" s="193" t="s">
        <v>1915</v>
      </c>
      <c r="D773" s="193" t="s">
        <v>178</v>
      </c>
      <c r="E773" s="194" t="s">
        <v>1916</v>
      </c>
      <c r="F773" s="195" t="s">
        <v>1917</v>
      </c>
      <c r="G773" s="196" t="s">
        <v>223</v>
      </c>
      <c r="H773" s="197">
        <v>44.1</v>
      </c>
      <c r="I773" s="198"/>
      <c r="J773" s="199">
        <f>ROUND(I773*H773,2)</f>
        <v>0</v>
      </c>
      <c r="K773" s="195" t="s">
        <v>182</v>
      </c>
      <c r="L773" s="60"/>
      <c r="M773" s="200" t="s">
        <v>37</v>
      </c>
      <c r="N773" s="201" t="s">
        <v>52</v>
      </c>
      <c r="O773" s="41"/>
      <c r="P773" s="202">
        <f>O773*H773</f>
        <v>0</v>
      </c>
      <c r="Q773" s="202">
        <v>7.3519999999999998E-4</v>
      </c>
      <c r="R773" s="202">
        <f>Q773*H773</f>
        <v>3.2422319999999998E-2</v>
      </c>
      <c r="S773" s="202">
        <v>0</v>
      </c>
      <c r="T773" s="203">
        <f>S773*H773</f>
        <v>0</v>
      </c>
      <c r="AR773" s="22" t="s">
        <v>276</v>
      </c>
      <c r="AT773" s="22" t="s">
        <v>178</v>
      </c>
      <c r="AU773" s="22" t="s">
        <v>91</v>
      </c>
      <c r="AY773" s="22" t="s">
        <v>176</v>
      </c>
      <c r="BE773" s="204">
        <f>IF(N773="základní",J773,0)</f>
        <v>0</v>
      </c>
      <c r="BF773" s="204">
        <f>IF(N773="snížená",J773,0)</f>
        <v>0</v>
      </c>
      <c r="BG773" s="204">
        <f>IF(N773="zákl. přenesená",J773,0)</f>
        <v>0</v>
      </c>
      <c r="BH773" s="204">
        <f>IF(N773="sníž. přenesená",J773,0)</f>
        <v>0</v>
      </c>
      <c r="BI773" s="204">
        <f>IF(N773="nulová",J773,0)</f>
        <v>0</v>
      </c>
      <c r="BJ773" s="22" t="s">
        <v>89</v>
      </c>
      <c r="BK773" s="204">
        <f>ROUND(I773*H773,2)</f>
        <v>0</v>
      </c>
      <c r="BL773" s="22" t="s">
        <v>276</v>
      </c>
      <c r="BM773" s="22" t="s">
        <v>1918</v>
      </c>
    </row>
    <row r="774" spans="2:65" s="1" customFormat="1" ht="94.5">
      <c r="B774" s="40"/>
      <c r="C774" s="62"/>
      <c r="D774" s="210" t="s">
        <v>185</v>
      </c>
      <c r="E774" s="62"/>
      <c r="F774" s="233" t="s">
        <v>1898</v>
      </c>
      <c r="G774" s="62"/>
      <c r="H774" s="62"/>
      <c r="I774" s="163"/>
      <c r="J774" s="62"/>
      <c r="K774" s="62"/>
      <c r="L774" s="60"/>
      <c r="M774" s="207"/>
      <c r="N774" s="41"/>
      <c r="O774" s="41"/>
      <c r="P774" s="41"/>
      <c r="Q774" s="41"/>
      <c r="R774" s="41"/>
      <c r="S774" s="41"/>
      <c r="T774" s="77"/>
      <c r="AT774" s="22" t="s">
        <v>185</v>
      </c>
      <c r="AU774" s="22" t="s">
        <v>91</v>
      </c>
    </row>
    <row r="775" spans="2:65" s="1" customFormat="1" ht="22.5" customHeight="1">
      <c r="B775" s="40"/>
      <c r="C775" s="220" t="s">
        <v>1919</v>
      </c>
      <c r="D775" s="220" t="s">
        <v>195</v>
      </c>
      <c r="E775" s="221" t="s">
        <v>1920</v>
      </c>
      <c r="F775" s="222" t="s">
        <v>1921</v>
      </c>
      <c r="G775" s="223" t="s">
        <v>223</v>
      </c>
      <c r="H775" s="224">
        <v>41.917999999999999</v>
      </c>
      <c r="I775" s="225"/>
      <c r="J775" s="226">
        <f>ROUND(I775*H775,2)</f>
        <v>0</v>
      </c>
      <c r="K775" s="222" t="s">
        <v>182</v>
      </c>
      <c r="L775" s="227"/>
      <c r="M775" s="228" t="s">
        <v>37</v>
      </c>
      <c r="N775" s="229" t="s">
        <v>52</v>
      </c>
      <c r="O775" s="41"/>
      <c r="P775" s="202">
        <f>O775*H775</f>
        <v>0</v>
      </c>
      <c r="Q775" s="202">
        <v>1.35E-2</v>
      </c>
      <c r="R775" s="202">
        <f>Q775*H775</f>
        <v>0.56589299999999998</v>
      </c>
      <c r="S775" s="202">
        <v>0</v>
      </c>
      <c r="T775" s="203">
        <f>S775*H775</f>
        <v>0</v>
      </c>
      <c r="AR775" s="22" t="s">
        <v>368</v>
      </c>
      <c r="AT775" s="22" t="s">
        <v>195</v>
      </c>
      <c r="AU775" s="22" t="s">
        <v>91</v>
      </c>
      <c r="AY775" s="22" t="s">
        <v>176</v>
      </c>
      <c r="BE775" s="204">
        <f>IF(N775="základní",J775,0)</f>
        <v>0</v>
      </c>
      <c r="BF775" s="204">
        <f>IF(N775="snížená",J775,0)</f>
        <v>0</v>
      </c>
      <c r="BG775" s="204">
        <f>IF(N775="zákl. přenesená",J775,0)</f>
        <v>0</v>
      </c>
      <c r="BH775" s="204">
        <f>IF(N775="sníž. přenesená",J775,0)</f>
        <v>0</v>
      </c>
      <c r="BI775" s="204">
        <f>IF(N775="nulová",J775,0)</f>
        <v>0</v>
      </c>
      <c r="BJ775" s="22" t="s">
        <v>89</v>
      </c>
      <c r="BK775" s="204">
        <f>ROUND(I775*H775,2)</f>
        <v>0</v>
      </c>
      <c r="BL775" s="22" t="s">
        <v>276</v>
      </c>
      <c r="BM775" s="22" t="s">
        <v>1922</v>
      </c>
    </row>
    <row r="776" spans="2:65" s="11" customFormat="1">
      <c r="B776" s="208"/>
      <c r="C776" s="209"/>
      <c r="D776" s="205" t="s">
        <v>187</v>
      </c>
      <c r="E776" s="230" t="s">
        <v>37</v>
      </c>
      <c r="F776" s="231" t="s">
        <v>1923</v>
      </c>
      <c r="G776" s="209"/>
      <c r="H776" s="232">
        <v>18</v>
      </c>
      <c r="I776" s="214"/>
      <c r="J776" s="209"/>
      <c r="K776" s="209"/>
      <c r="L776" s="215"/>
      <c r="M776" s="216"/>
      <c r="N776" s="217"/>
      <c r="O776" s="217"/>
      <c r="P776" s="217"/>
      <c r="Q776" s="217"/>
      <c r="R776" s="217"/>
      <c r="S776" s="217"/>
      <c r="T776" s="218"/>
      <c r="AT776" s="219" t="s">
        <v>187</v>
      </c>
      <c r="AU776" s="219" t="s">
        <v>91</v>
      </c>
      <c r="AV776" s="11" t="s">
        <v>91</v>
      </c>
      <c r="AW776" s="11" t="s">
        <v>44</v>
      </c>
      <c r="AX776" s="11" t="s">
        <v>81</v>
      </c>
      <c r="AY776" s="219" t="s">
        <v>176</v>
      </c>
    </row>
    <row r="777" spans="2:65" s="11" customFormat="1">
      <c r="B777" s="208"/>
      <c r="C777" s="209"/>
      <c r="D777" s="205" t="s">
        <v>187</v>
      </c>
      <c r="E777" s="230" t="s">
        <v>37</v>
      </c>
      <c r="F777" s="231" t="s">
        <v>1924</v>
      </c>
      <c r="G777" s="209"/>
      <c r="H777" s="232">
        <v>18.45</v>
      </c>
      <c r="I777" s="214"/>
      <c r="J777" s="209"/>
      <c r="K777" s="209"/>
      <c r="L777" s="215"/>
      <c r="M777" s="216"/>
      <c r="N777" s="217"/>
      <c r="O777" s="217"/>
      <c r="P777" s="217"/>
      <c r="Q777" s="217"/>
      <c r="R777" s="217"/>
      <c r="S777" s="217"/>
      <c r="T777" s="218"/>
      <c r="AT777" s="219" t="s">
        <v>187</v>
      </c>
      <c r="AU777" s="219" t="s">
        <v>91</v>
      </c>
      <c r="AV777" s="11" t="s">
        <v>91</v>
      </c>
      <c r="AW777" s="11" t="s">
        <v>44</v>
      </c>
      <c r="AX777" s="11" t="s">
        <v>81</v>
      </c>
      <c r="AY777" s="219" t="s">
        <v>176</v>
      </c>
    </row>
    <row r="778" spans="2:65" s="11" customFormat="1">
      <c r="B778" s="208"/>
      <c r="C778" s="209"/>
      <c r="D778" s="210" t="s">
        <v>187</v>
      </c>
      <c r="E778" s="209"/>
      <c r="F778" s="212" t="s">
        <v>1925</v>
      </c>
      <c r="G778" s="209"/>
      <c r="H778" s="213">
        <v>41.917999999999999</v>
      </c>
      <c r="I778" s="214"/>
      <c r="J778" s="209"/>
      <c r="K778" s="209"/>
      <c r="L778" s="215"/>
      <c r="M778" s="216"/>
      <c r="N778" s="217"/>
      <c r="O778" s="217"/>
      <c r="P778" s="217"/>
      <c r="Q778" s="217"/>
      <c r="R778" s="217"/>
      <c r="S778" s="217"/>
      <c r="T778" s="218"/>
      <c r="AT778" s="219" t="s">
        <v>187</v>
      </c>
      <c r="AU778" s="219" t="s">
        <v>91</v>
      </c>
      <c r="AV778" s="11" t="s">
        <v>91</v>
      </c>
      <c r="AW778" s="11" t="s">
        <v>6</v>
      </c>
      <c r="AX778" s="11" t="s">
        <v>89</v>
      </c>
      <c r="AY778" s="219" t="s">
        <v>176</v>
      </c>
    </row>
    <row r="779" spans="2:65" s="1" customFormat="1" ht="22.5" customHeight="1">
      <c r="B779" s="40"/>
      <c r="C779" s="220" t="s">
        <v>1926</v>
      </c>
      <c r="D779" s="220" t="s">
        <v>195</v>
      </c>
      <c r="E779" s="221" t="s">
        <v>1927</v>
      </c>
      <c r="F779" s="222" t="s">
        <v>1928</v>
      </c>
      <c r="G779" s="223" t="s">
        <v>223</v>
      </c>
      <c r="H779" s="224">
        <v>8.798</v>
      </c>
      <c r="I779" s="225"/>
      <c r="J779" s="226">
        <f>ROUND(I779*H779,2)</f>
        <v>0</v>
      </c>
      <c r="K779" s="222" t="s">
        <v>182</v>
      </c>
      <c r="L779" s="227"/>
      <c r="M779" s="228" t="s">
        <v>37</v>
      </c>
      <c r="N779" s="229" t="s">
        <v>52</v>
      </c>
      <c r="O779" s="41"/>
      <c r="P779" s="202">
        <f>O779*H779</f>
        <v>0</v>
      </c>
      <c r="Q779" s="202">
        <v>1.0500000000000001E-2</v>
      </c>
      <c r="R779" s="202">
        <f>Q779*H779</f>
        <v>9.2379000000000003E-2</v>
      </c>
      <c r="S779" s="202">
        <v>0</v>
      </c>
      <c r="T779" s="203">
        <f>S779*H779</f>
        <v>0</v>
      </c>
      <c r="AR779" s="22" t="s">
        <v>368</v>
      </c>
      <c r="AT779" s="22" t="s">
        <v>195</v>
      </c>
      <c r="AU779" s="22" t="s">
        <v>91</v>
      </c>
      <c r="AY779" s="22" t="s">
        <v>176</v>
      </c>
      <c r="BE779" s="204">
        <f>IF(N779="základní",J779,0)</f>
        <v>0</v>
      </c>
      <c r="BF779" s="204">
        <f>IF(N779="snížená",J779,0)</f>
        <v>0</v>
      </c>
      <c r="BG779" s="204">
        <f>IF(N779="zákl. přenesená",J779,0)</f>
        <v>0</v>
      </c>
      <c r="BH779" s="204">
        <f>IF(N779="sníž. přenesená",J779,0)</f>
        <v>0</v>
      </c>
      <c r="BI779" s="204">
        <f>IF(N779="nulová",J779,0)</f>
        <v>0</v>
      </c>
      <c r="BJ779" s="22" t="s">
        <v>89</v>
      </c>
      <c r="BK779" s="204">
        <f>ROUND(I779*H779,2)</f>
        <v>0</v>
      </c>
      <c r="BL779" s="22" t="s">
        <v>276</v>
      </c>
      <c r="BM779" s="22" t="s">
        <v>1929</v>
      </c>
    </row>
    <row r="780" spans="2:65" s="12" customFormat="1">
      <c r="B780" s="237"/>
      <c r="C780" s="238"/>
      <c r="D780" s="205" t="s">
        <v>187</v>
      </c>
      <c r="E780" s="239" t="s">
        <v>37</v>
      </c>
      <c r="F780" s="240" t="s">
        <v>1930</v>
      </c>
      <c r="G780" s="238"/>
      <c r="H780" s="241" t="s">
        <v>37</v>
      </c>
      <c r="I780" s="242"/>
      <c r="J780" s="238"/>
      <c r="K780" s="238"/>
      <c r="L780" s="243"/>
      <c r="M780" s="244"/>
      <c r="N780" s="245"/>
      <c r="O780" s="245"/>
      <c r="P780" s="245"/>
      <c r="Q780" s="245"/>
      <c r="R780" s="245"/>
      <c r="S780" s="245"/>
      <c r="T780" s="246"/>
      <c r="AT780" s="247" t="s">
        <v>187</v>
      </c>
      <c r="AU780" s="247" t="s">
        <v>91</v>
      </c>
      <c r="AV780" s="12" t="s">
        <v>89</v>
      </c>
      <c r="AW780" s="12" t="s">
        <v>44</v>
      </c>
      <c r="AX780" s="12" t="s">
        <v>81</v>
      </c>
      <c r="AY780" s="247" t="s">
        <v>176</v>
      </c>
    </row>
    <row r="781" spans="2:65" s="11" customFormat="1">
      <c r="B781" s="208"/>
      <c r="C781" s="209"/>
      <c r="D781" s="205" t="s">
        <v>187</v>
      </c>
      <c r="E781" s="230" t="s">
        <v>37</v>
      </c>
      <c r="F781" s="231" t="s">
        <v>1931</v>
      </c>
      <c r="G781" s="209"/>
      <c r="H781" s="232">
        <v>7.65</v>
      </c>
      <c r="I781" s="214"/>
      <c r="J781" s="209"/>
      <c r="K781" s="209"/>
      <c r="L781" s="215"/>
      <c r="M781" s="216"/>
      <c r="N781" s="217"/>
      <c r="O781" s="217"/>
      <c r="P781" s="217"/>
      <c r="Q781" s="217"/>
      <c r="R781" s="217"/>
      <c r="S781" s="217"/>
      <c r="T781" s="218"/>
      <c r="AT781" s="219" t="s">
        <v>187</v>
      </c>
      <c r="AU781" s="219" t="s">
        <v>91</v>
      </c>
      <c r="AV781" s="11" t="s">
        <v>91</v>
      </c>
      <c r="AW781" s="11" t="s">
        <v>44</v>
      </c>
      <c r="AX781" s="11" t="s">
        <v>81</v>
      </c>
      <c r="AY781" s="219" t="s">
        <v>176</v>
      </c>
    </row>
    <row r="782" spans="2:65" s="11" customFormat="1">
      <c r="B782" s="208"/>
      <c r="C782" s="209"/>
      <c r="D782" s="210" t="s">
        <v>187</v>
      </c>
      <c r="E782" s="209"/>
      <c r="F782" s="212" t="s">
        <v>1932</v>
      </c>
      <c r="G782" s="209"/>
      <c r="H782" s="213">
        <v>8.798</v>
      </c>
      <c r="I782" s="214"/>
      <c r="J782" s="209"/>
      <c r="K782" s="209"/>
      <c r="L782" s="215"/>
      <c r="M782" s="216"/>
      <c r="N782" s="217"/>
      <c r="O782" s="217"/>
      <c r="P782" s="217"/>
      <c r="Q782" s="217"/>
      <c r="R782" s="217"/>
      <c r="S782" s="217"/>
      <c r="T782" s="218"/>
      <c r="AT782" s="219" t="s">
        <v>187</v>
      </c>
      <c r="AU782" s="219" t="s">
        <v>91</v>
      </c>
      <c r="AV782" s="11" t="s">
        <v>91</v>
      </c>
      <c r="AW782" s="11" t="s">
        <v>6</v>
      </c>
      <c r="AX782" s="11" t="s">
        <v>89</v>
      </c>
      <c r="AY782" s="219" t="s">
        <v>176</v>
      </c>
    </row>
    <row r="783" spans="2:65" s="1" customFormat="1" ht="31.5" customHeight="1">
      <c r="B783" s="40"/>
      <c r="C783" s="193" t="s">
        <v>1933</v>
      </c>
      <c r="D783" s="193" t="s">
        <v>178</v>
      </c>
      <c r="E783" s="194" t="s">
        <v>1934</v>
      </c>
      <c r="F783" s="195" t="s">
        <v>1935</v>
      </c>
      <c r="G783" s="196" t="s">
        <v>223</v>
      </c>
      <c r="H783" s="197">
        <v>1.19</v>
      </c>
      <c r="I783" s="198"/>
      <c r="J783" s="199">
        <f>ROUND(I783*H783,2)</f>
        <v>0</v>
      </c>
      <c r="K783" s="195" t="s">
        <v>182</v>
      </c>
      <c r="L783" s="60"/>
      <c r="M783" s="200" t="s">
        <v>37</v>
      </c>
      <c r="N783" s="201" t="s">
        <v>52</v>
      </c>
      <c r="O783" s="41"/>
      <c r="P783" s="202">
        <f>O783*H783</f>
        <v>0</v>
      </c>
      <c r="Q783" s="202">
        <v>1.3091999999999999E-3</v>
      </c>
      <c r="R783" s="202">
        <f>Q783*H783</f>
        <v>1.557948E-3</v>
      </c>
      <c r="S783" s="202">
        <v>0</v>
      </c>
      <c r="T783" s="203">
        <f>S783*H783</f>
        <v>0</v>
      </c>
      <c r="AR783" s="22" t="s">
        <v>276</v>
      </c>
      <c r="AT783" s="22" t="s">
        <v>178</v>
      </c>
      <c r="AU783" s="22" t="s">
        <v>91</v>
      </c>
      <c r="AY783" s="22" t="s">
        <v>176</v>
      </c>
      <c r="BE783" s="204">
        <f>IF(N783="základní",J783,0)</f>
        <v>0</v>
      </c>
      <c r="BF783" s="204">
        <f>IF(N783="snížená",J783,0)</f>
        <v>0</v>
      </c>
      <c r="BG783" s="204">
        <f>IF(N783="zákl. přenesená",J783,0)</f>
        <v>0</v>
      </c>
      <c r="BH783" s="204">
        <f>IF(N783="sníž. přenesená",J783,0)</f>
        <v>0</v>
      </c>
      <c r="BI783" s="204">
        <f>IF(N783="nulová",J783,0)</f>
        <v>0</v>
      </c>
      <c r="BJ783" s="22" t="s">
        <v>89</v>
      </c>
      <c r="BK783" s="204">
        <f>ROUND(I783*H783,2)</f>
        <v>0</v>
      </c>
      <c r="BL783" s="22" t="s">
        <v>276</v>
      </c>
      <c r="BM783" s="22" t="s">
        <v>1936</v>
      </c>
    </row>
    <row r="784" spans="2:65" s="1" customFormat="1" ht="94.5">
      <c r="B784" s="40"/>
      <c r="C784" s="62"/>
      <c r="D784" s="205" t="s">
        <v>185</v>
      </c>
      <c r="E784" s="62"/>
      <c r="F784" s="206" t="s">
        <v>1898</v>
      </c>
      <c r="G784" s="62"/>
      <c r="H784" s="62"/>
      <c r="I784" s="163"/>
      <c r="J784" s="62"/>
      <c r="K784" s="62"/>
      <c r="L784" s="60"/>
      <c r="M784" s="207"/>
      <c r="N784" s="41"/>
      <c r="O784" s="41"/>
      <c r="P784" s="41"/>
      <c r="Q784" s="41"/>
      <c r="R784" s="41"/>
      <c r="S784" s="41"/>
      <c r="T784" s="77"/>
      <c r="AT784" s="22" t="s">
        <v>185</v>
      </c>
      <c r="AU784" s="22" t="s">
        <v>91</v>
      </c>
    </row>
    <row r="785" spans="2:65" s="11" customFormat="1">
      <c r="B785" s="208"/>
      <c r="C785" s="209"/>
      <c r="D785" s="210" t="s">
        <v>187</v>
      </c>
      <c r="E785" s="211" t="s">
        <v>37</v>
      </c>
      <c r="F785" s="212" t="s">
        <v>1937</v>
      </c>
      <c r="G785" s="209"/>
      <c r="H785" s="213">
        <v>1.19</v>
      </c>
      <c r="I785" s="214"/>
      <c r="J785" s="209"/>
      <c r="K785" s="209"/>
      <c r="L785" s="215"/>
      <c r="M785" s="216"/>
      <c r="N785" s="217"/>
      <c r="O785" s="217"/>
      <c r="P785" s="217"/>
      <c r="Q785" s="217"/>
      <c r="R785" s="217"/>
      <c r="S785" s="217"/>
      <c r="T785" s="218"/>
      <c r="AT785" s="219" t="s">
        <v>187</v>
      </c>
      <c r="AU785" s="219" t="s">
        <v>91</v>
      </c>
      <c r="AV785" s="11" t="s">
        <v>91</v>
      </c>
      <c r="AW785" s="11" t="s">
        <v>44</v>
      </c>
      <c r="AX785" s="11" t="s">
        <v>81</v>
      </c>
      <c r="AY785" s="219" t="s">
        <v>176</v>
      </c>
    </row>
    <row r="786" spans="2:65" s="1" customFormat="1" ht="22.5" customHeight="1">
      <c r="B786" s="40"/>
      <c r="C786" s="220" t="s">
        <v>1938</v>
      </c>
      <c r="D786" s="220" t="s">
        <v>195</v>
      </c>
      <c r="E786" s="221" t="s">
        <v>1939</v>
      </c>
      <c r="F786" s="222" t="s">
        <v>1940</v>
      </c>
      <c r="G786" s="223" t="s">
        <v>223</v>
      </c>
      <c r="H786" s="224">
        <v>1.369</v>
      </c>
      <c r="I786" s="225"/>
      <c r="J786" s="226">
        <f>ROUND(I786*H786,2)</f>
        <v>0</v>
      </c>
      <c r="K786" s="222" t="s">
        <v>182</v>
      </c>
      <c r="L786" s="227"/>
      <c r="M786" s="228" t="s">
        <v>37</v>
      </c>
      <c r="N786" s="229" t="s">
        <v>52</v>
      </c>
      <c r="O786" s="41"/>
      <c r="P786" s="202">
        <f>O786*H786</f>
        <v>0</v>
      </c>
      <c r="Q786" s="202">
        <v>8.9999999999999993E-3</v>
      </c>
      <c r="R786" s="202">
        <f>Q786*H786</f>
        <v>1.2320999999999999E-2</v>
      </c>
      <c r="S786" s="202">
        <v>0</v>
      </c>
      <c r="T786" s="203">
        <f>S786*H786</f>
        <v>0</v>
      </c>
      <c r="AR786" s="22" t="s">
        <v>368</v>
      </c>
      <c r="AT786" s="22" t="s">
        <v>195</v>
      </c>
      <c r="AU786" s="22" t="s">
        <v>91</v>
      </c>
      <c r="AY786" s="22" t="s">
        <v>176</v>
      </c>
      <c r="BE786" s="204">
        <f>IF(N786="základní",J786,0)</f>
        <v>0</v>
      </c>
      <c r="BF786" s="204">
        <f>IF(N786="snížená",J786,0)</f>
        <v>0</v>
      </c>
      <c r="BG786" s="204">
        <f>IF(N786="zákl. přenesená",J786,0)</f>
        <v>0</v>
      </c>
      <c r="BH786" s="204">
        <f>IF(N786="sníž. přenesená",J786,0)</f>
        <v>0</v>
      </c>
      <c r="BI786" s="204">
        <f>IF(N786="nulová",J786,0)</f>
        <v>0</v>
      </c>
      <c r="BJ786" s="22" t="s">
        <v>89</v>
      </c>
      <c r="BK786" s="204">
        <f>ROUND(I786*H786,2)</f>
        <v>0</v>
      </c>
      <c r="BL786" s="22" t="s">
        <v>276</v>
      </c>
      <c r="BM786" s="22" t="s">
        <v>1941</v>
      </c>
    </row>
    <row r="787" spans="2:65" s="11" customFormat="1">
      <c r="B787" s="208"/>
      <c r="C787" s="209"/>
      <c r="D787" s="205" t="s">
        <v>187</v>
      </c>
      <c r="E787" s="230" t="s">
        <v>37</v>
      </c>
      <c r="F787" s="231" t="s">
        <v>1942</v>
      </c>
      <c r="G787" s="209"/>
      <c r="H787" s="232">
        <v>1.19</v>
      </c>
      <c r="I787" s="214"/>
      <c r="J787" s="209"/>
      <c r="K787" s="209"/>
      <c r="L787" s="215"/>
      <c r="M787" s="216"/>
      <c r="N787" s="217"/>
      <c r="O787" s="217"/>
      <c r="P787" s="217"/>
      <c r="Q787" s="217"/>
      <c r="R787" s="217"/>
      <c r="S787" s="217"/>
      <c r="T787" s="218"/>
      <c r="AT787" s="219" t="s">
        <v>187</v>
      </c>
      <c r="AU787" s="219" t="s">
        <v>91</v>
      </c>
      <c r="AV787" s="11" t="s">
        <v>91</v>
      </c>
      <c r="AW787" s="11" t="s">
        <v>44</v>
      </c>
      <c r="AX787" s="11" t="s">
        <v>81</v>
      </c>
      <c r="AY787" s="219" t="s">
        <v>176</v>
      </c>
    </row>
    <row r="788" spans="2:65" s="11" customFormat="1">
      <c r="B788" s="208"/>
      <c r="C788" s="209"/>
      <c r="D788" s="210" t="s">
        <v>187</v>
      </c>
      <c r="E788" s="209"/>
      <c r="F788" s="212" t="s">
        <v>1943</v>
      </c>
      <c r="G788" s="209"/>
      <c r="H788" s="213">
        <v>1.369</v>
      </c>
      <c r="I788" s="214"/>
      <c r="J788" s="209"/>
      <c r="K788" s="209"/>
      <c r="L788" s="215"/>
      <c r="M788" s="216"/>
      <c r="N788" s="217"/>
      <c r="O788" s="217"/>
      <c r="P788" s="217"/>
      <c r="Q788" s="217"/>
      <c r="R788" s="217"/>
      <c r="S788" s="217"/>
      <c r="T788" s="218"/>
      <c r="AT788" s="219" t="s">
        <v>187</v>
      </c>
      <c r="AU788" s="219" t="s">
        <v>91</v>
      </c>
      <c r="AV788" s="11" t="s">
        <v>91</v>
      </c>
      <c r="AW788" s="11" t="s">
        <v>6</v>
      </c>
      <c r="AX788" s="11" t="s">
        <v>89</v>
      </c>
      <c r="AY788" s="219" t="s">
        <v>176</v>
      </c>
    </row>
    <row r="789" spans="2:65" s="1" customFormat="1" ht="31.5" customHeight="1">
      <c r="B789" s="40"/>
      <c r="C789" s="193" t="s">
        <v>1944</v>
      </c>
      <c r="D789" s="193" t="s">
        <v>178</v>
      </c>
      <c r="E789" s="194" t="s">
        <v>1945</v>
      </c>
      <c r="F789" s="195" t="s">
        <v>1946</v>
      </c>
      <c r="G789" s="196" t="s">
        <v>341</v>
      </c>
      <c r="H789" s="197">
        <v>2</v>
      </c>
      <c r="I789" s="198"/>
      <c r="J789" s="199">
        <f>ROUND(I789*H789,2)</f>
        <v>0</v>
      </c>
      <c r="K789" s="195" t="s">
        <v>182</v>
      </c>
      <c r="L789" s="60"/>
      <c r="M789" s="200" t="s">
        <v>37</v>
      </c>
      <c r="N789" s="201" t="s">
        <v>52</v>
      </c>
      <c r="O789" s="41"/>
      <c r="P789" s="202">
        <f>O789*H789</f>
        <v>0</v>
      </c>
      <c r="Q789" s="202">
        <v>2.6279999999999999E-5</v>
      </c>
      <c r="R789" s="202">
        <f>Q789*H789</f>
        <v>5.2559999999999998E-5</v>
      </c>
      <c r="S789" s="202">
        <v>0</v>
      </c>
      <c r="T789" s="203">
        <f>S789*H789</f>
        <v>0</v>
      </c>
      <c r="AR789" s="22" t="s">
        <v>276</v>
      </c>
      <c r="AT789" s="22" t="s">
        <v>178</v>
      </c>
      <c r="AU789" s="22" t="s">
        <v>91</v>
      </c>
      <c r="AY789" s="22" t="s">
        <v>176</v>
      </c>
      <c r="BE789" s="204">
        <f>IF(N789="základní",J789,0)</f>
        <v>0</v>
      </c>
      <c r="BF789" s="204">
        <f>IF(N789="snížená",J789,0)</f>
        <v>0</v>
      </c>
      <c r="BG789" s="204">
        <f>IF(N789="zákl. přenesená",J789,0)</f>
        <v>0</v>
      </c>
      <c r="BH789" s="204">
        <f>IF(N789="sníž. přenesená",J789,0)</f>
        <v>0</v>
      </c>
      <c r="BI789" s="204">
        <f>IF(N789="nulová",J789,0)</f>
        <v>0</v>
      </c>
      <c r="BJ789" s="22" t="s">
        <v>89</v>
      </c>
      <c r="BK789" s="204">
        <f>ROUND(I789*H789,2)</f>
        <v>0</v>
      </c>
      <c r="BL789" s="22" t="s">
        <v>276</v>
      </c>
      <c r="BM789" s="22" t="s">
        <v>1947</v>
      </c>
    </row>
    <row r="790" spans="2:65" s="1" customFormat="1" ht="81">
      <c r="B790" s="40"/>
      <c r="C790" s="62"/>
      <c r="D790" s="210" t="s">
        <v>185</v>
      </c>
      <c r="E790" s="62"/>
      <c r="F790" s="233" t="s">
        <v>1948</v>
      </c>
      <c r="G790" s="62"/>
      <c r="H790" s="62"/>
      <c r="I790" s="163"/>
      <c r="J790" s="62"/>
      <c r="K790" s="62"/>
      <c r="L790" s="60"/>
      <c r="M790" s="207"/>
      <c r="N790" s="41"/>
      <c r="O790" s="41"/>
      <c r="P790" s="41"/>
      <c r="Q790" s="41"/>
      <c r="R790" s="41"/>
      <c r="S790" s="41"/>
      <c r="T790" s="77"/>
      <c r="AT790" s="22" t="s">
        <v>185</v>
      </c>
      <c r="AU790" s="22" t="s">
        <v>91</v>
      </c>
    </row>
    <row r="791" spans="2:65" s="1" customFormat="1" ht="22.5" customHeight="1">
      <c r="B791" s="40"/>
      <c r="C791" s="220" t="s">
        <v>1949</v>
      </c>
      <c r="D791" s="220" t="s">
        <v>195</v>
      </c>
      <c r="E791" s="221" t="s">
        <v>1950</v>
      </c>
      <c r="F791" s="222" t="s">
        <v>1951</v>
      </c>
      <c r="G791" s="223" t="s">
        <v>341</v>
      </c>
      <c r="H791" s="224">
        <v>2</v>
      </c>
      <c r="I791" s="225"/>
      <c r="J791" s="226">
        <f>ROUND(I791*H791,2)</f>
        <v>0</v>
      </c>
      <c r="K791" s="222" t="s">
        <v>182</v>
      </c>
      <c r="L791" s="227"/>
      <c r="M791" s="228" t="s">
        <v>37</v>
      </c>
      <c r="N791" s="229" t="s">
        <v>52</v>
      </c>
      <c r="O791" s="41"/>
      <c r="P791" s="202">
        <f>O791*H791</f>
        <v>0</v>
      </c>
      <c r="Q791" s="202">
        <v>5.5000000000000003E-4</v>
      </c>
      <c r="R791" s="202">
        <f>Q791*H791</f>
        <v>1.1000000000000001E-3</v>
      </c>
      <c r="S791" s="202">
        <v>0</v>
      </c>
      <c r="T791" s="203">
        <f>S791*H791</f>
        <v>0</v>
      </c>
      <c r="AR791" s="22" t="s">
        <v>368</v>
      </c>
      <c r="AT791" s="22" t="s">
        <v>195</v>
      </c>
      <c r="AU791" s="22" t="s">
        <v>91</v>
      </c>
      <c r="AY791" s="22" t="s">
        <v>176</v>
      </c>
      <c r="BE791" s="204">
        <f>IF(N791="základní",J791,0)</f>
        <v>0</v>
      </c>
      <c r="BF791" s="204">
        <f>IF(N791="snížená",J791,0)</f>
        <v>0</v>
      </c>
      <c r="BG791" s="204">
        <f>IF(N791="zákl. přenesená",J791,0)</f>
        <v>0</v>
      </c>
      <c r="BH791" s="204">
        <f>IF(N791="sníž. přenesená",J791,0)</f>
        <v>0</v>
      </c>
      <c r="BI791" s="204">
        <f>IF(N791="nulová",J791,0)</f>
        <v>0</v>
      </c>
      <c r="BJ791" s="22" t="s">
        <v>89</v>
      </c>
      <c r="BK791" s="204">
        <f>ROUND(I791*H791,2)</f>
        <v>0</v>
      </c>
      <c r="BL791" s="22" t="s">
        <v>276</v>
      </c>
      <c r="BM791" s="22" t="s">
        <v>1952</v>
      </c>
    </row>
    <row r="792" spans="2:65" s="1" customFormat="1" ht="31.5" customHeight="1">
      <c r="B792" s="40"/>
      <c r="C792" s="193" t="s">
        <v>1953</v>
      </c>
      <c r="D792" s="193" t="s">
        <v>178</v>
      </c>
      <c r="E792" s="194" t="s">
        <v>1954</v>
      </c>
      <c r="F792" s="195" t="s">
        <v>1955</v>
      </c>
      <c r="G792" s="196" t="s">
        <v>341</v>
      </c>
      <c r="H792" s="197">
        <v>4</v>
      </c>
      <c r="I792" s="198"/>
      <c r="J792" s="199">
        <f>ROUND(I792*H792,2)</f>
        <v>0</v>
      </c>
      <c r="K792" s="195" t="s">
        <v>182</v>
      </c>
      <c r="L792" s="60"/>
      <c r="M792" s="200" t="s">
        <v>37</v>
      </c>
      <c r="N792" s="201" t="s">
        <v>52</v>
      </c>
      <c r="O792" s="41"/>
      <c r="P792" s="202">
        <f>O792*H792</f>
        <v>0</v>
      </c>
      <c r="Q792" s="202">
        <v>6.9999999999999994E-5</v>
      </c>
      <c r="R792" s="202">
        <f>Q792*H792</f>
        <v>2.7999999999999998E-4</v>
      </c>
      <c r="S792" s="202">
        <v>0</v>
      </c>
      <c r="T792" s="203">
        <f>S792*H792</f>
        <v>0</v>
      </c>
      <c r="AR792" s="22" t="s">
        <v>276</v>
      </c>
      <c r="AT792" s="22" t="s">
        <v>178</v>
      </c>
      <c r="AU792" s="22" t="s">
        <v>91</v>
      </c>
      <c r="AY792" s="22" t="s">
        <v>176</v>
      </c>
      <c r="BE792" s="204">
        <f>IF(N792="základní",J792,0)</f>
        <v>0</v>
      </c>
      <c r="BF792" s="204">
        <f>IF(N792="snížená",J792,0)</f>
        <v>0</v>
      </c>
      <c r="BG792" s="204">
        <f>IF(N792="zákl. přenesená",J792,0)</f>
        <v>0</v>
      </c>
      <c r="BH792" s="204">
        <f>IF(N792="sníž. přenesená",J792,0)</f>
        <v>0</v>
      </c>
      <c r="BI792" s="204">
        <f>IF(N792="nulová",J792,0)</f>
        <v>0</v>
      </c>
      <c r="BJ792" s="22" t="s">
        <v>89</v>
      </c>
      <c r="BK792" s="204">
        <f>ROUND(I792*H792,2)</f>
        <v>0</v>
      </c>
      <c r="BL792" s="22" t="s">
        <v>276</v>
      </c>
      <c r="BM792" s="22" t="s">
        <v>1956</v>
      </c>
    </row>
    <row r="793" spans="2:65" s="1" customFormat="1" ht="81">
      <c r="B793" s="40"/>
      <c r="C793" s="62"/>
      <c r="D793" s="205" t="s">
        <v>185</v>
      </c>
      <c r="E793" s="62"/>
      <c r="F793" s="206" t="s">
        <v>1948</v>
      </c>
      <c r="G793" s="62"/>
      <c r="H793" s="62"/>
      <c r="I793" s="163"/>
      <c r="J793" s="62"/>
      <c r="K793" s="62"/>
      <c r="L793" s="60"/>
      <c r="M793" s="207"/>
      <c r="N793" s="41"/>
      <c r="O793" s="41"/>
      <c r="P793" s="41"/>
      <c r="Q793" s="41"/>
      <c r="R793" s="41"/>
      <c r="S793" s="41"/>
      <c r="T793" s="77"/>
      <c r="AT793" s="22" t="s">
        <v>185</v>
      </c>
      <c r="AU793" s="22" t="s">
        <v>91</v>
      </c>
    </row>
    <row r="794" spans="2:65" s="11" customFormat="1">
      <c r="B794" s="208"/>
      <c r="C794" s="209"/>
      <c r="D794" s="205" t="s">
        <v>187</v>
      </c>
      <c r="E794" s="230" t="s">
        <v>37</v>
      </c>
      <c r="F794" s="231" t="s">
        <v>550</v>
      </c>
      <c r="G794" s="209"/>
      <c r="H794" s="232">
        <v>3</v>
      </c>
      <c r="I794" s="214"/>
      <c r="J794" s="209"/>
      <c r="K794" s="209"/>
      <c r="L794" s="215"/>
      <c r="M794" s="216"/>
      <c r="N794" s="217"/>
      <c r="O794" s="217"/>
      <c r="P794" s="217"/>
      <c r="Q794" s="217"/>
      <c r="R794" s="217"/>
      <c r="S794" s="217"/>
      <c r="T794" s="218"/>
      <c r="AT794" s="219" t="s">
        <v>187</v>
      </c>
      <c r="AU794" s="219" t="s">
        <v>91</v>
      </c>
      <c r="AV794" s="11" t="s">
        <v>91</v>
      </c>
      <c r="AW794" s="11" t="s">
        <v>44</v>
      </c>
      <c r="AX794" s="11" t="s">
        <v>81</v>
      </c>
      <c r="AY794" s="219" t="s">
        <v>176</v>
      </c>
    </row>
    <row r="795" spans="2:65" s="11" customFormat="1">
      <c r="B795" s="208"/>
      <c r="C795" s="209"/>
      <c r="D795" s="210" t="s">
        <v>187</v>
      </c>
      <c r="E795" s="211" t="s">
        <v>37</v>
      </c>
      <c r="F795" s="212" t="s">
        <v>1957</v>
      </c>
      <c r="G795" s="209"/>
      <c r="H795" s="213">
        <v>1</v>
      </c>
      <c r="I795" s="214"/>
      <c r="J795" s="209"/>
      <c r="K795" s="209"/>
      <c r="L795" s="215"/>
      <c r="M795" s="216"/>
      <c r="N795" s="217"/>
      <c r="O795" s="217"/>
      <c r="P795" s="217"/>
      <c r="Q795" s="217"/>
      <c r="R795" s="217"/>
      <c r="S795" s="217"/>
      <c r="T795" s="218"/>
      <c r="AT795" s="219" t="s">
        <v>187</v>
      </c>
      <c r="AU795" s="219" t="s">
        <v>91</v>
      </c>
      <c r="AV795" s="11" t="s">
        <v>91</v>
      </c>
      <c r="AW795" s="11" t="s">
        <v>44</v>
      </c>
      <c r="AX795" s="11" t="s">
        <v>81</v>
      </c>
      <c r="AY795" s="219" t="s">
        <v>176</v>
      </c>
    </row>
    <row r="796" spans="2:65" s="1" customFormat="1" ht="22.5" customHeight="1">
      <c r="B796" s="40"/>
      <c r="C796" s="220" t="s">
        <v>1958</v>
      </c>
      <c r="D796" s="220" t="s">
        <v>195</v>
      </c>
      <c r="E796" s="221" t="s">
        <v>1959</v>
      </c>
      <c r="F796" s="222" t="s">
        <v>1960</v>
      </c>
      <c r="G796" s="223" t="s">
        <v>341</v>
      </c>
      <c r="H796" s="224">
        <v>4</v>
      </c>
      <c r="I796" s="225"/>
      <c r="J796" s="226">
        <f>ROUND(I796*H796,2)</f>
        <v>0</v>
      </c>
      <c r="K796" s="222" t="s">
        <v>182</v>
      </c>
      <c r="L796" s="227"/>
      <c r="M796" s="228" t="s">
        <v>37</v>
      </c>
      <c r="N796" s="229" t="s">
        <v>52</v>
      </c>
      <c r="O796" s="41"/>
      <c r="P796" s="202">
        <f>O796*H796</f>
        <v>0</v>
      </c>
      <c r="Q796" s="202">
        <v>1.1000000000000001E-3</v>
      </c>
      <c r="R796" s="202">
        <f>Q796*H796</f>
        <v>4.4000000000000003E-3</v>
      </c>
      <c r="S796" s="202">
        <v>0</v>
      </c>
      <c r="T796" s="203">
        <f>S796*H796</f>
        <v>0</v>
      </c>
      <c r="AR796" s="22" t="s">
        <v>368</v>
      </c>
      <c r="AT796" s="22" t="s">
        <v>195</v>
      </c>
      <c r="AU796" s="22" t="s">
        <v>91</v>
      </c>
      <c r="AY796" s="22" t="s">
        <v>176</v>
      </c>
      <c r="BE796" s="204">
        <f>IF(N796="základní",J796,0)</f>
        <v>0</v>
      </c>
      <c r="BF796" s="204">
        <f>IF(N796="snížená",J796,0)</f>
        <v>0</v>
      </c>
      <c r="BG796" s="204">
        <f>IF(N796="zákl. přenesená",J796,0)</f>
        <v>0</v>
      </c>
      <c r="BH796" s="204">
        <f>IF(N796="sníž. přenesená",J796,0)</f>
        <v>0</v>
      </c>
      <c r="BI796" s="204">
        <f>IF(N796="nulová",J796,0)</f>
        <v>0</v>
      </c>
      <c r="BJ796" s="22" t="s">
        <v>89</v>
      </c>
      <c r="BK796" s="204">
        <f>ROUND(I796*H796,2)</f>
        <v>0</v>
      </c>
      <c r="BL796" s="22" t="s">
        <v>276</v>
      </c>
      <c r="BM796" s="22" t="s">
        <v>1961</v>
      </c>
    </row>
    <row r="797" spans="2:65" s="1" customFormat="1" ht="31.5" customHeight="1">
      <c r="B797" s="40"/>
      <c r="C797" s="193" t="s">
        <v>1962</v>
      </c>
      <c r="D797" s="193" t="s">
        <v>178</v>
      </c>
      <c r="E797" s="194" t="s">
        <v>1963</v>
      </c>
      <c r="F797" s="195" t="s">
        <v>1964</v>
      </c>
      <c r="G797" s="196" t="s">
        <v>198</v>
      </c>
      <c r="H797" s="197">
        <v>8.2360000000000007</v>
      </c>
      <c r="I797" s="198"/>
      <c r="J797" s="199">
        <f>ROUND(I797*H797,2)</f>
        <v>0</v>
      </c>
      <c r="K797" s="195" t="s">
        <v>182</v>
      </c>
      <c r="L797" s="60"/>
      <c r="M797" s="200" t="s">
        <v>37</v>
      </c>
      <c r="N797" s="201" t="s">
        <v>52</v>
      </c>
      <c r="O797" s="41"/>
      <c r="P797" s="202">
        <f>O797*H797</f>
        <v>0</v>
      </c>
      <c r="Q797" s="202">
        <v>0</v>
      </c>
      <c r="R797" s="202">
        <f>Q797*H797</f>
        <v>0</v>
      </c>
      <c r="S797" s="202">
        <v>0</v>
      </c>
      <c r="T797" s="203">
        <f>S797*H797</f>
        <v>0</v>
      </c>
      <c r="AR797" s="22" t="s">
        <v>276</v>
      </c>
      <c r="AT797" s="22" t="s">
        <v>178</v>
      </c>
      <c r="AU797" s="22" t="s">
        <v>91</v>
      </c>
      <c r="AY797" s="22" t="s">
        <v>176</v>
      </c>
      <c r="BE797" s="204">
        <f>IF(N797="základní",J797,0)</f>
        <v>0</v>
      </c>
      <c r="BF797" s="204">
        <f>IF(N797="snížená",J797,0)</f>
        <v>0</v>
      </c>
      <c r="BG797" s="204">
        <f>IF(N797="zákl. přenesená",J797,0)</f>
        <v>0</v>
      </c>
      <c r="BH797" s="204">
        <f>IF(N797="sníž. přenesená",J797,0)</f>
        <v>0</v>
      </c>
      <c r="BI797" s="204">
        <f>IF(N797="nulová",J797,0)</f>
        <v>0</v>
      </c>
      <c r="BJ797" s="22" t="s">
        <v>89</v>
      </c>
      <c r="BK797" s="204">
        <f>ROUND(I797*H797,2)</f>
        <v>0</v>
      </c>
      <c r="BL797" s="22" t="s">
        <v>276</v>
      </c>
      <c r="BM797" s="22" t="s">
        <v>1965</v>
      </c>
    </row>
    <row r="798" spans="2:65" s="1" customFormat="1" ht="121.5">
      <c r="B798" s="40"/>
      <c r="C798" s="62"/>
      <c r="D798" s="205" t="s">
        <v>185</v>
      </c>
      <c r="E798" s="62"/>
      <c r="F798" s="206" t="s">
        <v>1966</v>
      </c>
      <c r="G798" s="62"/>
      <c r="H798" s="62"/>
      <c r="I798" s="163"/>
      <c r="J798" s="62"/>
      <c r="K798" s="62"/>
      <c r="L798" s="60"/>
      <c r="M798" s="207"/>
      <c r="N798" s="41"/>
      <c r="O798" s="41"/>
      <c r="P798" s="41"/>
      <c r="Q798" s="41"/>
      <c r="R798" s="41"/>
      <c r="S798" s="41"/>
      <c r="T798" s="77"/>
      <c r="AT798" s="22" t="s">
        <v>185</v>
      </c>
      <c r="AU798" s="22" t="s">
        <v>91</v>
      </c>
    </row>
    <row r="799" spans="2:65" s="10" customFormat="1" ht="29.85" customHeight="1">
      <c r="B799" s="176"/>
      <c r="C799" s="177"/>
      <c r="D799" s="190" t="s">
        <v>80</v>
      </c>
      <c r="E799" s="191" t="s">
        <v>650</v>
      </c>
      <c r="F799" s="191" t="s">
        <v>651</v>
      </c>
      <c r="G799" s="177"/>
      <c r="H799" s="177"/>
      <c r="I799" s="180"/>
      <c r="J799" s="192">
        <f>BK799</f>
        <v>0</v>
      </c>
      <c r="K799" s="177"/>
      <c r="L799" s="182"/>
      <c r="M799" s="183"/>
      <c r="N799" s="184"/>
      <c r="O799" s="184"/>
      <c r="P799" s="185">
        <f>SUM(P800:P806)</f>
        <v>0</v>
      </c>
      <c r="Q799" s="184"/>
      <c r="R799" s="185">
        <f>SUM(R800:R806)</f>
        <v>0</v>
      </c>
      <c r="S799" s="184"/>
      <c r="T799" s="186">
        <f>SUM(T800:T806)</f>
        <v>0</v>
      </c>
      <c r="AR799" s="187" t="s">
        <v>91</v>
      </c>
      <c r="AT799" s="188" t="s">
        <v>80</v>
      </c>
      <c r="AU799" s="188" t="s">
        <v>89</v>
      </c>
      <c r="AY799" s="187" t="s">
        <v>176</v>
      </c>
      <c r="BK799" s="189">
        <f>SUM(BK800:BK806)</f>
        <v>0</v>
      </c>
    </row>
    <row r="800" spans="2:65" s="1" customFormat="1" ht="22.5" customHeight="1">
      <c r="B800" s="40"/>
      <c r="C800" s="193" t="s">
        <v>1967</v>
      </c>
      <c r="D800" s="193" t="s">
        <v>178</v>
      </c>
      <c r="E800" s="194" t="s">
        <v>1968</v>
      </c>
      <c r="F800" s="195" t="s">
        <v>1969</v>
      </c>
      <c r="G800" s="196" t="s">
        <v>295</v>
      </c>
      <c r="H800" s="197">
        <v>68.400000000000006</v>
      </c>
      <c r="I800" s="198"/>
      <c r="J800" s="199">
        <f t="shared" ref="J800:J805" si="40">ROUND(I800*H800,2)</f>
        <v>0</v>
      </c>
      <c r="K800" s="195" t="s">
        <v>37</v>
      </c>
      <c r="L800" s="60"/>
      <c r="M800" s="200" t="s">
        <v>37</v>
      </c>
      <c r="N800" s="201" t="s">
        <v>52</v>
      </c>
      <c r="O800" s="41"/>
      <c r="P800" s="202">
        <f t="shared" ref="P800:P805" si="41">O800*H800</f>
        <v>0</v>
      </c>
      <c r="Q800" s="202">
        <v>0</v>
      </c>
      <c r="R800" s="202">
        <f t="shared" ref="R800:R805" si="42">Q800*H800</f>
        <v>0</v>
      </c>
      <c r="S800" s="202">
        <v>0</v>
      </c>
      <c r="T800" s="203">
        <f t="shared" ref="T800:T805" si="43">S800*H800</f>
        <v>0</v>
      </c>
      <c r="AR800" s="22" t="s">
        <v>276</v>
      </c>
      <c r="AT800" s="22" t="s">
        <v>178</v>
      </c>
      <c r="AU800" s="22" t="s">
        <v>91</v>
      </c>
      <c r="AY800" s="22" t="s">
        <v>176</v>
      </c>
      <c r="BE800" s="204">
        <f t="shared" ref="BE800:BE805" si="44">IF(N800="základní",J800,0)</f>
        <v>0</v>
      </c>
      <c r="BF800" s="204">
        <f t="shared" ref="BF800:BF805" si="45">IF(N800="snížená",J800,0)</f>
        <v>0</v>
      </c>
      <c r="BG800" s="204">
        <f t="shared" ref="BG800:BG805" si="46">IF(N800="zákl. přenesená",J800,0)</f>
        <v>0</v>
      </c>
      <c r="BH800" s="204">
        <f t="shared" ref="BH800:BH805" si="47">IF(N800="sníž. přenesená",J800,0)</f>
        <v>0</v>
      </c>
      <c r="BI800" s="204">
        <f t="shared" ref="BI800:BI805" si="48">IF(N800="nulová",J800,0)</f>
        <v>0</v>
      </c>
      <c r="BJ800" s="22" t="s">
        <v>89</v>
      </c>
      <c r="BK800" s="204">
        <f t="shared" ref="BK800:BK805" si="49">ROUND(I800*H800,2)</f>
        <v>0</v>
      </c>
      <c r="BL800" s="22" t="s">
        <v>276</v>
      </c>
      <c r="BM800" s="22" t="s">
        <v>1970</v>
      </c>
    </row>
    <row r="801" spans="2:65" s="1" customFormat="1" ht="22.5" customHeight="1">
      <c r="B801" s="40"/>
      <c r="C801" s="193" t="s">
        <v>1971</v>
      </c>
      <c r="D801" s="193" t="s">
        <v>178</v>
      </c>
      <c r="E801" s="194" t="s">
        <v>1972</v>
      </c>
      <c r="F801" s="195" t="s">
        <v>1973</v>
      </c>
      <c r="G801" s="196" t="s">
        <v>295</v>
      </c>
      <c r="H801" s="197">
        <v>67.2</v>
      </c>
      <c r="I801" s="198"/>
      <c r="J801" s="199">
        <f t="shared" si="40"/>
        <v>0</v>
      </c>
      <c r="K801" s="195" t="s">
        <v>37</v>
      </c>
      <c r="L801" s="60"/>
      <c r="M801" s="200" t="s">
        <v>37</v>
      </c>
      <c r="N801" s="201" t="s">
        <v>52</v>
      </c>
      <c r="O801" s="41"/>
      <c r="P801" s="202">
        <f t="shared" si="41"/>
        <v>0</v>
      </c>
      <c r="Q801" s="202">
        <v>0</v>
      </c>
      <c r="R801" s="202">
        <f t="shared" si="42"/>
        <v>0</v>
      </c>
      <c r="S801" s="202">
        <v>0</v>
      </c>
      <c r="T801" s="203">
        <f t="shared" si="43"/>
        <v>0</v>
      </c>
      <c r="AR801" s="22" t="s">
        <v>276</v>
      </c>
      <c r="AT801" s="22" t="s">
        <v>178</v>
      </c>
      <c r="AU801" s="22" t="s">
        <v>91</v>
      </c>
      <c r="AY801" s="22" t="s">
        <v>176</v>
      </c>
      <c r="BE801" s="204">
        <f t="shared" si="44"/>
        <v>0</v>
      </c>
      <c r="BF801" s="204">
        <f t="shared" si="45"/>
        <v>0</v>
      </c>
      <c r="BG801" s="204">
        <f t="shared" si="46"/>
        <v>0</v>
      </c>
      <c r="BH801" s="204">
        <f t="shared" si="47"/>
        <v>0</v>
      </c>
      <c r="BI801" s="204">
        <f t="shared" si="48"/>
        <v>0</v>
      </c>
      <c r="BJ801" s="22" t="s">
        <v>89</v>
      </c>
      <c r="BK801" s="204">
        <f t="shared" si="49"/>
        <v>0</v>
      </c>
      <c r="BL801" s="22" t="s">
        <v>276</v>
      </c>
      <c r="BM801" s="22" t="s">
        <v>1974</v>
      </c>
    </row>
    <row r="802" spans="2:65" s="1" customFormat="1" ht="22.5" customHeight="1">
      <c r="B802" s="40"/>
      <c r="C802" s="193" t="s">
        <v>1975</v>
      </c>
      <c r="D802" s="193" t="s">
        <v>178</v>
      </c>
      <c r="E802" s="194" t="s">
        <v>1976</v>
      </c>
      <c r="F802" s="195" t="s">
        <v>1977</v>
      </c>
      <c r="G802" s="196" t="s">
        <v>295</v>
      </c>
      <c r="H802" s="197">
        <v>68.8</v>
      </c>
      <c r="I802" s="198"/>
      <c r="J802" s="199">
        <f t="shared" si="40"/>
        <v>0</v>
      </c>
      <c r="K802" s="195" t="s">
        <v>37</v>
      </c>
      <c r="L802" s="60"/>
      <c r="M802" s="200" t="s">
        <v>37</v>
      </c>
      <c r="N802" s="201" t="s">
        <v>52</v>
      </c>
      <c r="O802" s="41"/>
      <c r="P802" s="202">
        <f t="shared" si="41"/>
        <v>0</v>
      </c>
      <c r="Q802" s="202">
        <v>0</v>
      </c>
      <c r="R802" s="202">
        <f t="shared" si="42"/>
        <v>0</v>
      </c>
      <c r="S802" s="202">
        <v>0</v>
      </c>
      <c r="T802" s="203">
        <f t="shared" si="43"/>
        <v>0</v>
      </c>
      <c r="AR802" s="22" t="s">
        <v>276</v>
      </c>
      <c r="AT802" s="22" t="s">
        <v>178</v>
      </c>
      <c r="AU802" s="22" t="s">
        <v>91</v>
      </c>
      <c r="AY802" s="22" t="s">
        <v>176</v>
      </c>
      <c r="BE802" s="204">
        <f t="shared" si="44"/>
        <v>0</v>
      </c>
      <c r="BF802" s="204">
        <f t="shared" si="45"/>
        <v>0</v>
      </c>
      <c r="BG802" s="204">
        <f t="shared" si="46"/>
        <v>0</v>
      </c>
      <c r="BH802" s="204">
        <f t="shared" si="47"/>
        <v>0</v>
      </c>
      <c r="BI802" s="204">
        <f t="shared" si="48"/>
        <v>0</v>
      </c>
      <c r="BJ802" s="22" t="s">
        <v>89</v>
      </c>
      <c r="BK802" s="204">
        <f t="shared" si="49"/>
        <v>0</v>
      </c>
      <c r="BL802" s="22" t="s">
        <v>276</v>
      </c>
      <c r="BM802" s="22" t="s">
        <v>1978</v>
      </c>
    </row>
    <row r="803" spans="2:65" s="1" customFormat="1" ht="22.5" customHeight="1">
      <c r="B803" s="40"/>
      <c r="C803" s="193" t="s">
        <v>1979</v>
      </c>
      <c r="D803" s="193" t="s">
        <v>178</v>
      </c>
      <c r="E803" s="194" t="s">
        <v>1980</v>
      </c>
      <c r="F803" s="195" t="s">
        <v>1981</v>
      </c>
      <c r="G803" s="196" t="s">
        <v>295</v>
      </c>
      <c r="H803" s="197">
        <v>1.6</v>
      </c>
      <c r="I803" s="198"/>
      <c r="J803" s="199">
        <f t="shared" si="40"/>
        <v>0</v>
      </c>
      <c r="K803" s="195" t="s">
        <v>37</v>
      </c>
      <c r="L803" s="60"/>
      <c r="M803" s="200" t="s">
        <v>37</v>
      </c>
      <c r="N803" s="201" t="s">
        <v>52</v>
      </c>
      <c r="O803" s="41"/>
      <c r="P803" s="202">
        <f t="shared" si="41"/>
        <v>0</v>
      </c>
      <c r="Q803" s="202">
        <v>0</v>
      </c>
      <c r="R803" s="202">
        <f t="shared" si="42"/>
        <v>0</v>
      </c>
      <c r="S803" s="202">
        <v>0</v>
      </c>
      <c r="T803" s="203">
        <f t="shared" si="43"/>
        <v>0</v>
      </c>
      <c r="AR803" s="22" t="s">
        <v>276</v>
      </c>
      <c r="AT803" s="22" t="s">
        <v>178</v>
      </c>
      <c r="AU803" s="22" t="s">
        <v>91</v>
      </c>
      <c r="AY803" s="22" t="s">
        <v>176</v>
      </c>
      <c r="BE803" s="204">
        <f t="shared" si="44"/>
        <v>0</v>
      </c>
      <c r="BF803" s="204">
        <f t="shared" si="45"/>
        <v>0</v>
      </c>
      <c r="BG803" s="204">
        <f t="shared" si="46"/>
        <v>0</v>
      </c>
      <c r="BH803" s="204">
        <f t="shared" si="47"/>
        <v>0</v>
      </c>
      <c r="BI803" s="204">
        <f t="shared" si="48"/>
        <v>0</v>
      </c>
      <c r="BJ803" s="22" t="s">
        <v>89</v>
      </c>
      <c r="BK803" s="204">
        <f t="shared" si="49"/>
        <v>0</v>
      </c>
      <c r="BL803" s="22" t="s">
        <v>276</v>
      </c>
      <c r="BM803" s="22" t="s">
        <v>1982</v>
      </c>
    </row>
    <row r="804" spans="2:65" s="1" customFormat="1" ht="22.5" customHeight="1">
      <c r="B804" s="40"/>
      <c r="C804" s="193" t="s">
        <v>1983</v>
      </c>
      <c r="D804" s="193" t="s">
        <v>178</v>
      </c>
      <c r="E804" s="194" t="s">
        <v>1984</v>
      </c>
      <c r="F804" s="195" t="s">
        <v>1985</v>
      </c>
      <c r="G804" s="196" t="s">
        <v>295</v>
      </c>
      <c r="H804" s="197">
        <v>1.6</v>
      </c>
      <c r="I804" s="198"/>
      <c r="J804" s="199">
        <f t="shared" si="40"/>
        <v>0</v>
      </c>
      <c r="K804" s="195" t="s">
        <v>37</v>
      </c>
      <c r="L804" s="60"/>
      <c r="M804" s="200" t="s">
        <v>37</v>
      </c>
      <c r="N804" s="201" t="s">
        <v>52</v>
      </c>
      <c r="O804" s="41"/>
      <c r="P804" s="202">
        <f t="shared" si="41"/>
        <v>0</v>
      </c>
      <c r="Q804" s="202">
        <v>0</v>
      </c>
      <c r="R804" s="202">
        <f t="shared" si="42"/>
        <v>0</v>
      </c>
      <c r="S804" s="202">
        <v>0</v>
      </c>
      <c r="T804" s="203">
        <f t="shared" si="43"/>
        <v>0</v>
      </c>
      <c r="AR804" s="22" t="s">
        <v>276</v>
      </c>
      <c r="AT804" s="22" t="s">
        <v>178</v>
      </c>
      <c r="AU804" s="22" t="s">
        <v>91</v>
      </c>
      <c r="AY804" s="22" t="s">
        <v>176</v>
      </c>
      <c r="BE804" s="204">
        <f t="shared" si="44"/>
        <v>0</v>
      </c>
      <c r="BF804" s="204">
        <f t="shared" si="45"/>
        <v>0</v>
      </c>
      <c r="BG804" s="204">
        <f t="shared" si="46"/>
        <v>0</v>
      </c>
      <c r="BH804" s="204">
        <f t="shared" si="47"/>
        <v>0</v>
      </c>
      <c r="BI804" s="204">
        <f t="shared" si="48"/>
        <v>0</v>
      </c>
      <c r="BJ804" s="22" t="s">
        <v>89</v>
      </c>
      <c r="BK804" s="204">
        <f t="shared" si="49"/>
        <v>0</v>
      </c>
      <c r="BL804" s="22" t="s">
        <v>276</v>
      </c>
      <c r="BM804" s="22" t="s">
        <v>1986</v>
      </c>
    </row>
    <row r="805" spans="2:65" s="1" customFormat="1" ht="31.5" customHeight="1">
      <c r="B805" s="40"/>
      <c r="C805" s="193" t="s">
        <v>1987</v>
      </c>
      <c r="D805" s="193" t="s">
        <v>178</v>
      </c>
      <c r="E805" s="194" t="s">
        <v>1988</v>
      </c>
      <c r="F805" s="195" t="s">
        <v>1989</v>
      </c>
      <c r="G805" s="196" t="s">
        <v>1857</v>
      </c>
      <c r="H805" s="248"/>
      <c r="I805" s="198"/>
      <c r="J805" s="199">
        <f t="shared" si="40"/>
        <v>0</v>
      </c>
      <c r="K805" s="195" t="s">
        <v>182</v>
      </c>
      <c r="L805" s="60"/>
      <c r="M805" s="200" t="s">
        <v>37</v>
      </c>
      <c r="N805" s="201" t="s">
        <v>52</v>
      </c>
      <c r="O805" s="41"/>
      <c r="P805" s="202">
        <f t="shared" si="41"/>
        <v>0</v>
      </c>
      <c r="Q805" s="202">
        <v>0</v>
      </c>
      <c r="R805" s="202">
        <f t="shared" si="42"/>
        <v>0</v>
      </c>
      <c r="S805" s="202">
        <v>0</v>
      </c>
      <c r="T805" s="203">
        <f t="shared" si="43"/>
        <v>0</v>
      </c>
      <c r="AR805" s="22" t="s">
        <v>276</v>
      </c>
      <c r="AT805" s="22" t="s">
        <v>178</v>
      </c>
      <c r="AU805" s="22" t="s">
        <v>91</v>
      </c>
      <c r="AY805" s="22" t="s">
        <v>176</v>
      </c>
      <c r="BE805" s="204">
        <f t="shared" si="44"/>
        <v>0</v>
      </c>
      <c r="BF805" s="204">
        <f t="shared" si="45"/>
        <v>0</v>
      </c>
      <c r="BG805" s="204">
        <f t="shared" si="46"/>
        <v>0</v>
      </c>
      <c r="BH805" s="204">
        <f t="shared" si="47"/>
        <v>0</v>
      </c>
      <c r="BI805" s="204">
        <f t="shared" si="48"/>
        <v>0</v>
      </c>
      <c r="BJ805" s="22" t="s">
        <v>89</v>
      </c>
      <c r="BK805" s="204">
        <f t="shared" si="49"/>
        <v>0</v>
      </c>
      <c r="BL805" s="22" t="s">
        <v>276</v>
      </c>
      <c r="BM805" s="22" t="s">
        <v>1990</v>
      </c>
    </row>
    <row r="806" spans="2:65" s="1" customFormat="1" ht="121.5">
      <c r="B806" s="40"/>
      <c r="C806" s="62"/>
      <c r="D806" s="205" t="s">
        <v>185</v>
      </c>
      <c r="E806" s="62"/>
      <c r="F806" s="206" t="s">
        <v>1991</v>
      </c>
      <c r="G806" s="62"/>
      <c r="H806" s="62"/>
      <c r="I806" s="163"/>
      <c r="J806" s="62"/>
      <c r="K806" s="62"/>
      <c r="L806" s="60"/>
      <c r="M806" s="207"/>
      <c r="N806" s="41"/>
      <c r="O806" s="41"/>
      <c r="P806" s="41"/>
      <c r="Q806" s="41"/>
      <c r="R806" s="41"/>
      <c r="S806" s="41"/>
      <c r="T806" s="77"/>
      <c r="AT806" s="22" t="s">
        <v>185</v>
      </c>
      <c r="AU806" s="22" t="s">
        <v>91</v>
      </c>
    </row>
    <row r="807" spans="2:65" s="10" customFormat="1" ht="29.85" customHeight="1">
      <c r="B807" s="176"/>
      <c r="C807" s="177"/>
      <c r="D807" s="190" t="s">
        <v>80</v>
      </c>
      <c r="E807" s="191" t="s">
        <v>684</v>
      </c>
      <c r="F807" s="191" t="s">
        <v>685</v>
      </c>
      <c r="G807" s="177"/>
      <c r="H807" s="177"/>
      <c r="I807" s="180"/>
      <c r="J807" s="192">
        <f>BK807</f>
        <v>0</v>
      </c>
      <c r="K807" s="177"/>
      <c r="L807" s="182"/>
      <c r="M807" s="183"/>
      <c r="N807" s="184"/>
      <c r="O807" s="184"/>
      <c r="P807" s="185">
        <f>SUM(P808:P818)</f>
        <v>0</v>
      </c>
      <c r="Q807" s="184"/>
      <c r="R807" s="185">
        <f>SUM(R808:R818)</f>
        <v>0</v>
      </c>
      <c r="S807" s="184"/>
      <c r="T807" s="186">
        <f>SUM(T808:T818)</f>
        <v>0</v>
      </c>
      <c r="AR807" s="187" t="s">
        <v>91</v>
      </c>
      <c r="AT807" s="188" t="s">
        <v>80</v>
      </c>
      <c r="AU807" s="188" t="s">
        <v>89</v>
      </c>
      <c r="AY807" s="187" t="s">
        <v>176</v>
      </c>
      <c r="BK807" s="189">
        <f>SUM(BK808:BK818)</f>
        <v>0</v>
      </c>
    </row>
    <row r="808" spans="2:65" s="1" customFormat="1" ht="22.5" customHeight="1">
      <c r="B808" s="40"/>
      <c r="C808" s="193" t="s">
        <v>1992</v>
      </c>
      <c r="D808" s="193" t="s">
        <v>178</v>
      </c>
      <c r="E808" s="194" t="s">
        <v>1993</v>
      </c>
      <c r="F808" s="195" t="s">
        <v>1994</v>
      </c>
      <c r="G808" s="196" t="s">
        <v>376</v>
      </c>
      <c r="H808" s="197">
        <v>1</v>
      </c>
      <c r="I808" s="198"/>
      <c r="J808" s="199">
        <f t="shared" ref="J808:J813" si="50">ROUND(I808*H808,2)</f>
        <v>0</v>
      </c>
      <c r="K808" s="195" t="s">
        <v>37</v>
      </c>
      <c r="L808" s="60"/>
      <c r="M808" s="200" t="s">
        <v>37</v>
      </c>
      <c r="N808" s="201" t="s">
        <v>52</v>
      </c>
      <c r="O808" s="41"/>
      <c r="P808" s="202">
        <f t="shared" ref="P808:P813" si="51">O808*H808</f>
        <v>0</v>
      </c>
      <c r="Q808" s="202">
        <v>0</v>
      </c>
      <c r="R808" s="202">
        <f t="shared" ref="R808:R813" si="52">Q808*H808</f>
        <v>0</v>
      </c>
      <c r="S808" s="202">
        <v>0</v>
      </c>
      <c r="T808" s="203">
        <f t="shared" ref="T808:T813" si="53">S808*H808</f>
        <v>0</v>
      </c>
      <c r="AR808" s="22" t="s">
        <v>276</v>
      </c>
      <c r="AT808" s="22" t="s">
        <v>178</v>
      </c>
      <c r="AU808" s="22" t="s">
        <v>91</v>
      </c>
      <c r="AY808" s="22" t="s">
        <v>176</v>
      </c>
      <c r="BE808" s="204">
        <f t="shared" ref="BE808:BE813" si="54">IF(N808="základní",J808,0)</f>
        <v>0</v>
      </c>
      <c r="BF808" s="204">
        <f t="shared" ref="BF808:BF813" si="55">IF(N808="snížená",J808,0)</f>
        <v>0</v>
      </c>
      <c r="BG808" s="204">
        <f t="shared" ref="BG808:BG813" si="56">IF(N808="zákl. přenesená",J808,0)</f>
        <v>0</v>
      </c>
      <c r="BH808" s="204">
        <f t="shared" ref="BH808:BH813" si="57">IF(N808="sníž. přenesená",J808,0)</f>
        <v>0</v>
      </c>
      <c r="BI808" s="204">
        <f t="shared" ref="BI808:BI813" si="58">IF(N808="nulová",J808,0)</f>
        <v>0</v>
      </c>
      <c r="BJ808" s="22" t="s">
        <v>89</v>
      </c>
      <c r="BK808" s="204">
        <f t="shared" ref="BK808:BK813" si="59">ROUND(I808*H808,2)</f>
        <v>0</v>
      </c>
      <c r="BL808" s="22" t="s">
        <v>276</v>
      </c>
      <c r="BM808" s="22" t="s">
        <v>1995</v>
      </c>
    </row>
    <row r="809" spans="2:65" s="1" customFormat="1" ht="22.5" customHeight="1">
      <c r="B809" s="40"/>
      <c r="C809" s="193" t="s">
        <v>1996</v>
      </c>
      <c r="D809" s="193" t="s">
        <v>178</v>
      </c>
      <c r="E809" s="194" t="s">
        <v>1997</v>
      </c>
      <c r="F809" s="195" t="s">
        <v>1998</v>
      </c>
      <c r="G809" s="196" t="s">
        <v>376</v>
      </c>
      <c r="H809" s="197">
        <v>1</v>
      </c>
      <c r="I809" s="198"/>
      <c r="J809" s="199">
        <f t="shared" si="50"/>
        <v>0</v>
      </c>
      <c r="K809" s="195" t="s">
        <v>37</v>
      </c>
      <c r="L809" s="60"/>
      <c r="M809" s="200" t="s">
        <v>37</v>
      </c>
      <c r="N809" s="201" t="s">
        <v>52</v>
      </c>
      <c r="O809" s="41"/>
      <c r="P809" s="202">
        <f t="shared" si="51"/>
        <v>0</v>
      </c>
      <c r="Q809" s="202">
        <v>0</v>
      </c>
      <c r="R809" s="202">
        <f t="shared" si="52"/>
        <v>0</v>
      </c>
      <c r="S809" s="202">
        <v>0</v>
      </c>
      <c r="T809" s="203">
        <f t="shared" si="53"/>
        <v>0</v>
      </c>
      <c r="AR809" s="22" t="s">
        <v>276</v>
      </c>
      <c r="AT809" s="22" t="s">
        <v>178</v>
      </c>
      <c r="AU809" s="22" t="s">
        <v>91</v>
      </c>
      <c r="AY809" s="22" t="s">
        <v>176</v>
      </c>
      <c r="BE809" s="204">
        <f t="shared" si="54"/>
        <v>0</v>
      </c>
      <c r="BF809" s="204">
        <f t="shared" si="55"/>
        <v>0</v>
      </c>
      <c r="BG809" s="204">
        <f t="shared" si="56"/>
        <v>0</v>
      </c>
      <c r="BH809" s="204">
        <f t="shared" si="57"/>
        <v>0</v>
      </c>
      <c r="BI809" s="204">
        <f t="shared" si="58"/>
        <v>0</v>
      </c>
      <c r="BJ809" s="22" t="s">
        <v>89</v>
      </c>
      <c r="BK809" s="204">
        <f t="shared" si="59"/>
        <v>0</v>
      </c>
      <c r="BL809" s="22" t="s">
        <v>276</v>
      </c>
      <c r="BM809" s="22" t="s">
        <v>1999</v>
      </c>
    </row>
    <row r="810" spans="2:65" s="1" customFormat="1" ht="22.5" customHeight="1">
      <c r="B810" s="40"/>
      <c r="C810" s="193" t="s">
        <v>2000</v>
      </c>
      <c r="D810" s="193" t="s">
        <v>178</v>
      </c>
      <c r="E810" s="194" t="s">
        <v>2001</v>
      </c>
      <c r="F810" s="195" t="s">
        <v>2002</v>
      </c>
      <c r="G810" s="196" t="s">
        <v>376</v>
      </c>
      <c r="H810" s="197">
        <v>1</v>
      </c>
      <c r="I810" s="198"/>
      <c r="J810" s="199">
        <f t="shared" si="50"/>
        <v>0</v>
      </c>
      <c r="K810" s="195" t="s">
        <v>37</v>
      </c>
      <c r="L810" s="60"/>
      <c r="M810" s="200" t="s">
        <v>37</v>
      </c>
      <c r="N810" s="201" t="s">
        <v>52</v>
      </c>
      <c r="O810" s="41"/>
      <c r="P810" s="202">
        <f t="shared" si="51"/>
        <v>0</v>
      </c>
      <c r="Q810" s="202">
        <v>0</v>
      </c>
      <c r="R810" s="202">
        <f t="shared" si="52"/>
        <v>0</v>
      </c>
      <c r="S810" s="202">
        <v>0</v>
      </c>
      <c r="T810" s="203">
        <f t="shared" si="53"/>
        <v>0</v>
      </c>
      <c r="AR810" s="22" t="s">
        <v>276</v>
      </c>
      <c r="AT810" s="22" t="s">
        <v>178</v>
      </c>
      <c r="AU810" s="22" t="s">
        <v>91</v>
      </c>
      <c r="AY810" s="22" t="s">
        <v>176</v>
      </c>
      <c r="BE810" s="204">
        <f t="shared" si="54"/>
        <v>0</v>
      </c>
      <c r="BF810" s="204">
        <f t="shared" si="55"/>
        <v>0</v>
      </c>
      <c r="BG810" s="204">
        <f t="shared" si="56"/>
        <v>0</v>
      </c>
      <c r="BH810" s="204">
        <f t="shared" si="57"/>
        <v>0</v>
      </c>
      <c r="BI810" s="204">
        <f t="shared" si="58"/>
        <v>0</v>
      </c>
      <c r="BJ810" s="22" t="s">
        <v>89</v>
      </c>
      <c r="BK810" s="204">
        <f t="shared" si="59"/>
        <v>0</v>
      </c>
      <c r="BL810" s="22" t="s">
        <v>276</v>
      </c>
      <c r="BM810" s="22" t="s">
        <v>2003</v>
      </c>
    </row>
    <row r="811" spans="2:65" s="1" customFormat="1" ht="22.5" customHeight="1">
      <c r="B811" s="40"/>
      <c r="C811" s="193" t="s">
        <v>2004</v>
      </c>
      <c r="D811" s="193" t="s">
        <v>178</v>
      </c>
      <c r="E811" s="194" t="s">
        <v>2005</v>
      </c>
      <c r="F811" s="195" t="s">
        <v>2006</v>
      </c>
      <c r="G811" s="196" t="s">
        <v>376</v>
      </c>
      <c r="H811" s="197">
        <v>1</v>
      </c>
      <c r="I811" s="198"/>
      <c r="J811" s="199">
        <f t="shared" si="50"/>
        <v>0</v>
      </c>
      <c r="K811" s="195" t="s">
        <v>37</v>
      </c>
      <c r="L811" s="60"/>
      <c r="M811" s="200" t="s">
        <v>37</v>
      </c>
      <c r="N811" s="201" t="s">
        <v>52</v>
      </c>
      <c r="O811" s="41"/>
      <c r="P811" s="202">
        <f t="shared" si="51"/>
        <v>0</v>
      </c>
      <c r="Q811" s="202">
        <v>0</v>
      </c>
      <c r="R811" s="202">
        <f t="shared" si="52"/>
        <v>0</v>
      </c>
      <c r="S811" s="202">
        <v>0</v>
      </c>
      <c r="T811" s="203">
        <f t="shared" si="53"/>
        <v>0</v>
      </c>
      <c r="AR811" s="22" t="s">
        <v>276</v>
      </c>
      <c r="AT811" s="22" t="s">
        <v>178</v>
      </c>
      <c r="AU811" s="22" t="s">
        <v>91</v>
      </c>
      <c r="AY811" s="22" t="s">
        <v>176</v>
      </c>
      <c r="BE811" s="204">
        <f t="shared" si="54"/>
        <v>0</v>
      </c>
      <c r="BF811" s="204">
        <f t="shared" si="55"/>
        <v>0</v>
      </c>
      <c r="BG811" s="204">
        <f t="shared" si="56"/>
        <v>0</v>
      </c>
      <c r="BH811" s="204">
        <f t="shared" si="57"/>
        <v>0</v>
      </c>
      <c r="BI811" s="204">
        <f t="shared" si="58"/>
        <v>0</v>
      </c>
      <c r="BJ811" s="22" t="s">
        <v>89</v>
      </c>
      <c r="BK811" s="204">
        <f t="shared" si="59"/>
        <v>0</v>
      </c>
      <c r="BL811" s="22" t="s">
        <v>276</v>
      </c>
      <c r="BM811" s="22" t="s">
        <v>2007</v>
      </c>
    </row>
    <row r="812" spans="2:65" s="1" customFormat="1" ht="22.5" customHeight="1">
      <c r="B812" s="40"/>
      <c r="C812" s="193" t="s">
        <v>2008</v>
      </c>
      <c r="D812" s="193" t="s">
        <v>178</v>
      </c>
      <c r="E812" s="194" t="s">
        <v>2009</v>
      </c>
      <c r="F812" s="195" t="s">
        <v>2010</v>
      </c>
      <c r="G812" s="196" t="s">
        <v>376</v>
      </c>
      <c r="H812" s="197">
        <v>1</v>
      </c>
      <c r="I812" s="198"/>
      <c r="J812" s="199">
        <f t="shared" si="50"/>
        <v>0</v>
      </c>
      <c r="K812" s="195" t="s">
        <v>37</v>
      </c>
      <c r="L812" s="60"/>
      <c r="M812" s="200" t="s">
        <v>37</v>
      </c>
      <c r="N812" s="201" t="s">
        <v>52</v>
      </c>
      <c r="O812" s="41"/>
      <c r="P812" s="202">
        <f t="shared" si="51"/>
        <v>0</v>
      </c>
      <c r="Q812" s="202">
        <v>0</v>
      </c>
      <c r="R812" s="202">
        <f t="shared" si="52"/>
        <v>0</v>
      </c>
      <c r="S812" s="202">
        <v>0</v>
      </c>
      <c r="T812" s="203">
        <f t="shared" si="53"/>
        <v>0</v>
      </c>
      <c r="AR812" s="22" t="s">
        <v>276</v>
      </c>
      <c r="AT812" s="22" t="s">
        <v>178</v>
      </c>
      <c r="AU812" s="22" t="s">
        <v>91</v>
      </c>
      <c r="AY812" s="22" t="s">
        <v>176</v>
      </c>
      <c r="BE812" s="204">
        <f t="shared" si="54"/>
        <v>0</v>
      </c>
      <c r="BF812" s="204">
        <f t="shared" si="55"/>
        <v>0</v>
      </c>
      <c r="BG812" s="204">
        <f t="shared" si="56"/>
        <v>0</v>
      </c>
      <c r="BH812" s="204">
        <f t="shared" si="57"/>
        <v>0</v>
      </c>
      <c r="BI812" s="204">
        <f t="shared" si="58"/>
        <v>0</v>
      </c>
      <c r="BJ812" s="22" t="s">
        <v>89</v>
      </c>
      <c r="BK812" s="204">
        <f t="shared" si="59"/>
        <v>0</v>
      </c>
      <c r="BL812" s="22" t="s">
        <v>276</v>
      </c>
      <c r="BM812" s="22" t="s">
        <v>2011</v>
      </c>
    </row>
    <row r="813" spans="2:65" s="1" customFormat="1" ht="31.5" customHeight="1">
      <c r="B813" s="40"/>
      <c r="C813" s="193" t="s">
        <v>2012</v>
      </c>
      <c r="D813" s="193" t="s">
        <v>178</v>
      </c>
      <c r="E813" s="194" t="s">
        <v>2013</v>
      </c>
      <c r="F813" s="195" t="s">
        <v>2014</v>
      </c>
      <c r="G813" s="196" t="s">
        <v>376</v>
      </c>
      <c r="H813" s="197">
        <v>6</v>
      </c>
      <c r="I813" s="198"/>
      <c r="J813" s="199">
        <f t="shared" si="50"/>
        <v>0</v>
      </c>
      <c r="K813" s="195" t="s">
        <v>37</v>
      </c>
      <c r="L813" s="60"/>
      <c r="M813" s="200" t="s">
        <v>37</v>
      </c>
      <c r="N813" s="201" t="s">
        <v>52</v>
      </c>
      <c r="O813" s="41"/>
      <c r="P813" s="202">
        <f t="shared" si="51"/>
        <v>0</v>
      </c>
      <c r="Q813" s="202">
        <v>0</v>
      </c>
      <c r="R813" s="202">
        <f t="shared" si="52"/>
        <v>0</v>
      </c>
      <c r="S813" s="202">
        <v>0</v>
      </c>
      <c r="T813" s="203">
        <f t="shared" si="53"/>
        <v>0</v>
      </c>
      <c r="AR813" s="22" t="s">
        <v>276</v>
      </c>
      <c r="AT813" s="22" t="s">
        <v>178</v>
      </c>
      <c r="AU813" s="22" t="s">
        <v>91</v>
      </c>
      <c r="AY813" s="22" t="s">
        <v>176</v>
      </c>
      <c r="BE813" s="204">
        <f t="shared" si="54"/>
        <v>0</v>
      </c>
      <c r="BF813" s="204">
        <f t="shared" si="55"/>
        <v>0</v>
      </c>
      <c r="BG813" s="204">
        <f t="shared" si="56"/>
        <v>0</v>
      </c>
      <c r="BH813" s="204">
        <f t="shared" si="57"/>
        <v>0</v>
      </c>
      <c r="BI813" s="204">
        <f t="shared" si="58"/>
        <v>0</v>
      </c>
      <c r="BJ813" s="22" t="s">
        <v>89</v>
      </c>
      <c r="BK813" s="204">
        <f t="shared" si="59"/>
        <v>0</v>
      </c>
      <c r="BL813" s="22" t="s">
        <v>276</v>
      </c>
      <c r="BM813" s="22" t="s">
        <v>2015</v>
      </c>
    </row>
    <row r="814" spans="2:65" s="11" customFormat="1">
      <c r="B814" s="208"/>
      <c r="C814" s="209"/>
      <c r="D814" s="210" t="s">
        <v>187</v>
      </c>
      <c r="E814" s="211" t="s">
        <v>37</v>
      </c>
      <c r="F814" s="212" t="s">
        <v>213</v>
      </c>
      <c r="G814" s="209"/>
      <c r="H814" s="213">
        <v>6</v>
      </c>
      <c r="I814" s="214"/>
      <c r="J814" s="209"/>
      <c r="K814" s="209"/>
      <c r="L814" s="215"/>
      <c r="M814" s="216"/>
      <c r="N814" s="217"/>
      <c r="O814" s="217"/>
      <c r="P814" s="217"/>
      <c r="Q814" s="217"/>
      <c r="R814" s="217"/>
      <c r="S814" s="217"/>
      <c r="T814" s="218"/>
      <c r="AT814" s="219" t="s">
        <v>187</v>
      </c>
      <c r="AU814" s="219" t="s">
        <v>91</v>
      </c>
      <c r="AV814" s="11" t="s">
        <v>91</v>
      </c>
      <c r="AW814" s="11" t="s">
        <v>44</v>
      </c>
      <c r="AX814" s="11" t="s">
        <v>89</v>
      </c>
      <c r="AY814" s="219" t="s">
        <v>176</v>
      </c>
    </row>
    <row r="815" spans="2:65" s="1" customFormat="1" ht="57" customHeight="1">
      <c r="B815" s="40"/>
      <c r="C815" s="193" t="s">
        <v>2016</v>
      </c>
      <c r="D815" s="193" t="s">
        <v>178</v>
      </c>
      <c r="E815" s="194" t="s">
        <v>2017</v>
      </c>
      <c r="F815" s="195" t="s">
        <v>2018</v>
      </c>
      <c r="G815" s="196" t="s">
        <v>371</v>
      </c>
      <c r="H815" s="197">
        <v>1</v>
      </c>
      <c r="I815" s="198"/>
      <c r="J815" s="199">
        <f>ROUND(I815*H815,2)</f>
        <v>0</v>
      </c>
      <c r="K815" s="195" t="s">
        <v>37</v>
      </c>
      <c r="L815" s="60"/>
      <c r="M815" s="200" t="s">
        <v>37</v>
      </c>
      <c r="N815" s="201" t="s">
        <v>52</v>
      </c>
      <c r="O815" s="41"/>
      <c r="P815" s="202">
        <f>O815*H815</f>
        <v>0</v>
      </c>
      <c r="Q815" s="202">
        <v>0</v>
      </c>
      <c r="R815" s="202">
        <f>Q815*H815</f>
        <v>0</v>
      </c>
      <c r="S815" s="202">
        <v>0</v>
      </c>
      <c r="T815" s="203">
        <f>S815*H815</f>
        <v>0</v>
      </c>
      <c r="AR815" s="22" t="s">
        <v>276</v>
      </c>
      <c r="AT815" s="22" t="s">
        <v>178</v>
      </c>
      <c r="AU815" s="22" t="s">
        <v>91</v>
      </c>
      <c r="AY815" s="22" t="s">
        <v>176</v>
      </c>
      <c r="BE815" s="204">
        <f>IF(N815="základní",J815,0)</f>
        <v>0</v>
      </c>
      <c r="BF815" s="204">
        <f>IF(N815="snížená",J815,0)</f>
        <v>0</v>
      </c>
      <c r="BG815" s="204">
        <f>IF(N815="zákl. přenesená",J815,0)</f>
        <v>0</v>
      </c>
      <c r="BH815" s="204">
        <f>IF(N815="sníž. přenesená",J815,0)</f>
        <v>0</v>
      </c>
      <c r="BI815" s="204">
        <f>IF(N815="nulová",J815,0)</f>
        <v>0</v>
      </c>
      <c r="BJ815" s="22" t="s">
        <v>89</v>
      </c>
      <c r="BK815" s="204">
        <f>ROUND(I815*H815,2)</f>
        <v>0</v>
      </c>
      <c r="BL815" s="22" t="s">
        <v>276</v>
      </c>
      <c r="BM815" s="22" t="s">
        <v>2019</v>
      </c>
    </row>
    <row r="816" spans="2:65" s="11" customFormat="1">
      <c r="B816" s="208"/>
      <c r="C816" s="209"/>
      <c r="D816" s="210" t="s">
        <v>187</v>
      </c>
      <c r="E816" s="211" t="s">
        <v>37</v>
      </c>
      <c r="F816" s="212" t="s">
        <v>89</v>
      </c>
      <c r="G816" s="209"/>
      <c r="H816" s="213">
        <v>1</v>
      </c>
      <c r="I816" s="214"/>
      <c r="J816" s="209"/>
      <c r="K816" s="209"/>
      <c r="L816" s="215"/>
      <c r="M816" s="216"/>
      <c r="N816" s="217"/>
      <c r="O816" s="217"/>
      <c r="P816" s="217"/>
      <c r="Q816" s="217"/>
      <c r="R816" s="217"/>
      <c r="S816" s="217"/>
      <c r="T816" s="218"/>
      <c r="AT816" s="219" t="s">
        <v>187</v>
      </c>
      <c r="AU816" s="219" t="s">
        <v>91</v>
      </c>
      <c r="AV816" s="11" t="s">
        <v>91</v>
      </c>
      <c r="AW816" s="11" t="s">
        <v>44</v>
      </c>
      <c r="AX816" s="11" t="s">
        <v>89</v>
      </c>
      <c r="AY816" s="219" t="s">
        <v>176</v>
      </c>
    </row>
    <row r="817" spans="2:65" s="1" customFormat="1" ht="31.5" customHeight="1">
      <c r="B817" s="40"/>
      <c r="C817" s="193" t="s">
        <v>2020</v>
      </c>
      <c r="D817" s="193" t="s">
        <v>178</v>
      </c>
      <c r="E817" s="194" t="s">
        <v>2021</v>
      </c>
      <c r="F817" s="195" t="s">
        <v>2022</v>
      </c>
      <c r="G817" s="196" t="s">
        <v>1857</v>
      </c>
      <c r="H817" s="248"/>
      <c r="I817" s="198"/>
      <c r="J817" s="199">
        <f>ROUND(I817*H817,2)</f>
        <v>0</v>
      </c>
      <c r="K817" s="195" t="s">
        <v>182</v>
      </c>
      <c r="L817" s="60"/>
      <c r="M817" s="200" t="s">
        <v>37</v>
      </c>
      <c r="N817" s="201" t="s">
        <v>52</v>
      </c>
      <c r="O817" s="41"/>
      <c r="P817" s="202">
        <f>O817*H817</f>
        <v>0</v>
      </c>
      <c r="Q817" s="202">
        <v>0</v>
      </c>
      <c r="R817" s="202">
        <f>Q817*H817</f>
        <v>0</v>
      </c>
      <c r="S817" s="202">
        <v>0</v>
      </c>
      <c r="T817" s="203">
        <f>S817*H817</f>
        <v>0</v>
      </c>
      <c r="AR817" s="22" t="s">
        <v>276</v>
      </c>
      <c r="AT817" s="22" t="s">
        <v>178</v>
      </c>
      <c r="AU817" s="22" t="s">
        <v>91</v>
      </c>
      <c r="AY817" s="22" t="s">
        <v>176</v>
      </c>
      <c r="BE817" s="204">
        <f>IF(N817="základní",J817,0)</f>
        <v>0</v>
      </c>
      <c r="BF817" s="204">
        <f>IF(N817="snížená",J817,0)</f>
        <v>0</v>
      </c>
      <c r="BG817" s="204">
        <f>IF(N817="zákl. přenesená",J817,0)</f>
        <v>0</v>
      </c>
      <c r="BH817" s="204">
        <f>IF(N817="sníž. přenesená",J817,0)</f>
        <v>0</v>
      </c>
      <c r="BI817" s="204">
        <f>IF(N817="nulová",J817,0)</f>
        <v>0</v>
      </c>
      <c r="BJ817" s="22" t="s">
        <v>89</v>
      </c>
      <c r="BK817" s="204">
        <f>ROUND(I817*H817,2)</f>
        <v>0</v>
      </c>
      <c r="BL817" s="22" t="s">
        <v>276</v>
      </c>
      <c r="BM817" s="22" t="s">
        <v>2023</v>
      </c>
    </row>
    <row r="818" spans="2:65" s="1" customFormat="1" ht="121.5">
      <c r="B818" s="40"/>
      <c r="C818" s="62"/>
      <c r="D818" s="205" t="s">
        <v>185</v>
      </c>
      <c r="E818" s="62"/>
      <c r="F818" s="206" t="s">
        <v>2024</v>
      </c>
      <c r="G818" s="62"/>
      <c r="H818" s="62"/>
      <c r="I818" s="163"/>
      <c r="J818" s="62"/>
      <c r="K818" s="62"/>
      <c r="L818" s="60"/>
      <c r="M818" s="207"/>
      <c r="N818" s="41"/>
      <c r="O818" s="41"/>
      <c r="P818" s="41"/>
      <c r="Q818" s="41"/>
      <c r="R818" s="41"/>
      <c r="S818" s="41"/>
      <c r="T818" s="77"/>
      <c r="AT818" s="22" t="s">
        <v>185</v>
      </c>
      <c r="AU818" s="22" t="s">
        <v>91</v>
      </c>
    </row>
    <row r="819" spans="2:65" s="10" customFormat="1" ht="29.85" customHeight="1">
      <c r="B819" s="176"/>
      <c r="C819" s="177"/>
      <c r="D819" s="190" t="s">
        <v>80</v>
      </c>
      <c r="E819" s="191" t="s">
        <v>733</v>
      </c>
      <c r="F819" s="191" t="s">
        <v>734</v>
      </c>
      <c r="G819" s="177"/>
      <c r="H819" s="177"/>
      <c r="I819" s="180"/>
      <c r="J819" s="192">
        <f>BK819</f>
        <v>0</v>
      </c>
      <c r="K819" s="177"/>
      <c r="L819" s="182"/>
      <c r="M819" s="183"/>
      <c r="N819" s="184"/>
      <c r="O819" s="184"/>
      <c r="P819" s="185">
        <f>SUM(P820:P880)</f>
        <v>0</v>
      </c>
      <c r="Q819" s="184"/>
      <c r="R819" s="185">
        <f>SUM(R820:R880)</f>
        <v>5.3924640999999998</v>
      </c>
      <c r="S819" s="184"/>
      <c r="T819" s="186">
        <f>SUM(T820:T880)</f>
        <v>0</v>
      </c>
      <c r="AR819" s="187" t="s">
        <v>91</v>
      </c>
      <c r="AT819" s="188" t="s">
        <v>80</v>
      </c>
      <c r="AU819" s="188" t="s">
        <v>89</v>
      </c>
      <c r="AY819" s="187" t="s">
        <v>176</v>
      </c>
      <c r="BK819" s="189">
        <f>SUM(BK820:BK880)</f>
        <v>0</v>
      </c>
    </row>
    <row r="820" spans="2:65" s="1" customFormat="1" ht="31.5" customHeight="1">
      <c r="B820" s="40"/>
      <c r="C820" s="193" t="s">
        <v>2025</v>
      </c>
      <c r="D820" s="193" t="s">
        <v>178</v>
      </c>
      <c r="E820" s="194" t="s">
        <v>2026</v>
      </c>
      <c r="F820" s="195" t="s">
        <v>2027</v>
      </c>
      <c r="G820" s="196" t="s">
        <v>295</v>
      </c>
      <c r="H820" s="197">
        <v>34.5</v>
      </c>
      <c r="I820" s="198"/>
      <c r="J820" s="199">
        <f>ROUND(I820*H820,2)</f>
        <v>0</v>
      </c>
      <c r="K820" s="195" t="s">
        <v>182</v>
      </c>
      <c r="L820" s="60"/>
      <c r="M820" s="200" t="s">
        <v>37</v>
      </c>
      <c r="N820" s="201" t="s">
        <v>52</v>
      </c>
      <c r="O820" s="41"/>
      <c r="P820" s="202">
        <f>O820*H820</f>
        <v>0</v>
      </c>
      <c r="Q820" s="202">
        <v>1.8E-3</v>
      </c>
      <c r="R820" s="202">
        <f>Q820*H820</f>
        <v>6.2099999999999995E-2</v>
      </c>
      <c r="S820" s="202">
        <v>0</v>
      </c>
      <c r="T820" s="203">
        <f>S820*H820</f>
        <v>0</v>
      </c>
      <c r="AR820" s="22" t="s">
        <v>276</v>
      </c>
      <c r="AT820" s="22" t="s">
        <v>178</v>
      </c>
      <c r="AU820" s="22" t="s">
        <v>91</v>
      </c>
      <c r="AY820" s="22" t="s">
        <v>176</v>
      </c>
      <c r="BE820" s="204">
        <f>IF(N820="základní",J820,0)</f>
        <v>0</v>
      </c>
      <c r="BF820" s="204">
        <f>IF(N820="snížená",J820,0)</f>
        <v>0</v>
      </c>
      <c r="BG820" s="204">
        <f>IF(N820="zákl. přenesená",J820,0)</f>
        <v>0</v>
      </c>
      <c r="BH820" s="204">
        <f>IF(N820="sníž. přenesená",J820,0)</f>
        <v>0</v>
      </c>
      <c r="BI820" s="204">
        <f>IF(N820="nulová",J820,0)</f>
        <v>0</v>
      </c>
      <c r="BJ820" s="22" t="s">
        <v>89</v>
      </c>
      <c r="BK820" s="204">
        <f>ROUND(I820*H820,2)</f>
        <v>0</v>
      </c>
      <c r="BL820" s="22" t="s">
        <v>276</v>
      </c>
      <c r="BM820" s="22" t="s">
        <v>2028</v>
      </c>
    </row>
    <row r="821" spans="2:65" s="1" customFormat="1" ht="54">
      <c r="B821" s="40"/>
      <c r="C821" s="62"/>
      <c r="D821" s="205" t="s">
        <v>185</v>
      </c>
      <c r="E821" s="62"/>
      <c r="F821" s="206" t="s">
        <v>2029</v>
      </c>
      <c r="G821" s="62"/>
      <c r="H821" s="62"/>
      <c r="I821" s="163"/>
      <c r="J821" s="62"/>
      <c r="K821" s="62"/>
      <c r="L821" s="60"/>
      <c r="M821" s="207"/>
      <c r="N821" s="41"/>
      <c r="O821" s="41"/>
      <c r="P821" s="41"/>
      <c r="Q821" s="41"/>
      <c r="R821" s="41"/>
      <c r="S821" s="41"/>
      <c r="T821" s="77"/>
      <c r="AT821" s="22" t="s">
        <v>185</v>
      </c>
      <c r="AU821" s="22" t="s">
        <v>91</v>
      </c>
    </row>
    <row r="822" spans="2:65" s="11" customFormat="1">
      <c r="B822" s="208"/>
      <c r="C822" s="209"/>
      <c r="D822" s="210" t="s">
        <v>187</v>
      </c>
      <c r="E822" s="211" t="s">
        <v>37</v>
      </c>
      <c r="F822" s="212" t="s">
        <v>2030</v>
      </c>
      <c r="G822" s="209"/>
      <c r="H822" s="213">
        <v>34.5</v>
      </c>
      <c r="I822" s="214"/>
      <c r="J822" s="209"/>
      <c r="K822" s="209"/>
      <c r="L822" s="215"/>
      <c r="M822" s="216"/>
      <c r="N822" s="217"/>
      <c r="O822" s="217"/>
      <c r="P822" s="217"/>
      <c r="Q822" s="217"/>
      <c r="R822" s="217"/>
      <c r="S822" s="217"/>
      <c r="T822" s="218"/>
      <c r="AT822" s="219" t="s">
        <v>187</v>
      </c>
      <c r="AU822" s="219" t="s">
        <v>91</v>
      </c>
      <c r="AV822" s="11" t="s">
        <v>91</v>
      </c>
      <c r="AW822" s="11" t="s">
        <v>44</v>
      </c>
      <c r="AX822" s="11" t="s">
        <v>89</v>
      </c>
      <c r="AY822" s="219" t="s">
        <v>176</v>
      </c>
    </row>
    <row r="823" spans="2:65" s="1" customFormat="1" ht="31.5" customHeight="1">
      <c r="B823" s="40"/>
      <c r="C823" s="193" t="s">
        <v>2031</v>
      </c>
      <c r="D823" s="193" t="s">
        <v>178</v>
      </c>
      <c r="E823" s="194" t="s">
        <v>2032</v>
      </c>
      <c r="F823" s="195" t="s">
        <v>2033</v>
      </c>
      <c r="G823" s="196" t="s">
        <v>295</v>
      </c>
      <c r="H823" s="197">
        <v>34.5</v>
      </c>
      <c r="I823" s="198"/>
      <c r="J823" s="199">
        <f>ROUND(I823*H823,2)</f>
        <v>0</v>
      </c>
      <c r="K823" s="195" t="s">
        <v>182</v>
      </c>
      <c r="L823" s="60"/>
      <c r="M823" s="200" t="s">
        <v>37</v>
      </c>
      <c r="N823" s="201" t="s">
        <v>52</v>
      </c>
      <c r="O823" s="41"/>
      <c r="P823" s="202">
        <f>O823*H823</f>
        <v>0</v>
      </c>
      <c r="Q823" s="202">
        <v>9.7999999999999997E-4</v>
      </c>
      <c r="R823" s="202">
        <f>Q823*H823</f>
        <v>3.381E-2</v>
      </c>
      <c r="S823" s="202">
        <v>0</v>
      </c>
      <c r="T823" s="203">
        <f>S823*H823</f>
        <v>0</v>
      </c>
      <c r="AR823" s="22" t="s">
        <v>276</v>
      </c>
      <c r="AT823" s="22" t="s">
        <v>178</v>
      </c>
      <c r="AU823" s="22" t="s">
        <v>91</v>
      </c>
      <c r="AY823" s="22" t="s">
        <v>176</v>
      </c>
      <c r="BE823" s="204">
        <f>IF(N823="základní",J823,0)</f>
        <v>0</v>
      </c>
      <c r="BF823" s="204">
        <f>IF(N823="snížená",J823,0)</f>
        <v>0</v>
      </c>
      <c r="BG823" s="204">
        <f>IF(N823="zákl. přenesená",J823,0)</f>
        <v>0</v>
      </c>
      <c r="BH823" s="204">
        <f>IF(N823="sníž. přenesená",J823,0)</f>
        <v>0</v>
      </c>
      <c r="BI823" s="204">
        <f>IF(N823="nulová",J823,0)</f>
        <v>0</v>
      </c>
      <c r="BJ823" s="22" t="s">
        <v>89</v>
      </c>
      <c r="BK823" s="204">
        <f>ROUND(I823*H823,2)</f>
        <v>0</v>
      </c>
      <c r="BL823" s="22" t="s">
        <v>276</v>
      </c>
      <c r="BM823" s="22" t="s">
        <v>2034</v>
      </c>
    </row>
    <row r="824" spans="2:65" s="1" customFormat="1" ht="54">
      <c r="B824" s="40"/>
      <c r="C824" s="62"/>
      <c r="D824" s="205" t="s">
        <v>185</v>
      </c>
      <c r="E824" s="62"/>
      <c r="F824" s="206" t="s">
        <v>2029</v>
      </c>
      <c r="G824" s="62"/>
      <c r="H824" s="62"/>
      <c r="I824" s="163"/>
      <c r="J824" s="62"/>
      <c r="K824" s="62"/>
      <c r="L824" s="60"/>
      <c r="M824" s="207"/>
      <c r="N824" s="41"/>
      <c r="O824" s="41"/>
      <c r="P824" s="41"/>
      <c r="Q824" s="41"/>
      <c r="R824" s="41"/>
      <c r="S824" s="41"/>
      <c r="T824" s="77"/>
      <c r="AT824" s="22" t="s">
        <v>185</v>
      </c>
      <c r="AU824" s="22" t="s">
        <v>91</v>
      </c>
    </row>
    <row r="825" spans="2:65" s="11" customFormat="1">
      <c r="B825" s="208"/>
      <c r="C825" s="209"/>
      <c r="D825" s="210" t="s">
        <v>187</v>
      </c>
      <c r="E825" s="211" t="s">
        <v>37</v>
      </c>
      <c r="F825" s="212" t="s">
        <v>2030</v>
      </c>
      <c r="G825" s="209"/>
      <c r="H825" s="213">
        <v>34.5</v>
      </c>
      <c r="I825" s="214"/>
      <c r="J825" s="209"/>
      <c r="K825" s="209"/>
      <c r="L825" s="215"/>
      <c r="M825" s="216"/>
      <c r="N825" s="217"/>
      <c r="O825" s="217"/>
      <c r="P825" s="217"/>
      <c r="Q825" s="217"/>
      <c r="R825" s="217"/>
      <c r="S825" s="217"/>
      <c r="T825" s="218"/>
      <c r="AT825" s="219" t="s">
        <v>187</v>
      </c>
      <c r="AU825" s="219" t="s">
        <v>91</v>
      </c>
      <c r="AV825" s="11" t="s">
        <v>91</v>
      </c>
      <c r="AW825" s="11" t="s">
        <v>44</v>
      </c>
      <c r="AX825" s="11" t="s">
        <v>89</v>
      </c>
      <c r="AY825" s="219" t="s">
        <v>176</v>
      </c>
    </row>
    <row r="826" spans="2:65" s="1" customFormat="1" ht="31.5" customHeight="1">
      <c r="B826" s="40"/>
      <c r="C826" s="193" t="s">
        <v>2035</v>
      </c>
      <c r="D826" s="193" t="s">
        <v>178</v>
      </c>
      <c r="E826" s="194" t="s">
        <v>2036</v>
      </c>
      <c r="F826" s="195" t="s">
        <v>2037</v>
      </c>
      <c r="G826" s="196" t="s">
        <v>295</v>
      </c>
      <c r="H826" s="197">
        <v>68.25</v>
      </c>
      <c r="I826" s="198"/>
      <c r="J826" s="199">
        <f>ROUND(I826*H826,2)</f>
        <v>0</v>
      </c>
      <c r="K826" s="195" t="s">
        <v>182</v>
      </c>
      <c r="L826" s="60"/>
      <c r="M826" s="200" t="s">
        <v>37</v>
      </c>
      <c r="N826" s="201" t="s">
        <v>52</v>
      </c>
      <c r="O826" s="41"/>
      <c r="P826" s="202">
        <f>O826*H826</f>
        <v>0</v>
      </c>
      <c r="Q826" s="202">
        <v>4.55E-4</v>
      </c>
      <c r="R826" s="202">
        <f>Q826*H826</f>
        <v>3.1053750000000001E-2</v>
      </c>
      <c r="S826" s="202">
        <v>0</v>
      </c>
      <c r="T826" s="203">
        <f>S826*H826</f>
        <v>0</v>
      </c>
      <c r="AR826" s="22" t="s">
        <v>276</v>
      </c>
      <c r="AT826" s="22" t="s">
        <v>178</v>
      </c>
      <c r="AU826" s="22" t="s">
        <v>91</v>
      </c>
      <c r="AY826" s="22" t="s">
        <v>176</v>
      </c>
      <c r="BE826" s="204">
        <f>IF(N826="základní",J826,0)</f>
        <v>0</v>
      </c>
      <c r="BF826" s="204">
        <f>IF(N826="snížená",J826,0)</f>
        <v>0</v>
      </c>
      <c r="BG826" s="204">
        <f>IF(N826="zákl. přenesená",J826,0)</f>
        <v>0</v>
      </c>
      <c r="BH826" s="204">
        <f>IF(N826="sníž. přenesená",J826,0)</f>
        <v>0</v>
      </c>
      <c r="BI826" s="204">
        <f>IF(N826="nulová",J826,0)</f>
        <v>0</v>
      </c>
      <c r="BJ826" s="22" t="s">
        <v>89</v>
      </c>
      <c r="BK826" s="204">
        <f>ROUND(I826*H826,2)</f>
        <v>0</v>
      </c>
      <c r="BL826" s="22" t="s">
        <v>276</v>
      </c>
      <c r="BM826" s="22" t="s">
        <v>2038</v>
      </c>
    </row>
    <row r="827" spans="2:65" s="11" customFormat="1">
      <c r="B827" s="208"/>
      <c r="C827" s="209"/>
      <c r="D827" s="210" t="s">
        <v>187</v>
      </c>
      <c r="E827" s="211" t="s">
        <v>37</v>
      </c>
      <c r="F827" s="212" t="s">
        <v>2039</v>
      </c>
      <c r="G827" s="209"/>
      <c r="H827" s="213">
        <v>68.25</v>
      </c>
      <c r="I827" s="214"/>
      <c r="J827" s="209"/>
      <c r="K827" s="209"/>
      <c r="L827" s="215"/>
      <c r="M827" s="216"/>
      <c r="N827" s="217"/>
      <c r="O827" s="217"/>
      <c r="P827" s="217"/>
      <c r="Q827" s="217"/>
      <c r="R827" s="217"/>
      <c r="S827" s="217"/>
      <c r="T827" s="218"/>
      <c r="AT827" s="219" t="s">
        <v>187</v>
      </c>
      <c r="AU827" s="219" t="s">
        <v>91</v>
      </c>
      <c r="AV827" s="11" t="s">
        <v>91</v>
      </c>
      <c r="AW827" s="11" t="s">
        <v>44</v>
      </c>
      <c r="AX827" s="11" t="s">
        <v>89</v>
      </c>
      <c r="AY827" s="219" t="s">
        <v>176</v>
      </c>
    </row>
    <row r="828" spans="2:65" s="1" customFormat="1" ht="22.5" customHeight="1">
      <c r="B828" s="40"/>
      <c r="C828" s="220" t="s">
        <v>2040</v>
      </c>
      <c r="D828" s="220" t="s">
        <v>195</v>
      </c>
      <c r="E828" s="221" t="s">
        <v>2041</v>
      </c>
      <c r="F828" s="222" t="s">
        <v>2042</v>
      </c>
      <c r="G828" s="223" t="s">
        <v>295</v>
      </c>
      <c r="H828" s="224">
        <v>36.225000000000001</v>
      </c>
      <c r="I828" s="225"/>
      <c r="J828" s="226">
        <f>ROUND(I828*H828,2)</f>
        <v>0</v>
      </c>
      <c r="K828" s="222" t="s">
        <v>37</v>
      </c>
      <c r="L828" s="227"/>
      <c r="M828" s="228" t="s">
        <v>37</v>
      </c>
      <c r="N828" s="229" t="s">
        <v>52</v>
      </c>
      <c r="O828" s="41"/>
      <c r="P828" s="202">
        <f>O828*H828</f>
        <v>0</v>
      </c>
      <c r="Q828" s="202">
        <v>0</v>
      </c>
      <c r="R828" s="202">
        <f>Q828*H828</f>
        <v>0</v>
      </c>
      <c r="S828" s="202">
        <v>0</v>
      </c>
      <c r="T828" s="203">
        <f>S828*H828</f>
        <v>0</v>
      </c>
      <c r="AR828" s="22" t="s">
        <v>368</v>
      </c>
      <c r="AT828" s="22" t="s">
        <v>195</v>
      </c>
      <c r="AU828" s="22" t="s">
        <v>91</v>
      </c>
      <c r="AY828" s="22" t="s">
        <v>176</v>
      </c>
      <c r="BE828" s="204">
        <f>IF(N828="základní",J828,0)</f>
        <v>0</v>
      </c>
      <c r="BF828" s="204">
        <f>IF(N828="snížená",J828,0)</f>
        <v>0</v>
      </c>
      <c r="BG828" s="204">
        <f>IF(N828="zákl. přenesená",J828,0)</f>
        <v>0</v>
      </c>
      <c r="BH828" s="204">
        <f>IF(N828="sníž. přenesená",J828,0)</f>
        <v>0</v>
      </c>
      <c r="BI828" s="204">
        <f>IF(N828="nulová",J828,0)</f>
        <v>0</v>
      </c>
      <c r="BJ828" s="22" t="s">
        <v>89</v>
      </c>
      <c r="BK828" s="204">
        <f>ROUND(I828*H828,2)</f>
        <v>0</v>
      </c>
      <c r="BL828" s="22" t="s">
        <v>276</v>
      </c>
      <c r="BM828" s="22" t="s">
        <v>2043</v>
      </c>
    </row>
    <row r="829" spans="2:65" s="11" customFormat="1">
      <c r="B829" s="208"/>
      <c r="C829" s="209"/>
      <c r="D829" s="205" t="s">
        <v>187</v>
      </c>
      <c r="E829" s="230" t="s">
        <v>37</v>
      </c>
      <c r="F829" s="231" t="s">
        <v>2030</v>
      </c>
      <c r="G829" s="209"/>
      <c r="H829" s="232">
        <v>34.5</v>
      </c>
      <c r="I829" s="214"/>
      <c r="J829" s="209"/>
      <c r="K829" s="209"/>
      <c r="L829" s="215"/>
      <c r="M829" s="216"/>
      <c r="N829" s="217"/>
      <c r="O829" s="217"/>
      <c r="P829" s="217"/>
      <c r="Q829" s="217"/>
      <c r="R829" s="217"/>
      <c r="S829" s="217"/>
      <c r="T829" s="218"/>
      <c r="AT829" s="219" t="s">
        <v>187</v>
      </c>
      <c r="AU829" s="219" t="s">
        <v>91</v>
      </c>
      <c r="AV829" s="11" t="s">
        <v>91</v>
      </c>
      <c r="AW829" s="11" t="s">
        <v>44</v>
      </c>
      <c r="AX829" s="11" t="s">
        <v>89</v>
      </c>
      <c r="AY829" s="219" t="s">
        <v>176</v>
      </c>
    </row>
    <row r="830" spans="2:65" s="11" customFormat="1">
      <c r="B830" s="208"/>
      <c r="C830" s="209"/>
      <c r="D830" s="210" t="s">
        <v>187</v>
      </c>
      <c r="E830" s="209"/>
      <c r="F830" s="212" t="s">
        <v>2044</v>
      </c>
      <c r="G830" s="209"/>
      <c r="H830" s="213">
        <v>36.225000000000001</v>
      </c>
      <c r="I830" s="214"/>
      <c r="J830" s="209"/>
      <c r="K830" s="209"/>
      <c r="L830" s="215"/>
      <c r="M830" s="216"/>
      <c r="N830" s="217"/>
      <c r="O830" s="217"/>
      <c r="P830" s="217"/>
      <c r="Q830" s="217"/>
      <c r="R830" s="217"/>
      <c r="S830" s="217"/>
      <c r="T830" s="218"/>
      <c r="AT830" s="219" t="s">
        <v>187</v>
      </c>
      <c r="AU830" s="219" t="s">
        <v>91</v>
      </c>
      <c r="AV830" s="11" t="s">
        <v>91</v>
      </c>
      <c r="AW830" s="11" t="s">
        <v>6</v>
      </c>
      <c r="AX830" s="11" t="s">
        <v>89</v>
      </c>
      <c r="AY830" s="219" t="s">
        <v>176</v>
      </c>
    </row>
    <row r="831" spans="2:65" s="1" customFormat="1" ht="22.5" customHeight="1">
      <c r="B831" s="40"/>
      <c r="C831" s="220" t="s">
        <v>2045</v>
      </c>
      <c r="D831" s="220" t="s">
        <v>195</v>
      </c>
      <c r="E831" s="221" t="s">
        <v>2046</v>
      </c>
      <c r="F831" s="222" t="s">
        <v>2047</v>
      </c>
      <c r="G831" s="223" t="s">
        <v>223</v>
      </c>
      <c r="H831" s="224">
        <v>13.695</v>
      </c>
      <c r="I831" s="225"/>
      <c r="J831" s="226">
        <f>ROUND(I831*H831,2)</f>
        <v>0</v>
      </c>
      <c r="K831" s="222" t="s">
        <v>37</v>
      </c>
      <c r="L831" s="227"/>
      <c r="M831" s="228" t="s">
        <v>37</v>
      </c>
      <c r="N831" s="229" t="s">
        <v>52</v>
      </c>
      <c r="O831" s="41"/>
      <c r="P831" s="202">
        <f>O831*H831</f>
        <v>0</v>
      </c>
      <c r="Q831" s="202">
        <v>1.4E-2</v>
      </c>
      <c r="R831" s="202">
        <f>Q831*H831</f>
        <v>0.19173000000000001</v>
      </c>
      <c r="S831" s="202">
        <v>0</v>
      </c>
      <c r="T831" s="203">
        <f>S831*H831</f>
        <v>0</v>
      </c>
      <c r="AR831" s="22" t="s">
        <v>368</v>
      </c>
      <c r="AT831" s="22" t="s">
        <v>195</v>
      </c>
      <c r="AU831" s="22" t="s">
        <v>91</v>
      </c>
      <c r="AY831" s="22" t="s">
        <v>176</v>
      </c>
      <c r="BE831" s="204">
        <f>IF(N831="základní",J831,0)</f>
        <v>0</v>
      </c>
      <c r="BF831" s="204">
        <f>IF(N831="snížená",J831,0)</f>
        <v>0</v>
      </c>
      <c r="BG831" s="204">
        <f>IF(N831="zákl. přenesená",J831,0)</f>
        <v>0</v>
      </c>
      <c r="BH831" s="204">
        <f>IF(N831="sníž. přenesená",J831,0)</f>
        <v>0</v>
      </c>
      <c r="BI831" s="204">
        <f>IF(N831="nulová",J831,0)</f>
        <v>0</v>
      </c>
      <c r="BJ831" s="22" t="s">
        <v>89</v>
      </c>
      <c r="BK831" s="204">
        <f>ROUND(I831*H831,2)</f>
        <v>0</v>
      </c>
      <c r="BL831" s="22" t="s">
        <v>276</v>
      </c>
      <c r="BM831" s="22" t="s">
        <v>2048</v>
      </c>
    </row>
    <row r="832" spans="2:65" s="11" customFormat="1">
      <c r="B832" s="208"/>
      <c r="C832" s="209"/>
      <c r="D832" s="205" t="s">
        <v>187</v>
      </c>
      <c r="E832" s="230" t="s">
        <v>37</v>
      </c>
      <c r="F832" s="231" t="s">
        <v>2049</v>
      </c>
      <c r="G832" s="209"/>
      <c r="H832" s="232">
        <v>6.9</v>
      </c>
      <c r="I832" s="214"/>
      <c r="J832" s="209"/>
      <c r="K832" s="209"/>
      <c r="L832" s="215"/>
      <c r="M832" s="216"/>
      <c r="N832" s="217"/>
      <c r="O832" s="217"/>
      <c r="P832" s="217"/>
      <c r="Q832" s="217"/>
      <c r="R832" s="217"/>
      <c r="S832" s="217"/>
      <c r="T832" s="218"/>
      <c r="AT832" s="219" t="s">
        <v>187</v>
      </c>
      <c r="AU832" s="219" t="s">
        <v>91</v>
      </c>
      <c r="AV832" s="11" t="s">
        <v>91</v>
      </c>
      <c r="AW832" s="11" t="s">
        <v>44</v>
      </c>
      <c r="AX832" s="11" t="s">
        <v>81</v>
      </c>
      <c r="AY832" s="219" t="s">
        <v>176</v>
      </c>
    </row>
    <row r="833" spans="2:65" s="11" customFormat="1">
      <c r="B833" s="208"/>
      <c r="C833" s="209"/>
      <c r="D833" s="205" t="s">
        <v>187</v>
      </c>
      <c r="E833" s="230" t="s">
        <v>37</v>
      </c>
      <c r="F833" s="231" t="s">
        <v>2050</v>
      </c>
      <c r="G833" s="209"/>
      <c r="H833" s="232">
        <v>6.1429999999999998</v>
      </c>
      <c r="I833" s="214"/>
      <c r="J833" s="209"/>
      <c r="K833" s="209"/>
      <c r="L833" s="215"/>
      <c r="M833" s="216"/>
      <c r="N833" s="217"/>
      <c r="O833" s="217"/>
      <c r="P833" s="217"/>
      <c r="Q833" s="217"/>
      <c r="R833" s="217"/>
      <c r="S833" s="217"/>
      <c r="T833" s="218"/>
      <c r="AT833" s="219" t="s">
        <v>187</v>
      </c>
      <c r="AU833" s="219" t="s">
        <v>91</v>
      </c>
      <c r="AV833" s="11" t="s">
        <v>91</v>
      </c>
      <c r="AW833" s="11" t="s">
        <v>44</v>
      </c>
      <c r="AX833" s="11" t="s">
        <v>81</v>
      </c>
      <c r="AY833" s="219" t="s">
        <v>176</v>
      </c>
    </row>
    <row r="834" spans="2:65" s="11" customFormat="1">
      <c r="B834" s="208"/>
      <c r="C834" s="209"/>
      <c r="D834" s="210" t="s">
        <v>187</v>
      </c>
      <c r="E834" s="209"/>
      <c r="F834" s="212" t="s">
        <v>2051</v>
      </c>
      <c r="G834" s="209"/>
      <c r="H834" s="213">
        <v>13.695</v>
      </c>
      <c r="I834" s="214"/>
      <c r="J834" s="209"/>
      <c r="K834" s="209"/>
      <c r="L834" s="215"/>
      <c r="M834" s="216"/>
      <c r="N834" s="217"/>
      <c r="O834" s="217"/>
      <c r="P834" s="217"/>
      <c r="Q834" s="217"/>
      <c r="R834" s="217"/>
      <c r="S834" s="217"/>
      <c r="T834" s="218"/>
      <c r="AT834" s="219" t="s">
        <v>187</v>
      </c>
      <c r="AU834" s="219" t="s">
        <v>91</v>
      </c>
      <c r="AV834" s="11" t="s">
        <v>91</v>
      </c>
      <c r="AW834" s="11" t="s">
        <v>6</v>
      </c>
      <c r="AX834" s="11" t="s">
        <v>89</v>
      </c>
      <c r="AY834" s="219" t="s">
        <v>176</v>
      </c>
    </row>
    <row r="835" spans="2:65" s="1" customFormat="1" ht="31.5" customHeight="1">
      <c r="B835" s="40"/>
      <c r="C835" s="193" t="s">
        <v>2052</v>
      </c>
      <c r="D835" s="193" t="s">
        <v>178</v>
      </c>
      <c r="E835" s="194" t="s">
        <v>2053</v>
      </c>
      <c r="F835" s="195" t="s">
        <v>2054</v>
      </c>
      <c r="G835" s="196" t="s">
        <v>223</v>
      </c>
      <c r="H835" s="197">
        <v>229.8</v>
      </c>
      <c r="I835" s="198"/>
      <c r="J835" s="199">
        <f>ROUND(I835*H835,2)</f>
        <v>0</v>
      </c>
      <c r="K835" s="195" t="s">
        <v>182</v>
      </c>
      <c r="L835" s="60"/>
      <c r="M835" s="200" t="s">
        <v>37</v>
      </c>
      <c r="N835" s="201" t="s">
        <v>52</v>
      </c>
      <c r="O835" s="41"/>
      <c r="P835" s="202">
        <f>O835*H835</f>
        <v>0</v>
      </c>
      <c r="Q835" s="202">
        <v>3.9199999999999999E-3</v>
      </c>
      <c r="R835" s="202">
        <f>Q835*H835</f>
        <v>0.90081600000000006</v>
      </c>
      <c r="S835" s="202">
        <v>0</v>
      </c>
      <c r="T835" s="203">
        <f>S835*H835</f>
        <v>0</v>
      </c>
      <c r="AR835" s="22" t="s">
        <v>276</v>
      </c>
      <c r="AT835" s="22" t="s">
        <v>178</v>
      </c>
      <c r="AU835" s="22" t="s">
        <v>91</v>
      </c>
      <c r="AY835" s="22" t="s">
        <v>176</v>
      </c>
      <c r="BE835" s="204">
        <f>IF(N835="základní",J835,0)</f>
        <v>0</v>
      </c>
      <c r="BF835" s="204">
        <f>IF(N835="snížená",J835,0)</f>
        <v>0</v>
      </c>
      <c r="BG835" s="204">
        <f>IF(N835="zákl. přenesená",J835,0)</f>
        <v>0</v>
      </c>
      <c r="BH835" s="204">
        <f>IF(N835="sníž. přenesená",J835,0)</f>
        <v>0</v>
      </c>
      <c r="BI835" s="204">
        <f>IF(N835="nulová",J835,0)</f>
        <v>0</v>
      </c>
      <c r="BJ835" s="22" t="s">
        <v>89</v>
      </c>
      <c r="BK835" s="204">
        <f>ROUND(I835*H835,2)</f>
        <v>0</v>
      </c>
      <c r="BL835" s="22" t="s">
        <v>276</v>
      </c>
      <c r="BM835" s="22" t="s">
        <v>2055</v>
      </c>
    </row>
    <row r="836" spans="2:65" s="1" customFormat="1" ht="22.5" customHeight="1">
      <c r="B836" s="40"/>
      <c r="C836" s="220" t="s">
        <v>2056</v>
      </c>
      <c r="D836" s="220" t="s">
        <v>195</v>
      </c>
      <c r="E836" s="221" t="s">
        <v>2057</v>
      </c>
      <c r="F836" s="222" t="s">
        <v>2058</v>
      </c>
      <c r="G836" s="223" t="s">
        <v>223</v>
      </c>
      <c r="H836" s="224">
        <v>29.577999999999999</v>
      </c>
      <c r="I836" s="225"/>
      <c r="J836" s="226">
        <f>ROUND(I836*H836,2)</f>
        <v>0</v>
      </c>
      <c r="K836" s="222" t="s">
        <v>37</v>
      </c>
      <c r="L836" s="227"/>
      <c r="M836" s="228" t="s">
        <v>37</v>
      </c>
      <c r="N836" s="229" t="s">
        <v>52</v>
      </c>
      <c r="O836" s="41"/>
      <c r="P836" s="202">
        <f>O836*H836</f>
        <v>0</v>
      </c>
      <c r="Q836" s="202">
        <v>1.4E-2</v>
      </c>
      <c r="R836" s="202">
        <f>Q836*H836</f>
        <v>0.41409200000000002</v>
      </c>
      <c r="S836" s="202">
        <v>0</v>
      </c>
      <c r="T836" s="203">
        <f>S836*H836</f>
        <v>0</v>
      </c>
      <c r="AR836" s="22" t="s">
        <v>368</v>
      </c>
      <c r="AT836" s="22" t="s">
        <v>195</v>
      </c>
      <c r="AU836" s="22" t="s">
        <v>91</v>
      </c>
      <c r="AY836" s="22" t="s">
        <v>176</v>
      </c>
      <c r="BE836" s="204">
        <f>IF(N836="základní",J836,0)</f>
        <v>0</v>
      </c>
      <c r="BF836" s="204">
        <f>IF(N836="snížená",J836,0)</f>
        <v>0</v>
      </c>
      <c r="BG836" s="204">
        <f>IF(N836="zákl. přenesená",J836,0)</f>
        <v>0</v>
      </c>
      <c r="BH836" s="204">
        <f>IF(N836="sníž. přenesená",J836,0)</f>
        <v>0</v>
      </c>
      <c r="BI836" s="204">
        <f>IF(N836="nulová",J836,0)</f>
        <v>0</v>
      </c>
      <c r="BJ836" s="22" t="s">
        <v>89</v>
      </c>
      <c r="BK836" s="204">
        <f>ROUND(I836*H836,2)</f>
        <v>0</v>
      </c>
      <c r="BL836" s="22" t="s">
        <v>276</v>
      </c>
      <c r="BM836" s="22" t="s">
        <v>2059</v>
      </c>
    </row>
    <row r="837" spans="2:65" s="11" customFormat="1">
      <c r="B837" s="208"/>
      <c r="C837" s="209"/>
      <c r="D837" s="205" t="s">
        <v>187</v>
      </c>
      <c r="E837" s="230" t="s">
        <v>37</v>
      </c>
      <c r="F837" s="231" t="s">
        <v>2060</v>
      </c>
      <c r="G837" s="209"/>
      <c r="H837" s="232">
        <v>25.72</v>
      </c>
      <c r="I837" s="214"/>
      <c r="J837" s="209"/>
      <c r="K837" s="209"/>
      <c r="L837" s="215"/>
      <c r="M837" s="216"/>
      <c r="N837" s="217"/>
      <c r="O837" s="217"/>
      <c r="P837" s="217"/>
      <c r="Q837" s="217"/>
      <c r="R837" s="217"/>
      <c r="S837" s="217"/>
      <c r="T837" s="218"/>
      <c r="AT837" s="219" t="s">
        <v>187</v>
      </c>
      <c r="AU837" s="219" t="s">
        <v>91</v>
      </c>
      <c r="AV837" s="11" t="s">
        <v>91</v>
      </c>
      <c r="AW837" s="11" t="s">
        <v>44</v>
      </c>
      <c r="AX837" s="11" t="s">
        <v>89</v>
      </c>
      <c r="AY837" s="219" t="s">
        <v>176</v>
      </c>
    </row>
    <row r="838" spans="2:65" s="11" customFormat="1">
      <c r="B838" s="208"/>
      <c r="C838" s="209"/>
      <c r="D838" s="210" t="s">
        <v>187</v>
      </c>
      <c r="E838" s="209"/>
      <c r="F838" s="212" t="s">
        <v>2061</v>
      </c>
      <c r="G838" s="209"/>
      <c r="H838" s="213">
        <v>29.577999999999999</v>
      </c>
      <c r="I838" s="214"/>
      <c r="J838" s="209"/>
      <c r="K838" s="209"/>
      <c r="L838" s="215"/>
      <c r="M838" s="216"/>
      <c r="N838" s="217"/>
      <c r="O838" s="217"/>
      <c r="P838" s="217"/>
      <c r="Q838" s="217"/>
      <c r="R838" s="217"/>
      <c r="S838" s="217"/>
      <c r="T838" s="218"/>
      <c r="AT838" s="219" t="s">
        <v>187</v>
      </c>
      <c r="AU838" s="219" t="s">
        <v>91</v>
      </c>
      <c r="AV838" s="11" t="s">
        <v>91</v>
      </c>
      <c r="AW838" s="11" t="s">
        <v>6</v>
      </c>
      <c r="AX838" s="11" t="s">
        <v>89</v>
      </c>
      <c r="AY838" s="219" t="s">
        <v>176</v>
      </c>
    </row>
    <row r="839" spans="2:65" s="1" customFormat="1" ht="22.5" customHeight="1">
      <c r="B839" s="40"/>
      <c r="C839" s="220" t="s">
        <v>2062</v>
      </c>
      <c r="D839" s="220" t="s">
        <v>195</v>
      </c>
      <c r="E839" s="221" t="s">
        <v>2046</v>
      </c>
      <c r="F839" s="222" t="s">
        <v>2047</v>
      </c>
      <c r="G839" s="223" t="s">
        <v>223</v>
      </c>
      <c r="H839" s="224">
        <v>219.05199999999999</v>
      </c>
      <c r="I839" s="225"/>
      <c r="J839" s="226">
        <f>ROUND(I839*H839,2)</f>
        <v>0</v>
      </c>
      <c r="K839" s="222" t="s">
        <v>37</v>
      </c>
      <c r="L839" s="227"/>
      <c r="M839" s="228" t="s">
        <v>37</v>
      </c>
      <c r="N839" s="229" t="s">
        <v>52</v>
      </c>
      <c r="O839" s="41"/>
      <c r="P839" s="202">
        <f>O839*H839</f>
        <v>0</v>
      </c>
      <c r="Q839" s="202">
        <v>1.4E-2</v>
      </c>
      <c r="R839" s="202">
        <f>Q839*H839</f>
        <v>3.0667279999999999</v>
      </c>
      <c r="S839" s="202">
        <v>0</v>
      </c>
      <c r="T839" s="203">
        <f>S839*H839</f>
        <v>0</v>
      </c>
      <c r="AR839" s="22" t="s">
        <v>368</v>
      </c>
      <c r="AT839" s="22" t="s">
        <v>195</v>
      </c>
      <c r="AU839" s="22" t="s">
        <v>91</v>
      </c>
      <c r="AY839" s="22" t="s">
        <v>176</v>
      </c>
      <c r="BE839" s="204">
        <f>IF(N839="základní",J839,0)</f>
        <v>0</v>
      </c>
      <c r="BF839" s="204">
        <f>IF(N839="snížená",J839,0)</f>
        <v>0</v>
      </c>
      <c r="BG839" s="204">
        <f>IF(N839="zákl. přenesená",J839,0)</f>
        <v>0</v>
      </c>
      <c r="BH839" s="204">
        <f>IF(N839="sníž. přenesená",J839,0)</f>
        <v>0</v>
      </c>
      <c r="BI839" s="204">
        <f>IF(N839="nulová",J839,0)</f>
        <v>0</v>
      </c>
      <c r="BJ839" s="22" t="s">
        <v>89</v>
      </c>
      <c r="BK839" s="204">
        <f>ROUND(I839*H839,2)</f>
        <v>0</v>
      </c>
      <c r="BL839" s="22" t="s">
        <v>276</v>
      </c>
      <c r="BM839" s="22" t="s">
        <v>2063</v>
      </c>
    </row>
    <row r="840" spans="2:65" s="11" customFormat="1">
      <c r="B840" s="208"/>
      <c r="C840" s="209"/>
      <c r="D840" s="205" t="s">
        <v>187</v>
      </c>
      <c r="E840" s="230" t="s">
        <v>37</v>
      </c>
      <c r="F840" s="231" t="s">
        <v>2064</v>
      </c>
      <c r="G840" s="209"/>
      <c r="H840" s="232">
        <v>134.72</v>
      </c>
      <c r="I840" s="214"/>
      <c r="J840" s="209"/>
      <c r="K840" s="209"/>
      <c r="L840" s="215"/>
      <c r="M840" s="216"/>
      <c r="N840" s="217"/>
      <c r="O840" s="217"/>
      <c r="P840" s="217"/>
      <c r="Q840" s="217"/>
      <c r="R840" s="217"/>
      <c r="S840" s="217"/>
      <c r="T840" s="218"/>
      <c r="AT840" s="219" t="s">
        <v>187</v>
      </c>
      <c r="AU840" s="219" t="s">
        <v>91</v>
      </c>
      <c r="AV840" s="11" t="s">
        <v>91</v>
      </c>
      <c r="AW840" s="11" t="s">
        <v>44</v>
      </c>
      <c r="AX840" s="11" t="s">
        <v>81</v>
      </c>
      <c r="AY840" s="219" t="s">
        <v>176</v>
      </c>
    </row>
    <row r="841" spans="2:65" s="11" customFormat="1">
      <c r="B841" s="208"/>
      <c r="C841" s="209"/>
      <c r="D841" s="205" t="s">
        <v>187</v>
      </c>
      <c r="E841" s="230" t="s">
        <v>37</v>
      </c>
      <c r="F841" s="231" t="s">
        <v>1304</v>
      </c>
      <c r="G841" s="209"/>
      <c r="H841" s="232">
        <v>55.76</v>
      </c>
      <c r="I841" s="214"/>
      <c r="J841" s="209"/>
      <c r="K841" s="209"/>
      <c r="L841" s="215"/>
      <c r="M841" s="216"/>
      <c r="N841" s="217"/>
      <c r="O841" s="217"/>
      <c r="P841" s="217"/>
      <c r="Q841" s="217"/>
      <c r="R841" s="217"/>
      <c r="S841" s="217"/>
      <c r="T841" s="218"/>
      <c r="AT841" s="219" t="s">
        <v>187</v>
      </c>
      <c r="AU841" s="219" t="s">
        <v>91</v>
      </c>
      <c r="AV841" s="11" t="s">
        <v>91</v>
      </c>
      <c r="AW841" s="11" t="s">
        <v>44</v>
      </c>
      <c r="AX841" s="11" t="s">
        <v>81</v>
      </c>
      <c r="AY841" s="219" t="s">
        <v>176</v>
      </c>
    </row>
    <row r="842" spans="2:65" s="11" customFormat="1">
      <c r="B842" s="208"/>
      <c r="C842" s="209"/>
      <c r="D842" s="210" t="s">
        <v>187</v>
      </c>
      <c r="E842" s="209"/>
      <c r="F842" s="212" t="s">
        <v>2065</v>
      </c>
      <c r="G842" s="209"/>
      <c r="H842" s="213">
        <v>219.05199999999999</v>
      </c>
      <c r="I842" s="214"/>
      <c r="J842" s="209"/>
      <c r="K842" s="209"/>
      <c r="L842" s="215"/>
      <c r="M842" s="216"/>
      <c r="N842" s="217"/>
      <c r="O842" s="217"/>
      <c r="P842" s="217"/>
      <c r="Q842" s="217"/>
      <c r="R842" s="217"/>
      <c r="S842" s="217"/>
      <c r="T842" s="218"/>
      <c r="AT842" s="219" t="s">
        <v>187</v>
      </c>
      <c r="AU842" s="219" t="s">
        <v>91</v>
      </c>
      <c r="AV842" s="11" t="s">
        <v>91</v>
      </c>
      <c r="AW842" s="11" t="s">
        <v>6</v>
      </c>
      <c r="AX842" s="11" t="s">
        <v>89</v>
      </c>
      <c r="AY842" s="219" t="s">
        <v>176</v>
      </c>
    </row>
    <row r="843" spans="2:65" s="1" customFormat="1" ht="22.5" customHeight="1">
      <c r="B843" s="40"/>
      <c r="C843" s="220" t="s">
        <v>2066</v>
      </c>
      <c r="D843" s="220" t="s">
        <v>195</v>
      </c>
      <c r="E843" s="221" t="s">
        <v>2067</v>
      </c>
      <c r="F843" s="222" t="s">
        <v>2068</v>
      </c>
      <c r="G843" s="223" t="s">
        <v>223</v>
      </c>
      <c r="H843" s="224">
        <v>15.64</v>
      </c>
      <c r="I843" s="225"/>
      <c r="J843" s="226">
        <f>ROUND(I843*H843,2)</f>
        <v>0</v>
      </c>
      <c r="K843" s="222" t="s">
        <v>37</v>
      </c>
      <c r="L843" s="227"/>
      <c r="M843" s="228" t="s">
        <v>37</v>
      </c>
      <c r="N843" s="229" t="s">
        <v>52</v>
      </c>
      <c r="O843" s="41"/>
      <c r="P843" s="202">
        <f>O843*H843</f>
        <v>0</v>
      </c>
      <c r="Q843" s="202">
        <v>1.4E-2</v>
      </c>
      <c r="R843" s="202">
        <f>Q843*H843</f>
        <v>0.21896000000000002</v>
      </c>
      <c r="S843" s="202">
        <v>0</v>
      </c>
      <c r="T843" s="203">
        <f>S843*H843</f>
        <v>0</v>
      </c>
      <c r="AR843" s="22" t="s">
        <v>368</v>
      </c>
      <c r="AT843" s="22" t="s">
        <v>195</v>
      </c>
      <c r="AU843" s="22" t="s">
        <v>91</v>
      </c>
      <c r="AY843" s="22" t="s">
        <v>176</v>
      </c>
      <c r="BE843" s="204">
        <f>IF(N843="základní",J843,0)</f>
        <v>0</v>
      </c>
      <c r="BF843" s="204">
        <f>IF(N843="snížená",J843,0)</f>
        <v>0</v>
      </c>
      <c r="BG843" s="204">
        <f>IF(N843="zákl. přenesená",J843,0)</f>
        <v>0</v>
      </c>
      <c r="BH843" s="204">
        <f>IF(N843="sníž. přenesená",J843,0)</f>
        <v>0</v>
      </c>
      <c r="BI843" s="204">
        <f>IF(N843="nulová",J843,0)</f>
        <v>0</v>
      </c>
      <c r="BJ843" s="22" t="s">
        <v>89</v>
      </c>
      <c r="BK843" s="204">
        <f>ROUND(I843*H843,2)</f>
        <v>0</v>
      </c>
      <c r="BL843" s="22" t="s">
        <v>276</v>
      </c>
      <c r="BM843" s="22" t="s">
        <v>2069</v>
      </c>
    </row>
    <row r="844" spans="2:65" s="11" customFormat="1">
      <c r="B844" s="208"/>
      <c r="C844" s="209"/>
      <c r="D844" s="205" t="s">
        <v>187</v>
      </c>
      <c r="E844" s="230" t="s">
        <v>37</v>
      </c>
      <c r="F844" s="231" t="s">
        <v>2070</v>
      </c>
      <c r="G844" s="209"/>
      <c r="H844" s="232">
        <v>13.6</v>
      </c>
      <c r="I844" s="214"/>
      <c r="J844" s="209"/>
      <c r="K844" s="209"/>
      <c r="L844" s="215"/>
      <c r="M844" s="216"/>
      <c r="N844" s="217"/>
      <c r="O844" s="217"/>
      <c r="P844" s="217"/>
      <c r="Q844" s="217"/>
      <c r="R844" s="217"/>
      <c r="S844" s="217"/>
      <c r="T844" s="218"/>
      <c r="AT844" s="219" t="s">
        <v>187</v>
      </c>
      <c r="AU844" s="219" t="s">
        <v>91</v>
      </c>
      <c r="AV844" s="11" t="s">
        <v>91</v>
      </c>
      <c r="AW844" s="11" t="s">
        <v>44</v>
      </c>
      <c r="AX844" s="11" t="s">
        <v>89</v>
      </c>
      <c r="AY844" s="219" t="s">
        <v>176</v>
      </c>
    </row>
    <row r="845" spans="2:65" s="11" customFormat="1">
      <c r="B845" s="208"/>
      <c r="C845" s="209"/>
      <c r="D845" s="210" t="s">
        <v>187</v>
      </c>
      <c r="E845" s="209"/>
      <c r="F845" s="212" t="s">
        <v>2071</v>
      </c>
      <c r="G845" s="209"/>
      <c r="H845" s="213">
        <v>15.64</v>
      </c>
      <c r="I845" s="214"/>
      <c r="J845" s="209"/>
      <c r="K845" s="209"/>
      <c r="L845" s="215"/>
      <c r="M845" s="216"/>
      <c r="N845" s="217"/>
      <c r="O845" s="217"/>
      <c r="P845" s="217"/>
      <c r="Q845" s="217"/>
      <c r="R845" s="217"/>
      <c r="S845" s="217"/>
      <c r="T845" s="218"/>
      <c r="AT845" s="219" t="s">
        <v>187</v>
      </c>
      <c r="AU845" s="219" t="s">
        <v>91</v>
      </c>
      <c r="AV845" s="11" t="s">
        <v>91</v>
      </c>
      <c r="AW845" s="11" t="s">
        <v>6</v>
      </c>
      <c r="AX845" s="11" t="s">
        <v>89</v>
      </c>
      <c r="AY845" s="219" t="s">
        <v>176</v>
      </c>
    </row>
    <row r="846" spans="2:65" s="1" customFormat="1" ht="31.5" customHeight="1">
      <c r="B846" s="40"/>
      <c r="C846" s="193" t="s">
        <v>2072</v>
      </c>
      <c r="D846" s="193" t="s">
        <v>178</v>
      </c>
      <c r="E846" s="194" t="s">
        <v>2073</v>
      </c>
      <c r="F846" s="195" t="s">
        <v>2074</v>
      </c>
      <c r="G846" s="196" t="s">
        <v>295</v>
      </c>
      <c r="H846" s="197">
        <v>209.53</v>
      </c>
      <c r="I846" s="198"/>
      <c r="J846" s="199">
        <f>ROUND(I846*H846,2)</f>
        <v>0</v>
      </c>
      <c r="K846" s="195" t="s">
        <v>182</v>
      </c>
      <c r="L846" s="60"/>
      <c r="M846" s="200" t="s">
        <v>37</v>
      </c>
      <c r="N846" s="201" t="s">
        <v>52</v>
      </c>
      <c r="O846" s="41"/>
      <c r="P846" s="202">
        <f>O846*H846</f>
        <v>0</v>
      </c>
      <c r="Q846" s="202">
        <v>4.55E-4</v>
      </c>
      <c r="R846" s="202">
        <f>Q846*H846</f>
        <v>9.5336149999999995E-2</v>
      </c>
      <c r="S846" s="202">
        <v>0</v>
      </c>
      <c r="T846" s="203">
        <f>S846*H846</f>
        <v>0</v>
      </c>
      <c r="AR846" s="22" t="s">
        <v>276</v>
      </c>
      <c r="AT846" s="22" t="s">
        <v>178</v>
      </c>
      <c r="AU846" s="22" t="s">
        <v>91</v>
      </c>
      <c r="AY846" s="22" t="s">
        <v>176</v>
      </c>
      <c r="BE846" s="204">
        <f>IF(N846="základní",J846,0)</f>
        <v>0</v>
      </c>
      <c r="BF846" s="204">
        <f>IF(N846="snížená",J846,0)</f>
        <v>0</v>
      </c>
      <c r="BG846" s="204">
        <f>IF(N846="zákl. přenesená",J846,0)</f>
        <v>0</v>
      </c>
      <c r="BH846" s="204">
        <f>IF(N846="sníž. přenesená",J846,0)</f>
        <v>0</v>
      </c>
      <c r="BI846" s="204">
        <f>IF(N846="nulová",J846,0)</f>
        <v>0</v>
      </c>
      <c r="BJ846" s="22" t="s">
        <v>89</v>
      </c>
      <c r="BK846" s="204">
        <f>ROUND(I846*H846,2)</f>
        <v>0</v>
      </c>
      <c r="BL846" s="22" t="s">
        <v>276</v>
      </c>
      <c r="BM846" s="22" t="s">
        <v>2075</v>
      </c>
    </row>
    <row r="847" spans="2:65" s="11" customFormat="1">
      <c r="B847" s="208"/>
      <c r="C847" s="209"/>
      <c r="D847" s="205" t="s">
        <v>187</v>
      </c>
      <c r="E847" s="230" t="s">
        <v>37</v>
      </c>
      <c r="F847" s="231" t="s">
        <v>2076</v>
      </c>
      <c r="G847" s="209"/>
      <c r="H847" s="232">
        <v>8.15</v>
      </c>
      <c r="I847" s="214"/>
      <c r="J847" s="209"/>
      <c r="K847" s="209"/>
      <c r="L847" s="215"/>
      <c r="M847" s="216"/>
      <c r="N847" s="217"/>
      <c r="O847" s="217"/>
      <c r="P847" s="217"/>
      <c r="Q847" s="217"/>
      <c r="R847" s="217"/>
      <c r="S847" s="217"/>
      <c r="T847" s="218"/>
      <c r="AT847" s="219" t="s">
        <v>187</v>
      </c>
      <c r="AU847" s="219" t="s">
        <v>91</v>
      </c>
      <c r="AV847" s="11" t="s">
        <v>91</v>
      </c>
      <c r="AW847" s="11" t="s">
        <v>44</v>
      </c>
      <c r="AX847" s="11" t="s">
        <v>81</v>
      </c>
      <c r="AY847" s="219" t="s">
        <v>176</v>
      </c>
    </row>
    <row r="848" spans="2:65" s="11" customFormat="1">
      <c r="B848" s="208"/>
      <c r="C848" s="209"/>
      <c r="D848" s="205" t="s">
        <v>187</v>
      </c>
      <c r="E848" s="230" t="s">
        <v>37</v>
      </c>
      <c r="F848" s="231" t="s">
        <v>2077</v>
      </c>
      <c r="G848" s="209"/>
      <c r="H848" s="232">
        <v>28.8</v>
      </c>
      <c r="I848" s="214"/>
      <c r="J848" s="209"/>
      <c r="K848" s="209"/>
      <c r="L848" s="215"/>
      <c r="M848" s="216"/>
      <c r="N848" s="217"/>
      <c r="O848" s="217"/>
      <c r="P848" s="217"/>
      <c r="Q848" s="217"/>
      <c r="R848" s="217"/>
      <c r="S848" s="217"/>
      <c r="T848" s="218"/>
      <c r="AT848" s="219" t="s">
        <v>187</v>
      </c>
      <c r="AU848" s="219" t="s">
        <v>91</v>
      </c>
      <c r="AV848" s="11" t="s">
        <v>91</v>
      </c>
      <c r="AW848" s="11" t="s">
        <v>44</v>
      </c>
      <c r="AX848" s="11" t="s">
        <v>81</v>
      </c>
      <c r="AY848" s="219" t="s">
        <v>176</v>
      </c>
    </row>
    <row r="849" spans="2:65" s="11" customFormat="1">
      <c r="B849" s="208"/>
      <c r="C849" s="209"/>
      <c r="D849" s="205" t="s">
        <v>187</v>
      </c>
      <c r="E849" s="230" t="s">
        <v>37</v>
      </c>
      <c r="F849" s="231" t="s">
        <v>2078</v>
      </c>
      <c r="G849" s="209"/>
      <c r="H849" s="232">
        <v>20.3</v>
      </c>
      <c r="I849" s="214"/>
      <c r="J849" s="209"/>
      <c r="K849" s="209"/>
      <c r="L849" s="215"/>
      <c r="M849" s="216"/>
      <c r="N849" s="217"/>
      <c r="O849" s="217"/>
      <c r="P849" s="217"/>
      <c r="Q849" s="217"/>
      <c r="R849" s="217"/>
      <c r="S849" s="217"/>
      <c r="T849" s="218"/>
      <c r="AT849" s="219" t="s">
        <v>187</v>
      </c>
      <c r="AU849" s="219" t="s">
        <v>91</v>
      </c>
      <c r="AV849" s="11" t="s">
        <v>91</v>
      </c>
      <c r="AW849" s="11" t="s">
        <v>44</v>
      </c>
      <c r="AX849" s="11" t="s">
        <v>81</v>
      </c>
      <c r="AY849" s="219" t="s">
        <v>176</v>
      </c>
    </row>
    <row r="850" spans="2:65" s="11" customFormat="1">
      <c r="B850" s="208"/>
      <c r="C850" s="209"/>
      <c r="D850" s="205" t="s">
        <v>187</v>
      </c>
      <c r="E850" s="230" t="s">
        <v>37</v>
      </c>
      <c r="F850" s="231" t="s">
        <v>2079</v>
      </c>
      <c r="G850" s="209"/>
      <c r="H850" s="232">
        <v>10.1</v>
      </c>
      <c r="I850" s="214"/>
      <c r="J850" s="209"/>
      <c r="K850" s="209"/>
      <c r="L850" s="215"/>
      <c r="M850" s="216"/>
      <c r="N850" s="217"/>
      <c r="O850" s="217"/>
      <c r="P850" s="217"/>
      <c r="Q850" s="217"/>
      <c r="R850" s="217"/>
      <c r="S850" s="217"/>
      <c r="T850" s="218"/>
      <c r="AT850" s="219" t="s">
        <v>187</v>
      </c>
      <c r="AU850" s="219" t="s">
        <v>91</v>
      </c>
      <c r="AV850" s="11" t="s">
        <v>91</v>
      </c>
      <c r="AW850" s="11" t="s">
        <v>44</v>
      </c>
      <c r="AX850" s="11" t="s">
        <v>81</v>
      </c>
      <c r="AY850" s="219" t="s">
        <v>176</v>
      </c>
    </row>
    <row r="851" spans="2:65" s="11" customFormat="1">
      <c r="B851" s="208"/>
      <c r="C851" s="209"/>
      <c r="D851" s="205" t="s">
        <v>187</v>
      </c>
      <c r="E851" s="230" t="s">
        <v>37</v>
      </c>
      <c r="F851" s="231" t="s">
        <v>2080</v>
      </c>
      <c r="G851" s="209"/>
      <c r="H851" s="232">
        <v>19.7</v>
      </c>
      <c r="I851" s="214"/>
      <c r="J851" s="209"/>
      <c r="K851" s="209"/>
      <c r="L851" s="215"/>
      <c r="M851" s="216"/>
      <c r="N851" s="217"/>
      <c r="O851" s="217"/>
      <c r="P851" s="217"/>
      <c r="Q851" s="217"/>
      <c r="R851" s="217"/>
      <c r="S851" s="217"/>
      <c r="T851" s="218"/>
      <c r="AT851" s="219" t="s">
        <v>187</v>
      </c>
      <c r="AU851" s="219" t="s">
        <v>91</v>
      </c>
      <c r="AV851" s="11" t="s">
        <v>91</v>
      </c>
      <c r="AW851" s="11" t="s">
        <v>44</v>
      </c>
      <c r="AX851" s="11" t="s">
        <v>81</v>
      </c>
      <c r="AY851" s="219" t="s">
        <v>176</v>
      </c>
    </row>
    <row r="852" spans="2:65" s="11" customFormat="1">
      <c r="B852" s="208"/>
      <c r="C852" s="209"/>
      <c r="D852" s="205" t="s">
        <v>187</v>
      </c>
      <c r="E852" s="230" t="s">
        <v>37</v>
      </c>
      <c r="F852" s="231" t="s">
        <v>2081</v>
      </c>
      <c r="G852" s="209"/>
      <c r="H852" s="232">
        <v>31.2</v>
      </c>
      <c r="I852" s="214"/>
      <c r="J852" s="209"/>
      <c r="K852" s="209"/>
      <c r="L852" s="215"/>
      <c r="M852" s="216"/>
      <c r="N852" s="217"/>
      <c r="O852" s="217"/>
      <c r="P852" s="217"/>
      <c r="Q852" s="217"/>
      <c r="R852" s="217"/>
      <c r="S852" s="217"/>
      <c r="T852" s="218"/>
      <c r="AT852" s="219" t="s">
        <v>187</v>
      </c>
      <c r="AU852" s="219" t="s">
        <v>91</v>
      </c>
      <c r="AV852" s="11" t="s">
        <v>91</v>
      </c>
      <c r="AW852" s="11" t="s">
        <v>44</v>
      </c>
      <c r="AX852" s="11" t="s">
        <v>81</v>
      </c>
      <c r="AY852" s="219" t="s">
        <v>176</v>
      </c>
    </row>
    <row r="853" spans="2:65" s="11" customFormat="1">
      <c r="B853" s="208"/>
      <c r="C853" s="209"/>
      <c r="D853" s="205" t="s">
        <v>187</v>
      </c>
      <c r="E853" s="230" t="s">
        <v>37</v>
      </c>
      <c r="F853" s="231" t="s">
        <v>2082</v>
      </c>
      <c r="G853" s="209"/>
      <c r="H853" s="232">
        <v>33</v>
      </c>
      <c r="I853" s="214"/>
      <c r="J853" s="209"/>
      <c r="K853" s="209"/>
      <c r="L853" s="215"/>
      <c r="M853" s="216"/>
      <c r="N853" s="217"/>
      <c r="O853" s="217"/>
      <c r="P853" s="217"/>
      <c r="Q853" s="217"/>
      <c r="R853" s="217"/>
      <c r="S853" s="217"/>
      <c r="T853" s="218"/>
      <c r="AT853" s="219" t="s">
        <v>187</v>
      </c>
      <c r="AU853" s="219" t="s">
        <v>91</v>
      </c>
      <c r="AV853" s="11" t="s">
        <v>91</v>
      </c>
      <c r="AW853" s="11" t="s">
        <v>44</v>
      </c>
      <c r="AX853" s="11" t="s">
        <v>81</v>
      </c>
      <c r="AY853" s="219" t="s">
        <v>176</v>
      </c>
    </row>
    <row r="854" spans="2:65" s="11" customFormat="1">
      <c r="B854" s="208"/>
      <c r="C854" s="209"/>
      <c r="D854" s="205" t="s">
        <v>187</v>
      </c>
      <c r="E854" s="230" t="s">
        <v>37</v>
      </c>
      <c r="F854" s="231" t="s">
        <v>2083</v>
      </c>
      <c r="G854" s="209"/>
      <c r="H854" s="232">
        <v>15.6</v>
      </c>
      <c r="I854" s="214"/>
      <c r="J854" s="209"/>
      <c r="K854" s="209"/>
      <c r="L854" s="215"/>
      <c r="M854" s="216"/>
      <c r="N854" s="217"/>
      <c r="O854" s="217"/>
      <c r="P854" s="217"/>
      <c r="Q854" s="217"/>
      <c r="R854" s="217"/>
      <c r="S854" s="217"/>
      <c r="T854" s="218"/>
      <c r="AT854" s="219" t="s">
        <v>187</v>
      </c>
      <c r="AU854" s="219" t="s">
        <v>91</v>
      </c>
      <c r="AV854" s="11" t="s">
        <v>91</v>
      </c>
      <c r="AW854" s="11" t="s">
        <v>44</v>
      </c>
      <c r="AX854" s="11" t="s">
        <v>81</v>
      </c>
      <c r="AY854" s="219" t="s">
        <v>176</v>
      </c>
    </row>
    <row r="855" spans="2:65" s="11" customFormat="1">
      <c r="B855" s="208"/>
      <c r="C855" s="209"/>
      <c r="D855" s="205" t="s">
        <v>187</v>
      </c>
      <c r="E855" s="230" t="s">
        <v>37</v>
      </c>
      <c r="F855" s="231" t="s">
        <v>2084</v>
      </c>
      <c r="G855" s="209"/>
      <c r="H855" s="232">
        <v>25.68</v>
      </c>
      <c r="I855" s="214"/>
      <c r="J855" s="209"/>
      <c r="K855" s="209"/>
      <c r="L855" s="215"/>
      <c r="M855" s="216"/>
      <c r="N855" s="217"/>
      <c r="O855" s="217"/>
      <c r="P855" s="217"/>
      <c r="Q855" s="217"/>
      <c r="R855" s="217"/>
      <c r="S855" s="217"/>
      <c r="T855" s="218"/>
      <c r="AT855" s="219" t="s">
        <v>187</v>
      </c>
      <c r="AU855" s="219" t="s">
        <v>91</v>
      </c>
      <c r="AV855" s="11" t="s">
        <v>91</v>
      </c>
      <c r="AW855" s="11" t="s">
        <v>44</v>
      </c>
      <c r="AX855" s="11" t="s">
        <v>81</v>
      </c>
      <c r="AY855" s="219" t="s">
        <v>176</v>
      </c>
    </row>
    <row r="856" spans="2:65" s="11" customFormat="1">
      <c r="B856" s="208"/>
      <c r="C856" s="209"/>
      <c r="D856" s="210" t="s">
        <v>187</v>
      </c>
      <c r="E856" s="211" t="s">
        <v>37</v>
      </c>
      <c r="F856" s="212" t="s">
        <v>2085</v>
      </c>
      <c r="G856" s="209"/>
      <c r="H856" s="213">
        <v>17</v>
      </c>
      <c r="I856" s="214"/>
      <c r="J856" s="209"/>
      <c r="K856" s="209"/>
      <c r="L856" s="215"/>
      <c r="M856" s="216"/>
      <c r="N856" s="217"/>
      <c r="O856" s="217"/>
      <c r="P856" s="217"/>
      <c r="Q856" s="217"/>
      <c r="R856" s="217"/>
      <c r="S856" s="217"/>
      <c r="T856" s="218"/>
      <c r="AT856" s="219" t="s">
        <v>187</v>
      </c>
      <c r="AU856" s="219" t="s">
        <v>91</v>
      </c>
      <c r="AV856" s="11" t="s">
        <v>91</v>
      </c>
      <c r="AW856" s="11" t="s">
        <v>44</v>
      </c>
      <c r="AX856" s="11" t="s">
        <v>81</v>
      </c>
      <c r="AY856" s="219" t="s">
        <v>176</v>
      </c>
    </row>
    <row r="857" spans="2:65" s="1" customFormat="1" ht="22.5" customHeight="1">
      <c r="B857" s="40"/>
      <c r="C857" s="220" t="s">
        <v>2086</v>
      </c>
      <c r="D857" s="220" t="s">
        <v>195</v>
      </c>
      <c r="E857" s="221" t="s">
        <v>2046</v>
      </c>
      <c r="F857" s="222" t="s">
        <v>2047</v>
      </c>
      <c r="G857" s="223" t="s">
        <v>223</v>
      </c>
      <c r="H857" s="224">
        <v>21.687000000000001</v>
      </c>
      <c r="I857" s="225"/>
      <c r="J857" s="226">
        <f>ROUND(I857*H857,2)</f>
        <v>0</v>
      </c>
      <c r="K857" s="222" t="s">
        <v>37</v>
      </c>
      <c r="L857" s="227"/>
      <c r="M857" s="228" t="s">
        <v>37</v>
      </c>
      <c r="N857" s="229" t="s">
        <v>52</v>
      </c>
      <c r="O857" s="41"/>
      <c r="P857" s="202">
        <f>O857*H857</f>
        <v>0</v>
      </c>
      <c r="Q857" s="202">
        <v>1.4E-2</v>
      </c>
      <c r="R857" s="202">
        <f>Q857*H857</f>
        <v>0.303618</v>
      </c>
      <c r="S857" s="202">
        <v>0</v>
      </c>
      <c r="T857" s="203">
        <f>S857*H857</f>
        <v>0</v>
      </c>
      <c r="AR857" s="22" t="s">
        <v>368</v>
      </c>
      <c r="AT857" s="22" t="s">
        <v>195</v>
      </c>
      <c r="AU857" s="22" t="s">
        <v>91</v>
      </c>
      <c r="AY857" s="22" t="s">
        <v>176</v>
      </c>
      <c r="BE857" s="204">
        <f>IF(N857="základní",J857,0)</f>
        <v>0</v>
      </c>
      <c r="BF857" s="204">
        <f>IF(N857="snížená",J857,0)</f>
        <v>0</v>
      </c>
      <c r="BG857" s="204">
        <f>IF(N857="zákl. přenesená",J857,0)</f>
        <v>0</v>
      </c>
      <c r="BH857" s="204">
        <f>IF(N857="sníž. přenesená",J857,0)</f>
        <v>0</v>
      </c>
      <c r="BI857" s="204">
        <f>IF(N857="nulová",J857,0)</f>
        <v>0</v>
      </c>
      <c r="BJ857" s="22" t="s">
        <v>89</v>
      </c>
      <c r="BK857" s="204">
        <f>ROUND(I857*H857,2)</f>
        <v>0</v>
      </c>
      <c r="BL857" s="22" t="s">
        <v>276</v>
      </c>
      <c r="BM857" s="22" t="s">
        <v>2087</v>
      </c>
    </row>
    <row r="858" spans="2:65" s="11" customFormat="1">
      <c r="B858" s="208"/>
      <c r="C858" s="209"/>
      <c r="D858" s="205" t="s">
        <v>187</v>
      </c>
      <c r="E858" s="230" t="s">
        <v>37</v>
      </c>
      <c r="F858" s="231" t="s">
        <v>2088</v>
      </c>
      <c r="G858" s="209"/>
      <c r="H858" s="232">
        <v>18.858000000000001</v>
      </c>
      <c r="I858" s="214"/>
      <c r="J858" s="209"/>
      <c r="K858" s="209"/>
      <c r="L858" s="215"/>
      <c r="M858" s="216"/>
      <c r="N858" s="217"/>
      <c r="O858" s="217"/>
      <c r="P858" s="217"/>
      <c r="Q858" s="217"/>
      <c r="R858" s="217"/>
      <c r="S858" s="217"/>
      <c r="T858" s="218"/>
      <c r="AT858" s="219" t="s">
        <v>187</v>
      </c>
      <c r="AU858" s="219" t="s">
        <v>91</v>
      </c>
      <c r="AV858" s="11" t="s">
        <v>91</v>
      </c>
      <c r="AW858" s="11" t="s">
        <v>44</v>
      </c>
      <c r="AX858" s="11" t="s">
        <v>81</v>
      </c>
      <c r="AY858" s="219" t="s">
        <v>176</v>
      </c>
    </row>
    <row r="859" spans="2:65" s="11" customFormat="1">
      <c r="B859" s="208"/>
      <c r="C859" s="209"/>
      <c r="D859" s="210" t="s">
        <v>187</v>
      </c>
      <c r="E859" s="209"/>
      <c r="F859" s="212" t="s">
        <v>2089</v>
      </c>
      <c r="G859" s="209"/>
      <c r="H859" s="213">
        <v>21.687000000000001</v>
      </c>
      <c r="I859" s="214"/>
      <c r="J859" s="209"/>
      <c r="K859" s="209"/>
      <c r="L859" s="215"/>
      <c r="M859" s="216"/>
      <c r="N859" s="217"/>
      <c r="O859" s="217"/>
      <c r="P859" s="217"/>
      <c r="Q859" s="217"/>
      <c r="R859" s="217"/>
      <c r="S859" s="217"/>
      <c r="T859" s="218"/>
      <c r="AT859" s="219" t="s">
        <v>187</v>
      </c>
      <c r="AU859" s="219" t="s">
        <v>91</v>
      </c>
      <c r="AV859" s="11" t="s">
        <v>91</v>
      </c>
      <c r="AW859" s="11" t="s">
        <v>6</v>
      </c>
      <c r="AX859" s="11" t="s">
        <v>89</v>
      </c>
      <c r="AY859" s="219" t="s">
        <v>176</v>
      </c>
    </row>
    <row r="860" spans="2:65" s="1" customFormat="1" ht="22.5" customHeight="1">
      <c r="B860" s="40"/>
      <c r="C860" s="193" t="s">
        <v>2090</v>
      </c>
      <c r="D860" s="193" t="s">
        <v>178</v>
      </c>
      <c r="E860" s="194" t="s">
        <v>2091</v>
      </c>
      <c r="F860" s="195" t="s">
        <v>2092</v>
      </c>
      <c r="G860" s="196" t="s">
        <v>223</v>
      </c>
      <c r="H860" s="197">
        <v>14.46</v>
      </c>
      <c r="I860" s="198"/>
      <c r="J860" s="199">
        <f>ROUND(I860*H860,2)</f>
        <v>0</v>
      </c>
      <c r="K860" s="195" t="s">
        <v>182</v>
      </c>
      <c r="L860" s="60"/>
      <c r="M860" s="200" t="s">
        <v>37</v>
      </c>
      <c r="N860" s="201" t="s">
        <v>52</v>
      </c>
      <c r="O860" s="41"/>
      <c r="P860" s="202">
        <f>O860*H860</f>
        <v>0</v>
      </c>
      <c r="Q860" s="202">
        <v>0</v>
      </c>
      <c r="R860" s="202">
        <f>Q860*H860</f>
        <v>0</v>
      </c>
      <c r="S860" s="202">
        <v>0</v>
      </c>
      <c r="T860" s="203">
        <f>S860*H860</f>
        <v>0</v>
      </c>
      <c r="AR860" s="22" t="s">
        <v>276</v>
      </c>
      <c r="AT860" s="22" t="s">
        <v>178</v>
      </c>
      <c r="AU860" s="22" t="s">
        <v>91</v>
      </c>
      <c r="AY860" s="22" t="s">
        <v>176</v>
      </c>
      <c r="BE860" s="204">
        <f>IF(N860="základní",J860,0)</f>
        <v>0</v>
      </c>
      <c r="BF860" s="204">
        <f>IF(N860="snížená",J860,0)</f>
        <v>0</v>
      </c>
      <c r="BG860" s="204">
        <f>IF(N860="zákl. přenesená",J860,0)</f>
        <v>0</v>
      </c>
      <c r="BH860" s="204">
        <f>IF(N860="sníž. přenesená",J860,0)</f>
        <v>0</v>
      </c>
      <c r="BI860" s="204">
        <f>IF(N860="nulová",J860,0)</f>
        <v>0</v>
      </c>
      <c r="BJ860" s="22" t="s">
        <v>89</v>
      </c>
      <c r="BK860" s="204">
        <f>ROUND(I860*H860,2)</f>
        <v>0</v>
      </c>
      <c r="BL860" s="22" t="s">
        <v>276</v>
      </c>
      <c r="BM860" s="22" t="s">
        <v>2093</v>
      </c>
    </row>
    <row r="861" spans="2:65" s="11" customFormat="1">
      <c r="B861" s="208"/>
      <c r="C861" s="209"/>
      <c r="D861" s="210" t="s">
        <v>187</v>
      </c>
      <c r="E861" s="211" t="s">
        <v>37</v>
      </c>
      <c r="F861" s="212" t="s">
        <v>2094</v>
      </c>
      <c r="G861" s="209"/>
      <c r="H861" s="213">
        <v>14.46</v>
      </c>
      <c r="I861" s="214"/>
      <c r="J861" s="209"/>
      <c r="K861" s="209"/>
      <c r="L861" s="215"/>
      <c r="M861" s="216"/>
      <c r="N861" s="217"/>
      <c r="O861" s="217"/>
      <c r="P861" s="217"/>
      <c r="Q861" s="217"/>
      <c r="R861" s="217"/>
      <c r="S861" s="217"/>
      <c r="T861" s="218"/>
      <c r="AT861" s="219" t="s">
        <v>187</v>
      </c>
      <c r="AU861" s="219" t="s">
        <v>91</v>
      </c>
      <c r="AV861" s="11" t="s">
        <v>91</v>
      </c>
      <c r="AW861" s="11" t="s">
        <v>44</v>
      </c>
      <c r="AX861" s="11" t="s">
        <v>89</v>
      </c>
      <c r="AY861" s="219" t="s">
        <v>176</v>
      </c>
    </row>
    <row r="862" spans="2:65" s="1" customFormat="1" ht="22.5" customHeight="1">
      <c r="B862" s="40"/>
      <c r="C862" s="193" t="s">
        <v>2095</v>
      </c>
      <c r="D862" s="193" t="s">
        <v>178</v>
      </c>
      <c r="E862" s="194" t="s">
        <v>2096</v>
      </c>
      <c r="F862" s="195" t="s">
        <v>2097</v>
      </c>
      <c r="G862" s="196" t="s">
        <v>223</v>
      </c>
      <c r="H862" s="197">
        <v>229.8</v>
      </c>
      <c r="I862" s="198"/>
      <c r="J862" s="199">
        <f>ROUND(I862*H862,2)</f>
        <v>0</v>
      </c>
      <c r="K862" s="195" t="s">
        <v>182</v>
      </c>
      <c r="L862" s="60"/>
      <c r="M862" s="200" t="s">
        <v>37</v>
      </c>
      <c r="N862" s="201" t="s">
        <v>52</v>
      </c>
      <c r="O862" s="41"/>
      <c r="P862" s="202">
        <f>O862*H862</f>
        <v>0</v>
      </c>
      <c r="Q862" s="202">
        <v>2.9999999999999997E-4</v>
      </c>
      <c r="R862" s="202">
        <f>Q862*H862</f>
        <v>6.8940000000000001E-2</v>
      </c>
      <c r="S862" s="202">
        <v>0</v>
      </c>
      <c r="T862" s="203">
        <f>S862*H862</f>
        <v>0</v>
      </c>
      <c r="AR862" s="22" t="s">
        <v>276</v>
      </c>
      <c r="AT862" s="22" t="s">
        <v>178</v>
      </c>
      <c r="AU862" s="22" t="s">
        <v>91</v>
      </c>
      <c r="AY862" s="22" t="s">
        <v>176</v>
      </c>
      <c r="BE862" s="204">
        <f>IF(N862="základní",J862,0)</f>
        <v>0</v>
      </c>
      <c r="BF862" s="204">
        <f>IF(N862="snížená",J862,0)</f>
        <v>0</v>
      </c>
      <c r="BG862" s="204">
        <f>IF(N862="zákl. přenesená",J862,0)</f>
        <v>0</v>
      </c>
      <c r="BH862" s="204">
        <f>IF(N862="sníž. přenesená",J862,0)</f>
        <v>0</v>
      </c>
      <c r="BI862" s="204">
        <f>IF(N862="nulová",J862,0)</f>
        <v>0</v>
      </c>
      <c r="BJ862" s="22" t="s">
        <v>89</v>
      </c>
      <c r="BK862" s="204">
        <f>ROUND(I862*H862,2)</f>
        <v>0</v>
      </c>
      <c r="BL862" s="22" t="s">
        <v>276</v>
      </c>
      <c r="BM862" s="22" t="s">
        <v>2098</v>
      </c>
    </row>
    <row r="863" spans="2:65" s="1" customFormat="1" ht="40.5">
      <c r="B863" s="40"/>
      <c r="C863" s="62"/>
      <c r="D863" s="205" t="s">
        <v>185</v>
      </c>
      <c r="E863" s="62"/>
      <c r="F863" s="206" t="s">
        <v>2099</v>
      </c>
      <c r="G863" s="62"/>
      <c r="H863" s="62"/>
      <c r="I863" s="163"/>
      <c r="J863" s="62"/>
      <c r="K863" s="62"/>
      <c r="L863" s="60"/>
      <c r="M863" s="207"/>
      <c r="N863" s="41"/>
      <c r="O863" s="41"/>
      <c r="P863" s="41"/>
      <c r="Q863" s="41"/>
      <c r="R863" s="41"/>
      <c r="S863" s="41"/>
      <c r="T863" s="77"/>
      <c r="AT863" s="22" t="s">
        <v>185</v>
      </c>
      <c r="AU863" s="22" t="s">
        <v>91</v>
      </c>
    </row>
    <row r="864" spans="2:65" s="11" customFormat="1">
      <c r="B864" s="208"/>
      <c r="C864" s="209"/>
      <c r="D864" s="210" t="s">
        <v>187</v>
      </c>
      <c r="E864" s="211" t="s">
        <v>37</v>
      </c>
      <c r="F864" s="212" t="s">
        <v>2100</v>
      </c>
      <c r="G864" s="209"/>
      <c r="H864" s="213">
        <v>229.8</v>
      </c>
      <c r="I864" s="214"/>
      <c r="J864" s="209"/>
      <c r="K864" s="209"/>
      <c r="L864" s="215"/>
      <c r="M864" s="216"/>
      <c r="N864" s="217"/>
      <c r="O864" s="217"/>
      <c r="P864" s="217"/>
      <c r="Q864" s="217"/>
      <c r="R864" s="217"/>
      <c r="S864" s="217"/>
      <c r="T864" s="218"/>
      <c r="AT864" s="219" t="s">
        <v>187</v>
      </c>
      <c r="AU864" s="219" t="s">
        <v>91</v>
      </c>
      <c r="AV864" s="11" t="s">
        <v>91</v>
      </c>
      <c r="AW864" s="11" t="s">
        <v>44</v>
      </c>
      <c r="AX864" s="11" t="s">
        <v>89</v>
      </c>
      <c r="AY864" s="219" t="s">
        <v>176</v>
      </c>
    </row>
    <row r="865" spans="2:65" s="1" customFormat="1" ht="22.5" customHeight="1">
      <c r="B865" s="40"/>
      <c r="C865" s="193" t="s">
        <v>2101</v>
      </c>
      <c r="D865" s="193" t="s">
        <v>178</v>
      </c>
      <c r="E865" s="194" t="s">
        <v>2102</v>
      </c>
      <c r="F865" s="195" t="s">
        <v>2103</v>
      </c>
      <c r="G865" s="196" t="s">
        <v>295</v>
      </c>
      <c r="H865" s="197">
        <v>32.049999999999997</v>
      </c>
      <c r="I865" s="198"/>
      <c r="J865" s="199">
        <f>ROUND(I865*H865,2)</f>
        <v>0</v>
      </c>
      <c r="K865" s="195" t="s">
        <v>182</v>
      </c>
      <c r="L865" s="60"/>
      <c r="M865" s="200" t="s">
        <v>37</v>
      </c>
      <c r="N865" s="201" t="s">
        <v>52</v>
      </c>
      <c r="O865" s="41"/>
      <c r="P865" s="202">
        <f>O865*H865</f>
        <v>0</v>
      </c>
      <c r="Q865" s="202">
        <v>0</v>
      </c>
      <c r="R865" s="202">
        <f>Q865*H865</f>
        <v>0</v>
      </c>
      <c r="S865" s="202">
        <v>0</v>
      </c>
      <c r="T865" s="203">
        <f>S865*H865</f>
        <v>0</v>
      </c>
      <c r="AR865" s="22" t="s">
        <v>276</v>
      </c>
      <c r="AT865" s="22" t="s">
        <v>178</v>
      </c>
      <c r="AU865" s="22" t="s">
        <v>91</v>
      </c>
      <c r="AY865" s="22" t="s">
        <v>176</v>
      </c>
      <c r="BE865" s="204">
        <f>IF(N865="základní",J865,0)</f>
        <v>0</v>
      </c>
      <c r="BF865" s="204">
        <f>IF(N865="snížená",J865,0)</f>
        <v>0</v>
      </c>
      <c r="BG865" s="204">
        <f>IF(N865="zákl. přenesená",J865,0)</f>
        <v>0</v>
      </c>
      <c r="BH865" s="204">
        <f>IF(N865="sníž. přenesená",J865,0)</f>
        <v>0</v>
      </c>
      <c r="BI865" s="204">
        <f>IF(N865="nulová",J865,0)</f>
        <v>0</v>
      </c>
      <c r="BJ865" s="22" t="s">
        <v>89</v>
      </c>
      <c r="BK865" s="204">
        <f>ROUND(I865*H865,2)</f>
        <v>0</v>
      </c>
      <c r="BL865" s="22" t="s">
        <v>276</v>
      </c>
      <c r="BM865" s="22" t="s">
        <v>2104</v>
      </c>
    </row>
    <row r="866" spans="2:65" s="1" customFormat="1" ht="40.5">
      <c r="B866" s="40"/>
      <c r="C866" s="62"/>
      <c r="D866" s="205" t="s">
        <v>185</v>
      </c>
      <c r="E866" s="62"/>
      <c r="F866" s="206" t="s">
        <v>2099</v>
      </c>
      <c r="G866" s="62"/>
      <c r="H866" s="62"/>
      <c r="I866" s="163"/>
      <c r="J866" s="62"/>
      <c r="K866" s="62"/>
      <c r="L866" s="60"/>
      <c r="M866" s="207"/>
      <c r="N866" s="41"/>
      <c r="O866" s="41"/>
      <c r="P866" s="41"/>
      <c r="Q866" s="41"/>
      <c r="R866" s="41"/>
      <c r="S866" s="41"/>
      <c r="T866" s="77"/>
      <c r="AT866" s="22" t="s">
        <v>185</v>
      </c>
      <c r="AU866" s="22" t="s">
        <v>91</v>
      </c>
    </row>
    <row r="867" spans="2:65" s="11" customFormat="1">
      <c r="B867" s="208"/>
      <c r="C867" s="209"/>
      <c r="D867" s="205" t="s">
        <v>187</v>
      </c>
      <c r="E867" s="230" t="s">
        <v>37</v>
      </c>
      <c r="F867" s="231" t="s">
        <v>2105</v>
      </c>
      <c r="G867" s="209"/>
      <c r="H867" s="232">
        <v>20.25</v>
      </c>
      <c r="I867" s="214"/>
      <c r="J867" s="209"/>
      <c r="K867" s="209"/>
      <c r="L867" s="215"/>
      <c r="M867" s="216"/>
      <c r="N867" s="217"/>
      <c r="O867" s="217"/>
      <c r="P867" s="217"/>
      <c r="Q867" s="217"/>
      <c r="R867" s="217"/>
      <c r="S867" s="217"/>
      <c r="T867" s="218"/>
      <c r="AT867" s="219" t="s">
        <v>187</v>
      </c>
      <c r="AU867" s="219" t="s">
        <v>91</v>
      </c>
      <c r="AV867" s="11" t="s">
        <v>91</v>
      </c>
      <c r="AW867" s="11" t="s">
        <v>44</v>
      </c>
      <c r="AX867" s="11" t="s">
        <v>81</v>
      </c>
      <c r="AY867" s="219" t="s">
        <v>176</v>
      </c>
    </row>
    <row r="868" spans="2:65" s="11" customFormat="1">
      <c r="B868" s="208"/>
      <c r="C868" s="209"/>
      <c r="D868" s="210" t="s">
        <v>187</v>
      </c>
      <c r="E868" s="211" t="s">
        <v>37</v>
      </c>
      <c r="F868" s="212" t="s">
        <v>2106</v>
      </c>
      <c r="G868" s="209"/>
      <c r="H868" s="213">
        <v>11.8</v>
      </c>
      <c r="I868" s="214"/>
      <c r="J868" s="209"/>
      <c r="K868" s="209"/>
      <c r="L868" s="215"/>
      <c r="M868" s="216"/>
      <c r="N868" s="217"/>
      <c r="O868" s="217"/>
      <c r="P868" s="217"/>
      <c r="Q868" s="217"/>
      <c r="R868" s="217"/>
      <c r="S868" s="217"/>
      <c r="T868" s="218"/>
      <c r="AT868" s="219" t="s">
        <v>187</v>
      </c>
      <c r="AU868" s="219" t="s">
        <v>91</v>
      </c>
      <c r="AV868" s="11" t="s">
        <v>91</v>
      </c>
      <c r="AW868" s="11" t="s">
        <v>44</v>
      </c>
      <c r="AX868" s="11" t="s">
        <v>81</v>
      </c>
      <c r="AY868" s="219" t="s">
        <v>176</v>
      </c>
    </row>
    <row r="869" spans="2:65" s="1" customFormat="1" ht="22.5" customHeight="1">
      <c r="B869" s="40"/>
      <c r="C869" s="220" t="s">
        <v>2107</v>
      </c>
      <c r="D869" s="220" t="s">
        <v>195</v>
      </c>
      <c r="E869" s="221" t="s">
        <v>2108</v>
      </c>
      <c r="F869" s="222" t="s">
        <v>2109</v>
      </c>
      <c r="G869" s="223" t="s">
        <v>295</v>
      </c>
      <c r="H869" s="224">
        <v>35.255000000000003</v>
      </c>
      <c r="I869" s="225"/>
      <c r="J869" s="226">
        <f>ROUND(I869*H869,2)</f>
        <v>0</v>
      </c>
      <c r="K869" s="222" t="s">
        <v>182</v>
      </c>
      <c r="L869" s="227"/>
      <c r="M869" s="228" t="s">
        <v>37</v>
      </c>
      <c r="N869" s="229" t="s">
        <v>52</v>
      </c>
      <c r="O869" s="41"/>
      <c r="P869" s="202">
        <f>O869*H869</f>
        <v>0</v>
      </c>
      <c r="Q869" s="202">
        <v>4.0000000000000003E-5</v>
      </c>
      <c r="R869" s="202">
        <f>Q869*H869</f>
        <v>1.4102000000000001E-3</v>
      </c>
      <c r="S869" s="202">
        <v>0</v>
      </c>
      <c r="T869" s="203">
        <f>S869*H869</f>
        <v>0</v>
      </c>
      <c r="AR869" s="22" t="s">
        <v>368</v>
      </c>
      <c r="AT869" s="22" t="s">
        <v>195</v>
      </c>
      <c r="AU869" s="22" t="s">
        <v>91</v>
      </c>
      <c r="AY869" s="22" t="s">
        <v>176</v>
      </c>
      <c r="BE869" s="204">
        <f>IF(N869="základní",J869,0)</f>
        <v>0</v>
      </c>
      <c r="BF869" s="204">
        <f>IF(N869="snížená",J869,0)</f>
        <v>0</v>
      </c>
      <c r="BG869" s="204">
        <f>IF(N869="zákl. přenesená",J869,0)</f>
        <v>0</v>
      </c>
      <c r="BH869" s="204">
        <f>IF(N869="sníž. přenesená",J869,0)</f>
        <v>0</v>
      </c>
      <c r="BI869" s="204">
        <f>IF(N869="nulová",J869,0)</f>
        <v>0</v>
      </c>
      <c r="BJ869" s="22" t="s">
        <v>89</v>
      </c>
      <c r="BK869" s="204">
        <f>ROUND(I869*H869,2)</f>
        <v>0</v>
      </c>
      <c r="BL869" s="22" t="s">
        <v>276</v>
      </c>
      <c r="BM869" s="22" t="s">
        <v>2110</v>
      </c>
    </row>
    <row r="870" spans="2:65" s="11" customFormat="1">
      <c r="B870" s="208"/>
      <c r="C870" s="209"/>
      <c r="D870" s="205" t="s">
        <v>187</v>
      </c>
      <c r="E870" s="230" t="s">
        <v>37</v>
      </c>
      <c r="F870" s="231" t="s">
        <v>2111</v>
      </c>
      <c r="G870" s="209"/>
      <c r="H870" s="232">
        <v>32.049999999999997</v>
      </c>
      <c r="I870" s="214"/>
      <c r="J870" s="209"/>
      <c r="K870" s="209"/>
      <c r="L870" s="215"/>
      <c r="M870" s="216"/>
      <c r="N870" s="217"/>
      <c r="O870" s="217"/>
      <c r="P870" s="217"/>
      <c r="Q870" s="217"/>
      <c r="R870" s="217"/>
      <c r="S870" s="217"/>
      <c r="T870" s="218"/>
      <c r="AT870" s="219" t="s">
        <v>187</v>
      </c>
      <c r="AU870" s="219" t="s">
        <v>91</v>
      </c>
      <c r="AV870" s="11" t="s">
        <v>91</v>
      </c>
      <c r="AW870" s="11" t="s">
        <v>44</v>
      </c>
      <c r="AX870" s="11" t="s">
        <v>89</v>
      </c>
      <c r="AY870" s="219" t="s">
        <v>176</v>
      </c>
    </row>
    <row r="871" spans="2:65" s="11" customFormat="1">
      <c r="B871" s="208"/>
      <c r="C871" s="209"/>
      <c r="D871" s="210" t="s">
        <v>187</v>
      </c>
      <c r="E871" s="209"/>
      <c r="F871" s="212" t="s">
        <v>2112</v>
      </c>
      <c r="G871" s="209"/>
      <c r="H871" s="213">
        <v>35.255000000000003</v>
      </c>
      <c r="I871" s="214"/>
      <c r="J871" s="209"/>
      <c r="K871" s="209"/>
      <c r="L871" s="215"/>
      <c r="M871" s="216"/>
      <c r="N871" s="217"/>
      <c r="O871" s="217"/>
      <c r="P871" s="217"/>
      <c r="Q871" s="217"/>
      <c r="R871" s="217"/>
      <c r="S871" s="217"/>
      <c r="T871" s="218"/>
      <c r="AT871" s="219" t="s">
        <v>187</v>
      </c>
      <c r="AU871" s="219" t="s">
        <v>91</v>
      </c>
      <c r="AV871" s="11" t="s">
        <v>91</v>
      </c>
      <c r="AW871" s="11" t="s">
        <v>6</v>
      </c>
      <c r="AX871" s="11" t="s">
        <v>89</v>
      </c>
      <c r="AY871" s="219" t="s">
        <v>176</v>
      </c>
    </row>
    <row r="872" spans="2:65" s="1" customFormat="1" ht="31.5" customHeight="1">
      <c r="B872" s="40"/>
      <c r="C872" s="193" t="s">
        <v>2113</v>
      </c>
      <c r="D872" s="193" t="s">
        <v>178</v>
      </c>
      <c r="E872" s="194" t="s">
        <v>2114</v>
      </c>
      <c r="F872" s="195" t="s">
        <v>2115</v>
      </c>
      <c r="G872" s="196" t="s">
        <v>295</v>
      </c>
      <c r="H872" s="197">
        <v>10</v>
      </c>
      <c r="I872" s="198"/>
      <c r="J872" s="199">
        <f>ROUND(I872*H872,2)</f>
        <v>0</v>
      </c>
      <c r="K872" s="195" t="s">
        <v>182</v>
      </c>
      <c r="L872" s="60"/>
      <c r="M872" s="200" t="s">
        <v>37</v>
      </c>
      <c r="N872" s="201" t="s">
        <v>52</v>
      </c>
      <c r="O872" s="41"/>
      <c r="P872" s="202">
        <f>O872*H872</f>
        <v>0</v>
      </c>
      <c r="Q872" s="202">
        <v>2.0000000000000001E-4</v>
      </c>
      <c r="R872" s="202">
        <f>Q872*H872</f>
        <v>2E-3</v>
      </c>
      <c r="S872" s="202">
        <v>0</v>
      </c>
      <c r="T872" s="203">
        <f>S872*H872</f>
        <v>0</v>
      </c>
      <c r="AR872" s="22" t="s">
        <v>276</v>
      </c>
      <c r="AT872" s="22" t="s">
        <v>178</v>
      </c>
      <c r="AU872" s="22" t="s">
        <v>91</v>
      </c>
      <c r="AY872" s="22" t="s">
        <v>176</v>
      </c>
      <c r="BE872" s="204">
        <f>IF(N872="základní",J872,0)</f>
        <v>0</v>
      </c>
      <c r="BF872" s="204">
        <f>IF(N872="snížená",J872,0)</f>
        <v>0</v>
      </c>
      <c r="BG872" s="204">
        <f>IF(N872="zákl. přenesená",J872,0)</f>
        <v>0</v>
      </c>
      <c r="BH872" s="204">
        <f>IF(N872="sníž. přenesená",J872,0)</f>
        <v>0</v>
      </c>
      <c r="BI872" s="204">
        <f>IF(N872="nulová",J872,0)</f>
        <v>0</v>
      </c>
      <c r="BJ872" s="22" t="s">
        <v>89</v>
      </c>
      <c r="BK872" s="204">
        <f>ROUND(I872*H872,2)</f>
        <v>0</v>
      </c>
      <c r="BL872" s="22" t="s">
        <v>276</v>
      </c>
      <c r="BM872" s="22" t="s">
        <v>2116</v>
      </c>
    </row>
    <row r="873" spans="2:65" s="1" customFormat="1" ht="40.5">
      <c r="B873" s="40"/>
      <c r="C873" s="62"/>
      <c r="D873" s="205" t="s">
        <v>185</v>
      </c>
      <c r="E873" s="62"/>
      <c r="F873" s="206" t="s">
        <v>2099</v>
      </c>
      <c r="G873" s="62"/>
      <c r="H873" s="62"/>
      <c r="I873" s="163"/>
      <c r="J873" s="62"/>
      <c r="K873" s="62"/>
      <c r="L873" s="60"/>
      <c r="M873" s="207"/>
      <c r="N873" s="41"/>
      <c r="O873" s="41"/>
      <c r="P873" s="41"/>
      <c r="Q873" s="41"/>
      <c r="R873" s="41"/>
      <c r="S873" s="41"/>
      <c r="T873" s="77"/>
      <c r="AT873" s="22" t="s">
        <v>185</v>
      </c>
      <c r="AU873" s="22" t="s">
        <v>91</v>
      </c>
    </row>
    <row r="874" spans="2:65" s="11" customFormat="1">
      <c r="B874" s="208"/>
      <c r="C874" s="209"/>
      <c r="D874" s="205" t="s">
        <v>187</v>
      </c>
      <c r="E874" s="230" t="s">
        <v>37</v>
      </c>
      <c r="F874" s="231" t="s">
        <v>2117</v>
      </c>
      <c r="G874" s="209"/>
      <c r="H874" s="232">
        <v>1</v>
      </c>
      <c r="I874" s="214"/>
      <c r="J874" s="209"/>
      <c r="K874" s="209"/>
      <c r="L874" s="215"/>
      <c r="M874" s="216"/>
      <c r="N874" s="217"/>
      <c r="O874" s="217"/>
      <c r="P874" s="217"/>
      <c r="Q874" s="217"/>
      <c r="R874" s="217"/>
      <c r="S874" s="217"/>
      <c r="T874" s="218"/>
      <c r="AT874" s="219" t="s">
        <v>187</v>
      </c>
      <c r="AU874" s="219" t="s">
        <v>91</v>
      </c>
      <c r="AV874" s="11" t="s">
        <v>91</v>
      </c>
      <c r="AW874" s="11" t="s">
        <v>44</v>
      </c>
      <c r="AX874" s="11" t="s">
        <v>81</v>
      </c>
      <c r="AY874" s="219" t="s">
        <v>176</v>
      </c>
    </row>
    <row r="875" spans="2:65" s="11" customFormat="1">
      <c r="B875" s="208"/>
      <c r="C875" s="209"/>
      <c r="D875" s="210" t="s">
        <v>187</v>
      </c>
      <c r="E875" s="211" t="s">
        <v>37</v>
      </c>
      <c r="F875" s="212" t="s">
        <v>2118</v>
      </c>
      <c r="G875" s="209"/>
      <c r="H875" s="213">
        <v>9</v>
      </c>
      <c r="I875" s="214"/>
      <c r="J875" s="209"/>
      <c r="K875" s="209"/>
      <c r="L875" s="215"/>
      <c r="M875" s="216"/>
      <c r="N875" s="217"/>
      <c r="O875" s="217"/>
      <c r="P875" s="217"/>
      <c r="Q875" s="217"/>
      <c r="R875" s="217"/>
      <c r="S875" s="217"/>
      <c r="T875" s="218"/>
      <c r="AT875" s="219" t="s">
        <v>187</v>
      </c>
      <c r="AU875" s="219" t="s">
        <v>91</v>
      </c>
      <c r="AV875" s="11" t="s">
        <v>91</v>
      </c>
      <c r="AW875" s="11" t="s">
        <v>44</v>
      </c>
      <c r="AX875" s="11" t="s">
        <v>81</v>
      </c>
      <c r="AY875" s="219" t="s">
        <v>176</v>
      </c>
    </row>
    <row r="876" spans="2:65" s="1" customFormat="1" ht="22.5" customHeight="1">
      <c r="B876" s="40"/>
      <c r="C876" s="220" t="s">
        <v>2119</v>
      </c>
      <c r="D876" s="220" t="s">
        <v>195</v>
      </c>
      <c r="E876" s="221" t="s">
        <v>2120</v>
      </c>
      <c r="F876" s="222" t="s">
        <v>2121</v>
      </c>
      <c r="G876" s="223" t="s">
        <v>295</v>
      </c>
      <c r="H876" s="224">
        <v>11</v>
      </c>
      <c r="I876" s="225"/>
      <c r="J876" s="226">
        <f>ROUND(I876*H876,2)</f>
        <v>0</v>
      </c>
      <c r="K876" s="222" t="s">
        <v>182</v>
      </c>
      <c r="L876" s="227"/>
      <c r="M876" s="228" t="s">
        <v>37</v>
      </c>
      <c r="N876" s="229" t="s">
        <v>52</v>
      </c>
      <c r="O876" s="41"/>
      <c r="P876" s="202">
        <f>O876*H876</f>
        <v>0</v>
      </c>
      <c r="Q876" s="202">
        <v>1.7000000000000001E-4</v>
      </c>
      <c r="R876" s="202">
        <f>Q876*H876</f>
        <v>1.8700000000000001E-3</v>
      </c>
      <c r="S876" s="202">
        <v>0</v>
      </c>
      <c r="T876" s="203">
        <f>S876*H876</f>
        <v>0</v>
      </c>
      <c r="AR876" s="22" t="s">
        <v>368</v>
      </c>
      <c r="AT876" s="22" t="s">
        <v>195</v>
      </c>
      <c r="AU876" s="22" t="s">
        <v>91</v>
      </c>
      <c r="AY876" s="22" t="s">
        <v>176</v>
      </c>
      <c r="BE876" s="204">
        <f>IF(N876="základní",J876,0)</f>
        <v>0</v>
      </c>
      <c r="BF876" s="204">
        <f>IF(N876="snížená",J876,0)</f>
        <v>0</v>
      </c>
      <c r="BG876" s="204">
        <f>IF(N876="zákl. přenesená",J876,0)</f>
        <v>0</v>
      </c>
      <c r="BH876" s="204">
        <f>IF(N876="sníž. přenesená",J876,0)</f>
        <v>0</v>
      </c>
      <c r="BI876" s="204">
        <f>IF(N876="nulová",J876,0)</f>
        <v>0</v>
      </c>
      <c r="BJ876" s="22" t="s">
        <v>89</v>
      </c>
      <c r="BK876" s="204">
        <f>ROUND(I876*H876,2)</f>
        <v>0</v>
      </c>
      <c r="BL876" s="22" t="s">
        <v>276</v>
      </c>
      <c r="BM876" s="22" t="s">
        <v>2122</v>
      </c>
    </row>
    <row r="877" spans="2:65" s="11" customFormat="1">
      <c r="B877" s="208"/>
      <c r="C877" s="209"/>
      <c r="D877" s="205" t="s">
        <v>187</v>
      </c>
      <c r="E877" s="230" t="s">
        <v>37</v>
      </c>
      <c r="F877" s="231" t="s">
        <v>237</v>
      </c>
      <c r="G877" s="209"/>
      <c r="H877" s="232">
        <v>10</v>
      </c>
      <c r="I877" s="214"/>
      <c r="J877" s="209"/>
      <c r="K877" s="209"/>
      <c r="L877" s="215"/>
      <c r="M877" s="216"/>
      <c r="N877" s="217"/>
      <c r="O877" s="217"/>
      <c r="P877" s="217"/>
      <c r="Q877" s="217"/>
      <c r="R877" s="217"/>
      <c r="S877" s="217"/>
      <c r="T877" s="218"/>
      <c r="AT877" s="219" t="s">
        <v>187</v>
      </c>
      <c r="AU877" s="219" t="s">
        <v>91</v>
      </c>
      <c r="AV877" s="11" t="s">
        <v>91</v>
      </c>
      <c r="AW877" s="11" t="s">
        <v>44</v>
      </c>
      <c r="AX877" s="11" t="s">
        <v>89</v>
      </c>
      <c r="AY877" s="219" t="s">
        <v>176</v>
      </c>
    </row>
    <row r="878" spans="2:65" s="11" customFormat="1">
      <c r="B878" s="208"/>
      <c r="C878" s="209"/>
      <c r="D878" s="210" t="s">
        <v>187</v>
      </c>
      <c r="E878" s="209"/>
      <c r="F878" s="212" t="s">
        <v>2123</v>
      </c>
      <c r="G878" s="209"/>
      <c r="H878" s="213">
        <v>11</v>
      </c>
      <c r="I878" s="214"/>
      <c r="J878" s="209"/>
      <c r="K878" s="209"/>
      <c r="L878" s="215"/>
      <c r="M878" s="216"/>
      <c r="N878" s="217"/>
      <c r="O878" s="217"/>
      <c r="P878" s="217"/>
      <c r="Q878" s="217"/>
      <c r="R878" s="217"/>
      <c r="S878" s="217"/>
      <c r="T878" s="218"/>
      <c r="AT878" s="219" t="s">
        <v>187</v>
      </c>
      <c r="AU878" s="219" t="s">
        <v>91</v>
      </c>
      <c r="AV878" s="11" t="s">
        <v>91</v>
      </c>
      <c r="AW878" s="11" t="s">
        <v>6</v>
      </c>
      <c r="AX878" s="11" t="s">
        <v>89</v>
      </c>
      <c r="AY878" s="219" t="s">
        <v>176</v>
      </c>
    </row>
    <row r="879" spans="2:65" s="1" customFormat="1" ht="31.5" customHeight="1">
      <c r="B879" s="40"/>
      <c r="C879" s="193" t="s">
        <v>2124</v>
      </c>
      <c r="D879" s="193" t="s">
        <v>178</v>
      </c>
      <c r="E879" s="194" t="s">
        <v>2125</v>
      </c>
      <c r="F879" s="195" t="s">
        <v>2126</v>
      </c>
      <c r="G879" s="196" t="s">
        <v>198</v>
      </c>
      <c r="H879" s="197">
        <v>5.3920000000000003</v>
      </c>
      <c r="I879" s="198"/>
      <c r="J879" s="199">
        <f>ROUND(I879*H879,2)</f>
        <v>0</v>
      </c>
      <c r="K879" s="195" t="s">
        <v>182</v>
      </c>
      <c r="L879" s="60"/>
      <c r="M879" s="200" t="s">
        <v>37</v>
      </c>
      <c r="N879" s="201" t="s">
        <v>52</v>
      </c>
      <c r="O879" s="41"/>
      <c r="P879" s="202">
        <f>O879*H879</f>
        <v>0</v>
      </c>
      <c r="Q879" s="202">
        <v>0</v>
      </c>
      <c r="R879" s="202">
        <f>Q879*H879</f>
        <v>0</v>
      </c>
      <c r="S879" s="202">
        <v>0</v>
      </c>
      <c r="T879" s="203">
        <f>S879*H879</f>
        <v>0</v>
      </c>
      <c r="AR879" s="22" t="s">
        <v>276</v>
      </c>
      <c r="AT879" s="22" t="s">
        <v>178</v>
      </c>
      <c r="AU879" s="22" t="s">
        <v>91</v>
      </c>
      <c r="AY879" s="22" t="s">
        <v>176</v>
      </c>
      <c r="BE879" s="204">
        <f>IF(N879="základní",J879,0)</f>
        <v>0</v>
      </c>
      <c r="BF879" s="204">
        <f>IF(N879="snížená",J879,0)</f>
        <v>0</v>
      </c>
      <c r="BG879" s="204">
        <f>IF(N879="zákl. přenesená",J879,0)</f>
        <v>0</v>
      </c>
      <c r="BH879" s="204">
        <f>IF(N879="sníž. přenesená",J879,0)</f>
        <v>0</v>
      </c>
      <c r="BI879" s="204">
        <f>IF(N879="nulová",J879,0)</f>
        <v>0</v>
      </c>
      <c r="BJ879" s="22" t="s">
        <v>89</v>
      </c>
      <c r="BK879" s="204">
        <f>ROUND(I879*H879,2)</f>
        <v>0</v>
      </c>
      <c r="BL879" s="22" t="s">
        <v>276</v>
      </c>
      <c r="BM879" s="22" t="s">
        <v>2127</v>
      </c>
    </row>
    <row r="880" spans="2:65" s="1" customFormat="1" ht="121.5">
      <c r="B880" s="40"/>
      <c r="C880" s="62"/>
      <c r="D880" s="205" t="s">
        <v>185</v>
      </c>
      <c r="E880" s="62"/>
      <c r="F880" s="206" t="s">
        <v>459</v>
      </c>
      <c r="G880" s="62"/>
      <c r="H880" s="62"/>
      <c r="I880" s="163"/>
      <c r="J880" s="62"/>
      <c r="K880" s="62"/>
      <c r="L880" s="60"/>
      <c r="M880" s="207"/>
      <c r="N880" s="41"/>
      <c r="O880" s="41"/>
      <c r="P880" s="41"/>
      <c r="Q880" s="41"/>
      <c r="R880" s="41"/>
      <c r="S880" s="41"/>
      <c r="T880" s="77"/>
      <c r="AT880" s="22" t="s">
        <v>185</v>
      </c>
      <c r="AU880" s="22" t="s">
        <v>91</v>
      </c>
    </row>
    <row r="881" spans="2:65" s="10" customFormat="1" ht="29.85" customHeight="1">
      <c r="B881" s="176"/>
      <c r="C881" s="177"/>
      <c r="D881" s="190" t="s">
        <v>80</v>
      </c>
      <c r="E881" s="191" t="s">
        <v>740</v>
      </c>
      <c r="F881" s="191" t="s">
        <v>741</v>
      </c>
      <c r="G881" s="177"/>
      <c r="H881" s="177"/>
      <c r="I881" s="180"/>
      <c r="J881" s="192">
        <f>BK881</f>
        <v>0</v>
      </c>
      <c r="K881" s="177"/>
      <c r="L881" s="182"/>
      <c r="M881" s="183"/>
      <c r="N881" s="184"/>
      <c r="O881" s="184"/>
      <c r="P881" s="185">
        <f>SUM(P882:P925)</f>
        <v>0</v>
      </c>
      <c r="Q881" s="184"/>
      <c r="R881" s="185">
        <f>SUM(R882:R925)</f>
        <v>0.6035270466399999</v>
      </c>
      <c r="S881" s="184"/>
      <c r="T881" s="186">
        <f>SUM(T882:T925)</f>
        <v>0</v>
      </c>
      <c r="AR881" s="187" t="s">
        <v>91</v>
      </c>
      <c r="AT881" s="188" t="s">
        <v>80</v>
      </c>
      <c r="AU881" s="188" t="s">
        <v>89</v>
      </c>
      <c r="AY881" s="187" t="s">
        <v>176</v>
      </c>
      <c r="BK881" s="189">
        <f>SUM(BK882:BK925)</f>
        <v>0</v>
      </c>
    </row>
    <row r="882" spans="2:65" s="1" customFormat="1" ht="22.5" customHeight="1">
      <c r="B882" s="40"/>
      <c r="C882" s="193" t="s">
        <v>2128</v>
      </c>
      <c r="D882" s="193" t="s">
        <v>178</v>
      </c>
      <c r="E882" s="194" t="s">
        <v>2129</v>
      </c>
      <c r="F882" s="195" t="s">
        <v>2130</v>
      </c>
      <c r="G882" s="196" t="s">
        <v>223</v>
      </c>
      <c r="H882" s="197">
        <v>164.89</v>
      </c>
      <c r="I882" s="198"/>
      <c r="J882" s="199">
        <f>ROUND(I882*H882,2)</f>
        <v>0</v>
      </c>
      <c r="K882" s="195" t="s">
        <v>182</v>
      </c>
      <c r="L882" s="60"/>
      <c r="M882" s="200" t="s">
        <v>37</v>
      </c>
      <c r="N882" s="201" t="s">
        <v>52</v>
      </c>
      <c r="O882" s="41"/>
      <c r="P882" s="202">
        <f>O882*H882</f>
        <v>0</v>
      </c>
      <c r="Q882" s="202">
        <v>5.7599999999999997E-7</v>
      </c>
      <c r="R882" s="202">
        <f>Q882*H882</f>
        <v>9.4976639999999984E-5</v>
      </c>
      <c r="S882" s="202">
        <v>0</v>
      </c>
      <c r="T882" s="203">
        <f>S882*H882</f>
        <v>0</v>
      </c>
      <c r="AR882" s="22" t="s">
        <v>276</v>
      </c>
      <c r="AT882" s="22" t="s">
        <v>178</v>
      </c>
      <c r="AU882" s="22" t="s">
        <v>91</v>
      </c>
      <c r="AY882" s="22" t="s">
        <v>176</v>
      </c>
      <c r="BE882" s="204">
        <f>IF(N882="základní",J882,0)</f>
        <v>0</v>
      </c>
      <c r="BF882" s="204">
        <f>IF(N882="snížená",J882,0)</f>
        <v>0</v>
      </c>
      <c r="BG882" s="204">
        <f>IF(N882="zákl. přenesená",J882,0)</f>
        <v>0</v>
      </c>
      <c r="BH882" s="204">
        <f>IF(N882="sníž. přenesená",J882,0)</f>
        <v>0</v>
      </c>
      <c r="BI882" s="204">
        <f>IF(N882="nulová",J882,0)</f>
        <v>0</v>
      </c>
      <c r="BJ882" s="22" t="s">
        <v>89</v>
      </c>
      <c r="BK882" s="204">
        <f>ROUND(I882*H882,2)</f>
        <v>0</v>
      </c>
      <c r="BL882" s="22" t="s">
        <v>276</v>
      </c>
      <c r="BM882" s="22" t="s">
        <v>2131</v>
      </c>
    </row>
    <row r="883" spans="2:65" s="1" customFormat="1" ht="67.5">
      <c r="B883" s="40"/>
      <c r="C883" s="62"/>
      <c r="D883" s="205" t="s">
        <v>185</v>
      </c>
      <c r="E883" s="62"/>
      <c r="F883" s="206" t="s">
        <v>2132</v>
      </c>
      <c r="G883" s="62"/>
      <c r="H883" s="62"/>
      <c r="I883" s="163"/>
      <c r="J883" s="62"/>
      <c r="K883" s="62"/>
      <c r="L883" s="60"/>
      <c r="M883" s="207"/>
      <c r="N883" s="41"/>
      <c r="O883" s="41"/>
      <c r="P883" s="41"/>
      <c r="Q883" s="41"/>
      <c r="R883" s="41"/>
      <c r="S883" s="41"/>
      <c r="T883" s="77"/>
      <c r="AT883" s="22" t="s">
        <v>185</v>
      </c>
      <c r="AU883" s="22" t="s">
        <v>91</v>
      </c>
    </row>
    <row r="884" spans="2:65" s="11" customFormat="1">
      <c r="B884" s="208"/>
      <c r="C884" s="209"/>
      <c r="D884" s="205" t="s">
        <v>187</v>
      </c>
      <c r="E884" s="230" t="s">
        <v>37</v>
      </c>
      <c r="F884" s="231" t="s">
        <v>2133</v>
      </c>
      <c r="G884" s="209"/>
      <c r="H884" s="232">
        <v>21.4</v>
      </c>
      <c r="I884" s="214"/>
      <c r="J884" s="209"/>
      <c r="K884" s="209"/>
      <c r="L884" s="215"/>
      <c r="M884" s="216"/>
      <c r="N884" s="217"/>
      <c r="O884" s="217"/>
      <c r="P884" s="217"/>
      <c r="Q884" s="217"/>
      <c r="R884" s="217"/>
      <c r="S884" s="217"/>
      <c r="T884" s="218"/>
      <c r="AT884" s="219" t="s">
        <v>187</v>
      </c>
      <c r="AU884" s="219" t="s">
        <v>91</v>
      </c>
      <c r="AV884" s="11" t="s">
        <v>91</v>
      </c>
      <c r="AW884" s="11" t="s">
        <v>44</v>
      </c>
      <c r="AX884" s="11" t="s">
        <v>81</v>
      </c>
      <c r="AY884" s="219" t="s">
        <v>176</v>
      </c>
    </row>
    <row r="885" spans="2:65" s="11" customFormat="1">
      <c r="B885" s="208"/>
      <c r="C885" s="209"/>
      <c r="D885" s="210" t="s">
        <v>187</v>
      </c>
      <c r="E885" s="211" t="s">
        <v>37</v>
      </c>
      <c r="F885" s="212" t="s">
        <v>1309</v>
      </c>
      <c r="G885" s="209"/>
      <c r="H885" s="213">
        <v>143.49</v>
      </c>
      <c r="I885" s="214"/>
      <c r="J885" s="209"/>
      <c r="K885" s="209"/>
      <c r="L885" s="215"/>
      <c r="M885" s="216"/>
      <c r="N885" s="217"/>
      <c r="O885" s="217"/>
      <c r="P885" s="217"/>
      <c r="Q885" s="217"/>
      <c r="R885" s="217"/>
      <c r="S885" s="217"/>
      <c r="T885" s="218"/>
      <c r="AT885" s="219" t="s">
        <v>187</v>
      </c>
      <c r="AU885" s="219" t="s">
        <v>91</v>
      </c>
      <c r="AV885" s="11" t="s">
        <v>91</v>
      </c>
      <c r="AW885" s="11" t="s">
        <v>44</v>
      </c>
      <c r="AX885" s="11" t="s">
        <v>81</v>
      </c>
      <c r="AY885" s="219" t="s">
        <v>176</v>
      </c>
    </row>
    <row r="886" spans="2:65" s="1" customFormat="1" ht="22.5" customHeight="1">
      <c r="B886" s="40"/>
      <c r="C886" s="193" t="s">
        <v>2134</v>
      </c>
      <c r="D886" s="193" t="s">
        <v>178</v>
      </c>
      <c r="E886" s="194" t="s">
        <v>2135</v>
      </c>
      <c r="F886" s="195" t="s">
        <v>2136</v>
      </c>
      <c r="G886" s="196" t="s">
        <v>223</v>
      </c>
      <c r="H886" s="197">
        <v>164.89</v>
      </c>
      <c r="I886" s="198"/>
      <c r="J886" s="199">
        <f>ROUND(I886*H886,2)</f>
        <v>0</v>
      </c>
      <c r="K886" s="195" t="s">
        <v>182</v>
      </c>
      <c r="L886" s="60"/>
      <c r="M886" s="200" t="s">
        <v>37</v>
      </c>
      <c r="N886" s="201" t="s">
        <v>52</v>
      </c>
      <c r="O886" s="41"/>
      <c r="P886" s="202">
        <f>O886*H886</f>
        <v>0</v>
      </c>
      <c r="Q886" s="202">
        <v>0</v>
      </c>
      <c r="R886" s="202">
        <f>Q886*H886</f>
        <v>0</v>
      </c>
      <c r="S886" s="202">
        <v>0</v>
      </c>
      <c r="T886" s="203">
        <f>S886*H886</f>
        <v>0</v>
      </c>
      <c r="AR886" s="22" t="s">
        <v>276</v>
      </c>
      <c r="AT886" s="22" t="s">
        <v>178</v>
      </c>
      <c r="AU886" s="22" t="s">
        <v>91</v>
      </c>
      <c r="AY886" s="22" t="s">
        <v>176</v>
      </c>
      <c r="BE886" s="204">
        <f>IF(N886="základní",J886,0)</f>
        <v>0</v>
      </c>
      <c r="BF886" s="204">
        <f>IF(N886="snížená",J886,0)</f>
        <v>0</v>
      </c>
      <c r="BG886" s="204">
        <f>IF(N886="zákl. přenesená",J886,0)</f>
        <v>0</v>
      </c>
      <c r="BH886" s="204">
        <f>IF(N886="sníž. přenesená",J886,0)</f>
        <v>0</v>
      </c>
      <c r="BI886" s="204">
        <f>IF(N886="nulová",J886,0)</f>
        <v>0</v>
      </c>
      <c r="BJ886" s="22" t="s">
        <v>89</v>
      </c>
      <c r="BK886" s="204">
        <f>ROUND(I886*H886,2)</f>
        <v>0</v>
      </c>
      <c r="BL886" s="22" t="s">
        <v>276</v>
      </c>
      <c r="BM886" s="22" t="s">
        <v>2137</v>
      </c>
    </row>
    <row r="887" spans="2:65" s="1" customFormat="1" ht="54">
      <c r="B887" s="40"/>
      <c r="C887" s="62"/>
      <c r="D887" s="205" t="s">
        <v>185</v>
      </c>
      <c r="E887" s="62"/>
      <c r="F887" s="206" t="s">
        <v>2138</v>
      </c>
      <c r="G887" s="62"/>
      <c r="H887" s="62"/>
      <c r="I887" s="163"/>
      <c r="J887" s="62"/>
      <c r="K887" s="62"/>
      <c r="L887" s="60"/>
      <c r="M887" s="207"/>
      <c r="N887" s="41"/>
      <c r="O887" s="41"/>
      <c r="P887" s="41"/>
      <c r="Q887" s="41"/>
      <c r="R887" s="41"/>
      <c r="S887" s="41"/>
      <c r="T887" s="77"/>
      <c r="AT887" s="22" t="s">
        <v>185</v>
      </c>
      <c r="AU887" s="22" t="s">
        <v>91</v>
      </c>
    </row>
    <row r="888" spans="2:65" s="11" customFormat="1">
      <c r="B888" s="208"/>
      <c r="C888" s="209"/>
      <c r="D888" s="205" t="s">
        <v>187</v>
      </c>
      <c r="E888" s="230" t="s">
        <v>37</v>
      </c>
      <c r="F888" s="231" t="s">
        <v>2133</v>
      </c>
      <c r="G888" s="209"/>
      <c r="H888" s="232">
        <v>21.4</v>
      </c>
      <c r="I888" s="214"/>
      <c r="J888" s="209"/>
      <c r="K888" s="209"/>
      <c r="L888" s="215"/>
      <c r="M888" s="216"/>
      <c r="N888" s="217"/>
      <c r="O888" s="217"/>
      <c r="P888" s="217"/>
      <c r="Q888" s="217"/>
      <c r="R888" s="217"/>
      <c r="S888" s="217"/>
      <c r="T888" s="218"/>
      <c r="AT888" s="219" t="s">
        <v>187</v>
      </c>
      <c r="AU888" s="219" t="s">
        <v>91</v>
      </c>
      <c r="AV888" s="11" t="s">
        <v>91</v>
      </c>
      <c r="AW888" s="11" t="s">
        <v>44</v>
      </c>
      <c r="AX888" s="11" t="s">
        <v>81</v>
      </c>
      <c r="AY888" s="219" t="s">
        <v>176</v>
      </c>
    </row>
    <row r="889" spans="2:65" s="11" customFormat="1">
      <c r="B889" s="208"/>
      <c r="C889" s="209"/>
      <c r="D889" s="210" t="s">
        <v>187</v>
      </c>
      <c r="E889" s="211" t="s">
        <v>37</v>
      </c>
      <c r="F889" s="212" t="s">
        <v>1309</v>
      </c>
      <c r="G889" s="209"/>
      <c r="H889" s="213">
        <v>143.49</v>
      </c>
      <c r="I889" s="214"/>
      <c r="J889" s="209"/>
      <c r="K889" s="209"/>
      <c r="L889" s="215"/>
      <c r="M889" s="216"/>
      <c r="N889" s="217"/>
      <c r="O889" s="217"/>
      <c r="P889" s="217"/>
      <c r="Q889" s="217"/>
      <c r="R889" s="217"/>
      <c r="S889" s="217"/>
      <c r="T889" s="218"/>
      <c r="AT889" s="219" t="s">
        <v>187</v>
      </c>
      <c r="AU889" s="219" t="s">
        <v>91</v>
      </c>
      <c r="AV889" s="11" t="s">
        <v>91</v>
      </c>
      <c r="AW889" s="11" t="s">
        <v>44</v>
      </c>
      <c r="AX889" s="11" t="s">
        <v>81</v>
      </c>
      <c r="AY889" s="219" t="s">
        <v>176</v>
      </c>
    </row>
    <row r="890" spans="2:65" s="1" customFormat="1" ht="22.5" customHeight="1">
      <c r="B890" s="40"/>
      <c r="C890" s="220" t="s">
        <v>2139</v>
      </c>
      <c r="D890" s="220" t="s">
        <v>195</v>
      </c>
      <c r="E890" s="221" t="s">
        <v>2140</v>
      </c>
      <c r="F890" s="222" t="s">
        <v>2141</v>
      </c>
      <c r="G890" s="223" t="s">
        <v>223</v>
      </c>
      <c r="H890" s="224">
        <v>181.37899999999999</v>
      </c>
      <c r="I890" s="225"/>
      <c r="J890" s="226">
        <f>ROUND(I890*H890,2)</f>
        <v>0</v>
      </c>
      <c r="K890" s="222" t="s">
        <v>182</v>
      </c>
      <c r="L890" s="227"/>
      <c r="M890" s="228" t="s">
        <v>37</v>
      </c>
      <c r="N890" s="229" t="s">
        <v>52</v>
      </c>
      <c r="O890" s="41"/>
      <c r="P890" s="202">
        <f>O890*H890</f>
        <v>0</v>
      </c>
      <c r="Q890" s="202">
        <v>5.9999999999999995E-4</v>
      </c>
      <c r="R890" s="202">
        <f>Q890*H890</f>
        <v>0.10882739999999999</v>
      </c>
      <c r="S890" s="202">
        <v>0</v>
      </c>
      <c r="T890" s="203">
        <f>S890*H890</f>
        <v>0</v>
      </c>
      <c r="AR890" s="22" t="s">
        <v>368</v>
      </c>
      <c r="AT890" s="22" t="s">
        <v>195</v>
      </c>
      <c r="AU890" s="22" t="s">
        <v>91</v>
      </c>
      <c r="AY890" s="22" t="s">
        <v>176</v>
      </c>
      <c r="BE890" s="204">
        <f>IF(N890="základní",J890,0)</f>
        <v>0</v>
      </c>
      <c r="BF890" s="204">
        <f>IF(N890="snížená",J890,0)</f>
        <v>0</v>
      </c>
      <c r="BG890" s="204">
        <f>IF(N890="zákl. přenesená",J890,0)</f>
        <v>0</v>
      </c>
      <c r="BH890" s="204">
        <f>IF(N890="sníž. přenesená",J890,0)</f>
        <v>0</v>
      </c>
      <c r="BI890" s="204">
        <f>IF(N890="nulová",J890,0)</f>
        <v>0</v>
      </c>
      <c r="BJ890" s="22" t="s">
        <v>89</v>
      </c>
      <c r="BK890" s="204">
        <f>ROUND(I890*H890,2)</f>
        <v>0</v>
      </c>
      <c r="BL890" s="22" t="s">
        <v>276</v>
      </c>
      <c r="BM890" s="22" t="s">
        <v>2142</v>
      </c>
    </row>
    <row r="891" spans="2:65" s="11" customFormat="1">
      <c r="B891" s="208"/>
      <c r="C891" s="209"/>
      <c r="D891" s="205" t="s">
        <v>187</v>
      </c>
      <c r="E891" s="230" t="s">
        <v>37</v>
      </c>
      <c r="F891" s="231" t="s">
        <v>2133</v>
      </c>
      <c r="G891" s="209"/>
      <c r="H891" s="232">
        <v>21.4</v>
      </c>
      <c r="I891" s="214"/>
      <c r="J891" s="209"/>
      <c r="K891" s="209"/>
      <c r="L891" s="215"/>
      <c r="M891" s="216"/>
      <c r="N891" s="217"/>
      <c r="O891" s="217"/>
      <c r="P891" s="217"/>
      <c r="Q891" s="217"/>
      <c r="R891" s="217"/>
      <c r="S891" s="217"/>
      <c r="T891" s="218"/>
      <c r="AT891" s="219" t="s">
        <v>187</v>
      </c>
      <c r="AU891" s="219" t="s">
        <v>91</v>
      </c>
      <c r="AV891" s="11" t="s">
        <v>91</v>
      </c>
      <c r="AW891" s="11" t="s">
        <v>44</v>
      </c>
      <c r="AX891" s="11" t="s">
        <v>81</v>
      </c>
      <c r="AY891" s="219" t="s">
        <v>176</v>
      </c>
    </row>
    <row r="892" spans="2:65" s="11" customFormat="1">
      <c r="B892" s="208"/>
      <c r="C892" s="209"/>
      <c r="D892" s="205" t="s">
        <v>187</v>
      </c>
      <c r="E892" s="230" t="s">
        <v>37</v>
      </c>
      <c r="F892" s="231" t="s">
        <v>1309</v>
      </c>
      <c r="G892" s="209"/>
      <c r="H892" s="232">
        <v>143.49</v>
      </c>
      <c r="I892" s="214"/>
      <c r="J892" s="209"/>
      <c r="K892" s="209"/>
      <c r="L892" s="215"/>
      <c r="M892" s="216"/>
      <c r="N892" s="217"/>
      <c r="O892" s="217"/>
      <c r="P892" s="217"/>
      <c r="Q892" s="217"/>
      <c r="R892" s="217"/>
      <c r="S892" s="217"/>
      <c r="T892" s="218"/>
      <c r="AT892" s="219" t="s">
        <v>187</v>
      </c>
      <c r="AU892" s="219" t="s">
        <v>91</v>
      </c>
      <c r="AV892" s="11" t="s">
        <v>91</v>
      </c>
      <c r="AW892" s="11" t="s">
        <v>44</v>
      </c>
      <c r="AX892" s="11" t="s">
        <v>81</v>
      </c>
      <c r="AY892" s="219" t="s">
        <v>176</v>
      </c>
    </row>
    <row r="893" spans="2:65" s="11" customFormat="1">
      <c r="B893" s="208"/>
      <c r="C893" s="209"/>
      <c r="D893" s="210" t="s">
        <v>187</v>
      </c>
      <c r="E893" s="209"/>
      <c r="F893" s="212" t="s">
        <v>2143</v>
      </c>
      <c r="G893" s="209"/>
      <c r="H893" s="213">
        <v>181.37899999999999</v>
      </c>
      <c r="I893" s="214"/>
      <c r="J893" s="209"/>
      <c r="K893" s="209"/>
      <c r="L893" s="215"/>
      <c r="M893" s="216"/>
      <c r="N893" s="217"/>
      <c r="O893" s="217"/>
      <c r="P893" s="217"/>
      <c r="Q893" s="217"/>
      <c r="R893" s="217"/>
      <c r="S893" s="217"/>
      <c r="T893" s="218"/>
      <c r="AT893" s="219" t="s">
        <v>187</v>
      </c>
      <c r="AU893" s="219" t="s">
        <v>91</v>
      </c>
      <c r="AV893" s="11" t="s">
        <v>91</v>
      </c>
      <c r="AW893" s="11" t="s">
        <v>6</v>
      </c>
      <c r="AX893" s="11" t="s">
        <v>89</v>
      </c>
      <c r="AY893" s="219" t="s">
        <v>176</v>
      </c>
    </row>
    <row r="894" spans="2:65" s="1" customFormat="1" ht="22.5" customHeight="1">
      <c r="B894" s="40"/>
      <c r="C894" s="193" t="s">
        <v>2144</v>
      </c>
      <c r="D894" s="193" t="s">
        <v>178</v>
      </c>
      <c r="E894" s="194" t="s">
        <v>2145</v>
      </c>
      <c r="F894" s="195" t="s">
        <v>2146</v>
      </c>
      <c r="G894" s="196" t="s">
        <v>223</v>
      </c>
      <c r="H894" s="197">
        <v>164.89</v>
      </c>
      <c r="I894" s="198"/>
      <c r="J894" s="199">
        <f>ROUND(I894*H894,2)</f>
        <v>0</v>
      </c>
      <c r="K894" s="195" t="s">
        <v>182</v>
      </c>
      <c r="L894" s="60"/>
      <c r="M894" s="200" t="s">
        <v>37</v>
      </c>
      <c r="N894" s="201" t="s">
        <v>52</v>
      </c>
      <c r="O894" s="41"/>
      <c r="P894" s="202">
        <f>O894*H894</f>
        <v>0</v>
      </c>
      <c r="Q894" s="202">
        <v>1.5E-6</v>
      </c>
      <c r="R894" s="202">
        <f>Q894*H894</f>
        <v>2.47335E-4</v>
      </c>
      <c r="S894" s="202">
        <v>0</v>
      </c>
      <c r="T894" s="203">
        <f>S894*H894</f>
        <v>0</v>
      </c>
      <c r="AR894" s="22" t="s">
        <v>276</v>
      </c>
      <c r="AT894" s="22" t="s">
        <v>178</v>
      </c>
      <c r="AU894" s="22" t="s">
        <v>91</v>
      </c>
      <c r="AY894" s="22" t="s">
        <v>176</v>
      </c>
      <c r="BE894" s="204">
        <f>IF(N894="základní",J894,0)</f>
        <v>0</v>
      </c>
      <c r="BF894" s="204">
        <f>IF(N894="snížená",J894,0)</f>
        <v>0</v>
      </c>
      <c r="BG894" s="204">
        <f>IF(N894="zákl. přenesená",J894,0)</f>
        <v>0</v>
      </c>
      <c r="BH894" s="204">
        <f>IF(N894="sníž. přenesená",J894,0)</f>
        <v>0</v>
      </c>
      <c r="BI894" s="204">
        <f>IF(N894="nulová",J894,0)</f>
        <v>0</v>
      </c>
      <c r="BJ894" s="22" t="s">
        <v>89</v>
      </c>
      <c r="BK894" s="204">
        <f>ROUND(I894*H894,2)</f>
        <v>0</v>
      </c>
      <c r="BL894" s="22" t="s">
        <v>276</v>
      </c>
      <c r="BM894" s="22" t="s">
        <v>2147</v>
      </c>
    </row>
    <row r="895" spans="2:65" s="1" customFormat="1" ht="40.5">
      <c r="B895" s="40"/>
      <c r="C895" s="62"/>
      <c r="D895" s="205" t="s">
        <v>185</v>
      </c>
      <c r="E895" s="62"/>
      <c r="F895" s="206" t="s">
        <v>2148</v>
      </c>
      <c r="G895" s="62"/>
      <c r="H895" s="62"/>
      <c r="I895" s="163"/>
      <c r="J895" s="62"/>
      <c r="K895" s="62"/>
      <c r="L895" s="60"/>
      <c r="M895" s="207"/>
      <c r="N895" s="41"/>
      <c r="O895" s="41"/>
      <c r="P895" s="41"/>
      <c r="Q895" s="41"/>
      <c r="R895" s="41"/>
      <c r="S895" s="41"/>
      <c r="T895" s="77"/>
      <c r="AT895" s="22" t="s">
        <v>185</v>
      </c>
      <c r="AU895" s="22" t="s">
        <v>91</v>
      </c>
    </row>
    <row r="896" spans="2:65" s="11" customFormat="1">
      <c r="B896" s="208"/>
      <c r="C896" s="209"/>
      <c r="D896" s="205" t="s">
        <v>187</v>
      </c>
      <c r="E896" s="230" t="s">
        <v>37</v>
      </c>
      <c r="F896" s="231" t="s">
        <v>2133</v>
      </c>
      <c r="G896" s="209"/>
      <c r="H896" s="232">
        <v>21.4</v>
      </c>
      <c r="I896" s="214"/>
      <c r="J896" s="209"/>
      <c r="K896" s="209"/>
      <c r="L896" s="215"/>
      <c r="M896" s="216"/>
      <c r="N896" s="217"/>
      <c r="O896" s="217"/>
      <c r="P896" s="217"/>
      <c r="Q896" s="217"/>
      <c r="R896" s="217"/>
      <c r="S896" s="217"/>
      <c r="T896" s="218"/>
      <c r="AT896" s="219" t="s">
        <v>187</v>
      </c>
      <c r="AU896" s="219" t="s">
        <v>91</v>
      </c>
      <c r="AV896" s="11" t="s">
        <v>91</v>
      </c>
      <c r="AW896" s="11" t="s">
        <v>44</v>
      </c>
      <c r="AX896" s="11" t="s">
        <v>81</v>
      </c>
      <c r="AY896" s="219" t="s">
        <v>176</v>
      </c>
    </row>
    <row r="897" spans="2:65" s="11" customFormat="1">
      <c r="B897" s="208"/>
      <c r="C897" s="209"/>
      <c r="D897" s="210" t="s">
        <v>187</v>
      </c>
      <c r="E897" s="211" t="s">
        <v>37</v>
      </c>
      <c r="F897" s="212" t="s">
        <v>1309</v>
      </c>
      <c r="G897" s="209"/>
      <c r="H897" s="213">
        <v>143.49</v>
      </c>
      <c r="I897" s="214"/>
      <c r="J897" s="209"/>
      <c r="K897" s="209"/>
      <c r="L897" s="215"/>
      <c r="M897" s="216"/>
      <c r="N897" s="217"/>
      <c r="O897" s="217"/>
      <c r="P897" s="217"/>
      <c r="Q897" s="217"/>
      <c r="R897" s="217"/>
      <c r="S897" s="217"/>
      <c r="T897" s="218"/>
      <c r="AT897" s="219" t="s">
        <v>187</v>
      </c>
      <c r="AU897" s="219" t="s">
        <v>91</v>
      </c>
      <c r="AV897" s="11" t="s">
        <v>91</v>
      </c>
      <c r="AW897" s="11" t="s">
        <v>44</v>
      </c>
      <c r="AX897" s="11" t="s">
        <v>81</v>
      </c>
      <c r="AY897" s="219" t="s">
        <v>176</v>
      </c>
    </row>
    <row r="898" spans="2:65" s="1" customFormat="1" ht="22.5" customHeight="1">
      <c r="B898" s="40"/>
      <c r="C898" s="220" t="s">
        <v>2149</v>
      </c>
      <c r="D898" s="220" t="s">
        <v>195</v>
      </c>
      <c r="E898" s="221" t="s">
        <v>2150</v>
      </c>
      <c r="F898" s="222" t="s">
        <v>2151</v>
      </c>
      <c r="G898" s="223" t="s">
        <v>223</v>
      </c>
      <c r="H898" s="224">
        <v>194.29499999999999</v>
      </c>
      <c r="I898" s="225"/>
      <c r="J898" s="226">
        <f>ROUND(I898*H898,2)</f>
        <v>0</v>
      </c>
      <c r="K898" s="222" t="s">
        <v>182</v>
      </c>
      <c r="L898" s="227"/>
      <c r="M898" s="228" t="s">
        <v>37</v>
      </c>
      <c r="N898" s="229" t="s">
        <v>52</v>
      </c>
      <c r="O898" s="41"/>
      <c r="P898" s="202">
        <f>O898*H898</f>
        <v>0</v>
      </c>
      <c r="Q898" s="202">
        <v>2.3500000000000001E-3</v>
      </c>
      <c r="R898" s="202">
        <f>Q898*H898</f>
        <v>0.45659325000000001</v>
      </c>
      <c r="S898" s="202">
        <v>0</v>
      </c>
      <c r="T898" s="203">
        <f>S898*H898</f>
        <v>0</v>
      </c>
      <c r="AR898" s="22" t="s">
        <v>368</v>
      </c>
      <c r="AT898" s="22" t="s">
        <v>195</v>
      </c>
      <c r="AU898" s="22" t="s">
        <v>91</v>
      </c>
      <c r="AY898" s="22" t="s">
        <v>176</v>
      </c>
      <c r="BE898" s="204">
        <f>IF(N898="základní",J898,0)</f>
        <v>0</v>
      </c>
      <c r="BF898" s="204">
        <f>IF(N898="snížená",J898,0)</f>
        <v>0</v>
      </c>
      <c r="BG898" s="204">
        <f>IF(N898="zákl. přenesená",J898,0)</f>
        <v>0</v>
      </c>
      <c r="BH898" s="204">
        <f>IF(N898="sníž. přenesená",J898,0)</f>
        <v>0</v>
      </c>
      <c r="BI898" s="204">
        <f>IF(N898="nulová",J898,0)</f>
        <v>0</v>
      </c>
      <c r="BJ898" s="22" t="s">
        <v>89</v>
      </c>
      <c r="BK898" s="204">
        <f>ROUND(I898*H898,2)</f>
        <v>0</v>
      </c>
      <c r="BL898" s="22" t="s">
        <v>276</v>
      </c>
      <c r="BM898" s="22" t="s">
        <v>2152</v>
      </c>
    </row>
    <row r="899" spans="2:65" s="11" customFormat="1">
      <c r="B899" s="208"/>
      <c r="C899" s="209"/>
      <c r="D899" s="205" t="s">
        <v>187</v>
      </c>
      <c r="E899" s="230" t="s">
        <v>37</v>
      </c>
      <c r="F899" s="231" t="s">
        <v>2133</v>
      </c>
      <c r="G899" s="209"/>
      <c r="H899" s="232">
        <v>21.4</v>
      </c>
      <c r="I899" s="214"/>
      <c r="J899" s="209"/>
      <c r="K899" s="209"/>
      <c r="L899" s="215"/>
      <c r="M899" s="216"/>
      <c r="N899" s="217"/>
      <c r="O899" s="217"/>
      <c r="P899" s="217"/>
      <c r="Q899" s="217"/>
      <c r="R899" s="217"/>
      <c r="S899" s="217"/>
      <c r="T899" s="218"/>
      <c r="AT899" s="219" t="s">
        <v>187</v>
      </c>
      <c r="AU899" s="219" t="s">
        <v>91</v>
      </c>
      <c r="AV899" s="11" t="s">
        <v>91</v>
      </c>
      <c r="AW899" s="11" t="s">
        <v>44</v>
      </c>
      <c r="AX899" s="11" t="s">
        <v>81</v>
      </c>
      <c r="AY899" s="219" t="s">
        <v>176</v>
      </c>
    </row>
    <row r="900" spans="2:65" s="11" customFormat="1">
      <c r="B900" s="208"/>
      <c r="C900" s="209"/>
      <c r="D900" s="205" t="s">
        <v>187</v>
      </c>
      <c r="E900" s="230" t="s">
        <v>37</v>
      </c>
      <c r="F900" s="231" t="s">
        <v>1309</v>
      </c>
      <c r="G900" s="209"/>
      <c r="H900" s="232">
        <v>143.49</v>
      </c>
      <c r="I900" s="214"/>
      <c r="J900" s="209"/>
      <c r="K900" s="209"/>
      <c r="L900" s="215"/>
      <c r="M900" s="216"/>
      <c r="N900" s="217"/>
      <c r="O900" s="217"/>
      <c r="P900" s="217"/>
      <c r="Q900" s="217"/>
      <c r="R900" s="217"/>
      <c r="S900" s="217"/>
      <c r="T900" s="218"/>
      <c r="AT900" s="219" t="s">
        <v>187</v>
      </c>
      <c r="AU900" s="219" t="s">
        <v>91</v>
      </c>
      <c r="AV900" s="11" t="s">
        <v>91</v>
      </c>
      <c r="AW900" s="11" t="s">
        <v>44</v>
      </c>
      <c r="AX900" s="11" t="s">
        <v>81</v>
      </c>
      <c r="AY900" s="219" t="s">
        <v>176</v>
      </c>
    </row>
    <row r="901" spans="2:65" s="11" customFormat="1">
      <c r="B901" s="208"/>
      <c r="C901" s="209"/>
      <c r="D901" s="205" t="s">
        <v>187</v>
      </c>
      <c r="E901" s="230" t="s">
        <v>37</v>
      </c>
      <c r="F901" s="231" t="s">
        <v>2153</v>
      </c>
      <c r="G901" s="209"/>
      <c r="H901" s="232">
        <v>11.742000000000001</v>
      </c>
      <c r="I901" s="214"/>
      <c r="J901" s="209"/>
      <c r="K901" s="209"/>
      <c r="L901" s="215"/>
      <c r="M901" s="216"/>
      <c r="N901" s="217"/>
      <c r="O901" s="217"/>
      <c r="P901" s="217"/>
      <c r="Q901" s="217"/>
      <c r="R901" s="217"/>
      <c r="S901" s="217"/>
      <c r="T901" s="218"/>
      <c r="AT901" s="219" t="s">
        <v>187</v>
      </c>
      <c r="AU901" s="219" t="s">
        <v>91</v>
      </c>
      <c r="AV901" s="11" t="s">
        <v>91</v>
      </c>
      <c r="AW901" s="11" t="s">
        <v>44</v>
      </c>
      <c r="AX901" s="11" t="s">
        <v>81</v>
      </c>
      <c r="AY901" s="219" t="s">
        <v>176</v>
      </c>
    </row>
    <row r="902" spans="2:65" s="11" customFormat="1">
      <c r="B902" s="208"/>
      <c r="C902" s="209"/>
      <c r="D902" s="210" t="s">
        <v>187</v>
      </c>
      <c r="E902" s="209"/>
      <c r="F902" s="212" t="s">
        <v>2154</v>
      </c>
      <c r="G902" s="209"/>
      <c r="H902" s="213">
        <v>194.29499999999999</v>
      </c>
      <c r="I902" s="214"/>
      <c r="J902" s="209"/>
      <c r="K902" s="209"/>
      <c r="L902" s="215"/>
      <c r="M902" s="216"/>
      <c r="N902" s="217"/>
      <c r="O902" s="217"/>
      <c r="P902" s="217"/>
      <c r="Q902" s="217"/>
      <c r="R902" s="217"/>
      <c r="S902" s="217"/>
      <c r="T902" s="218"/>
      <c r="AT902" s="219" t="s">
        <v>187</v>
      </c>
      <c r="AU902" s="219" t="s">
        <v>91</v>
      </c>
      <c r="AV902" s="11" t="s">
        <v>91</v>
      </c>
      <c r="AW902" s="11" t="s">
        <v>6</v>
      </c>
      <c r="AX902" s="11" t="s">
        <v>89</v>
      </c>
      <c r="AY902" s="219" t="s">
        <v>176</v>
      </c>
    </row>
    <row r="903" spans="2:65" s="1" customFormat="1" ht="22.5" customHeight="1">
      <c r="B903" s="40"/>
      <c r="C903" s="193" t="s">
        <v>2155</v>
      </c>
      <c r="D903" s="193" t="s">
        <v>178</v>
      </c>
      <c r="E903" s="194" t="s">
        <v>2156</v>
      </c>
      <c r="F903" s="195" t="s">
        <v>2157</v>
      </c>
      <c r="G903" s="196" t="s">
        <v>295</v>
      </c>
      <c r="H903" s="197">
        <v>167.74</v>
      </c>
      <c r="I903" s="198"/>
      <c r="J903" s="199">
        <f>ROUND(I903*H903,2)</f>
        <v>0</v>
      </c>
      <c r="K903" s="195" t="s">
        <v>182</v>
      </c>
      <c r="L903" s="60"/>
      <c r="M903" s="200" t="s">
        <v>37</v>
      </c>
      <c r="N903" s="201" t="s">
        <v>52</v>
      </c>
      <c r="O903" s="41"/>
      <c r="P903" s="202">
        <f>O903*H903</f>
        <v>0</v>
      </c>
      <c r="Q903" s="202">
        <v>1.275E-5</v>
      </c>
      <c r="R903" s="202">
        <f>Q903*H903</f>
        <v>2.138685E-3</v>
      </c>
      <c r="S903" s="202">
        <v>0</v>
      </c>
      <c r="T903" s="203">
        <f>S903*H903</f>
        <v>0</v>
      </c>
      <c r="AR903" s="22" t="s">
        <v>276</v>
      </c>
      <c r="AT903" s="22" t="s">
        <v>178</v>
      </c>
      <c r="AU903" s="22" t="s">
        <v>91</v>
      </c>
      <c r="AY903" s="22" t="s">
        <v>176</v>
      </c>
      <c r="BE903" s="204">
        <f>IF(N903="základní",J903,0)</f>
        <v>0</v>
      </c>
      <c r="BF903" s="204">
        <f>IF(N903="snížená",J903,0)</f>
        <v>0</v>
      </c>
      <c r="BG903" s="204">
        <f>IF(N903="zákl. přenesená",J903,0)</f>
        <v>0</v>
      </c>
      <c r="BH903" s="204">
        <f>IF(N903="sníž. přenesená",J903,0)</f>
        <v>0</v>
      </c>
      <c r="BI903" s="204">
        <f>IF(N903="nulová",J903,0)</f>
        <v>0</v>
      </c>
      <c r="BJ903" s="22" t="s">
        <v>89</v>
      </c>
      <c r="BK903" s="204">
        <f>ROUND(I903*H903,2)</f>
        <v>0</v>
      </c>
      <c r="BL903" s="22" t="s">
        <v>276</v>
      </c>
      <c r="BM903" s="22" t="s">
        <v>2158</v>
      </c>
    </row>
    <row r="904" spans="2:65" s="11" customFormat="1">
      <c r="B904" s="208"/>
      <c r="C904" s="209"/>
      <c r="D904" s="205" t="s">
        <v>187</v>
      </c>
      <c r="E904" s="230" t="s">
        <v>37</v>
      </c>
      <c r="F904" s="231" t="s">
        <v>2159</v>
      </c>
      <c r="G904" s="209"/>
      <c r="H904" s="232">
        <v>17.440000000000001</v>
      </c>
      <c r="I904" s="214"/>
      <c r="J904" s="209"/>
      <c r="K904" s="209"/>
      <c r="L904" s="215"/>
      <c r="M904" s="216"/>
      <c r="N904" s="217"/>
      <c r="O904" s="217"/>
      <c r="P904" s="217"/>
      <c r="Q904" s="217"/>
      <c r="R904" s="217"/>
      <c r="S904" s="217"/>
      <c r="T904" s="218"/>
      <c r="AT904" s="219" t="s">
        <v>187</v>
      </c>
      <c r="AU904" s="219" t="s">
        <v>91</v>
      </c>
      <c r="AV904" s="11" t="s">
        <v>91</v>
      </c>
      <c r="AW904" s="11" t="s">
        <v>44</v>
      </c>
      <c r="AX904" s="11" t="s">
        <v>81</v>
      </c>
      <c r="AY904" s="219" t="s">
        <v>176</v>
      </c>
    </row>
    <row r="905" spans="2:65" s="11" customFormat="1">
      <c r="B905" s="208"/>
      <c r="C905" s="209"/>
      <c r="D905" s="205" t="s">
        <v>187</v>
      </c>
      <c r="E905" s="230" t="s">
        <v>37</v>
      </c>
      <c r="F905" s="231" t="s">
        <v>2160</v>
      </c>
      <c r="G905" s="209"/>
      <c r="H905" s="232">
        <v>17</v>
      </c>
      <c r="I905" s="214"/>
      <c r="J905" s="209"/>
      <c r="K905" s="209"/>
      <c r="L905" s="215"/>
      <c r="M905" s="216"/>
      <c r="N905" s="217"/>
      <c r="O905" s="217"/>
      <c r="P905" s="217"/>
      <c r="Q905" s="217"/>
      <c r="R905" s="217"/>
      <c r="S905" s="217"/>
      <c r="T905" s="218"/>
      <c r="AT905" s="219" t="s">
        <v>187</v>
      </c>
      <c r="AU905" s="219" t="s">
        <v>91</v>
      </c>
      <c r="AV905" s="11" t="s">
        <v>91</v>
      </c>
      <c r="AW905" s="11" t="s">
        <v>44</v>
      </c>
      <c r="AX905" s="11" t="s">
        <v>81</v>
      </c>
      <c r="AY905" s="219" t="s">
        <v>176</v>
      </c>
    </row>
    <row r="906" spans="2:65" s="11" customFormat="1">
      <c r="B906" s="208"/>
      <c r="C906" s="209"/>
      <c r="D906" s="205" t="s">
        <v>187</v>
      </c>
      <c r="E906" s="230" t="s">
        <v>37</v>
      </c>
      <c r="F906" s="231" t="s">
        <v>2161</v>
      </c>
      <c r="G906" s="209"/>
      <c r="H906" s="232">
        <v>43.8</v>
      </c>
      <c r="I906" s="214"/>
      <c r="J906" s="209"/>
      <c r="K906" s="209"/>
      <c r="L906" s="215"/>
      <c r="M906" s="216"/>
      <c r="N906" s="217"/>
      <c r="O906" s="217"/>
      <c r="P906" s="217"/>
      <c r="Q906" s="217"/>
      <c r="R906" s="217"/>
      <c r="S906" s="217"/>
      <c r="T906" s="218"/>
      <c r="AT906" s="219" t="s">
        <v>187</v>
      </c>
      <c r="AU906" s="219" t="s">
        <v>91</v>
      </c>
      <c r="AV906" s="11" t="s">
        <v>91</v>
      </c>
      <c r="AW906" s="11" t="s">
        <v>44</v>
      </c>
      <c r="AX906" s="11" t="s">
        <v>81</v>
      </c>
      <c r="AY906" s="219" t="s">
        <v>176</v>
      </c>
    </row>
    <row r="907" spans="2:65" s="11" customFormat="1">
      <c r="B907" s="208"/>
      <c r="C907" s="209"/>
      <c r="D907" s="205" t="s">
        <v>187</v>
      </c>
      <c r="E907" s="230" t="s">
        <v>37</v>
      </c>
      <c r="F907" s="231" t="s">
        <v>2162</v>
      </c>
      <c r="G907" s="209"/>
      <c r="H907" s="232">
        <v>34</v>
      </c>
      <c r="I907" s="214"/>
      <c r="J907" s="209"/>
      <c r="K907" s="209"/>
      <c r="L907" s="215"/>
      <c r="M907" s="216"/>
      <c r="N907" s="217"/>
      <c r="O907" s="217"/>
      <c r="P907" s="217"/>
      <c r="Q907" s="217"/>
      <c r="R907" s="217"/>
      <c r="S907" s="217"/>
      <c r="T907" s="218"/>
      <c r="AT907" s="219" t="s">
        <v>187</v>
      </c>
      <c r="AU907" s="219" t="s">
        <v>91</v>
      </c>
      <c r="AV907" s="11" t="s">
        <v>91</v>
      </c>
      <c r="AW907" s="11" t="s">
        <v>44</v>
      </c>
      <c r="AX907" s="11" t="s">
        <v>81</v>
      </c>
      <c r="AY907" s="219" t="s">
        <v>176</v>
      </c>
    </row>
    <row r="908" spans="2:65" s="11" customFormat="1">
      <c r="B908" s="208"/>
      <c r="C908" s="209"/>
      <c r="D908" s="205" t="s">
        <v>187</v>
      </c>
      <c r="E908" s="230" t="s">
        <v>37</v>
      </c>
      <c r="F908" s="231" t="s">
        <v>2163</v>
      </c>
      <c r="G908" s="209"/>
      <c r="H908" s="232">
        <v>28.9</v>
      </c>
      <c r="I908" s="214"/>
      <c r="J908" s="209"/>
      <c r="K908" s="209"/>
      <c r="L908" s="215"/>
      <c r="M908" s="216"/>
      <c r="N908" s="217"/>
      <c r="O908" s="217"/>
      <c r="P908" s="217"/>
      <c r="Q908" s="217"/>
      <c r="R908" s="217"/>
      <c r="S908" s="217"/>
      <c r="T908" s="218"/>
      <c r="AT908" s="219" t="s">
        <v>187</v>
      </c>
      <c r="AU908" s="219" t="s">
        <v>91</v>
      </c>
      <c r="AV908" s="11" t="s">
        <v>91</v>
      </c>
      <c r="AW908" s="11" t="s">
        <v>44</v>
      </c>
      <c r="AX908" s="11" t="s">
        <v>81</v>
      </c>
      <c r="AY908" s="219" t="s">
        <v>176</v>
      </c>
    </row>
    <row r="909" spans="2:65" s="11" customFormat="1">
      <c r="B909" s="208"/>
      <c r="C909" s="209"/>
      <c r="D909" s="205" t="s">
        <v>187</v>
      </c>
      <c r="E909" s="230" t="s">
        <v>37</v>
      </c>
      <c r="F909" s="231" t="s">
        <v>2164</v>
      </c>
      <c r="G909" s="209"/>
      <c r="H909" s="232">
        <v>14.6</v>
      </c>
      <c r="I909" s="214"/>
      <c r="J909" s="209"/>
      <c r="K909" s="209"/>
      <c r="L909" s="215"/>
      <c r="M909" s="216"/>
      <c r="N909" s="217"/>
      <c r="O909" s="217"/>
      <c r="P909" s="217"/>
      <c r="Q909" s="217"/>
      <c r="R909" s="217"/>
      <c r="S909" s="217"/>
      <c r="T909" s="218"/>
      <c r="AT909" s="219" t="s">
        <v>187</v>
      </c>
      <c r="AU909" s="219" t="s">
        <v>91</v>
      </c>
      <c r="AV909" s="11" t="s">
        <v>91</v>
      </c>
      <c r="AW909" s="11" t="s">
        <v>44</v>
      </c>
      <c r="AX909" s="11" t="s">
        <v>81</v>
      </c>
      <c r="AY909" s="219" t="s">
        <v>176</v>
      </c>
    </row>
    <row r="910" spans="2:65" s="11" customFormat="1">
      <c r="B910" s="208"/>
      <c r="C910" s="209"/>
      <c r="D910" s="210" t="s">
        <v>187</v>
      </c>
      <c r="E910" s="211" t="s">
        <v>37</v>
      </c>
      <c r="F910" s="212" t="s">
        <v>2165</v>
      </c>
      <c r="G910" s="209"/>
      <c r="H910" s="213">
        <v>12</v>
      </c>
      <c r="I910" s="214"/>
      <c r="J910" s="209"/>
      <c r="K910" s="209"/>
      <c r="L910" s="215"/>
      <c r="M910" s="216"/>
      <c r="N910" s="217"/>
      <c r="O910" s="217"/>
      <c r="P910" s="217"/>
      <c r="Q910" s="217"/>
      <c r="R910" s="217"/>
      <c r="S910" s="217"/>
      <c r="T910" s="218"/>
      <c r="AT910" s="219" t="s">
        <v>187</v>
      </c>
      <c r="AU910" s="219" t="s">
        <v>91</v>
      </c>
      <c r="AV910" s="11" t="s">
        <v>91</v>
      </c>
      <c r="AW910" s="11" t="s">
        <v>44</v>
      </c>
      <c r="AX910" s="11" t="s">
        <v>81</v>
      </c>
      <c r="AY910" s="219" t="s">
        <v>176</v>
      </c>
    </row>
    <row r="911" spans="2:65" s="1" customFormat="1" ht="22.5" customHeight="1">
      <c r="B911" s="40"/>
      <c r="C911" s="220" t="s">
        <v>2166</v>
      </c>
      <c r="D911" s="220" t="s">
        <v>195</v>
      </c>
      <c r="E911" s="221" t="s">
        <v>2167</v>
      </c>
      <c r="F911" s="222" t="s">
        <v>2168</v>
      </c>
      <c r="G911" s="223" t="s">
        <v>295</v>
      </c>
      <c r="H911" s="224">
        <v>176.12700000000001</v>
      </c>
      <c r="I911" s="225"/>
      <c r="J911" s="226">
        <f>ROUND(I911*H911,2)</f>
        <v>0</v>
      </c>
      <c r="K911" s="222" t="s">
        <v>182</v>
      </c>
      <c r="L911" s="227"/>
      <c r="M911" s="228" t="s">
        <v>37</v>
      </c>
      <c r="N911" s="229" t="s">
        <v>52</v>
      </c>
      <c r="O911" s="41"/>
      <c r="P911" s="202">
        <f>O911*H911</f>
        <v>0</v>
      </c>
      <c r="Q911" s="202">
        <v>2.0000000000000001E-4</v>
      </c>
      <c r="R911" s="202">
        <f>Q911*H911</f>
        <v>3.5225400000000004E-2</v>
      </c>
      <c r="S911" s="202">
        <v>0</v>
      </c>
      <c r="T911" s="203">
        <f>S911*H911</f>
        <v>0</v>
      </c>
      <c r="AR911" s="22" t="s">
        <v>368</v>
      </c>
      <c r="AT911" s="22" t="s">
        <v>195</v>
      </c>
      <c r="AU911" s="22" t="s">
        <v>91</v>
      </c>
      <c r="AY911" s="22" t="s">
        <v>176</v>
      </c>
      <c r="BE911" s="204">
        <f>IF(N911="základní",J911,0)</f>
        <v>0</v>
      </c>
      <c r="BF911" s="204">
        <f>IF(N911="snížená",J911,0)</f>
        <v>0</v>
      </c>
      <c r="BG911" s="204">
        <f>IF(N911="zákl. přenesená",J911,0)</f>
        <v>0</v>
      </c>
      <c r="BH911" s="204">
        <f>IF(N911="sníž. přenesená",J911,0)</f>
        <v>0</v>
      </c>
      <c r="BI911" s="204">
        <f>IF(N911="nulová",J911,0)</f>
        <v>0</v>
      </c>
      <c r="BJ911" s="22" t="s">
        <v>89</v>
      </c>
      <c r="BK911" s="204">
        <f>ROUND(I911*H911,2)</f>
        <v>0</v>
      </c>
      <c r="BL911" s="22" t="s">
        <v>276</v>
      </c>
      <c r="BM911" s="22" t="s">
        <v>2169</v>
      </c>
    </row>
    <row r="912" spans="2:65" s="11" customFormat="1">
      <c r="B912" s="208"/>
      <c r="C912" s="209"/>
      <c r="D912" s="205" t="s">
        <v>187</v>
      </c>
      <c r="E912" s="230" t="s">
        <v>37</v>
      </c>
      <c r="F912" s="231" t="s">
        <v>2159</v>
      </c>
      <c r="G912" s="209"/>
      <c r="H912" s="232">
        <v>17.440000000000001</v>
      </c>
      <c r="I912" s="214"/>
      <c r="J912" s="209"/>
      <c r="K912" s="209"/>
      <c r="L912" s="215"/>
      <c r="M912" s="216"/>
      <c r="N912" s="217"/>
      <c r="O912" s="217"/>
      <c r="P912" s="217"/>
      <c r="Q912" s="217"/>
      <c r="R912" s="217"/>
      <c r="S912" s="217"/>
      <c r="T912" s="218"/>
      <c r="AT912" s="219" t="s">
        <v>187</v>
      </c>
      <c r="AU912" s="219" t="s">
        <v>91</v>
      </c>
      <c r="AV912" s="11" t="s">
        <v>91</v>
      </c>
      <c r="AW912" s="11" t="s">
        <v>44</v>
      </c>
      <c r="AX912" s="11" t="s">
        <v>81</v>
      </c>
      <c r="AY912" s="219" t="s">
        <v>176</v>
      </c>
    </row>
    <row r="913" spans="2:65" s="11" customFormat="1">
      <c r="B913" s="208"/>
      <c r="C913" s="209"/>
      <c r="D913" s="205" t="s">
        <v>187</v>
      </c>
      <c r="E913" s="230" t="s">
        <v>37</v>
      </c>
      <c r="F913" s="231" t="s">
        <v>2160</v>
      </c>
      <c r="G913" s="209"/>
      <c r="H913" s="232">
        <v>17</v>
      </c>
      <c r="I913" s="214"/>
      <c r="J913" s="209"/>
      <c r="K913" s="209"/>
      <c r="L913" s="215"/>
      <c r="M913" s="216"/>
      <c r="N913" s="217"/>
      <c r="O913" s="217"/>
      <c r="P913" s="217"/>
      <c r="Q913" s="217"/>
      <c r="R913" s="217"/>
      <c r="S913" s="217"/>
      <c r="T913" s="218"/>
      <c r="AT913" s="219" t="s">
        <v>187</v>
      </c>
      <c r="AU913" s="219" t="s">
        <v>91</v>
      </c>
      <c r="AV913" s="11" t="s">
        <v>91</v>
      </c>
      <c r="AW913" s="11" t="s">
        <v>44</v>
      </c>
      <c r="AX913" s="11" t="s">
        <v>81</v>
      </c>
      <c r="AY913" s="219" t="s">
        <v>176</v>
      </c>
    </row>
    <row r="914" spans="2:65" s="11" customFormat="1">
      <c r="B914" s="208"/>
      <c r="C914" s="209"/>
      <c r="D914" s="205" t="s">
        <v>187</v>
      </c>
      <c r="E914" s="230" t="s">
        <v>37</v>
      </c>
      <c r="F914" s="231" t="s">
        <v>2161</v>
      </c>
      <c r="G914" s="209"/>
      <c r="H914" s="232">
        <v>43.8</v>
      </c>
      <c r="I914" s="214"/>
      <c r="J914" s="209"/>
      <c r="K914" s="209"/>
      <c r="L914" s="215"/>
      <c r="M914" s="216"/>
      <c r="N914" s="217"/>
      <c r="O914" s="217"/>
      <c r="P914" s="217"/>
      <c r="Q914" s="217"/>
      <c r="R914" s="217"/>
      <c r="S914" s="217"/>
      <c r="T914" s="218"/>
      <c r="AT914" s="219" t="s">
        <v>187</v>
      </c>
      <c r="AU914" s="219" t="s">
        <v>91</v>
      </c>
      <c r="AV914" s="11" t="s">
        <v>91</v>
      </c>
      <c r="AW914" s="11" t="s">
        <v>44</v>
      </c>
      <c r="AX914" s="11" t="s">
        <v>81</v>
      </c>
      <c r="AY914" s="219" t="s">
        <v>176</v>
      </c>
    </row>
    <row r="915" spans="2:65" s="11" customFormat="1">
      <c r="B915" s="208"/>
      <c r="C915" s="209"/>
      <c r="D915" s="205" t="s">
        <v>187</v>
      </c>
      <c r="E915" s="230" t="s">
        <v>37</v>
      </c>
      <c r="F915" s="231" t="s">
        <v>2162</v>
      </c>
      <c r="G915" s="209"/>
      <c r="H915" s="232">
        <v>34</v>
      </c>
      <c r="I915" s="214"/>
      <c r="J915" s="209"/>
      <c r="K915" s="209"/>
      <c r="L915" s="215"/>
      <c r="M915" s="216"/>
      <c r="N915" s="217"/>
      <c r="O915" s="217"/>
      <c r="P915" s="217"/>
      <c r="Q915" s="217"/>
      <c r="R915" s="217"/>
      <c r="S915" s="217"/>
      <c r="T915" s="218"/>
      <c r="AT915" s="219" t="s">
        <v>187</v>
      </c>
      <c r="AU915" s="219" t="s">
        <v>91</v>
      </c>
      <c r="AV915" s="11" t="s">
        <v>91</v>
      </c>
      <c r="AW915" s="11" t="s">
        <v>44</v>
      </c>
      <c r="AX915" s="11" t="s">
        <v>81</v>
      </c>
      <c r="AY915" s="219" t="s">
        <v>176</v>
      </c>
    </row>
    <row r="916" spans="2:65" s="11" customFormat="1">
      <c r="B916" s="208"/>
      <c r="C916" s="209"/>
      <c r="D916" s="205" t="s">
        <v>187</v>
      </c>
      <c r="E916" s="230" t="s">
        <v>37</v>
      </c>
      <c r="F916" s="231" t="s">
        <v>2163</v>
      </c>
      <c r="G916" s="209"/>
      <c r="H916" s="232">
        <v>28.9</v>
      </c>
      <c r="I916" s="214"/>
      <c r="J916" s="209"/>
      <c r="K916" s="209"/>
      <c r="L916" s="215"/>
      <c r="M916" s="216"/>
      <c r="N916" s="217"/>
      <c r="O916" s="217"/>
      <c r="P916" s="217"/>
      <c r="Q916" s="217"/>
      <c r="R916" s="217"/>
      <c r="S916" s="217"/>
      <c r="T916" s="218"/>
      <c r="AT916" s="219" t="s">
        <v>187</v>
      </c>
      <c r="AU916" s="219" t="s">
        <v>91</v>
      </c>
      <c r="AV916" s="11" t="s">
        <v>91</v>
      </c>
      <c r="AW916" s="11" t="s">
        <v>44</v>
      </c>
      <c r="AX916" s="11" t="s">
        <v>81</v>
      </c>
      <c r="AY916" s="219" t="s">
        <v>176</v>
      </c>
    </row>
    <row r="917" spans="2:65" s="11" customFormat="1">
      <c r="B917" s="208"/>
      <c r="C917" s="209"/>
      <c r="D917" s="205" t="s">
        <v>187</v>
      </c>
      <c r="E917" s="230" t="s">
        <v>37</v>
      </c>
      <c r="F917" s="231" t="s">
        <v>2164</v>
      </c>
      <c r="G917" s="209"/>
      <c r="H917" s="232">
        <v>14.6</v>
      </c>
      <c r="I917" s="214"/>
      <c r="J917" s="209"/>
      <c r="K917" s="209"/>
      <c r="L917" s="215"/>
      <c r="M917" s="216"/>
      <c r="N917" s="217"/>
      <c r="O917" s="217"/>
      <c r="P917" s="217"/>
      <c r="Q917" s="217"/>
      <c r="R917" s="217"/>
      <c r="S917" s="217"/>
      <c r="T917" s="218"/>
      <c r="AT917" s="219" t="s">
        <v>187</v>
      </c>
      <c r="AU917" s="219" t="s">
        <v>91</v>
      </c>
      <c r="AV917" s="11" t="s">
        <v>91</v>
      </c>
      <c r="AW917" s="11" t="s">
        <v>44</v>
      </c>
      <c r="AX917" s="11" t="s">
        <v>81</v>
      </c>
      <c r="AY917" s="219" t="s">
        <v>176</v>
      </c>
    </row>
    <row r="918" spans="2:65" s="11" customFormat="1">
      <c r="B918" s="208"/>
      <c r="C918" s="209"/>
      <c r="D918" s="205" t="s">
        <v>187</v>
      </c>
      <c r="E918" s="230" t="s">
        <v>37</v>
      </c>
      <c r="F918" s="231" t="s">
        <v>2165</v>
      </c>
      <c r="G918" s="209"/>
      <c r="H918" s="232">
        <v>12</v>
      </c>
      <c r="I918" s="214"/>
      <c r="J918" s="209"/>
      <c r="K918" s="209"/>
      <c r="L918" s="215"/>
      <c r="M918" s="216"/>
      <c r="N918" s="217"/>
      <c r="O918" s="217"/>
      <c r="P918" s="217"/>
      <c r="Q918" s="217"/>
      <c r="R918" s="217"/>
      <c r="S918" s="217"/>
      <c r="T918" s="218"/>
      <c r="AT918" s="219" t="s">
        <v>187</v>
      </c>
      <c r="AU918" s="219" t="s">
        <v>91</v>
      </c>
      <c r="AV918" s="11" t="s">
        <v>91</v>
      </c>
      <c r="AW918" s="11" t="s">
        <v>44</v>
      </c>
      <c r="AX918" s="11" t="s">
        <v>81</v>
      </c>
      <c r="AY918" s="219" t="s">
        <v>176</v>
      </c>
    </row>
    <row r="919" spans="2:65" s="11" customFormat="1">
      <c r="B919" s="208"/>
      <c r="C919" s="209"/>
      <c r="D919" s="210" t="s">
        <v>187</v>
      </c>
      <c r="E919" s="209"/>
      <c r="F919" s="212" t="s">
        <v>2170</v>
      </c>
      <c r="G919" s="209"/>
      <c r="H919" s="213">
        <v>176.12700000000001</v>
      </c>
      <c r="I919" s="214"/>
      <c r="J919" s="209"/>
      <c r="K919" s="209"/>
      <c r="L919" s="215"/>
      <c r="M919" s="216"/>
      <c r="N919" s="217"/>
      <c r="O919" s="217"/>
      <c r="P919" s="217"/>
      <c r="Q919" s="217"/>
      <c r="R919" s="217"/>
      <c r="S919" s="217"/>
      <c r="T919" s="218"/>
      <c r="AT919" s="219" t="s">
        <v>187</v>
      </c>
      <c r="AU919" s="219" t="s">
        <v>91</v>
      </c>
      <c r="AV919" s="11" t="s">
        <v>91</v>
      </c>
      <c r="AW919" s="11" t="s">
        <v>6</v>
      </c>
      <c r="AX919" s="11" t="s">
        <v>89</v>
      </c>
      <c r="AY919" s="219" t="s">
        <v>176</v>
      </c>
    </row>
    <row r="920" spans="2:65" s="1" customFormat="1" ht="22.5" customHeight="1">
      <c r="B920" s="40"/>
      <c r="C920" s="193" t="s">
        <v>2171</v>
      </c>
      <c r="D920" s="193" t="s">
        <v>178</v>
      </c>
      <c r="E920" s="194" t="s">
        <v>2172</v>
      </c>
      <c r="F920" s="195" t="s">
        <v>2173</v>
      </c>
      <c r="G920" s="196" t="s">
        <v>295</v>
      </c>
      <c r="H920" s="197">
        <v>10</v>
      </c>
      <c r="I920" s="198"/>
      <c r="J920" s="199">
        <f>ROUND(I920*H920,2)</f>
        <v>0</v>
      </c>
      <c r="K920" s="195" t="s">
        <v>182</v>
      </c>
      <c r="L920" s="60"/>
      <c r="M920" s="200" t="s">
        <v>37</v>
      </c>
      <c r="N920" s="201" t="s">
        <v>52</v>
      </c>
      <c r="O920" s="41"/>
      <c r="P920" s="202">
        <f>O920*H920</f>
        <v>0</v>
      </c>
      <c r="Q920" s="202">
        <v>0</v>
      </c>
      <c r="R920" s="202">
        <f>Q920*H920</f>
        <v>0</v>
      </c>
      <c r="S920" s="202">
        <v>0</v>
      </c>
      <c r="T920" s="203">
        <f>S920*H920</f>
        <v>0</v>
      </c>
      <c r="AR920" s="22" t="s">
        <v>276</v>
      </c>
      <c r="AT920" s="22" t="s">
        <v>178</v>
      </c>
      <c r="AU920" s="22" t="s">
        <v>91</v>
      </c>
      <c r="AY920" s="22" t="s">
        <v>176</v>
      </c>
      <c r="BE920" s="204">
        <f>IF(N920="základní",J920,0)</f>
        <v>0</v>
      </c>
      <c r="BF920" s="204">
        <f>IF(N920="snížená",J920,0)</f>
        <v>0</v>
      </c>
      <c r="BG920" s="204">
        <f>IF(N920="zákl. přenesená",J920,0)</f>
        <v>0</v>
      </c>
      <c r="BH920" s="204">
        <f>IF(N920="sníž. přenesená",J920,0)</f>
        <v>0</v>
      </c>
      <c r="BI920" s="204">
        <f>IF(N920="nulová",J920,0)</f>
        <v>0</v>
      </c>
      <c r="BJ920" s="22" t="s">
        <v>89</v>
      </c>
      <c r="BK920" s="204">
        <f>ROUND(I920*H920,2)</f>
        <v>0</v>
      </c>
      <c r="BL920" s="22" t="s">
        <v>276</v>
      </c>
      <c r="BM920" s="22" t="s">
        <v>2174</v>
      </c>
    </row>
    <row r="921" spans="2:65" s="11" customFormat="1">
      <c r="B921" s="208"/>
      <c r="C921" s="209"/>
      <c r="D921" s="205" t="s">
        <v>187</v>
      </c>
      <c r="E921" s="230" t="s">
        <v>37</v>
      </c>
      <c r="F921" s="231" t="s">
        <v>2175</v>
      </c>
      <c r="G921" s="209"/>
      <c r="H921" s="232">
        <v>8</v>
      </c>
      <c r="I921" s="214"/>
      <c r="J921" s="209"/>
      <c r="K921" s="209"/>
      <c r="L921" s="215"/>
      <c r="M921" s="216"/>
      <c r="N921" s="217"/>
      <c r="O921" s="217"/>
      <c r="P921" s="217"/>
      <c r="Q921" s="217"/>
      <c r="R921" s="217"/>
      <c r="S921" s="217"/>
      <c r="T921" s="218"/>
      <c r="AT921" s="219" t="s">
        <v>187</v>
      </c>
      <c r="AU921" s="219" t="s">
        <v>91</v>
      </c>
      <c r="AV921" s="11" t="s">
        <v>91</v>
      </c>
      <c r="AW921" s="11" t="s">
        <v>44</v>
      </c>
      <c r="AX921" s="11" t="s">
        <v>81</v>
      </c>
      <c r="AY921" s="219" t="s">
        <v>176</v>
      </c>
    </row>
    <row r="922" spans="2:65" s="11" customFormat="1">
      <c r="B922" s="208"/>
      <c r="C922" s="209"/>
      <c r="D922" s="210" t="s">
        <v>187</v>
      </c>
      <c r="E922" s="211" t="s">
        <v>37</v>
      </c>
      <c r="F922" s="212" t="s">
        <v>2176</v>
      </c>
      <c r="G922" s="209"/>
      <c r="H922" s="213">
        <v>2</v>
      </c>
      <c r="I922" s="214"/>
      <c r="J922" s="209"/>
      <c r="K922" s="209"/>
      <c r="L922" s="215"/>
      <c r="M922" s="216"/>
      <c r="N922" s="217"/>
      <c r="O922" s="217"/>
      <c r="P922" s="217"/>
      <c r="Q922" s="217"/>
      <c r="R922" s="217"/>
      <c r="S922" s="217"/>
      <c r="T922" s="218"/>
      <c r="AT922" s="219" t="s">
        <v>187</v>
      </c>
      <c r="AU922" s="219" t="s">
        <v>91</v>
      </c>
      <c r="AV922" s="11" t="s">
        <v>91</v>
      </c>
      <c r="AW922" s="11" t="s">
        <v>44</v>
      </c>
      <c r="AX922" s="11" t="s">
        <v>81</v>
      </c>
      <c r="AY922" s="219" t="s">
        <v>176</v>
      </c>
    </row>
    <row r="923" spans="2:65" s="1" customFormat="1" ht="31.5" customHeight="1">
      <c r="B923" s="40"/>
      <c r="C923" s="220" t="s">
        <v>2177</v>
      </c>
      <c r="D923" s="220" t="s">
        <v>195</v>
      </c>
      <c r="E923" s="221" t="s">
        <v>2178</v>
      </c>
      <c r="F923" s="222" t="s">
        <v>2179</v>
      </c>
      <c r="G923" s="223" t="s">
        <v>295</v>
      </c>
      <c r="H923" s="224">
        <v>10</v>
      </c>
      <c r="I923" s="225"/>
      <c r="J923" s="226">
        <f>ROUND(I923*H923,2)</f>
        <v>0</v>
      </c>
      <c r="K923" s="222" t="s">
        <v>182</v>
      </c>
      <c r="L923" s="227"/>
      <c r="M923" s="228" t="s">
        <v>37</v>
      </c>
      <c r="N923" s="229" t="s">
        <v>52</v>
      </c>
      <c r="O923" s="41"/>
      <c r="P923" s="202">
        <f>O923*H923</f>
        <v>0</v>
      </c>
      <c r="Q923" s="202">
        <v>4.0000000000000003E-5</v>
      </c>
      <c r="R923" s="202">
        <f>Q923*H923</f>
        <v>4.0000000000000002E-4</v>
      </c>
      <c r="S923" s="202">
        <v>0</v>
      </c>
      <c r="T923" s="203">
        <f>S923*H923</f>
        <v>0</v>
      </c>
      <c r="AR923" s="22" t="s">
        <v>368</v>
      </c>
      <c r="AT923" s="22" t="s">
        <v>195</v>
      </c>
      <c r="AU923" s="22" t="s">
        <v>91</v>
      </c>
      <c r="AY923" s="22" t="s">
        <v>176</v>
      </c>
      <c r="BE923" s="204">
        <f>IF(N923="základní",J923,0)</f>
        <v>0</v>
      </c>
      <c r="BF923" s="204">
        <f>IF(N923="snížená",J923,0)</f>
        <v>0</v>
      </c>
      <c r="BG923" s="204">
        <f>IF(N923="zákl. přenesená",J923,0)</f>
        <v>0</v>
      </c>
      <c r="BH923" s="204">
        <f>IF(N923="sníž. přenesená",J923,0)</f>
        <v>0</v>
      </c>
      <c r="BI923" s="204">
        <f>IF(N923="nulová",J923,0)</f>
        <v>0</v>
      </c>
      <c r="BJ923" s="22" t="s">
        <v>89</v>
      </c>
      <c r="BK923" s="204">
        <f>ROUND(I923*H923,2)</f>
        <v>0</v>
      </c>
      <c r="BL923" s="22" t="s">
        <v>276</v>
      </c>
      <c r="BM923" s="22" t="s">
        <v>2180</v>
      </c>
    </row>
    <row r="924" spans="2:65" s="1" customFormat="1" ht="31.5" customHeight="1">
      <c r="B924" s="40"/>
      <c r="C924" s="193" t="s">
        <v>2181</v>
      </c>
      <c r="D924" s="193" t="s">
        <v>178</v>
      </c>
      <c r="E924" s="194" t="s">
        <v>2182</v>
      </c>
      <c r="F924" s="195" t="s">
        <v>2183</v>
      </c>
      <c r="G924" s="196" t="s">
        <v>198</v>
      </c>
      <c r="H924" s="197">
        <v>0.60399999999999998</v>
      </c>
      <c r="I924" s="198"/>
      <c r="J924" s="199">
        <f>ROUND(I924*H924,2)</f>
        <v>0</v>
      </c>
      <c r="K924" s="195" t="s">
        <v>182</v>
      </c>
      <c r="L924" s="60"/>
      <c r="M924" s="200" t="s">
        <v>37</v>
      </c>
      <c r="N924" s="201" t="s">
        <v>52</v>
      </c>
      <c r="O924" s="41"/>
      <c r="P924" s="202">
        <f>O924*H924</f>
        <v>0</v>
      </c>
      <c r="Q924" s="202">
        <v>0</v>
      </c>
      <c r="R924" s="202">
        <f>Q924*H924</f>
        <v>0</v>
      </c>
      <c r="S924" s="202">
        <v>0</v>
      </c>
      <c r="T924" s="203">
        <f>S924*H924</f>
        <v>0</v>
      </c>
      <c r="AR924" s="22" t="s">
        <v>276</v>
      </c>
      <c r="AT924" s="22" t="s">
        <v>178</v>
      </c>
      <c r="AU924" s="22" t="s">
        <v>91</v>
      </c>
      <c r="AY924" s="22" t="s">
        <v>176</v>
      </c>
      <c r="BE924" s="204">
        <f>IF(N924="základní",J924,0)</f>
        <v>0</v>
      </c>
      <c r="BF924" s="204">
        <f>IF(N924="snížená",J924,0)</f>
        <v>0</v>
      </c>
      <c r="BG924" s="204">
        <f>IF(N924="zákl. přenesená",J924,0)</f>
        <v>0</v>
      </c>
      <c r="BH924" s="204">
        <f>IF(N924="sníž. přenesená",J924,0)</f>
        <v>0</v>
      </c>
      <c r="BI924" s="204">
        <f>IF(N924="nulová",J924,0)</f>
        <v>0</v>
      </c>
      <c r="BJ924" s="22" t="s">
        <v>89</v>
      </c>
      <c r="BK924" s="204">
        <f>ROUND(I924*H924,2)</f>
        <v>0</v>
      </c>
      <c r="BL924" s="22" t="s">
        <v>276</v>
      </c>
      <c r="BM924" s="22" t="s">
        <v>2184</v>
      </c>
    </row>
    <row r="925" spans="2:65" s="1" customFormat="1" ht="121.5">
      <c r="B925" s="40"/>
      <c r="C925" s="62"/>
      <c r="D925" s="205" t="s">
        <v>185</v>
      </c>
      <c r="E925" s="62"/>
      <c r="F925" s="206" t="s">
        <v>2185</v>
      </c>
      <c r="G925" s="62"/>
      <c r="H925" s="62"/>
      <c r="I925" s="163"/>
      <c r="J925" s="62"/>
      <c r="K925" s="62"/>
      <c r="L925" s="60"/>
      <c r="M925" s="207"/>
      <c r="N925" s="41"/>
      <c r="O925" s="41"/>
      <c r="P925" s="41"/>
      <c r="Q925" s="41"/>
      <c r="R925" s="41"/>
      <c r="S925" s="41"/>
      <c r="T925" s="77"/>
      <c r="AT925" s="22" t="s">
        <v>185</v>
      </c>
      <c r="AU925" s="22" t="s">
        <v>91</v>
      </c>
    </row>
    <row r="926" spans="2:65" s="10" customFormat="1" ht="29.85" customHeight="1">
      <c r="B926" s="176"/>
      <c r="C926" s="177"/>
      <c r="D926" s="190" t="s">
        <v>80</v>
      </c>
      <c r="E926" s="191" t="s">
        <v>753</v>
      </c>
      <c r="F926" s="191" t="s">
        <v>754</v>
      </c>
      <c r="G926" s="177"/>
      <c r="H926" s="177"/>
      <c r="I926" s="180"/>
      <c r="J926" s="192">
        <f>BK926</f>
        <v>0</v>
      </c>
      <c r="K926" s="177"/>
      <c r="L926" s="182"/>
      <c r="M926" s="183"/>
      <c r="N926" s="184"/>
      <c r="O926" s="184"/>
      <c r="P926" s="185">
        <f>SUM(P927:P962)</f>
        <v>0</v>
      </c>
      <c r="Q926" s="184"/>
      <c r="R926" s="185">
        <f>SUM(R927:R962)</f>
        <v>3.0647640000000003</v>
      </c>
      <c r="S926" s="184"/>
      <c r="T926" s="186">
        <f>SUM(T927:T962)</f>
        <v>0</v>
      </c>
      <c r="AR926" s="187" t="s">
        <v>91</v>
      </c>
      <c r="AT926" s="188" t="s">
        <v>80</v>
      </c>
      <c r="AU926" s="188" t="s">
        <v>89</v>
      </c>
      <c r="AY926" s="187" t="s">
        <v>176</v>
      </c>
      <c r="BK926" s="189">
        <f>SUM(BK927:BK962)</f>
        <v>0</v>
      </c>
    </row>
    <row r="927" spans="2:65" s="1" customFormat="1" ht="31.5" customHeight="1">
      <c r="B927" s="40"/>
      <c r="C927" s="193" t="s">
        <v>2186</v>
      </c>
      <c r="D927" s="193" t="s">
        <v>178</v>
      </c>
      <c r="E927" s="194" t="s">
        <v>2187</v>
      </c>
      <c r="F927" s="195" t="s">
        <v>2188</v>
      </c>
      <c r="G927" s="196" t="s">
        <v>223</v>
      </c>
      <c r="H927" s="197">
        <v>177.36799999999999</v>
      </c>
      <c r="I927" s="198"/>
      <c r="J927" s="199">
        <f>ROUND(I927*H927,2)</f>
        <v>0</v>
      </c>
      <c r="K927" s="195" t="s">
        <v>182</v>
      </c>
      <c r="L927" s="60"/>
      <c r="M927" s="200" t="s">
        <v>37</v>
      </c>
      <c r="N927" s="201" t="s">
        <v>52</v>
      </c>
      <c r="O927" s="41"/>
      <c r="P927" s="202">
        <f>O927*H927</f>
        <v>0</v>
      </c>
      <c r="Q927" s="202">
        <v>3.0000000000000001E-3</v>
      </c>
      <c r="R927" s="202">
        <f>Q927*H927</f>
        <v>0.53210400000000002</v>
      </c>
      <c r="S927" s="202">
        <v>0</v>
      </c>
      <c r="T927" s="203">
        <f>S927*H927</f>
        <v>0</v>
      </c>
      <c r="AR927" s="22" t="s">
        <v>276</v>
      </c>
      <c r="AT927" s="22" t="s">
        <v>178</v>
      </c>
      <c r="AU927" s="22" t="s">
        <v>91</v>
      </c>
      <c r="AY927" s="22" t="s">
        <v>176</v>
      </c>
      <c r="BE927" s="204">
        <f>IF(N927="základní",J927,0)</f>
        <v>0</v>
      </c>
      <c r="BF927" s="204">
        <f>IF(N927="snížená",J927,0)</f>
        <v>0</v>
      </c>
      <c r="BG927" s="204">
        <f>IF(N927="zákl. přenesená",J927,0)</f>
        <v>0</v>
      </c>
      <c r="BH927" s="204">
        <f>IF(N927="sníž. přenesená",J927,0)</f>
        <v>0</v>
      </c>
      <c r="BI927" s="204">
        <f>IF(N927="nulová",J927,0)</f>
        <v>0</v>
      </c>
      <c r="BJ927" s="22" t="s">
        <v>89</v>
      </c>
      <c r="BK927" s="204">
        <f>ROUND(I927*H927,2)</f>
        <v>0</v>
      </c>
      <c r="BL927" s="22" t="s">
        <v>276</v>
      </c>
      <c r="BM927" s="22" t="s">
        <v>2189</v>
      </c>
    </row>
    <row r="928" spans="2:65" s="11" customFormat="1">
      <c r="B928" s="208"/>
      <c r="C928" s="209"/>
      <c r="D928" s="205" t="s">
        <v>187</v>
      </c>
      <c r="E928" s="230" t="s">
        <v>37</v>
      </c>
      <c r="F928" s="231" t="s">
        <v>2190</v>
      </c>
      <c r="G928" s="209"/>
      <c r="H928" s="232">
        <v>4.1040000000000001</v>
      </c>
      <c r="I928" s="214"/>
      <c r="J928" s="209"/>
      <c r="K928" s="209"/>
      <c r="L928" s="215"/>
      <c r="M928" s="216"/>
      <c r="N928" s="217"/>
      <c r="O928" s="217"/>
      <c r="P928" s="217"/>
      <c r="Q928" s="217"/>
      <c r="R928" s="217"/>
      <c r="S928" s="217"/>
      <c r="T928" s="218"/>
      <c r="AT928" s="219" t="s">
        <v>187</v>
      </c>
      <c r="AU928" s="219" t="s">
        <v>91</v>
      </c>
      <c r="AV928" s="11" t="s">
        <v>91</v>
      </c>
      <c r="AW928" s="11" t="s">
        <v>44</v>
      </c>
      <c r="AX928" s="11" t="s">
        <v>81</v>
      </c>
      <c r="AY928" s="219" t="s">
        <v>176</v>
      </c>
    </row>
    <row r="929" spans="2:65" s="11" customFormat="1" ht="27">
      <c r="B929" s="208"/>
      <c r="C929" s="209"/>
      <c r="D929" s="205" t="s">
        <v>187</v>
      </c>
      <c r="E929" s="230" t="s">
        <v>37</v>
      </c>
      <c r="F929" s="231" t="s">
        <v>2191</v>
      </c>
      <c r="G929" s="209"/>
      <c r="H929" s="232">
        <v>49.88</v>
      </c>
      <c r="I929" s="214"/>
      <c r="J929" s="209"/>
      <c r="K929" s="209"/>
      <c r="L929" s="215"/>
      <c r="M929" s="216"/>
      <c r="N929" s="217"/>
      <c r="O929" s="217"/>
      <c r="P929" s="217"/>
      <c r="Q929" s="217"/>
      <c r="R929" s="217"/>
      <c r="S929" s="217"/>
      <c r="T929" s="218"/>
      <c r="AT929" s="219" t="s">
        <v>187</v>
      </c>
      <c r="AU929" s="219" t="s">
        <v>91</v>
      </c>
      <c r="AV929" s="11" t="s">
        <v>91</v>
      </c>
      <c r="AW929" s="11" t="s">
        <v>44</v>
      </c>
      <c r="AX929" s="11" t="s">
        <v>81</v>
      </c>
      <c r="AY929" s="219" t="s">
        <v>176</v>
      </c>
    </row>
    <row r="930" spans="2:65" s="11" customFormat="1">
      <c r="B930" s="208"/>
      <c r="C930" s="209"/>
      <c r="D930" s="205" t="s">
        <v>187</v>
      </c>
      <c r="E930" s="230" t="s">
        <v>37</v>
      </c>
      <c r="F930" s="231" t="s">
        <v>2192</v>
      </c>
      <c r="G930" s="209"/>
      <c r="H930" s="232">
        <v>1.032</v>
      </c>
      <c r="I930" s="214"/>
      <c r="J930" s="209"/>
      <c r="K930" s="209"/>
      <c r="L930" s="215"/>
      <c r="M930" s="216"/>
      <c r="N930" s="217"/>
      <c r="O930" s="217"/>
      <c r="P930" s="217"/>
      <c r="Q930" s="217"/>
      <c r="R930" s="217"/>
      <c r="S930" s="217"/>
      <c r="T930" s="218"/>
      <c r="AT930" s="219" t="s">
        <v>187</v>
      </c>
      <c r="AU930" s="219" t="s">
        <v>91</v>
      </c>
      <c r="AV930" s="11" t="s">
        <v>91</v>
      </c>
      <c r="AW930" s="11" t="s">
        <v>44</v>
      </c>
      <c r="AX930" s="11" t="s">
        <v>81</v>
      </c>
      <c r="AY930" s="219" t="s">
        <v>176</v>
      </c>
    </row>
    <row r="931" spans="2:65" s="11" customFormat="1">
      <c r="B931" s="208"/>
      <c r="C931" s="209"/>
      <c r="D931" s="205" t="s">
        <v>187</v>
      </c>
      <c r="E931" s="230" t="s">
        <v>37</v>
      </c>
      <c r="F931" s="231" t="s">
        <v>2193</v>
      </c>
      <c r="G931" s="209"/>
      <c r="H931" s="232">
        <v>63.06</v>
      </c>
      <c r="I931" s="214"/>
      <c r="J931" s="209"/>
      <c r="K931" s="209"/>
      <c r="L931" s="215"/>
      <c r="M931" s="216"/>
      <c r="N931" s="217"/>
      <c r="O931" s="217"/>
      <c r="P931" s="217"/>
      <c r="Q931" s="217"/>
      <c r="R931" s="217"/>
      <c r="S931" s="217"/>
      <c r="T931" s="218"/>
      <c r="AT931" s="219" t="s">
        <v>187</v>
      </c>
      <c r="AU931" s="219" t="s">
        <v>91</v>
      </c>
      <c r="AV931" s="11" t="s">
        <v>91</v>
      </c>
      <c r="AW931" s="11" t="s">
        <v>44</v>
      </c>
      <c r="AX931" s="11" t="s">
        <v>81</v>
      </c>
      <c r="AY931" s="219" t="s">
        <v>176</v>
      </c>
    </row>
    <row r="932" spans="2:65" s="11" customFormat="1">
      <c r="B932" s="208"/>
      <c r="C932" s="209"/>
      <c r="D932" s="205" t="s">
        <v>187</v>
      </c>
      <c r="E932" s="230" t="s">
        <v>37</v>
      </c>
      <c r="F932" s="231" t="s">
        <v>2194</v>
      </c>
      <c r="G932" s="209"/>
      <c r="H932" s="232">
        <v>-2.8</v>
      </c>
      <c r="I932" s="214"/>
      <c r="J932" s="209"/>
      <c r="K932" s="209"/>
      <c r="L932" s="215"/>
      <c r="M932" s="216"/>
      <c r="N932" s="217"/>
      <c r="O932" s="217"/>
      <c r="P932" s="217"/>
      <c r="Q932" s="217"/>
      <c r="R932" s="217"/>
      <c r="S932" s="217"/>
      <c r="T932" s="218"/>
      <c r="AT932" s="219" t="s">
        <v>187</v>
      </c>
      <c r="AU932" s="219" t="s">
        <v>91</v>
      </c>
      <c r="AV932" s="11" t="s">
        <v>91</v>
      </c>
      <c r="AW932" s="11" t="s">
        <v>44</v>
      </c>
      <c r="AX932" s="11" t="s">
        <v>81</v>
      </c>
      <c r="AY932" s="219" t="s">
        <v>176</v>
      </c>
    </row>
    <row r="933" spans="2:65" s="11" customFormat="1">
      <c r="B933" s="208"/>
      <c r="C933" s="209"/>
      <c r="D933" s="205" t="s">
        <v>187</v>
      </c>
      <c r="E933" s="230" t="s">
        <v>37</v>
      </c>
      <c r="F933" s="231" t="s">
        <v>2195</v>
      </c>
      <c r="G933" s="209"/>
      <c r="H933" s="232">
        <v>0.45</v>
      </c>
      <c r="I933" s="214"/>
      <c r="J933" s="209"/>
      <c r="K933" s="209"/>
      <c r="L933" s="215"/>
      <c r="M933" s="216"/>
      <c r="N933" s="217"/>
      <c r="O933" s="217"/>
      <c r="P933" s="217"/>
      <c r="Q933" s="217"/>
      <c r="R933" s="217"/>
      <c r="S933" s="217"/>
      <c r="T933" s="218"/>
      <c r="AT933" s="219" t="s">
        <v>187</v>
      </c>
      <c r="AU933" s="219" t="s">
        <v>91</v>
      </c>
      <c r="AV933" s="11" t="s">
        <v>91</v>
      </c>
      <c r="AW933" s="11" t="s">
        <v>44</v>
      </c>
      <c r="AX933" s="11" t="s">
        <v>81</v>
      </c>
      <c r="AY933" s="219" t="s">
        <v>176</v>
      </c>
    </row>
    <row r="934" spans="2:65" s="11" customFormat="1">
      <c r="B934" s="208"/>
      <c r="C934" s="209"/>
      <c r="D934" s="205" t="s">
        <v>187</v>
      </c>
      <c r="E934" s="230" t="s">
        <v>37</v>
      </c>
      <c r="F934" s="231" t="s">
        <v>2196</v>
      </c>
      <c r="G934" s="209"/>
      <c r="H934" s="232">
        <v>40.89</v>
      </c>
      <c r="I934" s="214"/>
      <c r="J934" s="209"/>
      <c r="K934" s="209"/>
      <c r="L934" s="215"/>
      <c r="M934" s="216"/>
      <c r="N934" s="217"/>
      <c r="O934" s="217"/>
      <c r="P934" s="217"/>
      <c r="Q934" s="217"/>
      <c r="R934" s="217"/>
      <c r="S934" s="217"/>
      <c r="T934" s="218"/>
      <c r="AT934" s="219" t="s">
        <v>187</v>
      </c>
      <c r="AU934" s="219" t="s">
        <v>91</v>
      </c>
      <c r="AV934" s="11" t="s">
        <v>91</v>
      </c>
      <c r="AW934" s="11" t="s">
        <v>44</v>
      </c>
      <c r="AX934" s="11" t="s">
        <v>81</v>
      </c>
      <c r="AY934" s="219" t="s">
        <v>176</v>
      </c>
    </row>
    <row r="935" spans="2:65" s="11" customFormat="1">
      <c r="B935" s="208"/>
      <c r="C935" s="209"/>
      <c r="D935" s="205" t="s">
        <v>187</v>
      </c>
      <c r="E935" s="230" t="s">
        <v>37</v>
      </c>
      <c r="F935" s="231" t="s">
        <v>2197</v>
      </c>
      <c r="G935" s="209"/>
      <c r="H935" s="232">
        <v>11.58</v>
      </c>
      <c r="I935" s="214"/>
      <c r="J935" s="209"/>
      <c r="K935" s="209"/>
      <c r="L935" s="215"/>
      <c r="M935" s="216"/>
      <c r="N935" s="217"/>
      <c r="O935" s="217"/>
      <c r="P935" s="217"/>
      <c r="Q935" s="217"/>
      <c r="R935" s="217"/>
      <c r="S935" s="217"/>
      <c r="T935" s="218"/>
      <c r="AT935" s="219" t="s">
        <v>187</v>
      </c>
      <c r="AU935" s="219" t="s">
        <v>91</v>
      </c>
      <c r="AV935" s="11" t="s">
        <v>91</v>
      </c>
      <c r="AW935" s="11" t="s">
        <v>44</v>
      </c>
      <c r="AX935" s="11" t="s">
        <v>81</v>
      </c>
      <c r="AY935" s="219" t="s">
        <v>176</v>
      </c>
    </row>
    <row r="936" spans="2:65" s="11" customFormat="1">
      <c r="B936" s="208"/>
      <c r="C936" s="209"/>
      <c r="D936" s="205" t="s">
        <v>187</v>
      </c>
      <c r="E936" s="230" t="s">
        <v>37</v>
      </c>
      <c r="F936" s="231" t="s">
        <v>2198</v>
      </c>
      <c r="G936" s="209"/>
      <c r="H936" s="232">
        <v>7.3</v>
      </c>
      <c r="I936" s="214"/>
      <c r="J936" s="209"/>
      <c r="K936" s="209"/>
      <c r="L936" s="215"/>
      <c r="M936" s="216"/>
      <c r="N936" s="217"/>
      <c r="O936" s="217"/>
      <c r="P936" s="217"/>
      <c r="Q936" s="217"/>
      <c r="R936" s="217"/>
      <c r="S936" s="217"/>
      <c r="T936" s="218"/>
      <c r="AT936" s="219" t="s">
        <v>187</v>
      </c>
      <c r="AU936" s="219" t="s">
        <v>91</v>
      </c>
      <c r="AV936" s="11" t="s">
        <v>91</v>
      </c>
      <c r="AW936" s="11" t="s">
        <v>44</v>
      </c>
      <c r="AX936" s="11" t="s">
        <v>81</v>
      </c>
      <c r="AY936" s="219" t="s">
        <v>176</v>
      </c>
    </row>
    <row r="937" spans="2:65" s="11" customFormat="1">
      <c r="B937" s="208"/>
      <c r="C937" s="209"/>
      <c r="D937" s="210" t="s">
        <v>187</v>
      </c>
      <c r="E937" s="211" t="s">
        <v>37</v>
      </c>
      <c r="F937" s="212" t="s">
        <v>2199</v>
      </c>
      <c r="G937" s="209"/>
      <c r="H937" s="213">
        <v>1.8720000000000001</v>
      </c>
      <c r="I937" s="214"/>
      <c r="J937" s="209"/>
      <c r="K937" s="209"/>
      <c r="L937" s="215"/>
      <c r="M937" s="216"/>
      <c r="N937" s="217"/>
      <c r="O937" s="217"/>
      <c r="P937" s="217"/>
      <c r="Q937" s="217"/>
      <c r="R937" s="217"/>
      <c r="S937" s="217"/>
      <c r="T937" s="218"/>
      <c r="AT937" s="219" t="s">
        <v>187</v>
      </c>
      <c r="AU937" s="219" t="s">
        <v>91</v>
      </c>
      <c r="AV937" s="11" t="s">
        <v>91</v>
      </c>
      <c r="AW937" s="11" t="s">
        <v>44</v>
      </c>
      <c r="AX937" s="11" t="s">
        <v>81</v>
      </c>
      <c r="AY937" s="219" t="s">
        <v>176</v>
      </c>
    </row>
    <row r="938" spans="2:65" s="1" customFormat="1" ht="22.5" customHeight="1">
      <c r="B938" s="40"/>
      <c r="C938" s="220" t="s">
        <v>2200</v>
      </c>
      <c r="D938" s="220" t="s">
        <v>195</v>
      </c>
      <c r="E938" s="221" t="s">
        <v>2201</v>
      </c>
      <c r="F938" s="222" t="s">
        <v>2202</v>
      </c>
      <c r="G938" s="223" t="s">
        <v>223</v>
      </c>
      <c r="H938" s="224">
        <v>203.97300000000001</v>
      </c>
      <c r="I938" s="225"/>
      <c r="J938" s="226">
        <f>ROUND(I938*H938,2)</f>
        <v>0</v>
      </c>
      <c r="K938" s="222" t="s">
        <v>37</v>
      </c>
      <c r="L938" s="227"/>
      <c r="M938" s="228" t="s">
        <v>37</v>
      </c>
      <c r="N938" s="229" t="s">
        <v>52</v>
      </c>
      <c r="O938" s="41"/>
      <c r="P938" s="202">
        <f>O938*H938</f>
        <v>0</v>
      </c>
      <c r="Q938" s="202">
        <v>1.2E-2</v>
      </c>
      <c r="R938" s="202">
        <f>Q938*H938</f>
        <v>2.4476760000000004</v>
      </c>
      <c r="S938" s="202">
        <v>0</v>
      </c>
      <c r="T938" s="203">
        <f>S938*H938</f>
        <v>0</v>
      </c>
      <c r="AR938" s="22" t="s">
        <v>368</v>
      </c>
      <c r="AT938" s="22" t="s">
        <v>195</v>
      </c>
      <c r="AU938" s="22" t="s">
        <v>91</v>
      </c>
      <c r="AY938" s="22" t="s">
        <v>176</v>
      </c>
      <c r="BE938" s="204">
        <f>IF(N938="základní",J938,0)</f>
        <v>0</v>
      </c>
      <c r="BF938" s="204">
        <f>IF(N938="snížená",J938,0)</f>
        <v>0</v>
      </c>
      <c r="BG938" s="204">
        <f>IF(N938="zákl. přenesená",J938,0)</f>
        <v>0</v>
      </c>
      <c r="BH938" s="204">
        <f>IF(N938="sníž. přenesená",J938,0)</f>
        <v>0</v>
      </c>
      <c r="BI938" s="204">
        <f>IF(N938="nulová",J938,0)</f>
        <v>0</v>
      </c>
      <c r="BJ938" s="22" t="s">
        <v>89</v>
      </c>
      <c r="BK938" s="204">
        <f>ROUND(I938*H938,2)</f>
        <v>0</v>
      </c>
      <c r="BL938" s="22" t="s">
        <v>276</v>
      </c>
      <c r="BM938" s="22" t="s">
        <v>2203</v>
      </c>
    </row>
    <row r="939" spans="2:65" s="11" customFormat="1">
      <c r="B939" s="208"/>
      <c r="C939" s="209"/>
      <c r="D939" s="205" t="s">
        <v>187</v>
      </c>
      <c r="E939" s="230" t="s">
        <v>37</v>
      </c>
      <c r="F939" s="231" t="s">
        <v>2204</v>
      </c>
      <c r="G939" s="209"/>
      <c r="H939" s="232">
        <v>177.36799999999999</v>
      </c>
      <c r="I939" s="214"/>
      <c r="J939" s="209"/>
      <c r="K939" s="209"/>
      <c r="L939" s="215"/>
      <c r="M939" s="216"/>
      <c r="N939" s="217"/>
      <c r="O939" s="217"/>
      <c r="P939" s="217"/>
      <c r="Q939" s="217"/>
      <c r="R939" s="217"/>
      <c r="S939" s="217"/>
      <c r="T939" s="218"/>
      <c r="AT939" s="219" t="s">
        <v>187</v>
      </c>
      <c r="AU939" s="219" t="s">
        <v>91</v>
      </c>
      <c r="AV939" s="11" t="s">
        <v>91</v>
      </c>
      <c r="AW939" s="11" t="s">
        <v>44</v>
      </c>
      <c r="AX939" s="11" t="s">
        <v>89</v>
      </c>
      <c r="AY939" s="219" t="s">
        <v>176</v>
      </c>
    </row>
    <row r="940" spans="2:65" s="11" customFormat="1">
      <c r="B940" s="208"/>
      <c r="C940" s="209"/>
      <c r="D940" s="210" t="s">
        <v>187</v>
      </c>
      <c r="E940" s="209"/>
      <c r="F940" s="212" t="s">
        <v>2205</v>
      </c>
      <c r="G940" s="209"/>
      <c r="H940" s="213">
        <v>203.97300000000001</v>
      </c>
      <c r="I940" s="214"/>
      <c r="J940" s="209"/>
      <c r="K940" s="209"/>
      <c r="L940" s="215"/>
      <c r="M940" s="216"/>
      <c r="N940" s="217"/>
      <c r="O940" s="217"/>
      <c r="P940" s="217"/>
      <c r="Q940" s="217"/>
      <c r="R940" s="217"/>
      <c r="S940" s="217"/>
      <c r="T940" s="218"/>
      <c r="AT940" s="219" t="s">
        <v>187</v>
      </c>
      <c r="AU940" s="219" t="s">
        <v>91</v>
      </c>
      <c r="AV940" s="11" t="s">
        <v>91</v>
      </c>
      <c r="AW940" s="11" t="s">
        <v>6</v>
      </c>
      <c r="AX940" s="11" t="s">
        <v>89</v>
      </c>
      <c r="AY940" s="219" t="s">
        <v>176</v>
      </c>
    </row>
    <row r="941" spans="2:65" s="1" customFormat="1" ht="31.5" customHeight="1">
      <c r="B941" s="40"/>
      <c r="C941" s="193" t="s">
        <v>2206</v>
      </c>
      <c r="D941" s="193" t="s">
        <v>178</v>
      </c>
      <c r="E941" s="194" t="s">
        <v>2207</v>
      </c>
      <c r="F941" s="195" t="s">
        <v>2208</v>
      </c>
      <c r="G941" s="196" t="s">
        <v>223</v>
      </c>
      <c r="H941" s="197">
        <v>24.856000000000002</v>
      </c>
      <c r="I941" s="198"/>
      <c r="J941" s="199">
        <f>ROUND(I941*H941,2)</f>
        <v>0</v>
      </c>
      <c r="K941" s="195" t="s">
        <v>182</v>
      </c>
      <c r="L941" s="60"/>
      <c r="M941" s="200" t="s">
        <v>37</v>
      </c>
      <c r="N941" s="201" t="s">
        <v>52</v>
      </c>
      <c r="O941" s="41"/>
      <c r="P941" s="202">
        <f>O941*H941</f>
        <v>0</v>
      </c>
      <c r="Q941" s="202">
        <v>0</v>
      </c>
      <c r="R941" s="202">
        <f>Q941*H941</f>
        <v>0</v>
      </c>
      <c r="S941" s="202">
        <v>0</v>
      </c>
      <c r="T941" s="203">
        <f>S941*H941</f>
        <v>0</v>
      </c>
      <c r="AR941" s="22" t="s">
        <v>276</v>
      </c>
      <c r="AT941" s="22" t="s">
        <v>178</v>
      </c>
      <c r="AU941" s="22" t="s">
        <v>91</v>
      </c>
      <c r="AY941" s="22" t="s">
        <v>176</v>
      </c>
      <c r="BE941" s="204">
        <f>IF(N941="základní",J941,0)</f>
        <v>0</v>
      </c>
      <c r="BF941" s="204">
        <f>IF(N941="snížená",J941,0)</f>
        <v>0</v>
      </c>
      <c r="BG941" s="204">
        <f>IF(N941="zákl. přenesená",J941,0)</f>
        <v>0</v>
      </c>
      <c r="BH941" s="204">
        <f>IF(N941="sníž. přenesená",J941,0)</f>
        <v>0</v>
      </c>
      <c r="BI941" s="204">
        <f>IF(N941="nulová",J941,0)</f>
        <v>0</v>
      </c>
      <c r="BJ941" s="22" t="s">
        <v>89</v>
      </c>
      <c r="BK941" s="204">
        <f>ROUND(I941*H941,2)</f>
        <v>0</v>
      </c>
      <c r="BL941" s="22" t="s">
        <v>276</v>
      </c>
      <c r="BM941" s="22" t="s">
        <v>2209</v>
      </c>
    </row>
    <row r="942" spans="2:65" s="11" customFormat="1">
      <c r="B942" s="208"/>
      <c r="C942" s="209"/>
      <c r="D942" s="205" t="s">
        <v>187</v>
      </c>
      <c r="E942" s="230" t="s">
        <v>37</v>
      </c>
      <c r="F942" s="231" t="s">
        <v>2190</v>
      </c>
      <c r="G942" s="209"/>
      <c r="H942" s="232">
        <v>4.1040000000000001</v>
      </c>
      <c r="I942" s="214"/>
      <c r="J942" s="209"/>
      <c r="K942" s="209"/>
      <c r="L942" s="215"/>
      <c r="M942" s="216"/>
      <c r="N942" s="217"/>
      <c r="O942" s="217"/>
      <c r="P942" s="217"/>
      <c r="Q942" s="217"/>
      <c r="R942" s="217"/>
      <c r="S942" s="217"/>
      <c r="T942" s="218"/>
      <c r="AT942" s="219" t="s">
        <v>187</v>
      </c>
      <c r="AU942" s="219" t="s">
        <v>91</v>
      </c>
      <c r="AV942" s="11" t="s">
        <v>91</v>
      </c>
      <c r="AW942" s="11" t="s">
        <v>44</v>
      </c>
      <c r="AX942" s="11" t="s">
        <v>81</v>
      </c>
      <c r="AY942" s="219" t="s">
        <v>176</v>
      </c>
    </row>
    <row r="943" spans="2:65" s="11" customFormat="1">
      <c r="B943" s="208"/>
      <c r="C943" s="209"/>
      <c r="D943" s="205" t="s">
        <v>187</v>
      </c>
      <c r="E943" s="230" t="s">
        <v>37</v>
      </c>
      <c r="F943" s="231" t="s">
        <v>2197</v>
      </c>
      <c r="G943" s="209"/>
      <c r="H943" s="232">
        <v>11.58</v>
      </c>
      <c r="I943" s="214"/>
      <c r="J943" s="209"/>
      <c r="K943" s="209"/>
      <c r="L943" s="215"/>
      <c r="M943" s="216"/>
      <c r="N943" s="217"/>
      <c r="O943" s="217"/>
      <c r="P943" s="217"/>
      <c r="Q943" s="217"/>
      <c r="R943" s="217"/>
      <c r="S943" s="217"/>
      <c r="T943" s="218"/>
      <c r="AT943" s="219" t="s">
        <v>187</v>
      </c>
      <c r="AU943" s="219" t="s">
        <v>91</v>
      </c>
      <c r="AV943" s="11" t="s">
        <v>91</v>
      </c>
      <c r="AW943" s="11" t="s">
        <v>44</v>
      </c>
      <c r="AX943" s="11" t="s">
        <v>81</v>
      </c>
      <c r="AY943" s="219" t="s">
        <v>176</v>
      </c>
    </row>
    <row r="944" spans="2:65" s="11" customFormat="1">
      <c r="B944" s="208"/>
      <c r="C944" s="209"/>
      <c r="D944" s="205" t="s">
        <v>187</v>
      </c>
      <c r="E944" s="230" t="s">
        <v>37</v>
      </c>
      <c r="F944" s="231" t="s">
        <v>2198</v>
      </c>
      <c r="G944" s="209"/>
      <c r="H944" s="232">
        <v>7.3</v>
      </c>
      <c r="I944" s="214"/>
      <c r="J944" s="209"/>
      <c r="K944" s="209"/>
      <c r="L944" s="215"/>
      <c r="M944" s="216"/>
      <c r="N944" s="217"/>
      <c r="O944" s="217"/>
      <c r="P944" s="217"/>
      <c r="Q944" s="217"/>
      <c r="R944" s="217"/>
      <c r="S944" s="217"/>
      <c r="T944" s="218"/>
      <c r="AT944" s="219" t="s">
        <v>187</v>
      </c>
      <c r="AU944" s="219" t="s">
        <v>91</v>
      </c>
      <c r="AV944" s="11" t="s">
        <v>91</v>
      </c>
      <c r="AW944" s="11" t="s">
        <v>44</v>
      </c>
      <c r="AX944" s="11" t="s">
        <v>81</v>
      </c>
      <c r="AY944" s="219" t="s">
        <v>176</v>
      </c>
    </row>
    <row r="945" spans="2:65" s="11" customFormat="1">
      <c r="B945" s="208"/>
      <c r="C945" s="209"/>
      <c r="D945" s="210" t="s">
        <v>187</v>
      </c>
      <c r="E945" s="211" t="s">
        <v>37</v>
      </c>
      <c r="F945" s="212" t="s">
        <v>2199</v>
      </c>
      <c r="G945" s="209"/>
      <c r="H945" s="213">
        <v>1.8720000000000001</v>
      </c>
      <c r="I945" s="214"/>
      <c r="J945" s="209"/>
      <c r="K945" s="209"/>
      <c r="L945" s="215"/>
      <c r="M945" s="216"/>
      <c r="N945" s="217"/>
      <c r="O945" s="217"/>
      <c r="P945" s="217"/>
      <c r="Q945" s="217"/>
      <c r="R945" s="217"/>
      <c r="S945" s="217"/>
      <c r="T945" s="218"/>
      <c r="AT945" s="219" t="s">
        <v>187</v>
      </c>
      <c r="AU945" s="219" t="s">
        <v>91</v>
      </c>
      <c r="AV945" s="11" t="s">
        <v>91</v>
      </c>
      <c r="AW945" s="11" t="s">
        <v>44</v>
      </c>
      <c r="AX945" s="11" t="s">
        <v>81</v>
      </c>
      <c r="AY945" s="219" t="s">
        <v>176</v>
      </c>
    </row>
    <row r="946" spans="2:65" s="1" customFormat="1" ht="31.5" customHeight="1">
      <c r="B946" s="40"/>
      <c r="C946" s="193" t="s">
        <v>2210</v>
      </c>
      <c r="D946" s="193" t="s">
        <v>178</v>
      </c>
      <c r="E946" s="194" t="s">
        <v>2211</v>
      </c>
      <c r="F946" s="195" t="s">
        <v>2212</v>
      </c>
      <c r="G946" s="196" t="s">
        <v>223</v>
      </c>
      <c r="H946" s="197">
        <v>59.08</v>
      </c>
      <c r="I946" s="198"/>
      <c r="J946" s="199">
        <f>ROUND(I946*H946,2)</f>
        <v>0</v>
      </c>
      <c r="K946" s="195" t="s">
        <v>182</v>
      </c>
      <c r="L946" s="60"/>
      <c r="M946" s="200" t="s">
        <v>37</v>
      </c>
      <c r="N946" s="201" t="s">
        <v>52</v>
      </c>
      <c r="O946" s="41"/>
      <c r="P946" s="202">
        <f>O946*H946</f>
        <v>0</v>
      </c>
      <c r="Q946" s="202">
        <v>0</v>
      </c>
      <c r="R946" s="202">
        <f>Q946*H946</f>
        <v>0</v>
      </c>
      <c r="S946" s="202">
        <v>0</v>
      </c>
      <c r="T946" s="203">
        <f>S946*H946</f>
        <v>0</v>
      </c>
      <c r="AR946" s="22" t="s">
        <v>276</v>
      </c>
      <c r="AT946" s="22" t="s">
        <v>178</v>
      </c>
      <c r="AU946" s="22" t="s">
        <v>91</v>
      </c>
      <c r="AY946" s="22" t="s">
        <v>176</v>
      </c>
      <c r="BE946" s="204">
        <f>IF(N946="základní",J946,0)</f>
        <v>0</v>
      </c>
      <c r="BF946" s="204">
        <f>IF(N946="snížená",J946,0)</f>
        <v>0</v>
      </c>
      <c r="BG946" s="204">
        <f>IF(N946="zákl. přenesená",J946,0)</f>
        <v>0</v>
      </c>
      <c r="BH946" s="204">
        <f>IF(N946="sníž. přenesená",J946,0)</f>
        <v>0</v>
      </c>
      <c r="BI946" s="204">
        <f>IF(N946="nulová",J946,0)</f>
        <v>0</v>
      </c>
      <c r="BJ946" s="22" t="s">
        <v>89</v>
      </c>
      <c r="BK946" s="204">
        <f>ROUND(I946*H946,2)</f>
        <v>0</v>
      </c>
      <c r="BL946" s="22" t="s">
        <v>276</v>
      </c>
      <c r="BM946" s="22" t="s">
        <v>2213</v>
      </c>
    </row>
    <row r="947" spans="2:65" s="11" customFormat="1">
      <c r="B947" s="208"/>
      <c r="C947" s="209"/>
      <c r="D947" s="205" t="s">
        <v>187</v>
      </c>
      <c r="E947" s="230" t="s">
        <v>37</v>
      </c>
      <c r="F947" s="231" t="s">
        <v>2214</v>
      </c>
      <c r="G947" s="209"/>
      <c r="H947" s="232">
        <v>10.32</v>
      </c>
      <c r="I947" s="214"/>
      <c r="J947" s="209"/>
      <c r="K947" s="209"/>
      <c r="L947" s="215"/>
      <c r="M947" s="216"/>
      <c r="N947" s="217"/>
      <c r="O947" s="217"/>
      <c r="P947" s="217"/>
      <c r="Q947" s="217"/>
      <c r="R947" s="217"/>
      <c r="S947" s="217"/>
      <c r="T947" s="218"/>
      <c r="AT947" s="219" t="s">
        <v>187</v>
      </c>
      <c r="AU947" s="219" t="s">
        <v>91</v>
      </c>
      <c r="AV947" s="11" t="s">
        <v>91</v>
      </c>
      <c r="AW947" s="11" t="s">
        <v>44</v>
      </c>
      <c r="AX947" s="11" t="s">
        <v>81</v>
      </c>
      <c r="AY947" s="219" t="s">
        <v>176</v>
      </c>
    </row>
    <row r="948" spans="2:65" s="11" customFormat="1">
      <c r="B948" s="208"/>
      <c r="C948" s="209"/>
      <c r="D948" s="205" t="s">
        <v>187</v>
      </c>
      <c r="E948" s="230" t="s">
        <v>37</v>
      </c>
      <c r="F948" s="231" t="s">
        <v>2215</v>
      </c>
      <c r="G948" s="209"/>
      <c r="H948" s="232">
        <v>23.48</v>
      </c>
      <c r="I948" s="214"/>
      <c r="J948" s="209"/>
      <c r="K948" s="209"/>
      <c r="L948" s="215"/>
      <c r="M948" s="216"/>
      <c r="N948" s="217"/>
      <c r="O948" s="217"/>
      <c r="P948" s="217"/>
      <c r="Q948" s="217"/>
      <c r="R948" s="217"/>
      <c r="S948" s="217"/>
      <c r="T948" s="218"/>
      <c r="AT948" s="219" t="s">
        <v>187</v>
      </c>
      <c r="AU948" s="219" t="s">
        <v>91</v>
      </c>
      <c r="AV948" s="11" t="s">
        <v>91</v>
      </c>
      <c r="AW948" s="11" t="s">
        <v>44</v>
      </c>
      <c r="AX948" s="11" t="s">
        <v>81</v>
      </c>
      <c r="AY948" s="219" t="s">
        <v>176</v>
      </c>
    </row>
    <row r="949" spans="2:65" s="11" customFormat="1">
      <c r="B949" s="208"/>
      <c r="C949" s="209"/>
      <c r="D949" s="210" t="s">
        <v>187</v>
      </c>
      <c r="E949" s="211" t="s">
        <v>37</v>
      </c>
      <c r="F949" s="212" t="s">
        <v>2216</v>
      </c>
      <c r="G949" s="209"/>
      <c r="H949" s="213">
        <v>25.28</v>
      </c>
      <c r="I949" s="214"/>
      <c r="J949" s="209"/>
      <c r="K949" s="209"/>
      <c r="L949" s="215"/>
      <c r="M949" s="216"/>
      <c r="N949" s="217"/>
      <c r="O949" s="217"/>
      <c r="P949" s="217"/>
      <c r="Q949" s="217"/>
      <c r="R949" s="217"/>
      <c r="S949" s="217"/>
      <c r="T949" s="218"/>
      <c r="AT949" s="219" t="s">
        <v>187</v>
      </c>
      <c r="AU949" s="219" t="s">
        <v>91</v>
      </c>
      <c r="AV949" s="11" t="s">
        <v>91</v>
      </c>
      <c r="AW949" s="11" t="s">
        <v>44</v>
      </c>
      <c r="AX949" s="11" t="s">
        <v>81</v>
      </c>
      <c r="AY949" s="219" t="s">
        <v>176</v>
      </c>
    </row>
    <row r="950" spans="2:65" s="1" customFormat="1" ht="22.5" customHeight="1">
      <c r="B950" s="40"/>
      <c r="C950" s="193" t="s">
        <v>2217</v>
      </c>
      <c r="D950" s="193" t="s">
        <v>178</v>
      </c>
      <c r="E950" s="194" t="s">
        <v>2218</v>
      </c>
      <c r="F950" s="195" t="s">
        <v>2219</v>
      </c>
      <c r="G950" s="196" t="s">
        <v>295</v>
      </c>
      <c r="H950" s="197">
        <v>187</v>
      </c>
      <c r="I950" s="198"/>
      <c r="J950" s="199">
        <f>ROUND(I950*H950,2)</f>
        <v>0</v>
      </c>
      <c r="K950" s="195" t="s">
        <v>182</v>
      </c>
      <c r="L950" s="60"/>
      <c r="M950" s="200" t="s">
        <v>37</v>
      </c>
      <c r="N950" s="201" t="s">
        <v>52</v>
      </c>
      <c r="O950" s="41"/>
      <c r="P950" s="202">
        <f>O950*H950</f>
        <v>0</v>
      </c>
      <c r="Q950" s="202">
        <v>3.1E-4</v>
      </c>
      <c r="R950" s="202">
        <f>Q950*H950</f>
        <v>5.7970000000000001E-2</v>
      </c>
      <c r="S950" s="202">
        <v>0</v>
      </c>
      <c r="T950" s="203">
        <f>S950*H950</f>
        <v>0</v>
      </c>
      <c r="AR950" s="22" t="s">
        <v>276</v>
      </c>
      <c r="AT950" s="22" t="s">
        <v>178</v>
      </c>
      <c r="AU950" s="22" t="s">
        <v>91</v>
      </c>
      <c r="AY950" s="22" t="s">
        <v>176</v>
      </c>
      <c r="BE950" s="204">
        <f>IF(N950="základní",J950,0)</f>
        <v>0</v>
      </c>
      <c r="BF950" s="204">
        <f>IF(N950="snížená",J950,0)</f>
        <v>0</v>
      </c>
      <c r="BG950" s="204">
        <f>IF(N950="zákl. přenesená",J950,0)</f>
        <v>0</v>
      </c>
      <c r="BH950" s="204">
        <f>IF(N950="sníž. přenesená",J950,0)</f>
        <v>0</v>
      </c>
      <c r="BI950" s="204">
        <f>IF(N950="nulová",J950,0)</f>
        <v>0</v>
      </c>
      <c r="BJ950" s="22" t="s">
        <v>89</v>
      </c>
      <c r="BK950" s="204">
        <f>ROUND(I950*H950,2)</f>
        <v>0</v>
      </c>
      <c r="BL950" s="22" t="s">
        <v>276</v>
      </c>
      <c r="BM950" s="22" t="s">
        <v>2220</v>
      </c>
    </row>
    <row r="951" spans="2:65" s="1" customFormat="1" ht="40.5">
      <c r="B951" s="40"/>
      <c r="C951" s="62"/>
      <c r="D951" s="205" t="s">
        <v>185</v>
      </c>
      <c r="E951" s="62"/>
      <c r="F951" s="206" t="s">
        <v>2221</v>
      </c>
      <c r="G951" s="62"/>
      <c r="H951" s="62"/>
      <c r="I951" s="163"/>
      <c r="J951" s="62"/>
      <c r="K951" s="62"/>
      <c r="L951" s="60"/>
      <c r="M951" s="207"/>
      <c r="N951" s="41"/>
      <c r="O951" s="41"/>
      <c r="P951" s="41"/>
      <c r="Q951" s="41"/>
      <c r="R951" s="41"/>
      <c r="S951" s="41"/>
      <c r="T951" s="77"/>
      <c r="AT951" s="22" t="s">
        <v>185</v>
      </c>
      <c r="AU951" s="22" t="s">
        <v>91</v>
      </c>
    </row>
    <row r="952" spans="2:65" s="11" customFormat="1">
      <c r="B952" s="208"/>
      <c r="C952" s="209"/>
      <c r="D952" s="205" t="s">
        <v>187</v>
      </c>
      <c r="E952" s="230" t="s">
        <v>37</v>
      </c>
      <c r="F952" s="231" t="s">
        <v>2222</v>
      </c>
      <c r="G952" s="209"/>
      <c r="H952" s="232">
        <v>78</v>
      </c>
      <c r="I952" s="214"/>
      <c r="J952" s="209"/>
      <c r="K952" s="209"/>
      <c r="L952" s="215"/>
      <c r="M952" s="216"/>
      <c r="N952" s="217"/>
      <c r="O952" s="217"/>
      <c r="P952" s="217"/>
      <c r="Q952" s="217"/>
      <c r="R952" s="217"/>
      <c r="S952" s="217"/>
      <c r="T952" s="218"/>
      <c r="AT952" s="219" t="s">
        <v>187</v>
      </c>
      <c r="AU952" s="219" t="s">
        <v>91</v>
      </c>
      <c r="AV952" s="11" t="s">
        <v>91</v>
      </c>
      <c r="AW952" s="11" t="s">
        <v>44</v>
      </c>
      <c r="AX952" s="11" t="s">
        <v>81</v>
      </c>
      <c r="AY952" s="219" t="s">
        <v>176</v>
      </c>
    </row>
    <row r="953" spans="2:65" s="11" customFormat="1">
      <c r="B953" s="208"/>
      <c r="C953" s="209"/>
      <c r="D953" s="210" t="s">
        <v>187</v>
      </c>
      <c r="E953" s="211" t="s">
        <v>37</v>
      </c>
      <c r="F953" s="212" t="s">
        <v>2223</v>
      </c>
      <c r="G953" s="209"/>
      <c r="H953" s="213">
        <v>109</v>
      </c>
      <c r="I953" s="214"/>
      <c r="J953" s="209"/>
      <c r="K953" s="209"/>
      <c r="L953" s="215"/>
      <c r="M953" s="216"/>
      <c r="N953" s="217"/>
      <c r="O953" s="217"/>
      <c r="P953" s="217"/>
      <c r="Q953" s="217"/>
      <c r="R953" s="217"/>
      <c r="S953" s="217"/>
      <c r="T953" s="218"/>
      <c r="AT953" s="219" t="s">
        <v>187</v>
      </c>
      <c r="AU953" s="219" t="s">
        <v>91</v>
      </c>
      <c r="AV953" s="11" t="s">
        <v>91</v>
      </c>
      <c r="AW953" s="11" t="s">
        <v>44</v>
      </c>
      <c r="AX953" s="11" t="s">
        <v>81</v>
      </c>
      <c r="AY953" s="219" t="s">
        <v>176</v>
      </c>
    </row>
    <row r="954" spans="2:65" s="1" customFormat="1" ht="31.5" customHeight="1">
      <c r="B954" s="40"/>
      <c r="C954" s="193" t="s">
        <v>2224</v>
      </c>
      <c r="D954" s="193" t="s">
        <v>178</v>
      </c>
      <c r="E954" s="194" t="s">
        <v>2225</v>
      </c>
      <c r="F954" s="195" t="s">
        <v>2226</v>
      </c>
      <c r="G954" s="196" t="s">
        <v>295</v>
      </c>
      <c r="H954" s="197">
        <v>103.9</v>
      </c>
      <c r="I954" s="198"/>
      <c r="J954" s="199">
        <f>ROUND(I954*H954,2)</f>
        <v>0</v>
      </c>
      <c r="K954" s="195" t="s">
        <v>182</v>
      </c>
      <c r="L954" s="60"/>
      <c r="M954" s="200" t="s">
        <v>37</v>
      </c>
      <c r="N954" s="201" t="s">
        <v>52</v>
      </c>
      <c r="O954" s="41"/>
      <c r="P954" s="202">
        <f>O954*H954</f>
        <v>0</v>
      </c>
      <c r="Q954" s="202">
        <v>2.5999999999999998E-4</v>
      </c>
      <c r="R954" s="202">
        <f>Q954*H954</f>
        <v>2.7014E-2</v>
      </c>
      <c r="S954" s="202">
        <v>0</v>
      </c>
      <c r="T954" s="203">
        <f>S954*H954</f>
        <v>0</v>
      </c>
      <c r="AR954" s="22" t="s">
        <v>276</v>
      </c>
      <c r="AT954" s="22" t="s">
        <v>178</v>
      </c>
      <c r="AU954" s="22" t="s">
        <v>91</v>
      </c>
      <c r="AY954" s="22" t="s">
        <v>176</v>
      </c>
      <c r="BE954" s="204">
        <f>IF(N954="základní",J954,0)</f>
        <v>0</v>
      </c>
      <c r="BF954" s="204">
        <f>IF(N954="snížená",J954,0)</f>
        <v>0</v>
      </c>
      <c r="BG954" s="204">
        <f>IF(N954="zákl. přenesená",J954,0)</f>
        <v>0</v>
      </c>
      <c r="BH954" s="204">
        <f>IF(N954="sníž. přenesená",J954,0)</f>
        <v>0</v>
      </c>
      <c r="BI954" s="204">
        <f>IF(N954="nulová",J954,0)</f>
        <v>0</v>
      </c>
      <c r="BJ954" s="22" t="s">
        <v>89</v>
      </c>
      <c r="BK954" s="204">
        <f>ROUND(I954*H954,2)</f>
        <v>0</v>
      </c>
      <c r="BL954" s="22" t="s">
        <v>276</v>
      </c>
      <c r="BM954" s="22" t="s">
        <v>2227</v>
      </c>
    </row>
    <row r="955" spans="2:65" s="1" customFormat="1" ht="40.5">
      <c r="B955" s="40"/>
      <c r="C955" s="62"/>
      <c r="D955" s="205" t="s">
        <v>185</v>
      </c>
      <c r="E955" s="62"/>
      <c r="F955" s="206" t="s">
        <v>2221</v>
      </c>
      <c r="G955" s="62"/>
      <c r="H955" s="62"/>
      <c r="I955" s="163"/>
      <c r="J955" s="62"/>
      <c r="K955" s="62"/>
      <c r="L955" s="60"/>
      <c r="M955" s="207"/>
      <c r="N955" s="41"/>
      <c r="O955" s="41"/>
      <c r="P955" s="41"/>
      <c r="Q955" s="41"/>
      <c r="R955" s="41"/>
      <c r="S955" s="41"/>
      <c r="T955" s="77"/>
      <c r="AT955" s="22" t="s">
        <v>185</v>
      </c>
      <c r="AU955" s="22" t="s">
        <v>91</v>
      </c>
    </row>
    <row r="956" spans="2:65" s="11" customFormat="1">
      <c r="B956" s="208"/>
      <c r="C956" s="209"/>
      <c r="D956" s="205" t="s">
        <v>187</v>
      </c>
      <c r="E956" s="230" t="s">
        <v>37</v>
      </c>
      <c r="F956" s="231" t="s">
        <v>2228</v>
      </c>
      <c r="G956" s="209"/>
      <c r="H956" s="232">
        <v>22.3</v>
      </c>
      <c r="I956" s="214"/>
      <c r="J956" s="209"/>
      <c r="K956" s="209"/>
      <c r="L956" s="215"/>
      <c r="M956" s="216"/>
      <c r="N956" s="217"/>
      <c r="O956" s="217"/>
      <c r="P956" s="217"/>
      <c r="Q956" s="217"/>
      <c r="R956" s="217"/>
      <c r="S956" s="217"/>
      <c r="T956" s="218"/>
      <c r="AT956" s="219" t="s">
        <v>187</v>
      </c>
      <c r="AU956" s="219" t="s">
        <v>91</v>
      </c>
      <c r="AV956" s="11" t="s">
        <v>91</v>
      </c>
      <c r="AW956" s="11" t="s">
        <v>44</v>
      </c>
      <c r="AX956" s="11" t="s">
        <v>81</v>
      </c>
      <c r="AY956" s="219" t="s">
        <v>176</v>
      </c>
    </row>
    <row r="957" spans="2:65" s="11" customFormat="1">
      <c r="B957" s="208"/>
      <c r="C957" s="209"/>
      <c r="D957" s="205" t="s">
        <v>187</v>
      </c>
      <c r="E957" s="230" t="s">
        <v>37</v>
      </c>
      <c r="F957" s="231" t="s">
        <v>2229</v>
      </c>
      <c r="G957" s="209"/>
      <c r="H957" s="232">
        <v>42.53</v>
      </c>
      <c r="I957" s="214"/>
      <c r="J957" s="209"/>
      <c r="K957" s="209"/>
      <c r="L957" s="215"/>
      <c r="M957" s="216"/>
      <c r="N957" s="217"/>
      <c r="O957" s="217"/>
      <c r="P957" s="217"/>
      <c r="Q957" s="217"/>
      <c r="R957" s="217"/>
      <c r="S957" s="217"/>
      <c r="T957" s="218"/>
      <c r="AT957" s="219" t="s">
        <v>187</v>
      </c>
      <c r="AU957" s="219" t="s">
        <v>91</v>
      </c>
      <c r="AV957" s="11" t="s">
        <v>91</v>
      </c>
      <c r="AW957" s="11" t="s">
        <v>44</v>
      </c>
      <c r="AX957" s="11" t="s">
        <v>81</v>
      </c>
      <c r="AY957" s="219" t="s">
        <v>176</v>
      </c>
    </row>
    <row r="958" spans="2:65" s="11" customFormat="1">
      <c r="B958" s="208"/>
      <c r="C958" s="209"/>
      <c r="D958" s="205" t="s">
        <v>187</v>
      </c>
      <c r="E958" s="230" t="s">
        <v>37</v>
      </c>
      <c r="F958" s="231" t="s">
        <v>2230</v>
      </c>
      <c r="G958" s="209"/>
      <c r="H958" s="232">
        <v>2.4</v>
      </c>
      <c r="I958" s="214"/>
      <c r="J958" s="209"/>
      <c r="K958" s="209"/>
      <c r="L958" s="215"/>
      <c r="M958" s="216"/>
      <c r="N958" s="217"/>
      <c r="O958" s="217"/>
      <c r="P958" s="217"/>
      <c r="Q958" s="217"/>
      <c r="R958" s="217"/>
      <c r="S958" s="217"/>
      <c r="T958" s="218"/>
      <c r="AT958" s="219" t="s">
        <v>187</v>
      </c>
      <c r="AU958" s="219" t="s">
        <v>91</v>
      </c>
      <c r="AV958" s="11" t="s">
        <v>91</v>
      </c>
      <c r="AW958" s="11" t="s">
        <v>44</v>
      </c>
      <c r="AX958" s="11" t="s">
        <v>81</v>
      </c>
      <c r="AY958" s="219" t="s">
        <v>176</v>
      </c>
    </row>
    <row r="959" spans="2:65" s="11" customFormat="1">
      <c r="B959" s="208"/>
      <c r="C959" s="209"/>
      <c r="D959" s="205" t="s">
        <v>187</v>
      </c>
      <c r="E959" s="230" t="s">
        <v>37</v>
      </c>
      <c r="F959" s="231" t="s">
        <v>2231</v>
      </c>
      <c r="G959" s="209"/>
      <c r="H959" s="232">
        <v>19.39</v>
      </c>
      <c r="I959" s="214"/>
      <c r="J959" s="209"/>
      <c r="K959" s="209"/>
      <c r="L959" s="215"/>
      <c r="M959" s="216"/>
      <c r="N959" s="217"/>
      <c r="O959" s="217"/>
      <c r="P959" s="217"/>
      <c r="Q959" s="217"/>
      <c r="R959" s="217"/>
      <c r="S959" s="217"/>
      <c r="T959" s="218"/>
      <c r="AT959" s="219" t="s">
        <v>187</v>
      </c>
      <c r="AU959" s="219" t="s">
        <v>91</v>
      </c>
      <c r="AV959" s="11" t="s">
        <v>91</v>
      </c>
      <c r="AW959" s="11" t="s">
        <v>44</v>
      </c>
      <c r="AX959" s="11" t="s">
        <v>81</v>
      </c>
      <c r="AY959" s="219" t="s">
        <v>176</v>
      </c>
    </row>
    <row r="960" spans="2:65" s="11" customFormat="1">
      <c r="B960" s="208"/>
      <c r="C960" s="209"/>
      <c r="D960" s="210" t="s">
        <v>187</v>
      </c>
      <c r="E960" s="211" t="s">
        <v>37</v>
      </c>
      <c r="F960" s="212" t="s">
        <v>2232</v>
      </c>
      <c r="G960" s="209"/>
      <c r="H960" s="213">
        <v>17.28</v>
      </c>
      <c r="I960" s="214"/>
      <c r="J960" s="209"/>
      <c r="K960" s="209"/>
      <c r="L960" s="215"/>
      <c r="M960" s="216"/>
      <c r="N960" s="217"/>
      <c r="O960" s="217"/>
      <c r="P960" s="217"/>
      <c r="Q960" s="217"/>
      <c r="R960" s="217"/>
      <c r="S960" s="217"/>
      <c r="T960" s="218"/>
      <c r="AT960" s="219" t="s">
        <v>187</v>
      </c>
      <c r="AU960" s="219" t="s">
        <v>91</v>
      </c>
      <c r="AV960" s="11" t="s">
        <v>91</v>
      </c>
      <c r="AW960" s="11" t="s">
        <v>44</v>
      </c>
      <c r="AX960" s="11" t="s">
        <v>81</v>
      </c>
      <c r="AY960" s="219" t="s">
        <v>176</v>
      </c>
    </row>
    <row r="961" spans="2:65" s="1" customFormat="1" ht="31.5" customHeight="1">
      <c r="B961" s="40"/>
      <c r="C961" s="193" t="s">
        <v>2233</v>
      </c>
      <c r="D961" s="193" t="s">
        <v>178</v>
      </c>
      <c r="E961" s="194" t="s">
        <v>2234</v>
      </c>
      <c r="F961" s="195" t="s">
        <v>2235</v>
      </c>
      <c r="G961" s="196" t="s">
        <v>198</v>
      </c>
      <c r="H961" s="197">
        <v>3.0649999999999999</v>
      </c>
      <c r="I961" s="198"/>
      <c r="J961" s="199">
        <f>ROUND(I961*H961,2)</f>
        <v>0</v>
      </c>
      <c r="K961" s="195" t="s">
        <v>182</v>
      </c>
      <c r="L961" s="60"/>
      <c r="M961" s="200" t="s">
        <v>37</v>
      </c>
      <c r="N961" s="201" t="s">
        <v>52</v>
      </c>
      <c r="O961" s="41"/>
      <c r="P961" s="202">
        <f>O961*H961</f>
        <v>0</v>
      </c>
      <c r="Q961" s="202">
        <v>0</v>
      </c>
      <c r="R961" s="202">
        <f>Q961*H961</f>
        <v>0</v>
      </c>
      <c r="S961" s="202">
        <v>0</v>
      </c>
      <c r="T961" s="203">
        <f>S961*H961</f>
        <v>0</v>
      </c>
      <c r="AR961" s="22" t="s">
        <v>276</v>
      </c>
      <c r="AT961" s="22" t="s">
        <v>178</v>
      </c>
      <c r="AU961" s="22" t="s">
        <v>91</v>
      </c>
      <c r="AY961" s="22" t="s">
        <v>176</v>
      </c>
      <c r="BE961" s="204">
        <f>IF(N961="základní",J961,0)</f>
        <v>0</v>
      </c>
      <c r="BF961" s="204">
        <f>IF(N961="snížená",J961,0)</f>
        <v>0</v>
      </c>
      <c r="BG961" s="204">
        <f>IF(N961="zákl. přenesená",J961,0)</f>
        <v>0</v>
      </c>
      <c r="BH961" s="204">
        <f>IF(N961="sníž. přenesená",J961,0)</f>
        <v>0</v>
      </c>
      <c r="BI961" s="204">
        <f>IF(N961="nulová",J961,0)</f>
        <v>0</v>
      </c>
      <c r="BJ961" s="22" t="s">
        <v>89</v>
      </c>
      <c r="BK961" s="204">
        <f>ROUND(I961*H961,2)</f>
        <v>0</v>
      </c>
      <c r="BL961" s="22" t="s">
        <v>276</v>
      </c>
      <c r="BM961" s="22" t="s">
        <v>2236</v>
      </c>
    </row>
    <row r="962" spans="2:65" s="1" customFormat="1" ht="121.5">
      <c r="B962" s="40"/>
      <c r="C962" s="62"/>
      <c r="D962" s="205" t="s">
        <v>185</v>
      </c>
      <c r="E962" s="62"/>
      <c r="F962" s="206" t="s">
        <v>459</v>
      </c>
      <c r="G962" s="62"/>
      <c r="H962" s="62"/>
      <c r="I962" s="163"/>
      <c r="J962" s="62"/>
      <c r="K962" s="62"/>
      <c r="L962" s="60"/>
      <c r="M962" s="207"/>
      <c r="N962" s="41"/>
      <c r="O962" s="41"/>
      <c r="P962" s="41"/>
      <c r="Q962" s="41"/>
      <c r="R962" s="41"/>
      <c r="S962" s="41"/>
      <c r="T962" s="77"/>
      <c r="AT962" s="22" t="s">
        <v>185</v>
      </c>
      <c r="AU962" s="22" t="s">
        <v>91</v>
      </c>
    </row>
    <row r="963" spans="2:65" s="10" customFormat="1" ht="29.85" customHeight="1">
      <c r="B963" s="176"/>
      <c r="C963" s="177"/>
      <c r="D963" s="190" t="s">
        <v>80</v>
      </c>
      <c r="E963" s="191" t="s">
        <v>2237</v>
      </c>
      <c r="F963" s="191" t="s">
        <v>2238</v>
      </c>
      <c r="G963" s="177"/>
      <c r="H963" s="177"/>
      <c r="I963" s="180"/>
      <c r="J963" s="192">
        <f>BK963</f>
        <v>0</v>
      </c>
      <c r="K963" s="177"/>
      <c r="L963" s="182"/>
      <c r="M963" s="183"/>
      <c r="N963" s="184"/>
      <c r="O963" s="184"/>
      <c r="P963" s="185">
        <f>SUM(P964:P987)</f>
        <v>0</v>
      </c>
      <c r="Q963" s="184"/>
      <c r="R963" s="185">
        <f>SUM(R964:R987)</f>
        <v>0.17158525000000002</v>
      </c>
      <c r="S963" s="184"/>
      <c r="T963" s="186">
        <f>SUM(T964:T987)</f>
        <v>0</v>
      </c>
      <c r="AR963" s="187" t="s">
        <v>91</v>
      </c>
      <c r="AT963" s="188" t="s">
        <v>80</v>
      </c>
      <c r="AU963" s="188" t="s">
        <v>89</v>
      </c>
      <c r="AY963" s="187" t="s">
        <v>176</v>
      </c>
      <c r="BK963" s="189">
        <f>SUM(BK964:BK987)</f>
        <v>0</v>
      </c>
    </row>
    <row r="964" spans="2:65" s="1" customFormat="1" ht="31.5" customHeight="1">
      <c r="B964" s="40"/>
      <c r="C964" s="193" t="s">
        <v>2239</v>
      </c>
      <c r="D964" s="193" t="s">
        <v>178</v>
      </c>
      <c r="E964" s="194" t="s">
        <v>2240</v>
      </c>
      <c r="F964" s="195" t="s">
        <v>2241</v>
      </c>
      <c r="G964" s="196" t="s">
        <v>223</v>
      </c>
      <c r="H964" s="197">
        <v>33.009</v>
      </c>
      <c r="I964" s="198"/>
      <c r="J964" s="199">
        <f>ROUND(I964*H964,2)</f>
        <v>0</v>
      </c>
      <c r="K964" s="195" t="s">
        <v>182</v>
      </c>
      <c r="L964" s="60"/>
      <c r="M964" s="200" t="s">
        <v>37</v>
      </c>
      <c r="N964" s="201" t="s">
        <v>52</v>
      </c>
      <c r="O964" s="41"/>
      <c r="P964" s="202">
        <f>O964*H964</f>
        <v>0</v>
      </c>
      <c r="Q964" s="202">
        <v>8.0000000000000007E-5</v>
      </c>
      <c r="R964" s="202">
        <f>Q964*H964</f>
        <v>2.64072E-3</v>
      </c>
      <c r="S964" s="202">
        <v>0</v>
      </c>
      <c r="T964" s="203">
        <f>S964*H964</f>
        <v>0</v>
      </c>
      <c r="AR964" s="22" t="s">
        <v>276</v>
      </c>
      <c r="AT964" s="22" t="s">
        <v>178</v>
      </c>
      <c r="AU964" s="22" t="s">
        <v>91</v>
      </c>
      <c r="AY964" s="22" t="s">
        <v>176</v>
      </c>
      <c r="BE964" s="204">
        <f>IF(N964="základní",J964,0)</f>
        <v>0</v>
      </c>
      <c r="BF964" s="204">
        <f>IF(N964="snížená",J964,0)</f>
        <v>0</v>
      </c>
      <c r="BG964" s="204">
        <f>IF(N964="zákl. přenesená",J964,0)</f>
        <v>0</v>
      </c>
      <c r="BH964" s="204">
        <f>IF(N964="sníž. přenesená",J964,0)</f>
        <v>0</v>
      </c>
      <c r="BI964" s="204">
        <f>IF(N964="nulová",J964,0)</f>
        <v>0</v>
      </c>
      <c r="BJ964" s="22" t="s">
        <v>89</v>
      </c>
      <c r="BK964" s="204">
        <f>ROUND(I964*H964,2)</f>
        <v>0</v>
      </c>
      <c r="BL964" s="22" t="s">
        <v>276</v>
      </c>
      <c r="BM964" s="22" t="s">
        <v>2242</v>
      </c>
    </row>
    <row r="965" spans="2:65" s="11" customFormat="1">
      <c r="B965" s="208"/>
      <c r="C965" s="209"/>
      <c r="D965" s="205" t="s">
        <v>187</v>
      </c>
      <c r="E965" s="230" t="s">
        <v>37</v>
      </c>
      <c r="F965" s="231" t="s">
        <v>2243</v>
      </c>
      <c r="G965" s="209"/>
      <c r="H965" s="232">
        <v>9.4</v>
      </c>
      <c r="I965" s="214"/>
      <c r="J965" s="209"/>
      <c r="K965" s="209"/>
      <c r="L965" s="215"/>
      <c r="M965" s="216"/>
      <c r="N965" s="217"/>
      <c r="O965" s="217"/>
      <c r="P965" s="217"/>
      <c r="Q965" s="217"/>
      <c r="R965" s="217"/>
      <c r="S965" s="217"/>
      <c r="T965" s="218"/>
      <c r="AT965" s="219" t="s">
        <v>187</v>
      </c>
      <c r="AU965" s="219" t="s">
        <v>91</v>
      </c>
      <c r="AV965" s="11" t="s">
        <v>91</v>
      </c>
      <c r="AW965" s="11" t="s">
        <v>44</v>
      </c>
      <c r="AX965" s="11" t="s">
        <v>81</v>
      </c>
      <c r="AY965" s="219" t="s">
        <v>176</v>
      </c>
    </row>
    <row r="966" spans="2:65" s="11" customFormat="1">
      <c r="B966" s="208"/>
      <c r="C966" s="209"/>
      <c r="D966" s="205" t="s">
        <v>187</v>
      </c>
      <c r="E966" s="230" t="s">
        <v>37</v>
      </c>
      <c r="F966" s="231" t="s">
        <v>2244</v>
      </c>
      <c r="G966" s="209"/>
      <c r="H966" s="232">
        <v>8.2249999999999996</v>
      </c>
      <c r="I966" s="214"/>
      <c r="J966" s="209"/>
      <c r="K966" s="209"/>
      <c r="L966" s="215"/>
      <c r="M966" s="216"/>
      <c r="N966" s="217"/>
      <c r="O966" s="217"/>
      <c r="P966" s="217"/>
      <c r="Q966" s="217"/>
      <c r="R966" s="217"/>
      <c r="S966" s="217"/>
      <c r="T966" s="218"/>
      <c r="AT966" s="219" t="s">
        <v>187</v>
      </c>
      <c r="AU966" s="219" t="s">
        <v>91</v>
      </c>
      <c r="AV966" s="11" t="s">
        <v>91</v>
      </c>
      <c r="AW966" s="11" t="s">
        <v>44</v>
      </c>
      <c r="AX966" s="11" t="s">
        <v>81</v>
      </c>
      <c r="AY966" s="219" t="s">
        <v>176</v>
      </c>
    </row>
    <row r="967" spans="2:65" s="11" customFormat="1">
      <c r="B967" s="208"/>
      <c r="C967" s="209"/>
      <c r="D967" s="205" t="s">
        <v>187</v>
      </c>
      <c r="E967" s="230" t="s">
        <v>37</v>
      </c>
      <c r="F967" s="231" t="s">
        <v>2245</v>
      </c>
      <c r="G967" s="209"/>
      <c r="H967" s="232">
        <v>1.008</v>
      </c>
      <c r="I967" s="214"/>
      <c r="J967" s="209"/>
      <c r="K967" s="209"/>
      <c r="L967" s="215"/>
      <c r="M967" s="216"/>
      <c r="N967" s="217"/>
      <c r="O967" s="217"/>
      <c r="P967" s="217"/>
      <c r="Q967" s="217"/>
      <c r="R967" s="217"/>
      <c r="S967" s="217"/>
      <c r="T967" s="218"/>
      <c r="AT967" s="219" t="s">
        <v>187</v>
      </c>
      <c r="AU967" s="219" t="s">
        <v>91</v>
      </c>
      <c r="AV967" s="11" t="s">
        <v>91</v>
      </c>
      <c r="AW967" s="11" t="s">
        <v>44</v>
      </c>
      <c r="AX967" s="11" t="s">
        <v>81</v>
      </c>
      <c r="AY967" s="219" t="s">
        <v>176</v>
      </c>
    </row>
    <row r="968" spans="2:65" s="11" customFormat="1">
      <c r="B968" s="208"/>
      <c r="C968" s="209"/>
      <c r="D968" s="205" t="s">
        <v>187</v>
      </c>
      <c r="E968" s="230" t="s">
        <v>37</v>
      </c>
      <c r="F968" s="231" t="s">
        <v>2246</v>
      </c>
      <c r="G968" s="209"/>
      <c r="H968" s="232">
        <v>6</v>
      </c>
      <c r="I968" s="214"/>
      <c r="J968" s="209"/>
      <c r="K968" s="209"/>
      <c r="L968" s="215"/>
      <c r="M968" s="216"/>
      <c r="N968" s="217"/>
      <c r="O968" s="217"/>
      <c r="P968" s="217"/>
      <c r="Q968" s="217"/>
      <c r="R968" s="217"/>
      <c r="S968" s="217"/>
      <c r="T968" s="218"/>
      <c r="AT968" s="219" t="s">
        <v>187</v>
      </c>
      <c r="AU968" s="219" t="s">
        <v>91</v>
      </c>
      <c r="AV968" s="11" t="s">
        <v>91</v>
      </c>
      <c r="AW968" s="11" t="s">
        <v>44</v>
      </c>
      <c r="AX968" s="11" t="s">
        <v>81</v>
      </c>
      <c r="AY968" s="219" t="s">
        <v>176</v>
      </c>
    </row>
    <row r="969" spans="2:65" s="11" customFormat="1">
      <c r="B969" s="208"/>
      <c r="C969" s="209"/>
      <c r="D969" s="205" t="s">
        <v>187</v>
      </c>
      <c r="E969" s="230" t="s">
        <v>37</v>
      </c>
      <c r="F969" s="231" t="s">
        <v>2247</v>
      </c>
      <c r="G969" s="209"/>
      <c r="H969" s="232">
        <v>1.776</v>
      </c>
      <c r="I969" s="214"/>
      <c r="J969" s="209"/>
      <c r="K969" s="209"/>
      <c r="L969" s="215"/>
      <c r="M969" s="216"/>
      <c r="N969" s="217"/>
      <c r="O969" s="217"/>
      <c r="P969" s="217"/>
      <c r="Q969" s="217"/>
      <c r="R969" s="217"/>
      <c r="S969" s="217"/>
      <c r="T969" s="218"/>
      <c r="AT969" s="219" t="s">
        <v>187</v>
      </c>
      <c r="AU969" s="219" t="s">
        <v>91</v>
      </c>
      <c r="AV969" s="11" t="s">
        <v>91</v>
      </c>
      <c r="AW969" s="11" t="s">
        <v>44</v>
      </c>
      <c r="AX969" s="11" t="s">
        <v>81</v>
      </c>
      <c r="AY969" s="219" t="s">
        <v>176</v>
      </c>
    </row>
    <row r="970" spans="2:65" s="11" customFormat="1">
      <c r="B970" s="208"/>
      <c r="C970" s="209"/>
      <c r="D970" s="210" t="s">
        <v>187</v>
      </c>
      <c r="E970" s="211" t="s">
        <v>37</v>
      </c>
      <c r="F970" s="212" t="s">
        <v>2248</v>
      </c>
      <c r="G970" s="209"/>
      <c r="H970" s="213">
        <v>6.6</v>
      </c>
      <c r="I970" s="214"/>
      <c r="J970" s="209"/>
      <c r="K970" s="209"/>
      <c r="L970" s="215"/>
      <c r="M970" s="216"/>
      <c r="N970" s="217"/>
      <c r="O970" s="217"/>
      <c r="P970" s="217"/>
      <c r="Q970" s="217"/>
      <c r="R970" s="217"/>
      <c r="S970" s="217"/>
      <c r="T970" s="218"/>
      <c r="AT970" s="219" t="s">
        <v>187</v>
      </c>
      <c r="AU970" s="219" t="s">
        <v>91</v>
      </c>
      <c r="AV970" s="11" t="s">
        <v>91</v>
      </c>
      <c r="AW970" s="11" t="s">
        <v>44</v>
      </c>
      <c r="AX970" s="11" t="s">
        <v>81</v>
      </c>
      <c r="AY970" s="219" t="s">
        <v>176</v>
      </c>
    </row>
    <row r="971" spans="2:65" s="1" customFormat="1" ht="31.5" customHeight="1">
      <c r="B971" s="40"/>
      <c r="C971" s="193" t="s">
        <v>2249</v>
      </c>
      <c r="D971" s="193" t="s">
        <v>178</v>
      </c>
      <c r="E971" s="194" t="s">
        <v>2240</v>
      </c>
      <c r="F971" s="195" t="s">
        <v>2241</v>
      </c>
      <c r="G971" s="196" t="s">
        <v>223</v>
      </c>
      <c r="H971" s="197">
        <v>33.009</v>
      </c>
      <c r="I971" s="198"/>
      <c r="J971" s="199">
        <f>ROUND(I971*H971,2)</f>
        <v>0</v>
      </c>
      <c r="K971" s="195" t="s">
        <v>182</v>
      </c>
      <c r="L971" s="60"/>
      <c r="M971" s="200" t="s">
        <v>37</v>
      </c>
      <c r="N971" s="201" t="s">
        <v>52</v>
      </c>
      <c r="O971" s="41"/>
      <c r="P971" s="202">
        <f>O971*H971</f>
        <v>0</v>
      </c>
      <c r="Q971" s="202">
        <v>8.0000000000000007E-5</v>
      </c>
      <c r="R971" s="202">
        <f>Q971*H971</f>
        <v>2.64072E-3</v>
      </c>
      <c r="S971" s="202">
        <v>0</v>
      </c>
      <c r="T971" s="203">
        <f>S971*H971</f>
        <v>0</v>
      </c>
      <c r="AR971" s="22" t="s">
        <v>276</v>
      </c>
      <c r="AT971" s="22" t="s">
        <v>178</v>
      </c>
      <c r="AU971" s="22" t="s">
        <v>91</v>
      </c>
      <c r="AY971" s="22" t="s">
        <v>176</v>
      </c>
      <c r="BE971" s="204">
        <f>IF(N971="základní",J971,0)</f>
        <v>0</v>
      </c>
      <c r="BF971" s="204">
        <f>IF(N971="snížená",J971,0)</f>
        <v>0</v>
      </c>
      <c r="BG971" s="204">
        <f>IF(N971="zákl. přenesená",J971,0)</f>
        <v>0</v>
      </c>
      <c r="BH971" s="204">
        <f>IF(N971="sníž. přenesená",J971,0)</f>
        <v>0</v>
      </c>
      <c r="BI971" s="204">
        <f>IF(N971="nulová",J971,0)</f>
        <v>0</v>
      </c>
      <c r="BJ971" s="22" t="s">
        <v>89</v>
      </c>
      <c r="BK971" s="204">
        <f>ROUND(I971*H971,2)</f>
        <v>0</v>
      </c>
      <c r="BL971" s="22" t="s">
        <v>276</v>
      </c>
      <c r="BM971" s="22" t="s">
        <v>2250</v>
      </c>
    </row>
    <row r="972" spans="2:65" s="11" customFormat="1">
      <c r="B972" s="208"/>
      <c r="C972" s="209"/>
      <c r="D972" s="205" t="s">
        <v>187</v>
      </c>
      <c r="E972" s="230" t="s">
        <v>37</v>
      </c>
      <c r="F972" s="231" t="s">
        <v>2243</v>
      </c>
      <c r="G972" s="209"/>
      <c r="H972" s="232">
        <v>9.4</v>
      </c>
      <c r="I972" s="214"/>
      <c r="J972" s="209"/>
      <c r="K972" s="209"/>
      <c r="L972" s="215"/>
      <c r="M972" s="216"/>
      <c r="N972" s="217"/>
      <c r="O972" s="217"/>
      <c r="P972" s="217"/>
      <c r="Q972" s="217"/>
      <c r="R972" s="217"/>
      <c r="S972" s="217"/>
      <c r="T972" s="218"/>
      <c r="AT972" s="219" t="s">
        <v>187</v>
      </c>
      <c r="AU972" s="219" t="s">
        <v>91</v>
      </c>
      <c r="AV972" s="11" t="s">
        <v>91</v>
      </c>
      <c r="AW972" s="11" t="s">
        <v>44</v>
      </c>
      <c r="AX972" s="11" t="s">
        <v>81</v>
      </c>
      <c r="AY972" s="219" t="s">
        <v>176</v>
      </c>
    </row>
    <row r="973" spans="2:65" s="11" customFormat="1">
      <c r="B973" s="208"/>
      <c r="C973" s="209"/>
      <c r="D973" s="205" t="s">
        <v>187</v>
      </c>
      <c r="E973" s="230" t="s">
        <v>37</v>
      </c>
      <c r="F973" s="231" t="s">
        <v>2244</v>
      </c>
      <c r="G973" s="209"/>
      <c r="H973" s="232">
        <v>8.2249999999999996</v>
      </c>
      <c r="I973" s="214"/>
      <c r="J973" s="209"/>
      <c r="K973" s="209"/>
      <c r="L973" s="215"/>
      <c r="M973" s="216"/>
      <c r="N973" s="217"/>
      <c r="O973" s="217"/>
      <c r="P973" s="217"/>
      <c r="Q973" s="217"/>
      <c r="R973" s="217"/>
      <c r="S973" s="217"/>
      <c r="T973" s="218"/>
      <c r="AT973" s="219" t="s">
        <v>187</v>
      </c>
      <c r="AU973" s="219" t="s">
        <v>91</v>
      </c>
      <c r="AV973" s="11" t="s">
        <v>91</v>
      </c>
      <c r="AW973" s="11" t="s">
        <v>44</v>
      </c>
      <c r="AX973" s="11" t="s">
        <v>81</v>
      </c>
      <c r="AY973" s="219" t="s">
        <v>176</v>
      </c>
    </row>
    <row r="974" spans="2:65" s="11" customFormat="1">
      <c r="B974" s="208"/>
      <c r="C974" s="209"/>
      <c r="D974" s="205" t="s">
        <v>187</v>
      </c>
      <c r="E974" s="230" t="s">
        <v>37</v>
      </c>
      <c r="F974" s="231" t="s">
        <v>2245</v>
      </c>
      <c r="G974" s="209"/>
      <c r="H974" s="232">
        <v>1.008</v>
      </c>
      <c r="I974" s="214"/>
      <c r="J974" s="209"/>
      <c r="K974" s="209"/>
      <c r="L974" s="215"/>
      <c r="M974" s="216"/>
      <c r="N974" s="217"/>
      <c r="O974" s="217"/>
      <c r="P974" s="217"/>
      <c r="Q974" s="217"/>
      <c r="R974" s="217"/>
      <c r="S974" s="217"/>
      <c r="T974" s="218"/>
      <c r="AT974" s="219" t="s">
        <v>187</v>
      </c>
      <c r="AU974" s="219" t="s">
        <v>91</v>
      </c>
      <c r="AV974" s="11" t="s">
        <v>91</v>
      </c>
      <c r="AW974" s="11" t="s">
        <v>44</v>
      </c>
      <c r="AX974" s="11" t="s">
        <v>81</v>
      </c>
      <c r="AY974" s="219" t="s">
        <v>176</v>
      </c>
    </row>
    <row r="975" spans="2:65" s="11" customFormat="1">
      <c r="B975" s="208"/>
      <c r="C975" s="209"/>
      <c r="D975" s="205" t="s">
        <v>187</v>
      </c>
      <c r="E975" s="230" t="s">
        <v>37</v>
      </c>
      <c r="F975" s="231" t="s">
        <v>2246</v>
      </c>
      <c r="G975" s="209"/>
      <c r="H975" s="232">
        <v>6</v>
      </c>
      <c r="I975" s="214"/>
      <c r="J975" s="209"/>
      <c r="K975" s="209"/>
      <c r="L975" s="215"/>
      <c r="M975" s="216"/>
      <c r="N975" s="217"/>
      <c r="O975" s="217"/>
      <c r="P975" s="217"/>
      <c r="Q975" s="217"/>
      <c r="R975" s="217"/>
      <c r="S975" s="217"/>
      <c r="T975" s="218"/>
      <c r="AT975" s="219" t="s">
        <v>187</v>
      </c>
      <c r="AU975" s="219" t="s">
        <v>91</v>
      </c>
      <c r="AV975" s="11" t="s">
        <v>91</v>
      </c>
      <c r="AW975" s="11" t="s">
        <v>44</v>
      </c>
      <c r="AX975" s="11" t="s">
        <v>81</v>
      </c>
      <c r="AY975" s="219" t="s">
        <v>176</v>
      </c>
    </row>
    <row r="976" spans="2:65" s="11" customFormat="1">
      <c r="B976" s="208"/>
      <c r="C976" s="209"/>
      <c r="D976" s="205" t="s">
        <v>187</v>
      </c>
      <c r="E976" s="230" t="s">
        <v>37</v>
      </c>
      <c r="F976" s="231" t="s">
        <v>2247</v>
      </c>
      <c r="G976" s="209"/>
      <c r="H976" s="232">
        <v>1.776</v>
      </c>
      <c r="I976" s="214"/>
      <c r="J976" s="209"/>
      <c r="K976" s="209"/>
      <c r="L976" s="215"/>
      <c r="M976" s="216"/>
      <c r="N976" s="217"/>
      <c r="O976" s="217"/>
      <c r="P976" s="217"/>
      <c r="Q976" s="217"/>
      <c r="R976" s="217"/>
      <c r="S976" s="217"/>
      <c r="T976" s="218"/>
      <c r="AT976" s="219" t="s">
        <v>187</v>
      </c>
      <c r="AU976" s="219" t="s">
        <v>91</v>
      </c>
      <c r="AV976" s="11" t="s">
        <v>91</v>
      </c>
      <c r="AW976" s="11" t="s">
        <v>44</v>
      </c>
      <c r="AX976" s="11" t="s">
        <v>81</v>
      </c>
      <c r="AY976" s="219" t="s">
        <v>176</v>
      </c>
    </row>
    <row r="977" spans="2:65" s="11" customFormat="1">
      <c r="B977" s="208"/>
      <c r="C977" s="209"/>
      <c r="D977" s="210" t="s">
        <v>187</v>
      </c>
      <c r="E977" s="211" t="s">
        <v>37</v>
      </c>
      <c r="F977" s="212" t="s">
        <v>2248</v>
      </c>
      <c r="G977" s="209"/>
      <c r="H977" s="213">
        <v>6.6</v>
      </c>
      <c r="I977" s="214"/>
      <c r="J977" s="209"/>
      <c r="K977" s="209"/>
      <c r="L977" s="215"/>
      <c r="M977" s="216"/>
      <c r="N977" s="217"/>
      <c r="O977" s="217"/>
      <c r="P977" s="217"/>
      <c r="Q977" s="217"/>
      <c r="R977" s="217"/>
      <c r="S977" s="217"/>
      <c r="T977" s="218"/>
      <c r="AT977" s="219" t="s">
        <v>187</v>
      </c>
      <c r="AU977" s="219" t="s">
        <v>91</v>
      </c>
      <c r="AV977" s="11" t="s">
        <v>91</v>
      </c>
      <c r="AW977" s="11" t="s">
        <v>44</v>
      </c>
      <c r="AX977" s="11" t="s">
        <v>81</v>
      </c>
      <c r="AY977" s="219" t="s">
        <v>176</v>
      </c>
    </row>
    <row r="978" spans="2:65" s="1" customFormat="1" ht="22.5" customHeight="1">
      <c r="B978" s="40"/>
      <c r="C978" s="193" t="s">
        <v>2251</v>
      </c>
      <c r="D978" s="193" t="s">
        <v>178</v>
      </c>
      <c r="E978" s="194" t="s">
        <v>2252</v>
      </c>
      <c r="F978" s="195" t="s">
        <v>2253</v>
      </c>
      <c r="G978" s="196" t="s">
        <v>223</v>
      </c>
      <c r="H978" s="197">
        <v>33.009</v>
      </c>
      <c r="I978" s="198"/>
      <c r="J978" s="199">
        <f>ROUND(I978*H978,2)</f>
        <v>0</v>
      </c>
      <c r="K978" s="195" t="s">
        <v>182</v>
      </c>
      <c r="L978" s="60"/>
      <c r="M978" s="200" t="s">
        <v>37</v>
      </c>
      <c r="N978" s="201" t="s">
        <v>52</v>
      </c>
      <c r="O978" s="41"/>
      <c r="P978" s="202">
        <f>O978*H978</f>
        <v>0</v>
      </c>
      <c r="Q978" s="202">
        <v>1.7000000000000001E-4</v>
      </c>
      <c r="R978" s="202">
        <f>Q978*H978</f>
        <v>5.6115300000000009E-3</v>
      </c>
      <c r="S978" s="202">
        <v>0</v>
      </c>
      <c r="T978" s="203">
        <f>S978*H978</f>
        <v>0</v>
      </c>
      <c r="AR978" s="22" t="s">
        <v>276</v>
      </c>
      <c r="AT978" s="22" t="s">
        <v>178</v>
      </c>
      <c r="AU978" s="22" t="s">
        <v>91</v>
      </c>
      <c r="AY978" s="22" t="s">
        <v>176</v>
      </c>
      <c r="BE978" s="204">
        <f>IF(N978="základní",J978,0)</f>
        <v>0</v>
      </c>
      <c r="BF978" s="204">
        <f>IF(N978="snížená",J978,0)</f>
        <v>0</v>
      </c>
      <c r="BG978" s="204">
        <f>IF(N978="zákl. přenesená",J978,0)</f>
        <v>0</v>
      </c>
      <c r="BH978" s="204">
        <f>IF(N978="sníž. přenesená",J978,0)</f>
        <v>0</v>
      </c>
      <c r="BI978" s="204">
        <f>IF(N978="nulová",J978,0)</f>
        <v>0</v>
      </c>
      <c r="BJ978" s="22" t="s">
        <v>89</v>
      </c>
      <c r="BK978" s="204">
        <f>ROUND(I978*H978,2)</f>
        <v>0</v>
      </c>
      <c r="BL978" s="22" t="s">
        <v>276</v>
      </c>
      <c r="BM978" s="22" t="s">
        <v>2254</v>
      </c>
    </row>
    <row r="979" spans="2:65" s="1" customFormat="1" ht="31.5" customHeight="1">
      <c r="B979" s="40"/>
      <c r="C979" s="193" t="s">
        <v>2255</v>
      </c>
      <c r="D979" s="193" t="s">
        <v>178</v>
      </c>
      <c r="E979" s="194" t="s">
        <v>2256</v>
      </c>
      <c r="F979" s="195" t="s">
        <v>2257</v>
      </c>
      <c r="G979" s="196" t="s">
        <v>223</v>
      </c>
      <c r="H979" s="197">
        <v>33.009</v>
      </c>
      <c r="I979" s="198"/>
      <c r="J979" s="199">
        <f>ROUND(I979*H979,2)</f>
        <v>0</v>
      </c>
      <c r="K979" s="195" t="s">
        <v>182</v>
      </c>
      <c r="L979" s="60"/>
      <c r="M979" s="200" t="s">
        <v>37</v>
      </c>
      <c r="N979" s="201" t="s">
        <v>52</v>
      </c>
      <c r="O979" s="41"/>
      <c r="P979" s="202">
        <f>O979*H979</f>
        <v>0</v>
      </c>
      <c r="Q979" s="202">
        <v>1.2E-4</v>
      </c>
      <c r="R979" s="202">
        <f>Q979*H979</f>
        <v>3.9610800000000005E-3</v>
      </c>
      <c r="S979" s="202">
        <v>0</v>
      </c>
      <c r="T979" s="203">
        <f>S979*H979</f>
        <v>0</v>
      </c>
      <c r="AR979" s="22" t="s">
        <v>276</v>
      </c>
      <c r="AT979" s="22" t="s">
        <v>178</v>
      </c>
      <c r="AU979" s="22" t="s">
        <v>91</v>
      </c>
      <c r="AY979" s="22" t="s">
        <v>176</v>
      </c>
      <c r="BE979" s="204">
        <f>IF(N979="základní",J979,0)</f>
        <v>0</v>
      </c>
      <c r="BF979" s="204">
        <f>IF(N979="snížená",J979,0)</f>
        <v>0</v>
      </c>
      <c r="BG979" s="204">
        <f>IF(N979="zákl. přenesená",J979,0)</f>
        <v>0</v>
      </c>
      <c r="BH979" s="204">
        <f>IF(N979="sníž. přenesená",J979,0)</f>
        <v>0</v>
      </c>
      <c r="BI979" s="204">
        <f>IF(N979="nulová",J979,0)</f>
        <v>0</v>
      </c>
      <c r="BJ979" s="22" t="s">
        <v>89</v>
      </c>
      <c r="BK979" s="204">
        <f>ROUND(I979*H979,2)</f>
        <v>0</v>
      </c>
      <c r="BL979" s="22" t="s">
        <v>276</v>
      </c>
      <c r="BM979" s="22" t="s">
        <v>2258</v>
      </c>
    </row>
    <row r="980" spans="2:65" s="1" customFormat="1" ht="22.5" customHeight="1">
      <c r="B980" s="40"/>
      <c r="C980" s="193" t="s">
        <v>2259</v>
      </c>
      <c r="D980" s="193" t="s">
        <v>178</v>
      </c>
      <c r="E980" s="194" t="s">
        <v>2260</v>
      </c>
      <c r="F980" s="195" t="s">
        <v>2261</v>
      </c>
      <c r="G980" s="196" t="s">
        <v>223</v>
      </c>
      <c r="H980" s="197">
        <v>681.44</v>
      </c>
      <c r="I980" s="198"/>
      <c r="J980" s="199">
        <f>ROUND(I980*H980,2)</f>
        <v>0</v>
      </c>
      <c r="K980" s="195" t="s">
        <v>182</v>
      </c>
      <c r="L980" s="60"/>
      <c r="M980" s="200" t="s">
        <v>37</v>
      </c>
      <c r="N980" s="201" t="s">
        <v>52</v>
      </c>
      <c r="O980" s="41"/>
      <c r="P980" s="202">
        <f>O980*H980</f>
        <v>0</v>
      </c>
      <c r="Q980" s="202">
        <v>6.0000000000000002E-5</v>
      </c>
      <c r="R980" s="202">
        <f>Q980*H980</f>
        <v>4.0886400000000003E-2</v>
      </c>
      <c r="S980" s="202">
        <v>0</v>
      </c>
      <c r="T980" s="203">
        <f>S980*H980</f>
        <v>0</v>
      </c>
      <c r="AR980" s="22" t="s">
        <v>276</v>
      </c>
      <c r="AT980" s="22" t="s">
        <v>178</v>
      </c>
      <c r="AU980" s="22" t="s">
        <v>91</v>
      </c>
      <c r="AY980" s="22" t="s">
        <v>176</v>
      </c>
      <c r="BE980" s="204">
        <f>IF(N980="základní",J980,0)</f>
        <v>0</v>
      </c>
      <c r="BF980" s="204">
        <f>IF(N980="snížená",J980,0)</f>
        <v>0</v>
      </c>
      <c r="BG980" s="204">
        <f>IF(N980="zákl. přenesená",J980,0)</f>
        <v>0</v>
      </c>
      <c r="BH980" s="204">
        <f>IF(N980="sníž. přenesená",J980,0)</f>
        <v>0</v>
      </c>
      <c r="BI980" s="204">
        <f>IF(N980="nulová",J980,0)</f>
        <v>0</v>
      </c>
      <c r="BJ980" s="22" t="s">
        <v>89</v>
      </c>
      <c r="BK980" s="204">
        <f>ROUND(I980*H980,2)</f>
        <v>0</v>
      </c>
      <c r="BL980" s="22" t="s">
        <v>276</v>
      </c>
      <c r="BM980" s="22" t="s">
        <v>2262</v>
      </c>
    </row>
    <row r="981" spans="2:65" s="12" customFormat="1">
      <c r="B981" s="237"/>
      <c r="C981" s="238"/>
      <c r="D981" s="205" t="s">
        <v>187</v>
      </c>
      <c r="E981" s="239" t="s">
        <v>37</v>
      </c>
      <c r="F981" s="240" t="s">
        <v>2263</v>
      </c>
      <c r="G981" s="238"/>
      <c r="H981" s="241" t="s">
        <v>37</v>
      </c>
      <c r="I981" s="242"/>
      <c r="J981" s="238"/>
      <c r="K981" s="238"/>
      <c r="L981" s="243"/>
      <c r="M981" s="244"/>
      <c r="N981" s="245"/>
      <c r="O981" s="245"/>
      <c r="P981" s="245"/>
      <c r="Q981" s="245"/>
      <c r="R981" s="245"/>
      <c r="S981" s="245"/>
      <c r="T981" s="246"/>
      <c r="AT981" s="247" t="s">
        <v>187</v>
      </c>
      <c r="AU981" s="247" t="s">
        <v>91</v>
      </c>
      <c r="AV981" s="12" t="s">
        <v>89</v>
      </c>
      <c r="AW981" s="12" t="s">
        <v>44</v>
      </c>
      <c r="AX981" s="12" t="s">
        <v>81</v>
      </c>
      <c r="AY981" s="247" t="s">
        <v>176</v>
      </c>
    </row>
    <row r="982" spans="2:65" s="11" customFormat="1">
      <c r="B982" s="208"/>
      <c r="C982" s="209"/>
      <c r="D982" s="205" t="s">
        <v>187</v>
      </c>
      <c r="E982" s="230" t="s">
        <v>37</v>
      </c>
      <c r="F982" s="231" t="s">
        <v>2264</v>
      </c>
      <c r="G982" s="209"/>
      <c r="H982" s="232">
        <v>553.44000000000005</v>
      </c>
      <c r="I982" s="214"/>
      <c r="J982" s="209"/>
      <c r="K982" s="209"/>
      <c r="L982" s="215"/>
      <c r="M982" s="216"/>
      <c r="N982" s="217"/>
      <c r="O982" s="217"/>
      <c r="P982" s="217"/>
      <c r="Q982" s="217"/>
      <c r="R982" s="217"/>
      <c r="S982" s="217"/>
      <c r="T982" s="218"/>
      <c r="AT982" s="219" t="s">
        <v>187</v>
      </c>
      <c r="AU982" s="219" t="s">
        <v>91</v>
      </c>
      <c r="AV982" s="11" t="s">
        <v>91</v>
      </c>
      <c r="AW982" s="11" t="s">
        <v>44</v>
      </c>
      <c r="AX982" s="11" t="s">
        <v>81</v>
      </c>
      <c r="AY982" s="219" t="s">
        <v>176</v>
      </c>
    </row>
    <row r="983" spans="2:65" s="11" customFormat="1">
      <c r="B983" s="208"/>
      <c r="C983" s="209"/>
      <c r="D983" s="210" t="s">
        <v>187</v>
      </c>
      <c r="E983" s="211" t="s">
        <v>37</v>
      </c>
      <c r="F983" s="212" t="s">
        <v>2265</v>
      </c>
      <c r="G983" s="209"/>
      <c r="H983" s="213">
        <v>128</v>
      </c>
      <c r="I983" s="214"/>
      <c r="J983" s="209"/>
      <c r="K983" s="209"/>
      <c r="L983" s="215"/>
      <c r="M983" s="216"/>
      <c r="N983" s="217"/>
      <c r="O983" s="217"/>
      <c r="P983" s="217"/>
      <c r="Q983" s="217"/>
      <c r="R983" s="217"/>
      <c r="S983" s="217"/>
      <c r="T983" s="218"/>
      <c r="AT983" s="219" t="s">
        <v>187</v>
      </c>
      <c r="AU983" s="219" t="s">
        <v>91</v>
      </c>
      <c r="AV983" s="11" t="s">
        <v>91</v>
      </c>
      <c r="AW983" s="11" t="s">
        <v>44</v>
      </c>
      <c r="AX983" s="11" t="s">
        <v>81</v>
      </c>
      <c r="AY983" s="219" t="s">
        <v>176</v>
      </c>
    </row>
    <row r="984" spans="2:65" s="1" customFormat="1" ht="31.5" customHeight="1">
      <c r="B984" s="40"/>
      <c r="C984" s="193" t="s">
        <v>2266</v>
      </c>
      <c r="D984" s="193" t="s">
        <v>178</v>
      </c>
      <c r="E984" s="194" t="s">
        <v>2267</v>
      </c>
      <c r="F984" s="195" t="s">
        <v>2268</v>
      </c>
      <c r="G984" s="196" t="s">
        <v>223</v>
      </c>
      <c r="H984" s="197">
        <v>681.44</v>
      </c>
      <c r="I984" s="198"/>
      <c r="J984" s="199">
        <f>ROUND(I984*H984,2)</f>
        <v>0</v>
      </c>
      <c r="K984" s="195" t="s">
        <v>37</v>
      </c>
      <c r="L984" s="60"/>
      <c r="M984" s="200" t="s">
        <v>37</v>
      </c>
      <c r="N984" s="201" t="s">
        <v>52</v>
      </c>
      <c r="O984" s="41"/>
      <c r="P984" s="202">
        <f>O984*H984</f>
        <v>0</v>
      </c>
      <c r="Q984" s="202">
        <v>1.7000000000000001E-4</v>
      </c>
      <c r="R984" s="202">
        <f>Q984*H984</f>
        <v>0.11584480000000001</v>
      </c>
      <c r="S984" s="202">
        <v>0</v>
      </c>
      <c r="T984" s="203">
        <f>S984*H984</f>
        <v>0</v>
      </c>
      <c r="AR984" s="22" t="s">
        <v>276</v>
      </c>
      <c r="AT984" s="22" t="s">
        <v>178</v>
      </c>
      <c r="AU984" s="22" t="s">
        <v>91</v>
      </c>
      <c r="AY984" s="22" t="s">
        <v>176</v>
      </c>
      <c r="BE984" s="204">
        <f>IF(N984="základní",J984,0)</f>
        <v>0</v>
      </c>
      <c r="BF984" s="204">
        <f>IF(N984="snížená",J984,0)</f>
        <v>0</v>
      </c>
      <c r="BG984" s="204">
        <f>IF(N984="zákl. přenesená",J984,0)</f>
        <v>0</v>
      </c>
      <c r="BH984" s="204">
        <f>IF(N984="sníž. přenesená",J984,0)</f>
        <v>0</v>
      </c>
      <c r="BI984" s="204">
        <f>IF(N984="nulová",J984,0)</f>
        <v>0</v>
      </c>
      <c r="BJ984" s="22" t="s">
        <v>89</v>
      </c>
      <c r="BK984" s="204">
        <f>ROUND(I984*H984,2)</f>
        <v>0</v>
      </c>
      <c r="BL984" s="22" t="s">
        <v>276</v>
      </c>
      <c r="BM984" s="22" t="s">
        <v>2269</v>
      </c>
    </row>
    <row r="985" spans="2:65" s="12" customFormat="1">
      <c r="B985" s="237"/>
      <c r="C985" s="238"/>
      <c r="D985" s="205" t="s">
        <v>187</v>
      </c>
      <c r="E985" s="239" t="s">
        <v>37</v>
      </c>
      <c r="F985" s="240" t="s">
        <v>2263</v>
      </c>
      <c r="G985" s="238"/>
      <c r="H985" s="241" t="s">
        <v>37</v>
      </c>
      <c r="I985" s="242"/>
      <c r="J985" s="238"/>
      <c r="K985" s="238"/>
      <c r="L985" s="243"/>
      <c r="M985" s="244"/>
      <c r="N985" s="245"/>
      <c r="O985" s="245"/>
      <c r="P985" s="245"/>
      <c r="Q985" s="245"/>
      <c r="R985" s="245"/>
      <c r="S985" s="245"/>
      <c r="T985" s="246"/>
      <c r="AT985" s="247" t="s">
        <v>187</v>
      </c>
      <c r="AU985" s="247" t="s">
        <v>91</v>
      </c>
      <c r="AV985" s="12" t="s">
        <v>89</v>
      </c>
      <c r="AW985" s="12" t="s">
        <v>44</v>
      </c>
      <c r="AX985" s="12" t="s">
        <v>81</v>
      </c>
      <c r="AY985" s="247" t="s">
        <v>176</v>
      </c>
    </row>
    <row r="986" spans="2:65" s="11" customFormat="1">
      <c r="B986" s="208"/>
      <c r="C986" s="209"/>
      <c r="D986" s="205" t="s">
        <v>187</v>
      </c>
      <c r="E986" s="230" t="s">
        <v>37</v>
      </c>
      <c r="F986" s="231" t="s">
        <v>2264</v>
      </c>
      <c r="G986" s="209"/>
      <c r="H986" s="232">
        <v>553.44000000000005</v>
      </c>
      <c r="I986" s="214"/>
      <c r="J986" s="209"/>
      <c r="K986" s="209"/>
      <c r="L986" s="215"/>
      <c r="M986" s="216"/>
      <c r="N986" s="217"/>
      <c r="O986" s="217"/>
      <c r="P986" s="217"/>
      <c r="Q986" s="217"/>
      <c r="R986" s="217"/>
      <c r="S986" s="217"/>
      <c r="T986" s="218"/>
      <c r="AT986" s="219" t="s">
        <v>187</v>
      </c>
      <c r="AU986" s="219" t="s">
        <v>91</v>
      </c>
      <c r="AV986" s="11" t="s">
        <v>91</v>
      </c>
      <c r="AW986" s="11" t="s">
        <v>44</v>
      </c>
      <c r="AX986" s="11" t="s">
        <v>81</v>
      </c>
      <c r="AY986" s="219" t="s">
        <v>176</v>
      </c>
    </row>
    <row r="987" spans="2:65" s="11" customFormat="1">
      <c r="B987" s="208"/>
      <c r="C987" s="209"/>
      <c r="D987" s="205" t="s">
        <v>187</v>
      </c>
      <c r="E987" s="230" t="s">
        <v>37</v>
      </c>
      <c r="F987" s="231" t="s">
        <v>2265</v>
      </c>
      <c r="G987" s="209"/>
      <c r="H987" s="232">
        <v>128</v>
      </c>
      <c r="I987" s="214"/>
      <c r="J987" s="209"/>
      <c r="K987" s="209"/>
      <c r="L987" s="215"/>
      <c r="M987" s="216"/>
      <c r="N987" s="217"/>
      <c r="O987" s="217"/>
      <c r="P987" s="217"/>
      <c r="Q987" s="217"/>
      <c r="R987" s="217"/>
      <c r="S987" s="217"/>
      <c r="T987" s="218"/>
      <c r="AT987" s="219" t="s">
        <v>187</v>
      </c>
      <c r="AU987" s="219" t="s">
        <v>91</v>
      </c>
      <c r="AV987" s="11" t="s">
        <v>91</v>
      </c>
      <c r="AW987" s="11" t="s">
        <v>44</v>
      </c>
      <c r="AX987" s="11" t="s">
        <v>81</v>
      </c>
      <c r="AY987" s="219" t="s">
        <v>176</v>
      </c>
    </row>
    <row r="988" spans="2:65" s="10" customFormat="1" ht="29.85" customHeight="1">
      <c r="B988" s="176"/>
      <c r="C988" s="177"/>
      <c r="D988" s="190" t="s">
        <v>80</v>
      </c>
      <c r="E988" s="191" t="s">
        <v>2270</v>
      </c>
      <c r="F988" s="191" t="s">
        <v>2271</v>
      </c>
      <c r="G988" s="177"/>
      <c r="H988" s="177"/>
      <c r="I988" s="180"/>
      <c r="J988" s="192">
        <f>BK988</f>
        <v>0</v>
      </c>
      <c r="K988" s="177"/>
      <c r="L988" s="182"/>
      <c r="M988" s="183"/>
      <c r="N988" s="184"/>
      <c r="O988" s="184"/>
      <c r="P988" s="185">
        <f>SUM(P989:P1004)</f>
        <v>0</v>
      </c>
      <c r="Q988" s="184"/>
      <c r="R988" s="185">
        <f>SUM(R989:R1004)</f>
        <v>0.86999159200000009</v>
      </c>
      <c r="S988" s="184"/>
      <c r="T988" s="186">
        <f>SUM(T989:T1004)</f>
        <v>0</v>
      </c>
      <c r="AR988" s="187" t="s">
        <v>91</v>
      </c>
      <c r="AT988" s="188" t="s">
        <v>80</v>
      </c>
      <c r="AU988" s="188" t="s">
        <v>89</v>
      </c>
      <c r="AY988" s="187" t="s">
        <v>176</v>
      </c>
      <c r="BK988" s="189">
        <f>SUM(BK989:BK1004)</f>
        <v>0</v>
      </c>
    </row>
    <row r="989" spans="2:65" s="1" customFormat="1" ht="31.5" customHeight="1">
      <c r="B989" s="40"/>
      <c r="C989" s="193" t="s">
        <v>2272</v>
      </c>
      <c r="D989" s="193" t="s">
        <v>178</v>
      </c>
      <c r="E989" s="194" t="s">
        <v>2273</v>
      </c>
      <c r="F989" s="195" t="s">
        <v>2274</v>
      </c>
      <c r="G989" s="196" t="s">
        <v>223</v>
      </c>
      <c r="H989" s="197">
        <v>53.13</v>
      </c>
      <c r="I989" s="198"/>
      <c r="J989" s="199">
        <f>ROUND(I989*H989,2)</f>
        <v>0</v>
      </c>
      <c r="K989" s="195" t="s">
        <v>182</v>
      </c>
      <c r="L989" s="60"/>
      <c r="M989" s="200" t="s">
        <v>37</v>
      </c>
      <c r="N989" s="201" t="s">
        <v>52</v>
      </c>
      <c r="O989" s="41"/>
      <c r="P989" s="202">
        <f>O989*H989</f>
        <v>0</v>
      </c>
      <c r="Q989" s="202">
        <v>2.0000000000000001E-4</v>
      </c>
      <c r="R989" s="202">
        <f>Q989*H989</f>
        <v>1.0626000000000002E-2</v>
      </c>
      <c r="S989" s="202">
        <v>0</v>
      </c>
      <c r="T989" s="203">
        <f>S989*H989</f>
        <v>0</v>
      </c>
      <c r="AR989" s="22" t="s">
        <v>276</v>
      </c>
      <c r="AT989" s="22" t="s">
        <v>178</v>
      </c>
      <c r="AU989" s="22" t="s">
        <v>91</v>
      </c>
      <c r="AY989" s="22" t="s">
        <v>176</v>
      </c>
      <c r="BE989" s="204">
        <f>IF(N989="základní",J989,0)</f>
        <v>0</v>
      </c>
      <c r="BF989" s="204">
        <f>IF(N989="snížená",J989,0)</f>
        <v>0</v>
      </c>
      <c r="BG989" s="204">
        <f>IF(N989="zákl. přenesená",J989,0)</f>
        <v>0</v>
      </c>
      <c r="BH989" s="204">
        <f>IF(N989="sníž. přenesená",J989,0)</f>
        <v>0</v>
      </c>
      <c r="BI989" s="204">
        <f>IF(N989="nulová",J989,0)</f>
        <v>0</v>
      </c>
      <c r="BJ989" s="22" t="s">
        <v>89</v>
      </c>
      <c r="BK989" s="204">
        <f>ROUND(I989*H989,2)</f>
        <v>0</v>
      </c>
      <c r="BL989" s="22" t="s">
        <v>276</v>
      </c>
      <c r="BM989" s="22" t="s">
        <v>2275</v>
      </c>
    </row>
    <row r="990" spans="2:65" s="1" customFormat="1" ht="135">
      <c r="B990" s="40"/>
      <c r="C990" s="62"/>
      <c r="D990" s="205" t="s">
        <v>185</v>
      </c>
      <c r="E990" s="62"/>
      <c r="F990" s="206" t="s">
        <v>2276</v>
      </c>
      <c r="G990" s="62"/>
      <c r="H990" s="62"/>
      <c r="I990" s="163"/>
      <c r="J990" s="62"/>
      <c r="K990" s="62"/>
      <c r="L990" s="60"/>
      <c r="M990" s="207"/>
      <c r="N990" s="41"/>
      <c r="O990" s="41"/>
      <c r="P990" s="41"/>
      <c r="Q990" s="41"/>
      <c r="R990" s="41"/>
      <c r="S990" s="41"/>
      <c r="T990" s="77"/>
      <c r="AT990" s="22" t="s">
        <v>185</v>
      </c>
      <c r="AU990" s="22" t="s">
        <v>91</v>
      </c>
    </row>
    <row r="991" spans="2:65" s="11" customFormat="1">
      <c r="B991" s="208"/>
      <c r="C991" s="209"/>
      <c r="D991" s="205" t="s">
        <v>187</v>
      </c>
      <c r="E991" s="230" t="s">
        <v>37</v>
      </c>
      <c r="F991" s="231" t="s">
        <v>2277</v>
      </c>
      <c r="G991" s="209"/>
      <c r="H991" s="232">
        <v>16.68</v>
      </c>
      <c r="I991" s="214"/>
      <c r="J991" s="209"/>
      <c r="K991" s="209"/>
      <c r="L991" s="215"/>
      <c r="M991" s="216"/>
      <c r="N991" s="217"/>
      <c r="O991" s="217"/>
      <c r="P991" s="217"/>
      <c r="Q991" s="217"/>
      <c r="R991" s="217"/>
      <c r="S991" s="217"/>
      <c r="T991" s="218"/>
      <c r="AT991" s="219" t="s">
        <v>187</v>
      </c>
      <c r="AU991" s="219" t="s">
        <v>91</v>
      </c>
      <c r="AV991" s="11" t="s">
        <v>91</v>
      </c>
      <c r="AW991" s="11" t="s">
        <v>44</v>
      </c>
      <c r="AX991" s="11" t="s">
        <v>81</v>
      </c>
      <c r="AY991" s="219" t="s">
        <v>176</v>
      </c>
    </row>
    <row r="992" spans="2:65" s="11" customFormat="1">
      <c r="B992" s="208"/>
      <c r="C992" s="209"/>
      <c r="D992" s="205" t="s">
        <v>187</v>
      </c>
      <c r="E992" s="230" t="s">
        <v>37</v>
      </c>
      <c r="F992" s="231" t="s">
        <v>2278</v>
      </c>
      <c r="G992" s="209"/>
      <c r="H992" s="232">
        <v>18</v>
      </c>
      <c r="I992" s="214"/>
      <c r="J992" s="209"/>
      <c r="K992" s="209"/>
      <c r="L992" s="215"/>
      <c r="M992" s="216"/>
      <c r="N992" s="217"/>
      <c r="O992" s="217"/>
      <c r="P992" s="217"/>
      <c r="Q992" s="217"/>
      <c r="R992" s="217"/>
      <c r="S992" s="217"/>
      <c r="T992" s="218"/>
      <c r="AT992" s="219" t="s">
        <v>187</v>
      </c>
      <c r="AU992" s="219" t="s">
        <v>91</v>
      </c>
      <c r="AV992" s="11" t="s">
        <v>91</v>
      </c>
      <c r="AW992" s="11" t="s">
        <v>44</v>
      </c>
      <c r="AX992" s="11" t="s">
        <v>81</v>
      </c>
      <c r="AY992" s="219" t="s">
        <v>176</v>
      </c>
    </row>
    <row r="993" spans="2:65" s="11" customFormat="1">
      <c r="B993" s="208"/>
      <c r="C993" s="209"/>
      <c r="D993" s="210" t="s">
        <v>187</v>
      </c>
      <c r="E993" s="211" t="s">
        <v>37</v>
      </c>
      <c r="F993" s="212" t="s">
        <v>2279</v>
      </c>
      <c r="G993" s="209"/>
      <c r="H993" s="213">
        <v>18.45</v>
      </c>
      <c r="I993" s="214"/>
      <c r="J993" s="209"/>
      <c r="K993" s="209"/>
      <c r="L993" s="215"/>
      <c r="M993" s="216"/>
      <c r="N993" s="217"/>
      <c r="O993" s="217"/>
      <c r="P993" s="217"/>
      <c r="Q993" s="217"/>
      <c r="R993" s="217"/>
      <c r="S993" s="217"/>
      <c r="T993" s="218"/>
      <c r="AT993" s="219" t="s">
        <v>187</v>
      </c>
      <c r="AU993" s="219" t="s">
        <v>91</v>
      </c>
      <c r="AV993" s="11" t="s">
        <v>91</v>
      </c>
      <c r="AW993" s="11" t="s">
        <v>44</v>
      </c>
      <c r="AX993" s="11" t="s">
        <v>81</v>
      </c>
      <c r="AY993" s="219" t="s">
        <v>176</v>
      </c>
    </row>
    <row r="994" spans="2:65" s="1" customFormat="1" ht="31.5" customHeight="1">
      <c r="B994" s="40"/>
      <c r="C994" s="193" t="s">
        <v>2280</v>
      </c>
      <c r="D994" s="193" t="s">
        <v>178</v>
      </c>
      <c r="E994" s="194" t="s">
        <v>2281</v>
      </c>
      <c r="F994" s="195" t="s">
        <v>2282</v>
      </c>
      <c r="G994" s="196" t="s">
        <v>223</v>
      </c>
      <c r="H994" s="197">
        <v>412.01</v>
      </c>
      <c r="I994" s="198"/>
      <c r="J994" s="199">
        <f>ROUND(I994*H994,2)</f>
        <v>0</v>
      </c>
      <c r="K994" s="195" t="s">
        <v>182</v>
      </c>
      <c r="L994" s="60"/>
      <c r="M994" s="200" t="s">
        <v>37</v>
      </c>
      <c r="N994" s="201" t="s">
        <v>52</v>
      </c>
      <c r="O994" s="41"/>
      <c r="P994" s="202">
        <f>O994*H994</f>
        <v>0</v>
      </c>
      <c r="Q994" s="202">
        <v>1E-4</v>
      </c>
      <c r="R994" s="202">
        <f>Q994*H994</f>
        <v>4.1201000000000002E-2</v>
      </c>
      <c r="S994" s="202">
        <v>0</v>
      </c>
      <c r="T994" s="203">
        <f>S994*H994</f>
        <v>0</v>
      </c>
      <c r="AR994" s="22" t="s">
        <v>276</v>
      </c>
      <c r="AT994" s="22" t="s">
        <v>178</v>
      </c>
      <c r="AU994" s="22" t="s">
        <v>91</v>
      </c>
      <c r="AY994" s="22" t="s">
        <v>176</v>
      </c>
      <c r="BE994" s="204">
        <f>IF(N994="základní",J994,0)</f>
        <v>0</v>
      </c>
      <c r="BF994" s="204">
        <f>IF(N994="snížená",J994,0)</f>
        <v>0</v>
      </c>
      <c r="BG994" s="204">
        <f>IF(N994="zákl. přenesená",J994,0)</f>
        <v>0</v>
      </c>
      <c r="BH994" s="204">
        <f>IF(N994="sníž. přenesená",J994,0)</f>
        <v>0</v>
      </c>
      <c r="BI994" s="204">
        <f>IF(N994="nulová",J994,0)</f>
        <v>0</v>
      </c>
      <c r="BJ994" s="22" t="s">
        <v>89</v>
      </c>
      <c r="BK994" s="204">
        <f>ROUND(I994*H994,2)</f>
        <v>0</v>
      </c>
      <c r="BL994" s="22" t="s">
        <v>276</v>
      </c>
      <c r="BM994" s="22" t="s">
        <v>2283</v>
      </c>
    </row>
    <row r="995" spans="2:65" s="1" customFormat="1" ht="135">
      <c r="B995" s="40"/>
      <c r="C995" s="62"/>
      <c r="D995" s="210" t="s">
        <v>185</v>
      </c>
      <c r="E995" s="62"/>
      <c r="F995" s="233" t="s">
        <v>1875</v>
      </c>
      <c r="G995" s="62"/>
      <c r="H995" s="62"/>
      <c r="I995" s="163"/>
      <c r="J995" s="62"/>
      <c r="K995" s="62"/>
      <c r="L995" s="60"/>
      <c r="M995" s="207"/>
      <c r="N995" s="41"/>
      <c r="O995" s="41"/>
      <c r="P995" s="41"/>
      <c r="Q995" s="41"/>
      <c r="R995" s="41"/>
      <c r="S995" s="41"/>
      <c r="T995" s="77"/>
      <c r="AT995" s="22" t="s">
        <v>185</v>
      </c>
      <c r="AU995" s="22" t="s">
        <v>91</v>
      </c>
    </row>
    <row r="996" spans="2:65" s="1" customFormat="1" ht="22.5" customHeight="1">
      <c r="B996" s="40"/>
      <c r="C996" s="193" t="s">
        <v>2284</v>
      </c>
      <c r="D996" s="193" t="s">
        <v>178</v>
      </c>
      <c r="E996" s="194" t="s">
        <v>2285</v>
      </c>
      <c r="F996" s="195" t="s">
        <v>2286</v>
      </c>
      <c r="G996" s="196" t="s">
        <v>223</v>
      </c>
      <c r="H996" s="197">
        <v>1406.5319999999999</v>
      </c>
      <c r="I996" s="198"/>
      <c r="J996" s="199">
        <f>ROUND(I996*H996,2)</f>
        <v>0</v>
      </c>
      <c r="K996" s="195" t="s">
        <v>182</v>
      </c>
      <c r="L996" s="60"/>
      <c r="M996" s="200" t="s">
        <v>37</v>
      </c>
      <c r="N996" s="201" t="s">
        <v>52</v>
      </c>
      <c r="O996" s="41"/>
      <c r="P996" s="202">
        <f>O996*H996</f>
        <v>0</v>
      </c>
      <c r="Q996" s="202">
        <v>2.0000000000000001E-4</v>
      </c>
      <c r="R996" s="202">
        <f>Q996*H996</f>
        <v>0.28130640000000001</v>
      </c>
      <c r="S996" s="202">
        <v>0</v>
      </c>
      <c r="T996" s="203">
        <f>S996*H996</f>
        <v>0</v>
      </c>
      <c r="AR996" s="22" t="s">
        <v>276</v>
      </c>
      <c r="AT996" s="22" t="s">
        <v>178</v>
      </c>
      <c r="AU996" s="22" t="s">
        <v>91</v>
      </c>
      <c r="AY996" s="22" t="s">
        <v>176</v>
      </c>
      <c r="BE996" s="204">
        <f>IF(N996="základní",J996,0)</f>
        <v>0</v>
      </c>
      <c r="BF996" s="204">
        <f>IF(N996="snížená",J996,0)</f>
        <v>0</v>
      </c>
      <c r="BG996" s="204">
        <f>IF(N996="zákl. přenesená",J996,0)</f>
        <v>0</v>
      </c>
      <c r="BH996" s="204">
        <f>IF(N996="sníž. přenesená",J996,0)</f>
        <v>0</v>
      </c>
      <c r="BI996" s="204">
        <f>IF(N996="nulová",J996,0)</f>
        <v>0</v>
      </c>
      <c r="BJ996" s="22" t="s">
        <v>89</v>
      </c>
      <c r="BK996" s="204">
        <f>ROUND(I996*H996,2)</f>
        <v>0</v>
      </c>
      <c r="BL996" s="22" t="s">
        <v>276</v>
      </c>
      <c r="BM996" s="22" t="s">
        <v>2287</v>
      </c>
    </row>
    <row r="997" spans="2:65" s="11" customFormat="1">
      <c r="B997" s="208"/>
      <c r="C997" s="209"/>
      <c r="D997" s="210" t="s">
        <v>187</v>
      </c>
      <c r="E997" s="211" t="s">
        <v>37</v>
      </c>
      <c r="F997" s="212" t="s">
        <v>2288</v>
      </c>
      <c r="G997" s="209"/>
      <c r="H997" s="213">
        <v>1406.5319999999999</v>
      </c>
      <c r="I997" s="214"/>
      <c r="J997" s="209"/>
      <c r="K997" s="209"/>
      <c r="L997" s="215"/>
      <c r="M997" s="216"/>
      <c r="N997" s="217"/>
      <c r="O997" s="217"/>
      <c r="P997" s="217"/>
      <c r="Q997" s="217"/>
      <c r="R997" s="217"/>
      <c r="S997" s="217"/>
      <c r="T997" s="218"/>
      <c r="AT997" s="219" t="s">
        <v>187</v>
      </c>
      <c r="AU997" s="219" t="s">
        <v>91</v>
      </c>
      <c r="AV997" s="11" t="s">
        <v>91</v>
      </c>
      <c r="AW997" s="11" t="s">
        <v>44</v>
      </c>
      <c r="AX997" s="11" t="s">
        <v>89</v>
      </c>
      <c r="AY997" s="219" t="s">
        <v>176</v>
      </c>
    </row>
    <row r="998" spans="2:65" s="1" customFormat="1" ht="31.5" customHeight="1">
      <c r="B998" s="40"/>
      <c r="C998" s="193" t="s">
        <v>2289</v>
      </c>
      <c r="D998" s="193" t="s">
        <v>178</v>
      </c>
      <c r="E998" s="194" t="s">
        <v>2290</v>
      </c>
      <c r="F998" s="195" t="s">
        <v>2291</v>
      </c>
      <c r="G998" s="196" t="s">
        <v>223</v>
      </c>
      <c r="H998" s="197">
        <v>1871.672</v>
      </c>
      <c r="I998" s="198"/>
      <c r="J998" s="199">
        <f>ROUND(I998*H998,2)</f>
        <v>0</v>
      </c>
      <c r="K998" s="195" t="s">
        <v>182</v>
      </c>
      <c r="L998" s="60"/>
      <c r="M998" s="200" t="s">
        <v>37</v>
      </c>
      <c r="N998" s="201" t="s">
        <v>52</v>
      </c>
      <c r="O998" s="41"/>
      <c r="P998" s="202">
        <f>O998*H998</f>
        <v>0</v>
      </c>
      <c r="Q998" s="202">
        <v>2.8600000000000001E-4</v>
      </c>
      <c r="R998" s="202">
        <f>Q998*H998</f>
        <v>0.53529819200000006</v>
      </c>
      <c r="S998" s="202">
        <v>0</v>
      </c>
      <c r="T998" s="203">
        <f>S998*H998</f>
        <v>0</v>
      </c>
      <c r="AR998" s="22" t="s">
        <v>276</v>
      </c>
      <c r="AT998" s="22" t="s">
        <v>178</v>
      </c>
      <c r="AU998" s="22" t="s">
        <v>91</v>
      </c>
      <c r="AY998" s="22" t="s">
        <v>176</v>
      </c>
      <c r="BE998" s="204">
        <f>IF(N998="základní",J998,0)</f>
        <v>0</v>
      </c>
      <c r="BF998" s="204">
        <f>IF(N998="snížená",J998,0)</f>
        <v>0</v>
      </c>
      <c r="BG998" s="204">
        <f>IF(N998="zákl. přenesená",J998,0)</f>
        <v>0</v>
      </c>
      <c r="BH998" s="204">
        <f>IF(N998="sníž. přenesená",J998,0)</f>
        <v>0</v>
      </c>
      <c r="BI998" s="204">
        <f>IF(N998="nulová",J998,0)</f>
        <v>0</v>
      </c>
      <c r="BJ998" s="22" t="s">
        <v>89</v>
      </c>
      <c r="BK998" s="204">
        <f>ROUND(I998*H998,2)</f>
        <v>0</v>
      </c>
      <c r="BL998" s="22" t="s">
        <v>276</v>
      </c>
      <c r="BM998" s="22" t="s">
        <v>2292</v>
      </c>
    </row>
    <row r="999" spans="2:65" s="1" customFormat="1" ht="31.5" customHeight="1">
      <c r="B999" s="40"/>
      <c r="C999" s="193" t="s">
        <v>2293</v>
      </c>
      <c r="D999" s="193" t="s">
        <v>178</v>
      </c>
      <c r="E999" s="194" t="s">
        <v>2294</v>
      </c>
      <c r="F999" s="195" t="s">
        <v>2295</v>
      </c>
      <c r="G999" s="196" t="s">
        <v>341</v>
      </c>
      <c r="H999" s="197">
        <v>12</v>
      </c>
      <c r="I999" s="198"/>
      <c r="J999" s="199">
        <f>ROUND(I999*H999,2)</f>
        <v>0</v>
      </c>
      <c r="K999" s="195" t="s">
        <v>182</v>
      </c>
      <c r="L999" s="60"/>
      <c r="M999" s="200" t="s">
        <v>37</v>
      </c>
      <c r="N999" s="201" t="s">
        <v>52</v>
      </c>
      <c r="O999" s="41"/>
      <c r="P999" s="202">
        <f>O999*H999</f>
        <v>0</v>
      </c>
      <c r="Q999" s="202">
        <v>0</v>
      </c>
      <c r="R999" s="202">
        <f>Q999*H999</f>
        <v>0</v>
      </c>
      <c r="S999" s="202">
        <v>0</v>
      </c>
      <c r="T999" s="203">
        <f>S999*H999</f>
        <v>0</v>
      </c>
      <c r="AR999" s="22" t="s">
        <v>276</v>
      </c>
      <c r="AT999" s="22" t="s">
        <v>178</v>
      </c>
      <c r="AU999" s="22" t="s">
        <v>91</v>
      </c>
      <c r="AY999" s="22" t="s">
        <v>176</v>
      </c>
      <c r="BE999" s="204">
        <f>IF(N999="základní",J999,0)</f>
        <v>0</v>
      </c>
      <c r="BF999" s="204">
        <f>IF(N999="snížená",J999,0)</f>
        <v>0</v>
      </c>
      <c r="BG999" s="204">
        <f>IF(N999="zákl. přenesená",J999,0)</f>
        <v>0</v>
      </c>
      <c r="BH999" s="204">
        <f>IF(N999="sníž. přenesená",J999,0)</f>
        <v>0</v>
      </c>
      <c r="BI999" s="204">
        <f>IF(N999="nulová",J999,0)</f>
        <v>0</v>
      </c>
      <c r="BJ999" s="22" t="s">
        <v>89</v>
      </c>
      <c r="BK999" s="204">
        <f>ROUND(I999*H999,2)</f>
        <v>0</v>
      </c>
      <c r="BL999" s="22" t="s">
        <v>276</v>
      </c>
      <c r="BM999" s="22" t="s">
        <v>2296</v>
      </c>
    </row>
    <row r="1000" spans="2:65" s="11" customFormat="1">
      <c r="B1000" s="208"/>
      <c r="C1000" s="209"/>
      <c r="D1000" s="210" t="s">
        <v>187</v>
      </c>
      <c r="E1000" s="211" t="s">
        <v>37</v>
      </c>
      <c r="F1000" s="212" t="s">
        <v>2297</v>
      </c>
      <c r="G1000" s="209"/>
      <c r="H1000" s="213">
        <v>12</v>
      </c>
      <c r="I1000" s="214"/>
      <c r="J1000" s="209"/>
      <c r="K1000" s="209"/>
      <c r="L1000" s="215"/>
      <c r="M1000" s="216"/>
      <c r="N1000" s="217"/>
      <c r="O1000" s="217"/>
      <c r="P1000" s="217"/>
      <c r="Q1000" s="217"/>
      <c r="R1000" s="217"/>
      <c r="S1000" s="217"/>
      <c r="T1000" s="218"/>
      <c r="AT1000" s="219" t="s">
        <v>187</v>
      </c>
      <c r="AU1000" s="219" t="s">
        <v>91</v>
      </c>
      <c r="AV1000" s="11" t="s">
        <v>91</v>
      </c>
      <c r="AW1000" s="11" t="s">
        <v>44</v>
      </c>
      <c r="AX1000" s="11" t="s">
        <v>81</v>
      </c>
      <c r="AY1000" s="219" t="s">
        <v>176</v>
      </c>
    </row>
    <row r="1001" spans="2:65" s="1" customFormat="1" ht="31.5" customHeight="1">
      <c r="B1001" s="40"/>
      <c r="C1001" s="193" t="s">
        <v>2298</v>
      </c>
      <c r="D1001" s="193" t="s">
        <v>178</v>
      </c>
      <c r="E1001" s="194" t="s">
        <v>2299</v>
      </c>
      <c r="F1001" s="195" t="s">
        <v>2300</v>
      </c>
      <c r="G1001" s="196" t="s">
        <v>341</v>
      </c>
      <c r="H1001" s="197">
        <v>48</v>
      </c>
      <c r="I1001" s="198"/>
      <c r="J1001" s="199">
        <f>ROUND(I1001*H1001,2)</f>
        <v>0</v>
      </c>
      <c r="K1001" s="195" t="s">
        <v>182</v>
      </c>
      <c r="L1001" s="60"/>
      <c r="M1001" s="200" t="s">
        <v>37</v>
      </c>
      <c r="N1001" s="201" t="s">
        <v>52</v>
      </c>
      <c r="O1001" s="41"/>
      <c r="P1001" s="202">
        <f>O1001*H1001</f>
        <v>0</v>
      </c>
      <c r="Q1001" s="202">
        <v>1.0000000000000001E-5</v>
      </c>
      <c r="R1001" s="202">
        <f>Q1001*H1001</f>
        <v>4.8000000000000007E-4</v>
      </c>
      <c r="S1001" s="202">
        <v>0</v>
      </c>
      <c r="T1001" s="203">
        <f>S1001*H1001</f>
        <v>0</v>
      </c>
      <c r="AR1001" s="22" t="s">
        <v>276</v>
      </c>
      <c r="AT1001" s="22" t="s">
        <v>178</v>
      </c>
      <c r="AU1001" s="22" t="s">
        <v>91</v>
      </c>
      <c r="AY1001" s="22" t="s">
        <v>176</v>
      </c>
      <c r="BE1001" s="204">
        <f>IF(N1001="základní",J1001,0)</f>
        <v>0</v>
      </c>
      <c r="BF1001" s="204">
        <f>IF(N1001="snížená",J1001,0)</f>
        <v>0</v>
      </c>
      <c r="BG1001" s="204">
        <f>IF(N1001="zákl. přenesená",J1001,0)</f>
        <v>0</v>
      </c>
      <c r="BH1001" s="204">
        <f>IF(N1001="sníž. přenesená",J1001,0)</f>
        <v>0</v>
      </c>
      <c r="BI1001" s="204">
        <f>IF(N1001="nulová",J1001,0)</f>
        <v>0</v>
      </c>
      <c r="BJ1001" s="22" t="s">
        <v>89</v>
      </c>
      <c r="BK1001" s="204">
        <f>ROUND(I1001*H1001,2)</f>
        <v>0</v>
      </c>
      <c r="BL1001" s="22" t="s">
        <v>276</v>
      </c>
      <c r="BM1001" s="22" t="s">
        <v>2301</v>
      </c>
    </row>
    <row r="1002" spans="2:65" s="11" customFormat="1">
      <c r="B1002" s="208"/>
      <c r="C1002" s="209"/>
      <c r="D1002" s="210" t="s">
        <v>187</v>
      </c>
      <c r="E1002" s="211" t="s">
        <v>37</v>
      </c>
      <c r="F1002" s="212" t="s">
        <v>2302</v>
      </c>
      <c r="G1002" s="209"/>
      <c r="H1002" s="213">
        <v>48</v>
      </c>
      <c r="I1002" s="214"/>
      <c r="J1002" s="209"/>
      <c r="K1002" s="209"/>
      <c r="L1002" s="215"/>
      <c r="M1002" s="216"/>
      <c r="N1002" s="217"/>
      <c r="O1002" s="217"/>
      <c r="P1002" s="217"/>
      <c r="Q1002" s="217"/>
      <c r="R1002" s="217"/>
      <c r="S1002" s="217"/>
      <c r="T1002" s="218"/>
      <c r="AT1002" s="219" t="s">
        <v>187</v>
      </c>
      <c r="AU1002" s="219" t="s">
        <v>91</v>
      </c>
      <c r="AV1002" s="11" t="s">
        <v>91</v>
      </c>
      <c r="AW1002" s="11" t="s">
        <v>44</v>
      </c>
      <c r="AX1002" s="11" t="s">
        <v>81</v>
      </c>
      <c r="AY1002" s="219" t="s">
        <v>176</v>
      </c>
    </row>
    <row r="1003" spans="2:65" s="1" customFormat="1" ht="31.5" customHeight="1">
      <c r="B1003" s="40"/>
      <c r="C1003" s="193" t="s">
        <v>2303</v>
      </c>
      <c r="D1003" s="193" t="s">
        <v>178</v>
      </c>
      <c r="E1003" s="194" t="s">
        <v>2304</v>
      </c>
      <c r="F1003" s="195" t="s">
        <v>2305</v>
      </c>
      <c r="G1003" s="196" t="s">
        <v>341</v>
      </c>
      <c r="H1003" s="197">
        <v>54</v>
      </c>
      <c r="I1003" s="198"/>
      <c r="J1003" s="199">
        <f>ROUND(I1003*H1003,2)</f>
        <v>0</v>
      </c>
      <c r="K1003" s="195" t="s">
        <v>182</v>
      </c>
      <c r="L1003" s="60"/>
      <c r="M1003" s="200" t="s">
        <v>37</v>
      </c>
      <c r="N1003" s="201" t="s">
        <v>52</v>
      </c>
      <c r="O1003" s="41"/>
      <c r="P1003" s="202">
        <f>O1003*H1003</f>
        <v>0</v>
      </c>
      <c r="Q1003" s="202">
        <v>2.0000000000000002E-5</v>
      </c>
      <c r="R1003" s="202">
        <f>Q1003*H1003</f>
        <v>1.08E-3</v>
      </c>
      <c r="S1003" s="202">
        <v>0</v>
      </c>
      <c r="T1003" s="203">
        <f>S1003*H1003</f>
        <v>0</v>
      </c>
      <c r="AR1003" s="22" t="s">
        <v>276</v>
      </c>
      <c r="AT1003" s="22" t="s">
        <v>178</v>
      </c>
      <c r="AU1003" s="22" t="s">
        <v>91</v>
      </c>
      <c r="AY1003" s="22" t="s">
        <v>176</v>
      </c>
      <c r="BE1003" s="204">
        <f>IF(N1003="základní",J1003,0)</f>
        <v>0</v>
      </c>
      <c r="BF1003" s="204">
        <f>IF(N1003="snížená",J1003,0)</f>
        <v>0</v>
      </c>
      <c r="BG1003" s="204">
        <f>IF(N1003="zákl. přenesená",J1003,0)</f>
        <v>0</v>
      </c>
      <c r="BH1003" s="204">
        <f>IF(N1003="sníž. přenesená",J1003,0)</f>
        <v>0</v>
      </c>
      <c r="BI1003" s="204">
        <f>IF(N1003="nulová",J1003,0)</f>
        <v>0</v>
      </c>
      <c r="BJ1003" s="22" t="s">
        <v>89</v>
      </c>
      <c r="BK1003" s="204">
        <f>ROUND(I1003*H1003,2)</f>
        <v>0</v>
      </c>
      <c r="BL1003" s="22" t="s">
        <v>276</v>
      </c>
      <c r="BM1003" s="22" t="s">
        <v>2306</v>
      </c>
    </row>
    <row r="1004" spans="2:65" s="11" customFormat="1">
      <c r="B1004" s="208"/>
      <c r="C1004" s="209"/>
      <c r="D1004" s="205" t="s">
        <v>187</v>
      </c>
      <c r="E1004" s="230" t="s">
        <v>37</v>
      </c>
      <c r="F1004" s="231" t="s">
        <v>2307</v>
      </c>
      <c r="G1004" s="209"/>
      <c r="H1004" s="232">
        <v>54</v>
      </c>
      <c r="I1004" s="214"/>
      <c r="J1004" s="209"/>
      <c r="K1004" s="209"/>
      <c r="L1004" s="215"/>
      <c r="M1004" s="234"/>
      <c r="N1004" s="235"/>
      <c r="O1004" s="235"/>
      <c r="P1004" s="235"/>
      <c r="Q1004" s="235"/>
      <c r="R1004" s="235"/>
      <c r="S1004" s="235"/>
      <c r="T1004" s="236"/>
      <c r="AT1004" s="219" t="s">
        <v>187</v>
      </c>
      <c r="AU1004" s="219" t="s">
        <v>91</v>
      </c>
      <c r="AV1004" s="11" t="s">
        <v>91</v>
      </c>
      <c r="AW1004" s="11" t="s">
        <v>44</v>
      </c>
      <c r="AX1004" s="11" t="s">
        <v>81</v>
      </c>
      <c r="AY1004" s="219" t="s">
        <v>176</v>
      </c>
    </row>
    <row r="1005" spans="2:65" s="1" customFormat="1" ht="6.95" customHeight="1">
      <c r="B1005" s="55"/>
      <c r="C1005" s="56"/>
      <c r="D1005" s="56"/>
      <c r="E1005" s="56"/>
      <c r="F1005" s="56"/>
      <c r="G1005" s="56"/>
      <c r="H1005" s="56"/>
      <c r="I1005" s="139"/>
      <c r="J1005" s="56"/>
      <c r="K1005" s="56"/>
      <c r="L1005" s="60"/>
    </row>
  </sheetData>
  <sheetProtection algorithmName="SHA-512" hashValue="kfGbzzLy7dm0caqh+6O4AeEdnjnZf7s7Wm2Szyep7YiTp87S4YYWDP/hdGXnnrBz6JMhNYd75W6TQQtTT4FItw==" saltValue="tyedBj5U6k2NDsqVjerSaw==" spinCount="100000" sheet="1" objects="1" scenarios="1" formatCells="0" formatColumns="0" formatRows="0" sort="0" autoFilter="0"/>
  <autoFilter ref="C102:K1004"/>
  <mergeCells count="9">
    <mergeCell ref="E93:H93"/>
    <mergeCell ref="E95:H9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102"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85"/>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97</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2308</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21</v>
      </c>
      <c r="G11" s="41"/>
      <c r="H11" s="41"/>
      <c r="I11" s="118" t="s">
        <v>22</v>
      </c>
      <c r="J11" s="33" t="s">
        <v>23</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21.75" customHeight="1">
      <c r="B13" s="40"/>
      <c r="C13" s="41"/>
      <c r="D13" s="32" t="s">
        <v>28</v>
      </c>
      <c r="E13" s="41"/>
      <c r="F13" s="37" t="s">
        <v>29</v>
      </c>
      <c r="G13" s="41"/>
      <c r="H13" s="41"/>
      <c r="I13" s="120" t="s">
        <v>30</v>
      </c>
      <c r="J13" s="37" t="s">
        <v>2309</v>
      </c>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ROUND(J80,2)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ROUND(SUM(BE80:BE184), 2)</f>
        <v>0</v>
      </c>
      <c r="G30" s="41"/>
      <c r="H30" s="41"/>
      <c r="I30" s="131">
        <v>0.21</v>
      </c>
      <c r="J30" s="130">
        <f>ROUND(ROUND((SUM(BE80:BE184)), 2)*I30, 2)</f>
        <v>0</v>
      </c>
      <c r="K30" s="44"/>
    </row>
    <row r="31" spans="2:11" s="1" customFormat="1" ht="14.45" customHeight="1">
      <c r="B31" s="40"/>
      <c r="C31" s="41"/>
      <c r="D31" s="41"/>
      <c r="E31" s="48" t="s">
        <v>53</v>
      </c>
      <c r="F31" s="130">
        <f>ROUND(SUM(BF80:BF184), 2)</f>
        <v>0</v>
      </c>
      <c r="G31" s="41"/>
      <c r="H31" s="41"/>
      <c r="I31" s="131">
        <v>0.15</v>
      </c>
      <c r="J31" s="130">
        <f>ROUND(ROUND((SUM(BF80:BF184)), 2)*I31, 2)</f>
        <v>0</v>
      </c>
      <c r="K31" s="44"/>
    </row>
    <row r="32" spans="2:11" s="1" customFormat="1" ht="14.45" hidden="1" customHeight="1">
      <c r="B32" s="40"/>
      <c r="C32" s="41"/>
      <c r="D32" s="41"/>
      <c r="E32" s="48" t="s">
        <v>54</v>
      </c>
      <c r="F32" s="130">
        <f>ROUND(SUM(BG80:BG184), 2)</f>
        <v>0</v>
      </c>
      <c r="G32" s="41"/>
      <c r="H32" s="41"/>
      <c r="I32" s="131">
        <v>0.21</v>
      </c>
      <c r="J32" s="130">
        <v>0</v>
      </c>
      <c r="K32" s="44"/>
    </row>
    <row r="33" spans="2:11" s="1" customFormat="1" ht="14.45" hidden="1" customHeight="1">
      <c r="B33" s="40"/>
      <c r="C33" s="41"/>
      <c r="D33" s="41"/>
      <c r="E33" s="48" t="s">
        <v>55</v>
      </c>
      <c r="F33" s="130">
        <f>ROUND(SUM(BH80:BH184), 2)</f>
        <v>0</v>
      </c>
      <c r="G33" s="41"/>
      <c r="H33" s="41"/>
      <c r="I33" s="131">
        <v>0.15</v>
      </c>
      <c r="J33" s="130">
        <v>0</v>
      </c>
      <c r="K33" s="44"/>
    </row>
    <row r="34" spans="2:11" s="1" customFormat="1" ht="14.45" hidden="1" customHeight="1">
      <c r="B34" s="40"/>
      <c r="C34" s="41"/>
      <c r="D34" s="41"/>
      <c r="E34" s="48" t="s">
        <v>56</v>
      </c>
      <c r="F34" s="130">
        <f>ROUND(SUM(BI80:BI184),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D.3 - Zdravotně technické instalace</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J80</f>
        <v>0</v>
      </c>
      <c r="K56" s="44"/>
      <c r="AU56" s="22" t="s">
        <v>133</v>
      </c>
    </row>
    <row r="57" spans="2:47" s="7" customFormat="1" ht="24.95" customHeight="1">
      <c r="B57" s="149"/>
      <c r="C57" s="150"/>
      <c r="D57" s="151" t="s">
        <v>2310</v>
      </c>
      <c r="E57" s="152"/>
      <c r="F57" s="152"/>
      <c r="G57" s="152"/>
      <c r="H57" s="152"/>
      <c r="I57" s="153"/>
      <c r="J57" s="154">
        <f>J81</f>
        <v>0</v>
      </c>
      <c r="K57" s="155"/>
    </row>
    <row r="58" spans="2:47" s="7" customFormat="1" ht="24.95" customHeight="1">
      <c r="B58" s="149"/>
      <c r="C58" s="150"/>
      <c r="D58" s="151" t="s">
        <v>2311</v>
      </c>
      <c r="E58" s="152"/>
      <c r="F58" s="152"/>
      <c r="G58" s="152"/>
      <c r="H58" s="152"/>
      <c r="I58" s="153"/>
      <c r="J58" s="154">
        <f>J85</f>
        <v>0</v>
      </c>
      <c r="K58" s="155"/>
    </row>
    <row r="59" spans="2:47" s="7" customFormat="1" ht="24.95" customHeight="1">
      <c r="B59" s="149"/>
      <c r="C59" s="150"/>
      <c r="D59" s="151" t="s">
        <v>2312</v>
      </c>
      <c r="E59" s="152"/>
      <c r="F59" s="152"/>
      <c r="G59" s="152"/>
      <c r="H59" s="152"/>
      <c r="I59" s="153"/>
      <c r="J59" s="154">
        <f>J121</f>
        <v>0</v>
      </c>
      <c r="K59" s="155"/>
    </row>
    <row r="60" spans="2:47" s="7" customFormat="1" ht="24.95" customHeight="1">
      <c r="B60" s="149"/>
      <c r="C60" s="150"/>
      <c r="D60" s="151" t="s">
        <v>2313</v>
      </c>
      <c r="E60" s="152"/>
      <c r="F60" s="152"/>
      <c r="G60" s="152"/>
      <c r="H60" s="152"/>
      <c r="I60" s="153"/>
      <c r="J60" s="154">
        <f>J158</f>
        <v>0</v>
      </c>
      <c r="K60" s="155"/>
    </row>
    <row r="61" spans="2:47" s="1" customFormat="1" ht="21.75" customHeight="1">
      <c r="B61" s="40"/>
      <c r="C61" s="41"/>
      <c r="D61" s="41"/>
      <c r="E61" s="41"/>
      <c r="F61" s="41"/>
      <c r="G61" s="41"/>
      <c r="H61" s="41"/>
      <c r="I61" s="117"/>
      <c r="J61" s="41"/>
      <c r="K61" s="44"/>
    </row>
    <row r="62" spans="2:47" s="1" customFormat="1" ht="6.95" customHeight="1">
      <c r="B62" s="55"/>
      <c r="C62" s="56"/>
      <c r="D62" s="56"/>
      <c r="E62" s="56"/>
      <c r="F62" s="56"/>
      <c r="G62" s="56"/>
      <c r="H62" s="56"/>
      <c r="I62" s="139"/>
      <c r="J62" s="56"/>
      <c r="K62" s="57"/>
    </row>
    <row r="66" spans="2:63" s="1" customFormat="1" ht="6.95" customHeight="1">
      <c r="B66" s="58"/>
      <c r="C66" s="59"/>
      <c r="D66" s="59"/>
      <c r="E66" s="59"/>
      <c r="F66" s="59"/>
      <c r="G66" s="59"/>
      <c r="H66" s="59"/>
      <c r="I66" s="142"/>
      <c r="J66" s="59"/>
      <c r="K66" s="59"/>
      <c r="L66" s="60"/>
    </row>
    <row r="67" spans="2:63" s="1" customFormat="1" ht="36.950000000000003" customHeight="1">
      <c r="B67" s="40"/>
      <c r="C67" s="61" t="s">
        <v>160</v>
      </c>
      <c r="D67" s="62"/>
      <c r="E67" s="62"/>
      <c r="F67" s="62"/>
      <c r="G67" s="62"/>
      <c r="H67" s="62"/>
      <c r="I67" s="163"/>
      <c r="J67" s="62"/>
      <c r="K67" s="62"/>
      <c r="L67" s="60"/>
    </row>
    <row r="68" spans="2:63" s="1" customFormat="1" ht="6.95" customHeight="1">
      <c r="B68" s="40"/>
      <c r="C68" s="62"/>
      <c r="D68" s="62"/>
      <c r="E68" s="62"/>
      <c r="F68" s="62"/>
      <c r="G68" s="62"/>
      <c r="H68" s="62"/>
      <c r="I68" s="163"/>
      <c r="J68" s="62"/>
      <c r="K68" s="62"/>
      <c r="L68" s="60"/>
    </row>
    <row r="69" spans="2:63" s="1" customFormat="1" ht="14.45" customHeight="1">
      <c r="B69" s="40"/>
      <c r="C69" s="64" t="s">
        <v>18</v>
      </c>
      <c r="D69" s="62"/>
      <c r="E69" s="62"/>
      <c r="F69" s="62"/>
      <c r="G69" s="62"/>
      <c r="H69" s="62"/>
      <c r="I69" s="163"/>
      <c r="J69" s="62"/>
      <c r="K69" s="62"/>
      <c r="L69" s="60"/>
    </row>
    <row r="70" spans="2:63" s="1" customFormat="1" ht="22.5" customHeight="1">
      <c r="B70" s="40"/>
      <c r="C70" s="62"/>
      <c r="D70" s="62"/>
      <c r="E70" s="371" t="str">
        <f>E7</f>
        <v>COH KLATOVY - úpravy objektu č.p. 782/III</v>
      </c>
      <c r="F70" s="372"/>
      <c r="G70" s="372"/>
      <c r="H70" s="372"/>
      <c r="I70" s="163"/>
      <c r="J70" s="62"/>
      <c r="K70" s="62"/>
      <c r="L70" s="60"/>
    </row>
    <row r="71" spans="2:63" s="1" customFormat="1" ht="14.45" customHeight="1">
      <c r="B71" s="40"/>
      <c r="C71" s="64" t="s">
        <v>126</v>
      </c>
      <c r="D71" s="62"/>
      <c r="E71" s="62"/>
      <c r="F71" s="62"/>
      <c r="G71" s="62"/>
      <c r="H71" s="62"/>
      <c r="I71" s="163"/>
      <c r="J71" s="62"/>
      <c r="K71" s="62"/>
      <c r="L71" s="60"/>
    </row>
    <row r="72" spans="2:63" s="1" customFormat="1" ht="23.25" customHeight="1">
      <c r="B72" s="40"/>
      <c r="C72" s="62"/>
      <c r="D72" s="62"/>
      <c r="E72" s="339" t="str">
        <f>E9</f>
        <v>D.3 - Zdravotně technické instalace</v>
      </c>
      <c r="F72" s="373"/>
      <c r="G72" s="373"/>
      <c r="H72" s="373"/>
      <c r="I72" s="163"/>
      <c r="J72" s="62"/>
      <c r="K72" s="62"/>
      <c r="L72" s="60"/>
    </row>
    <row r="73" spans="2:63" s="1" customFormat="1" ht="6.95" customHeight="1">
      <c r="B73" s="40"/>
      <c r="C73" s="62"/>
      <c r="D73" s="62"/>
      <c r="E73" s="62"/>
      <c r="F73" s="62"/>
      <c r="G73" s="62"/>
      <c r="H73" s="62"/>
      <c r="I73" s="163"/>
      <c r="J73" s="62"/>
      <c r="K73" s="62"/>
      <c r="L73" s="60"/>
    </row>
    <row r="74" spans="2:63" s="1" customFormat="1" ht="18" customHeight="1">
      <c r="B74" s="40"/>
      <c r="C74" s="64" t="s">
        <v>24</v>
      </c>
      <c r="D74" s="62"/>
      <c r="E74" s="62"/>
      <c r="F74" s="164" t="str">
        <f>F12</f>
        <v>Klatovy</v>
      </c>
      <c r="G74" s="62"/>
      <c r="H74" s="62"/>
      <c r="I74" s="165" t="s">
        <v>26</v>
      </c>
      <c r="J74" s="72" t="str">
        <f>IF(J12="","",J12)</f>
        <v>21.04.2017</v>
      </c>
      <c r="K74" s="62"/>
      <c r="L74" s="60"/>
    </row>
    <row r="75" spans="2:63" s="1" customFormat="1" ht="6.95" customHeight="1">
      <c r="B75" s="40"/>
      <c r="C75" s="62"/>
      <c r="D75" s="62"/>
      <c r="E75" s="62"/>
      <c r="F75" s="62"/>
      <c r="G75" s="62"/>
      <c r="H75" s="62"/>
      <c r="I75" s="163"/>
      <c r="J75" s="62"/>
      <c r="K75" s="62"/>
      <c r="L75" s="60"/>
    </row>
    <row r="76" spans="2:63" s="1" customFormat="1" ht="15">
      <c r="B76" s="40"/>
      <c r="C76" s="64" t="s">
        <v>32</v>
      </c>
      <c r="D76" s="62"/>
      <c r="E76" s="62"/>
      <c r="F76" s="164" t="str">
        <f>E15</f>
        <v>Město Klatovy, nám. Míru č.p.62/1, 339 01 Klatovy</v>
      </c>
      <c r="G76" s="62"/>
      <c r="H76" s="62"/>
      <c r="I76" s="165" t="s">
        <v>40</v>
      </c>
      <c r="J76" s="164" t="str">
        <f>E21</f>
        <v>AREA group s.r.o.</v>
      </c>
      <c r="K76" s="62"/>
      <c r="L76" s="60"/>
    </row>
    <row r="77" spans="2:63" s="1" customFormat="1" ht="14.45" customHeight="1">
      <c r="B77" s="40"/>
      <c r="C77" s="64" t="s">
        <v>38</v>
      </c>
      <c r="D77" s="62"/>
      <c r="E77" s="62"/>
      <c r="F77" s="164" t="str">
        <f>IF(E18="","",E18)</f>
        <v/>
      </c>
      <c r="G77" s="62"/>
      <c r="H77" s="62"/>
      <c r="I77" s="163"/>
      <c r="J77" s="62"/>
      <c r="K77" s="62"/>
      <c r="L77" s="60"/>
    </row>
    <row r="78" spans="2:63" s="1" customFormat="1" ht="10.35" customHeight="1">
      <c r="B78" s="40"/>
      <c r="C78" s="62"/>
      <c r="D78" s="62"/>
      <c r="E78" s="62"/>
      <c r="F78" s="62"/>
      <c r="G78" s="62"/>
      <c r="H78" s="62"/>
      <c r="I78" s="163"/>
      <c r="J78" s="62"/>
      <c r="K78" s="62"/>
      <c r="L78" s="60"/>
    </row>
    <row r="79" spans="2:63" s="9" customFormat="1" ht="29.25" customHeight="1">
      <c r="B79" s="166"/>
      <c r="C79" s="167" t="s">
        <v>161</v>
      </c>
      <c r="D79" s="168" t="s">
        <v>66</v>
      </c>
      <c r="E79" s="168" t="s">
        <v>62</v>
      </c>
      <c r="F79" s="168" t="s">
        <v>162</v>
      </c>
      <c r="G79" s="168" t="s">
        <v>163</v>
      </c>
      <c r="H79" s="168" t="s">
        <v>164</v>
      </c>
      <c r="I79" s="169" t="s">
        <v>165</v>
      </c>
      <c r="J79" s="168" t="s">
        <v>131</v>
      </c>
      <c r="K79" s="170" t="s">
        <v>166</v>
      </c>
      <c r="L79" s="171"/>
      <c r="M79" s="80" t="s">
        <v>167</v>
      </c>
      <c r="N79" s="81" t="s">
        <v>51</v>
      </c>
      <c r="O79" s="81" t="s">
        <v>168</v>
      </c>
      <c r="P79" s="81" t="s">
        <v>169</v>
      </c>
      <c r="Q79" s="81" t="s">
        <v>170</v>
      </c>
      <c r="R79" s="81" t="s">
        <v>171</v>
      </c>
      <c r="S79" s="81" t="s">
        <v>172</v>
      </c>
      <c r="T79" s="82" t="s">
        <v>173</v>
      </c>
    </row>
    <row r="80" spans="2:63" s="1" customFormat="1" ht="29.25" customHeight="1">
      <c r="B80" s="40"/>
      <c r="C80" s="86" t="s">
        <v>132</v>
      </c>
      <c r="D80" s="62"/>
      <c r="E80" s="62"/>
      <c r="F80" s="62"/>
      <c r="G80" s="62"/>
      <c r="H80" s="62"/>
      <c r="I80" s="163"/>
      <c r="J80" s="172">
        <f>BK80</f>
        <v>0</v>
      </c>
      <c r="K80" s="62"/>
      <c r="L80" s="60"/>
      <c r="M80" s="83"/>
      <c r="N80" s="84"/>
      <c r="O80" s="84"/>
      <c r="P80" s="173">
        <f>P81+P85+P121+P158</f>
        <v>0</v>
      </c>
      <c r="Q80" s="84"/>
      <c r="R80" s="173">
        <f>R81+R85+R121+R158</f>
        <v>0.27386000000000005</v>
      </c>
      <c r="S80" s="84"/>
      <c r="T80" s="174">
        <f>T81+T85+T121+T158</f>
        <v>0</v>
      </c>
      <c r="AT80" s="22" t="s">
        <v>80</v>
      </c>
      <c r="AU80" s="22" t="s">
        <v>133</v>
      </c>
      <c r="BK80" s="175">
        <f>BK81+BK85+BK121+BK158</f>
        <v>0</v>
      </c>
    </row>
    <row r="81" spans="2:65" s="10" customFormat="1" ht="37.35" customHeight="1">
      <c r="B81" s="176"/>
      <c r="C81" s="177"/>
      <c r="D81" s="190" t="s">
        <v>80</v>
      </c>
      <c r="E81" s="249" t="s">
        <v>486</v>
      </c>
      <c r="F81" s="249" t="s">
        <v>487</v>
      </c>
      <c r="G81" s="177"/>
      <c r="H81" s="177"/>
      <c r="I81" s="180"/>
      <c r="J81" s="250">
        <f>BK81</f>
        <v>0</v>
      </c>
      <c r="K81" s="177"/>
      <c r="L81" s="182"/>
      <c r="M81" s="183"/>
      <c r="N81" s="184"/>
      <c r="O81" s="184"/>
      <c r="P81" s="185">
        <f>SUM(P82:P84)</f>
        <v>0</v>
      </c>
      <c r="Q81" s="184"/>
      <c r="R81" s="185">
        <f>SUM(R82:R84)</f>
        <v>0</v>
      </c>
      <c r="S81" s="184"/>
      <c r="T81" s="186">
        <f>SUM(T82:T84)</f>
        <v>0</v>
      </c>
      <c r="AR81" s="187" t="s">
        <v>89</v>
      </c>
      <c r="AT81" s="188" t="s">
        <v>80</v>
      </c>
      <c r="AU81" s="188" t="s">
        <v>81</v>
      </c>
      <c r="AY81" s="187" t="s">
        <v>176</v>
      </c>
      <c r="BK81" s="189">
        <f>SUM(BK82:BK84)</f>
        <v>0</v>
      </c>
    </row>
    <row r="82" spans="2:65" s="1" customFormat="1" ht="22.5" customHeight="1">
      <c r="B82" s="40"/>
      <c r="C82" s="193" t="s">
        <v>89</v>
      </c>
      <c r="D82" s="193" t="s">
        <v>178</v>
      </c>
      <c r="E82" s="194" t="s">
        <v>2314</v>
      </c>
      <c r="F82" s="195" t="s">
        <v>2315</v>
      </c>
      <c r="G82" s="196" t="s">
        <v>341</v>
      </c>
      <c r="H82" s="197">
        <v>12</v>
      </c>
      <c r="I82" s="198"/>
      <c r="J82" s="199">
        <f>ROUND(I82*H82,2)</f>
        <v>0</v>
      </c>
      <c r="K82" s="195" t="s">
        <v>37</v>
      </c>
      <c r="L82" s="60"/>
      <c r="M82" s="200" t="s">
        <v>37</v>
      </c>
      <c r="N82" s="201" t="s">
        <v>52</v>
      </c>
      <c r="O82" s="41"/>
      <c r="P82" s="202">
        <f>O82*H82</f>
        <v>0</v>
      </c>
      <c r="Q82" s="202">
        <v>0</v>
      </c>
      <c r="R82" s="202">
        <f>Q82*H82</f>
        <v>0</v>
      </c>
      <c r="S82" s="202">
        <v>0</v>
      </c>
      <c r="T82" s="203">
        <f>S82*H82</f>
        <v>0</v>
      </c>
      <c r="AR82" s="22" t="s">
        <v>183</v>
      </c>
      <c r="AT82" s="22" t="s">
        <v>178</v>
      </c>
      <c r="AU82" s="22" t="s">
        <v>89</v>
      </c>
      <c r="AY82" s="22" t="s">
        <v>176</v>
      </c>
      <c r="BE82" s="204">
        <f>IF(N82="základní",J82,0)</f>
        <v>0</v>
      </c>
      <c r="BF82" s="204">
        <f>IF(N82="snížená",J82,0)</f>
        <v>0</v>
      </c>
      <c r="BG82" s="204">
        <f>IF(N82="zákl. přenesená",J82,0)</f>
        <v>0</v>
      </c>
      <c r="BH82" s="204">
        <f>IF(N82="sníž. přenesená",J82,0)</f>
        <v>0</v>
      </c>
      <c r="BI82" s="204">
        <f>IF(N82="nulová",J82,0)</f>
        <v>0</v>
      </c>
      <c r="BJ82" s="22" t="s">
        <v>89</v>
      </c>
      <c r="BK82" s="204">
        <f>ROUND(I82*H82,2)</f>
        <v>0</v>
      </c>
      <c r="BL82" s="22" t="s">
        <v>183</v>
      </c>
      <c r="BM82" s="22" t="s">
        <v>91</v>
      </c>
    </row>
    <row r="83" spans="2:65" s="1" customFormat="1" ht="22.5" customHeight="1">
      <c r="B83" s="40"/>
      <c r="C83" s="193" t="s">
        <v>91</v>
      </c>
      <c r="D83" s="193" t="s">
        <v>178</v>
      </c>
      <c r="E83" s="194" t="s">
        <v>2316</v>
      </c>
      <c r="F83" s="195" t="s">
        <v>2317</v>
      </c>
      <c r="G83" s="196" t="s">
        <v>341</v>
      </c>
      <c r="H83" s="197">
        <v>12</v>
      </c>
      <c r="I83" s="198"/>
      <c r="J83" s="199">
        <f>ROUND(I83*H83,2)</f>
        <v>0</v>
      </c>
      <c r="K83" s="195" t="s">
        <v>37</v>
      </c>
      <c r="L83" s="60"/>
      <c r="M83" s="200" t="s">
        <v>37</v>
      </c>
      <c r="N83" s="201" t="s">
        <v>52</v>
      </c>
      <c r="O83" s="41"/>
      <c r="P83" s="202">
        <f>O83*H83</f>
        <v>0</v>
      </c>
      <c r="Q83" s="202">
        <v>0</v>
      </c>
      <c r="R83" s="202">
        <f>Q83*H83</f>
        <v>0</v>
      </c>
      <c r="S83" s="202">
        <v>0</v>
      </c>
      <c r="T83" s="203">
        <f>S83*H83</f>
        <v>0</v>
      </c>
      <c r="AR83" s="22" t="s">
        <v>183</v>
      </c>
      <c r="AT83" s="22" t="s">
        <v>178</v>
      </c>
      <c r="AU83" s="22" t="s">
        <v>89</v>
      </c>
      <c r="AY83" s="22" t="s">
        <v>176</v>
      </c>
      <c r="BE83" s="204">
        <f>IF(N83="základní",J83,0)</f>
        <v>0</v>
      </c>
      <c r="BF83" s="204">
        <f>IF(N83="snížená",J83,0)</f>
        <v>0</v>
      </c>
      <c r="BG83" s="204">
        <f>IF(N83="zákl. přenesená",J83,0)</f>
        <v>0</v>
      </c>
      <c r="BH83" s="204">
        <f>IF(N83="sníž. přenesená",J83,0)</f>
        <v>0</v>
      </c>
      <c r="BI83" s="204">
        <f>IF(N83="nulová",J83,0)</f>
        <v>0</v>
      </c>
      <c r="BJ83" s="22" t="s">
        <v>89</v>
      </c>
      <c r="BK83" s="204">
        <f>ROUND(I83*H83,2)</f>
        <v>0</v>
      </c>
      <c r="BL83" s="22" t="s">
        <v>183</v>
      </c>
      <c r="BM83" s="22" t="s">
        <v>183</v>
      </c>
    </row>
    <row r="84" spans="2:65" s="1" customFormat="1" ht="22.5" customHeight="1">
      <c r="B84" s="40"/>
      <c r="C84" s="193" t="s">
        <v>194</v>
      </c>
      <c r="D84" s="193" t="s">
        <v>178</v>
      </c>
      <c r="E84" s="194" t="s">
        <v>2318</v>
      </c>
      <c r="F84" s="195" t="s">
        <v>2319</v>
      </c>
      <c r="G84" s="196" t="s">
        <v>198</v>
      </c>
      <c r="H84" s="197">
        <v>1E-3</v>
      </c>
      <c r="I84" s="198"/>
      <c r="J84" s="199">
        <f>ROUND(I84*H84,2)</f>
        <v>0</v>
      </c>
      <c r="K84" s="195" t="s">
        <v>37</v>
      </c>
      <c r="L84" s="60"/>
      <c r="M84" s="200" t="s">
        <v>37</v>
      </c>
      <c r="N84" s="201" t="s">
        <v>52</v>
      </c>
      <c r="O84" s="41"/>
      <c r="P84" s="202">
        <f>O84*H84</f>
        <v>0</v>
      </c>
      <c r="Q84" s="202">
        <v>0</v>
      </c>
      <c r="R84" s="202">
        <f>Q84*H84</f>
        <v>0</v>
      </c>
      <c r="S84" s="202">
        <v>0</v>
      </c>
      <c r="T84" s="203">
        <f>S84*H84</f>
        <v>0</v>
      </c>
      <c r="AR84" s="22" t="s">
        <v>183</v>
      </c>
      <c r="AT84" s="22" t="s">
        <v>178</v>
      </c>
      <c r="AU84" s="22" t="s">
        <v>89</v>
      </c>
      <c r="AY84" s="22" t="s">
        <v>176</v>
      </c>
      <c r="BE84" s="204">
        <f>IF(N84="základní",J84,0)</f>
        <v>0</v>
      </c>
      <c r="BF84" s="204">
        <f>IF(N84="snížená",J84,0)</f>
        <v>0</v>
      </c>
      <c r="BG84" s="204">
        <f>IF(N84="zákl. přenesená",J84,0)</f>
        <v>0</v>
      </c>
      <c r="BH84" s="204">
        <f>IF(N84="sníž. přenesená",J84,0)</f>
        <v>0</v>
      </c>
      <c r="BI84" s="204">
        <f>IF(N84="nulová",J84,0)</f>
        <v>0</v>
      </c>
      <c r="BJ84" s="22" t="s">
        <v>89</v>
      </c>
      <c r="BK84" s="204">
        <f>ROUND(I84*H84,2)</f>
        <v>0</v>
      </c>
      <c r="BL84" s="22" t="s">
        <v>183</v>
      </c>
      <c r="BM84" s="22" t="s">
        <v>2320</v>
      </c>
    </row>
    <row r="85" spans="2:65" s="10" customFormat="1" ht="37.35" customHeight="1">
      <c r="B85" s="176"/>
      <c r="C85" s="177"/>
      <c r="D85" s="190" t="s">
        <v>80</v>
      </c>
      <c r="E85" s="249" t="s">
        <v>502</v>
      </c>
      <c r="F85" s="249" t="s">
        <v>2321</v>
      </c>
      <c r="G85" s="177"/>
      <c r="H85" s="177"/>
      <c r="I85" s="180"/>
      <c r="J85" s="250">
        <f>BK85</f>
        <v>0</v>
      </c>
      <c r="K85" s="177"/>
      <c r="L85" s="182"/>
      <c r="M85" s="183"/>
      <c r="N85" s="184"/>
      <c r="O85" s="184"/>
      <c r="P85" s="185">
        <f>SUM(P86:P120)</f>
        <v>0</v>
      </c>
      <c r="Q85" s="184"/>
      <c r="R85" s="185">
        <f>SUM(R86:R120)</f>
        <v>0.16163000000000002</v>
      </c>
      <c r="S85" s="184"/>
      <c r="T85" s="186">
        <f>SUM(T86:T120)</f>
        <v>0</v>
      </c>
      <c r="AR85" s="187" t="s">
        <v>89</v>
      </c>
      <c r="AT85" s="188" t="s">
        <v>80</v>
      </c>
      <c r="AU85" s="188" t="s">
        <v>81</v>
      </c>
      <c r="AY85" s="187" t="s">
        <v>176</v>
      </c>
      <c r="BK85" s="189">
        <f>SUM(BK86:BK120)</f>
        <v>0</v>
      </c>
    </row>
    <row r="86" spans="2:65" s="1" customFormat="1" ht="22.5" customHeight="1">
      <c r="B86" s="40"/>
      <c r="C86" s="193" t="s">
        <v>183</v>
      </c>
      <c r="D86" s="193" t="s">
        <v>178</v>
      </c>
      <c r="E86" s="194" t="s">
        <v>2322</v>
      </c>
      <c r="F86" s="195" t="s">
        <v>2323</v>
      </c>
      <c r="G86" s="196" t="s">
        <v>295</v>
      </c>
      <c r="H86" s="197">
        <v>45</v>
      </c>
      <c r="I86" s="198"/>
      <c r="J86" s="199">
        <f>ROUND(I86*H86,2)</f>
        <v>0</v>
      </c>
      <c r="K86" s="195" t="s">
        <v>37</v>
      </c>
      <c r="L86" s="60"/>
      <c r="M86" s="200" t="s">
        <v>37</v>
      </c>
      <c r="N86" s="201" t="s">
        <v>52</v>
      </c>
      <c r="O86" s="41"/>
      <c r="P86" s="202">
        <f>O86*H86</f>
        <v>0</v>
      </c>
      <c r="Q86" s="202">
        <v>0</v>
      </c>
      <c r="R86" s="202">
        <f>Q86*H86</f>
        <v>0</v>
      </c>
      <c r="S86" s="202">
        <v>0</v>
      </c>
      <c r="T86" s="203">
        <f>S86*H86</f>
        <v>0</v>
      </c>
      <c r="AR86" s="22" t="s">
        <v>183</v>
      </c>
      <c r="AT86" s="22" t="s">
        <v>178</v>
      </c>
      <c r="AU86" s="22" t="s">
        <v>89</v>
      </c>
      <c r="AY86" s="22" t="s">
        <v>176</v>
      </c>
      <c r="BE86" s="204">
        <f>IF(N86="základní",J86,0)</f>
        <v>0</v>
      </c>
      <c r="BF86" s="204">
        <f>IF(N86="snížená",J86,0)</f>
        <v>0</v>
      </c>
      <c r="BG86" s="204">
        <f>IF(N86="zákl. přenesená",J86,0)</f>
        <v>0</v>
      </c>
      <c r="BH86" s="204">
        <f>IF(N86="sníž. přenesená",J86,0)</f>
        <v>0</v>
      </c>
      <c r="BI86" s="204">
        <f>IF(N86="nulová",J86,0)</f>
        <v>0</v>
      </c>
      <c r="BJ86" s="22" t="s">
        <v>89</v>
      </c>
      <c r="BK86" s="204">
        <f>ROUND(I86*H86,2)</f>
        <v>0</v>
      </c>
      <c r="BL86" s="22" t="s">
        <v>183</v>
      </c>
      <c r="BM86" s="22" t="s">
        <v>213</v>
      </c>
    </row>
    <row r="87" spans="2:65" s="1" customFormat="1" ht="22.5" customHeight="1">
      <c r="B87" s="40"/>
      <c r="C87" s="193" t="s">
        <v>208</v>
      </c>
      <c r="D87" s="193" t="s">
        <v>178</v>
      </c>
      <c r="E87" s="194" t="s">
        <v>2324</v>
      </c>
      <c r="F87" s="195" t="s">
        <v>2325</v>
      </c>
      <c r="G87" s="196" t="s">
        <v>295</v>
      </c>
      <c r="H87" s="197">
        <v>3</v>
      </c>
      <c r="I87" s="198"/>
      <c r="J87" s="199">
        <f>ROUND(I87*H87,2)</f>
        <v>0</v>
      </c>
      <c r="K87" s="195" t="s">
        <v>37</v>
      </c>
      <c r="L87" s="60"/>
      <c r="M87" s="200" t="s">
        <v>37</v>
      </c>
      <c r="N87" s="201" t="s">
        <v>52</v>
      </c>
      <c r="O87" s="41"/>
      <c r="P87" s="202">
        <f>O87*H87</f>
        <v>0</v>
      </c>
      <c r="Q87" s="202">
        <v>0</v>
      </c>
      <c r="R87" s="202">
        <f>Q87*H87</f>
        <v>0</v>
      </c>
      <c r="S87" s="202">
        <v>0</v>
      </c>
      <c r="T87" s="203">
        <f>S87*H87</f>
        <v>0</v>
      </c>
      <c r="AR87" s="22" t="s">
        <v>183</v>
      </c>
      <c r="AT87" s="22" t="s">
        <v>178</v>
      </c>
      <c r="AU87" s="22" t="s">
        <v>89</v>
      </c>
      <c r="AY87" s="22" t="s">
        <v>176</v>
      </c>
      <c r="BE87" s="204">
        <f>IF(N87="základní",J87,0)</f>
        <v>0</v>
      </c>
      <c r="BF87" s="204">
        <f>IF(N87="snížená",J87,0)</f>
        <v>0</v>
      </c>
      <c r="BG87" s="204">
        <f>IF(N87="zákl. přenesená",J87,0)</f>
        <v>0</v>
      </c>
      <c r="BH87" s="204">
        <f>IF(N87="sníž. přenesená",J87,0)</f>
        <v>0</v>
      </c>
      <c r="BI87" s="204">
        <f>IF(N87="nulová",J87,0)</f>
        <v>0</v>
      </c>
      <c r="BJ87" s="22" t="s">
        <v>89</v>
      </c>
      <c r="BK87" s="204">
        <f>ROUND(I87*H87,2)</f>
        <v>0</v>
      </c>
      <c r="BL87" s="22" t="s">
        <v>183</v>
      </c>
      <c r="BM87" s="22" t="s">
        <v>199</v>
      </c>
    </row>
    <row r="88" spans="2:65" s="1" customFormat="1" ht="22.5" customHeight="1">
      <c r="B88" s="40"/>
      <c r="C88" s="193" t="s">
        <v>213</v>
      </c>
      <c r="D88" s="193" t="s">
        <v>178</v>
      </c>
      <c r="E88" s="194" t="s">
        <v>2326</v>
      </c>
      <c r="F88" s="195" t="s">
        <v>2327</v>
      </c>
      <c r="G88" s="196" t="s">
        <v>295</v>
      </c>
      <c r="H88" s="197">
        <v>85</v>
      </c>
      <c r="I88" s="198"/>
      <c r="J88" s="199">
        <f>ROUND(I88*H88,2)</f>
        <v>0</v>
      </c>
      <c r="K88" s="195" t="s">
        <v>37</v>
      </c>
      <c r="L88" s="60"/>
      <c r="M88" s="200" t="s">
        <v>37</v>
      </c>
      <c r="N88" s="201" t="s">
        <v>52</v>
      </c>
      <c r="O88" s="41"/>
      <c r="P88" s="202">
        <f>O88*H88</f>
        <v>0</v>
      </c>
      <c r="Q88" s="202">
        <v>0</v>
      </c>
      <c r="R88" s="202">
        <f>Q88*H88</f>
        <v>0</v>
      </c>
      <c r="S88" s="202">
        <v>0</v>
      </c>
      <c r="T88" s="203">
        <f>S88*H88</f>
        <v>0</v>
      </c>
      <c r="AR88" s="22" t="s">
        <v>183</v>
      </c>
      <c r="AT88" s="22" t="s">
        <v>178</v>
      </c>
      <c r="AU88" s="22" t="s">
        <v>89</v>
      </c>
      <c r="AY88" s="22" t="s">
        <v>176</v>
      </c>
      <c r="BE88" s="204">
        <f>IF(N88="základní",J88,0)</f>
        <v>0</v>
      </c>
      <c r="BF88" s="204">
        <f>IF(N88="snížená",J88,0)</f>
        <v>0</v>
      </c>
      <c r="BG88" s="204">
        <f>IF(N88="zákl. přenesená",J88,0)</f>
        <v>0</v>
      </c>
      <c r="BH88" s="204">
        <f>IF(N88="sníž. přenesená",J88,0)</f>
        <v>0</v>
      </c>
      <c r="BI88" s="204">
        <f>IF(N88="nulová",J88,0)</f>
        <v>0</v>
      </c>
      <c r="BJ88" s="22" t="s">
        <v>89</v>
      </c>
      <c r="BK88" s="204">
        <f>ROUND(I88*H88,2)</f>
        <v>0</v>
      </c>
      <c r="BL88" s="22" t="s">
        <v>183</v>
      </c>
      <c r="BM88" s="22" t="s">
        <v>237</v>
      </c>
    </row>
    <row r="89" spans="2:65" s="1" customFormat="1" ht="22.5" customHeight="1">
      <c r="B89" s="40"/>
      <c r="C89" s="193" t="s">
        <v>220</v>
      </c>
      <c r="D89" s="193" t="s">
        <v>178</v>
      </c>
      <c r="E89" s="194" t="s">
        <v>2328</v>
      </c>
      <c r="F89" s="195" t="s">
        <v>2329</v>
      </c>
      <c r="G89" s="196" t="s">
        <v>295</v>
      </c>
      <c r="H89" s="197">
        <v>18</v>
      </c>
      <c r="I89" s="198"/>
      <c r="J89" s="199">
        <f>ROUND(I89*H89,2)</f>
        <v>0</v>
      </c>
      <c r="K89" s="195" t="s">
        <v>182</v>
      </c>
      <c r="L89" s="60"/>
      <c r="M89" s="200" t="s">
        <v>37</v>
      </c>
      <c r="N89" s="201" t="s">
        <v>52</v>
      </c>
      <c r="O89" s="41"/>
      <c r="P89" s="202">
        <f>O89*H89</f>
        <v>0</v>
      </c>
      <c r="Q89" s="202">
        <v>1.2600000000000001E-3</v>
      </c>
      <c r="R89" s="202">
        <f>Q89*H89</f>
        <v>2.2680000000000002E-2</v>
      </c>
      <c r="S89" s="202">
        <v>0</v>
      </c>
      <c r="T89" s="203">
        <f>S89*H89</f>
        <v>0</v>
      </c>
      <c r="AR89" s="22" t="s">
        <v>183</v>
      </c>
      <c r="AT89" s="22" t="s">
        <v>178</v>
      </c>
      <c r="AU89" s="22" t="s">
        <v>89</v>
      </c>
      <c r="AY89" s="22" t="s">
        <v>176</v>
      </c>
      <c r="BE89" s="204">
        <f>IF(N89="základní",J89,0)</f>
        <v>0</v>
      </c>
      <c r="BF89" s="204">
        <f>IF(N89="snížená",J89,0)</f>
        <v>0</v>
      </c>
      <c r="BG89" s="204">
        <f>IF(N89="zákl. přenesená",J89,0)</f>
        <v>0</v>
      </c>
      <c r="BH89" s="204">
        <f>IF(N89="sníž. přenesená",J89,0)</f>
        <v>0</v>
      </c>
      <c r="BI89" s="204">
        <f>IF(N89="nulová",J89,0)</f>
        <v>0</v>
      </c>
      <c r="BJ89" s="22" t="s">
        <v>89</v>
      </c>
      <c r="BK89" s="204">
        <f>ROUND(I89*H89,2)</f>
        <v>0</v>
      </c>
      <c r="BL89" s="22" t="s">
        <v>183</v>
      </c>
      <c r="BM89" s="22" t="s">
        <v>23</v>
      </c>
    </row>
    <row r="90" spans="2:65" s="1" customFormat="1" ht="67.5">
      <c r="B90" s="40"/>
      <c r="C90" s="62"/>
      <c r="D90" s="210" t="s">
        <v>185</v>
      </c>
      <c r="E90" s="62"/>
      <c r="F90" s="233" t="s">
        <v>2330</v>
      </c>
      <c r="G90" s="62"/>
      <c r="H90" s="62"/>
      <c r="I90" s="163"/>
      <c r="J90" s="62"/>
      <c r="K90" s="62"/>
      <c r="L90" s="60"/>
      <c r="M90" s="207"/>
      <c r="N90" s="41"/>
      <c r="O90" s="41"/>
      <c r="P90" s="41"/>
      <c r="Q90" s="41"/>
      <c r="R90" s="41"/>
      <c r="S90" s="41"/>
      <c r="T90" s="77"/>
      <c r="AT90" s="22" t="s">
        <v>185</v>
      </c>
      <c r="AU90" s="22" t="s">
        <v>89</v>
      </c>
    </row>
    <row r="91" spans="2:65" s="1" customFormat="1" ht="22.5" customHeight="1">
      <c r="B91" s="40"/>
      <c r="C91" s="193" t="s">
        <v>199</v>
      </c>
      <c r="D91" s="193" t="s">
        <v>178</v>
      </c>
      <c r="E91" s="194" t="s">
        <v>2331</v>
      </c>
      <c r="F91" s="195" t="s">
        <v>2332</v>
      </c>
      <c r="G91" s="196" t="s">
        <v>295</v>
      </c>
      <c r="H91" s="197">
        <v>48</v>
      </c>
      <c r="I91" s="198"/>
      <c r="J91" s="199">
        <f>ROUND(I91*H91,2)</f>
        <v>0</v>
      </c>
      <c r="K91" s="195" t="s">
        <v>182</v>
      </c>
      <c r="L91" s="60"/>
      <c r="M91" s="200" t="s">
        <v>37</v>
      </c>
      <c r="N91" s="201" t="s">
        <v>52</v>
      </c>
      <c r="O91" s="41"/>
      <c r="P91" s="202">
        <f>O91*H91</f>
        <v>0</v>
      </c>
      <c r="Q91" s="202">
        <v>1.7700000000000001E-3</v>
      </c>
      <c r="R91" s="202">
        <f>Q91*H91</f>
        <v>8.4960000000000008E-2</v>
      </c>
      <c r="S91" s="202">
        <v>0</v>
      </c>
      <c r="T91" s="203">
        <f>S91*H91</f>
        <v>0</v>
      </c>
      <c r="AR91" s="22" t="s">
        <v>183</v>
      </c>
      <c r="AT91" s="22" t="s">
        <v>178</v>
      </c>
      <c r="AU91" s="22" t="s">
        <v>89</v>
      </c>
      <c r="AY91" s="22" t="s">
        <v>176</v>
      </c>
      <c r="BE91" s="204">
        <f>IF(N91="základní",J91,0)</f>
        <v>0</v>
      </c>
      <c r="BF91" s="204">
        <f>IF(N91="snížená",J91,0)</f>
        <v>0</v>
      </c>
      <c r="BG91" s="204">
        <f>IF(N91="zákl. přenesená",J91,0)</f>
        <v>0</v>
      </c>
      <c r="BH91" s="204">
        <f>IF(N91="sníž. přenesená",J91,0)</f>
        <v>0</v>
      </c>
      <c r="BI91" s="204">
        <f>IF(N91="nulová",J91,0)</f>
        <v>0</v>
      </c>
      <c r="BJ91" s="22" t="s">
        <v>89</v>
      </c>
      <c r="BK91" s="204">
        <f>ROUND(I91*H91,2)</f>
        <v>0</v>
      </c>
      <c r="BL91" s="22" t="s">
        <v>183</v>
      </c>
      <c r="BM91" s="22" t="s">
        <v>266</v>
      </c>
    </row>
    <row r="92" spans="2:65" s="1" customFormat="1" ht="67.5">
      <c r="B92" s="40"/>
      <c r="C92" s="62"/>
      <c r="D92" s="210" t="s">
        <v>185</v>
      </c>
      <c r="E92" s="62"/>
      <c r="F92" s="233" t="s">
        <v>2330</v>
      </c>
      <c r="G92" s="62"/>
      <c r="H92" s="62"/>
      <c r="I92" s="163"/>
      <c r="J92" s="62"/>
      <c r="K92" s="62"/>
      <c r="L92" s="60"/>
      <c r="M92" s="207"/>
      <c r="N92" s="41"/>
      <c r="O92" s="41"/>
      <c r="P92" s="41"/>
      <c r="Q92" s="41"/>
      <c r="R92" s="41"/>
      <c r="S92" s="41"/>
      <c r="T92" s="77"/>
      <c r="AT92" s="22" t="s">
        <v>185</v>
      </c>
      <c r="AU92" s="22" t="s">
        <v>89</v>
      </c>
    </row>
    <row r="93" spans="2:65" s="1" customFormat="1" ht="22.5" customHeight="1">
      <c r="B93" s="40"/>
      <c r="C93" s="193" t="s">
        <v>231</v>
      </c>
      <c r="D93" s="193" t="s">
        <v>178</v>
      </c>
      <c r="E93" s="194" t="s">
        <v>2333</v>
      </c>
      <c r="F93" s="195" t="s">
        <v>2334</v>
      </c>
      <c r="G93" s="196" t="s">
        <v>295</v>
      </c>
      <c r="H93" s="197">
        <v>19</v>
      </c>
      <c r="I93" s="198"/>
      <c r="J93" s="199">
        <f>ROUND(I93*H93,2)</f>
        <v>0</v>
      </c>
      <c r="K93" s="195" t="s">
        <v>182</v>
      </c>
      <c r="L93" s="60"/>
      <c r="M93" s="200" t="s">
        <v>37</v>
      </c>
      <c r="N93" s="201" t="s">
        <v>52</v>
      </c>
      <c r="O93" s="41"/>
      <c r="P93" s="202">
        <f>O93*H93</f>
        <v>0</v>
      </c>
      <c r="Q93" s="202">
        <v>2.7699999999999999E-3</v>
      </c>
      <c r="R93" s="202">
        <f>Q93*H93</f>
        <v>5.2629999999999996E-2</v>
      </c>
      <c r="S93" s="202">
        <v>0</v>
      </c>
      <c r="T93" s="203">
        <f>S93*H93</f>
        <v>0</v>
      </c>
      <c r="AR93" s="22" t="s">
        <v>183</v>
      </c>
      <c r="AT93" s="22" t="s">
        <v>178</v>
      </c>
      <c r="AU93" s="22" t="s">
        <v>89</v>
      </c>
      <c r="AY93" s="22" t="s">
        <v>176</v>
      </c>
      <c r="BE93" s="204">
        <f>IF(N93="základní",J93,0)</f>
        <v>0</v>
      </c>
      <c r="BF93" s="204">
        <f>IF(N93="snížená",J93,0)</f>
        <v>0</v>
      </c>
      <c r="BG93" s="204">
        <f>IF(N93="zákl. přenesená",J93,0)</f>
        <v>0</v>
      </c>
      <c r="BH93" s="204">
        <f>IF(N93="sníž. přenesená",J93,0)</f>
        <v>0</v>
      </c>
      <c r="BI93" s="204">
        <f>IF(N93="nulová",J93,0)</f>
        <v>0</v>
      </c>
      <c r="BJ93" s="22" t="s">
        <v>89</v>
      </c>
      <c r="BK93" s="204">
        <f>ROUND(I93*H93,2)</f>
        <v>0</v>
      </c>
      <c r="BL93" s="22" t="s">
        <v>183</v>
      </c>
      <c r="BM93" s="22" t="s">
        <v>276</v>
      </c>
    </row>
    <row r="94" spans="2:65" s="1" customFormat="1" ht="67.5">
      <c r="B94" s="40"/>
      <c r="C94" s="62"/>
      <c r="D94" s="210" t="s">
        <v>185</v>
      </c>
      <c r="E94" s="62"/>
      <c r="F94" s="233" t="s">
        <v>2330</v>
      </c>
      <c r="G94" s="62"/>
      <c r="H94" s="62"/>
      <c r="I94" s="163"/>
      <c r="J94" s="62"/>
      <c r="K94" s="62"/>
      <c r="L94" s="60"/>
      <c r="M94" s="207"/>
      <c r="N94" s="41"/>
      <c r="O94" s="41"/>
      <c r="P94" s="41"/>
      <c r="Q94" s="41"/>
      <c r="R94" s="41"/>
      <c r="S94" s="41"/>
      <c r="T94" s="77"/>
      <c r="AT94" s="22" t="s">
        <v>185</v>
      </c>
      <c r="AU94" s="22" t="s">
        <v>89</v>
      </c>
    </row>
    <row r="95" spans="2:65" s="1" customFormat="1" ht="22.5" customHeight="1">
      <c r="B95" s="40"/>
      <c r="C95" s="193" t="s">
        <v>237</v>
      </c>
      <c r="D95" s="193" t="s">
        <v>178</v>
      </c>
      <c r="E95" s="194" t="s">
        <v>2335</v>
      </c>
      <c r="F95" s="195" t="s">
        <v>2336</v>
      </c>
      <c r="G95" s="196" t="s">
        <v>341</v>
      </c>
      <c r="H95" s="197">
        <v>22</v>
      </c>
      <c r="I95" s="198"/>
      <c r="J95" s="199">
        <f t="shared" ref="J95:J120" si="0">ROUND(I95*H95,2)</f>
        <v>0</v>
      </c>
      <c r="K95" s="195" t="s">
        <v>37</v>
      </c>
      <c r="L95" s="60"/>
      <c r="M95" s="200" t="s">
        <v>37</v>
      </c>
      <c r="N95" s="201" t="s">
        <v>52</v>
      </c>
      <c r="O95" s="41"/>
      <c r="P95" s="202">
        <f t="shared" ref="P95:P120" si="1">O95*H95</f>
        <v>0</v>
      </c>
      <c r="Q95" s="202">
        <v>0</v>
      </c>
      <c r="R95" s="202">
        <f t="shared" ref="R95:R120" si="2">Q95*H95</f>
        <v>0</v>
      </c>
      <c r="S95" s="202">
        <v>0</v>
      </c>
      <c r="T95" s="203">
        <f t="shared" ref="T95:T120" si="3">S95*H95</f>
        <v>0</v>
      </c>
      <c r="AR95" s="22" t="s">
        <v>183</v>
      </c>
      <c r="AT95" s="22" t="s">
        <v>178</v>
      </c>
      <c r="AU95" s="22" t="s">
        <v>89</v>
      </c>
      <c r="AY95" s="22" t="s">
        <v>176</v>
      </c>
      <c r="BE95" s="204">
        <f t="shared" ref="BE95:BE120" si="4">IF(N95="základní",J95,0)</f>
        <v>0</v>
      </c>
      <c r="BF95" s="204">
        <f t="shared" ref="BF95:BF120" si="5">IF(N95="snížená",J95,0)</f>
        <v>0</v>
      </c>
      <c r="BG95" s="204">
        <f t="shared" ref="BG95:BG120" si="6">IF(N95="zákl. přenesená",J95,0)</f>
        <v>0</v>
      </c>
      <c r="BH95" s="204">
        <f t="shared" ref="BH95:BH120" si="7">IF(N95="sníž. přenesená",J95,0)</f>
        <v>0</v>
      </c>
      <c r="BI95" s="204">
        <f t="shared" ref="BI95:BI120" si="8">IF(N95="nulová",J95,0)</f>
        <v>0</v>
      </c>
      <c r="BJ95" s="22" t="s">
        <v>89</v>
      </c>
      <c r="BK95" s="204">
        <f t="shared" ref="BK95:BK120" si="9">ROUND(I95*H95,2)</f>
        <v>0</v>
      </c>
      <c r="BL95" s="22" t="s">
        <v>183</v>
      </c>
      <c r="BM95" s="22" t="s">
        <v>286</v>
      </c>
    </row>
    <row r="96" spans="2:65" s="1" customFormat="1" ht="22.5" customHeight="1">
      <c r="B96" s="40"/>
      <c r="C96" s="193" t="s">
        <v>246</v>
      </c>
      <c r="D96" s="193" t="s">
        <v>178</v>
      </c>
      <c r="E96" s="194" t="s">
        <v>2337</v>
      </c>
      <c r="F96" s="195" t="s">
        <v>2338</v>
      </c>
      <c r="G96" s="196" t="s">
        <v>341</v>
      </c>
      <c r="H96" s="197">
        <v>8</v>
      </c>
      <c r="I96" s="198"/>
      <c r="J96" s="199">
        <f t="shared" si="0"/>
        <v>0</v>
      </c>
      <c r="K96" s="195" t="s">
        <v>37</v>
      </c>
      <c r="L96" s="60"/>
      <c r="M96" s="200" t="s">
        <v>37</v>
      </c>
      <c r="N96" s="201" t="s">
        <v>52</v>
      </c>
      <c r="O96" s="41"/>
      <c r="P96" s="202">
        <f t="shared" si="1"/>
        <v>0</v>
      </c>
      <c r="Q96" s="202">
        <v>0</v>
      </c>
      <c r="R96" s="202">
        <f t="shared" si="2"/>
        <v>0</v>
      </c>
      <c r="S96" s="202">
        <v>0</v>
      </c>
      <c r="T96" s="203">
        <f t="shared" si="3"/>
        <v>0</v>
      </c>
      <c r="AR96" s="22" t="s">
        <v>183</v>
      </c>
      <c r="AT96" s="22" t="s">
        <v>178</v>
      </c>
      <c r="AU96" s="22" t="s">
        <v>89</v>
      </c>
      <c r="AY96" s="22" t="s">
        <v>176</v>
      </c>
      <c r="BE96" s="204">
        <f t="shared" si="4"/>
        <v>0</v>
      </c>
      <c r="BF96" s="204">
        <f t="shared" si="5"/>
        <v>0</v>
      </c>
      <c r="BG96" s="204">
        <f t="shared" si="6"/>
        <v>0</v>
      </c>
      <c r="BH96" s="204">
        <f t="shared" si="7"/>
        <v>0</v>
      </c>
      <c r="BI96" s="204">
        <f t="shared" si="8"/>
        <v>0</v>
      </c>
      <c r="BJ96" s="22" t="s">
        <v>89</v>
      </c>
      <c r="BK96" s="204">
        <f t="shared" si="9"/>
        <v>0</v>
      </c>
      <c r="BL96" s="22" t="s">
        <v>183</v>
      </c>
      <c r="BM96" s="22" t="s">
        <v>298</v>
      </c>
    </row>
    <row r="97" spans="2:65" s="1" customFormat="1" ht="22.5" customHeight="1">
      <c r="B97" s="40"/>
      <c r="C97" s="193" t="s">
        <v>23</v>
      </c>
      <c r="D97" s="193" t="s">
        <v>178</v>
      </c>
      <c r="E97" s="194" t="s">
        <v>2339</v>
      </c>
      <c r="F97" s="195" t="s">
        <v>2340</v>
      </c>
      <c r="G97" s="196" t="s">
        <v>341</v>
      </c>
      <c r="H97" s="197">
        <v>1</v>
      </c>
      <c r="I97" s="198"/>
      <c r="J97" s="199">
        <f t="shared" si="0"/>
        <v>0</v>
      </c>
      <c r="K97" s="195" t="s">
        <v>37</v>
      </c>
      <c r="L97" s="60"/>
      <c r="M97" s="200" t="s">
        <v>37</v>
      </c>
      <c r="N97" s="201" t="s">
        <v>52</v>
      </c>
      <c r="O97" s="41"/>
      <c r="P97" s="202">
        <f t="shared" si="1"/>
        <v>0</v>
      </c>
      <c r="Q97" s="202">
        <v>0</v>
      </c>
      <c r="R97" s="202">
        <f t="shared" si="2"/>
        <v>0</v>
      </c>
      <c r="S97" s="202">
        <v>0</v>
      </c>
      <c r="T97" s="203">
        <f t="shared" si="3"/>
        <v>0</v>
      </c>
      <c r="AR97" s="22" t="s">
        <v>183</v>
      </c>
      <c r="AT97" s="22" t="s">
        <v>178</v>
      </c>
      <c r="AU97" s="22" t="s">
        <v>89</v>
      </c>
      <c r="AY97" s="22" t="s">
        <v>176</v>
      </c>
      <c r="BE97" s="204">
        <f t="shared" si="4"/>
        <v>0</v>
      </c>
      <c r="BF97" s="204">
        <f t="shared" si="5"/>
        <v>0</v>
      </c>
      <c r="BG97" s="204">
        <f t="shared" si="6"/>
        <v>0</v>
      </c>
      <c r="BH97" s="204">
        <f t="shared" si="7"/>
        <v>0</v>
      </c>
      <c r="BI97" s="204">
        <f t="shared" si="8"/>
        <v>0</v>
      </c>
      <c r="BJ97" s="22" t="s">
        <v>89</v>
      </c>
      <c r="BK97" s="204">
        <f t="shared" si="9"/>
        <v>0</v>
      </c>
      <c r="BL97" s="22" t="s">
        <v>183</v>
      </c>
      <c r="BM97" s="22" t="s">
        <v>307</v>
      </c>
    </row>
    <row r="98" spans="2:65" s="1" customFormat="1" ht="22.5" customHeight="1">
      <c r="B98" s="40"/>
      <c r="C98" s="193" t="s">
        <v>258</v>
      </c>
      <c r="D98" s="193" t="s">
        <v>178</v>
      </c>
      <c r="E98" s="194" t="s">
        <v>2341</v>
      </c>
      <c r="F98" s="195" t="s">
        <v>2342</v>
      </c>
      <c r="G98" s="196" t="s">
        <v>341</v>
      </c>
      <c r="H98" s="197">
        <v>2</v>
      </c>
      <c r="I98" s="198"/>
      <c r="J98" s="199">
        <f t="shared" si="0"/>
        <v>0</v>
      </c>
      <c r="K98" s="195" t="s">
        <v>37</v>
      </c>
      <c r="L98" s="60"/>
      <c r="M98" s="200" t="s">
        <v>37</v>
      </c>
      <c r="N98" s="201" t="s">
        <v>52</v>
      </c>
      <c r="O98" s="41"/>
      <c r="P98" s="202">
        <f t="shared" si="1"/>
        <v>0</v>
      </c>
      <c r="Q98" s="202">
        <v>0</v>
      </c>
      <c r="R98" s="202">
        <f t="shared" si="2"/>
        <v>0</v>
      </c>
      <c r="S98" s="202">
        <v>0</v>
      </c>
      <c r="T98" s="203">
        <f t="shared" si="3"/>
        <v>0</v>
      </c>
      <c r="AR98" s="22" t="s">
        <v>183</v>
      </c>
      <c r="AT98" s="22" t="s">
        <v>178</v>
      </c>
      <c r="AU98" s="22" t="s">
        <v>89</v>
      </c>
      <c r="AY98" s="22" t="s">
        <v>176</v>
      </c>
      <c r="BE98" s="204">
        <f t="shared" si="4"/>
        <v>0</v>
      </c>
      <c r="BF98" s="204">
        <f t="shared" si="5"/>
        <v>0</v>
      </c>
      <c r="BG98" s="204">
        <f t="shared" si="6"/>
        <v>0</v>
      </c>
      <c r="BH98" s="204">
        <f t="shared" si="7"/>
        <v>0</v>
      </c>
      <c r="BI98" s="204">
        <f t="shared" si="8"/>
        <v>0</v>
      </c>
      <c r="BJ98" s="22" t="s">
        <v>89</v>
      </c>
      <c r="BK98" s="204">
        <f t="shared" si="9"/>
        <v>0</v>
      </c>
      <c r="BL98" s="22" t="s">
        <v>183</v>
      </c>
      <c r="BM98" s="22" t="s">
        <v>319</v>
      </c>
    </row>
    <row r="99" spans="2:65" s="1" customFormat="1" ht="22.5" customHeight="1">
      <c r="B99" s="40"/>
      <c r="C99" s="193" t="s">
        <v>266</v>
      </c>
      <c r="D99" s="193" t="s">
        <v>178</v>
      </c>
      <c r="E99" s="194" t="s">
        <v>2343</v>
      </c>
      <c r="F99" s="195" t="s">
        <v>2344</v>
      </c>
      <c r="G99" s="196" t="s">
        <v>341</v>
      </c>
      <c r="H99" s="197">
        <v>2</v>
      </c>
      <c r="I99" s="198"/>
      <c r="J99" s="199">
        <f t="shared" si="0"/>
        <v>0</v>
      </c>
      <c r="K99" s="195" t="s">
        <v>37</v>
      </c>
      <c r="L99" s="60"/>
      <c r="M99" s="200" t="s">
        <v>37</v>
      </c>
      <c r="N99" s="201" t="s">
        <v>52</v>
      </c>
      <c r="O99" s="41"/>
      <c r="P99" s="202">
        <f t="shared" si="1"/>
        <v>0</v>
      </c>
      <c r="Q99" s="202">
        <v>0</v>
      </c>
      <c r="R99" s="202">
        <f t="shared" si="2"/>
        <v>0</v>
      </c>
      <c r="S99" s="202">
        <v>0</v>
      </c>
      <c r="T99" s="203">
        <f t="shared" si="3"/>
        <v>0</v>
      </c>
      <c r="AR99" s="22" t="s">
        <v>183</v>
      </c>
      <c r="AT99" s="22" t="s">
        <v>178</v>
      </c>
      <c r="AU99" s="22" t="s">
        <v>89</v>
      </c>
      <c r="AY99" s="22" t="s">
        <v>176</v>
      </c>
      <c r="BE99" s="204">
        <f t="shared" si="4"/>
        <v>0</v>
      </c>
      <c r="BF99" s="204">
        <f t="shared" si="5"/>
        <v>0</v>
      </c>
      <c r="BG99" s="204">
        <f t="shared" si="6"/>
        <v>0</v>
      </c>
      <c r="BH99" s="204">
        <f t="shared" si="7"/>
        <v>0</v>
      </c>
      <c r="BI99" s="204">
        <f t="shared" si="8"/>
        <v>0</v>
      </c>
      <c r="BJ99" s="22" t="s">
        <v>89</v>
      </c>
      <c r="BK99" s="204">
        <f t="shared" si="9"/>
        <v>0</v>
      </c>
      <c r="BL99" s="22" t="s">
        <v>183</v>
      </c>
      <c r="BM99" s="22" t="s">
        <v>333</v>
      </c>
    </row>
    <row r="100" spans="2:65" s="1" customFormat="1" ht="22.5" customHeight="1">
      <c r="B100" s="40"/>
      <c r="C100" s="193" t="s">
        <v>10</v>
      </c>
      <c r="D100" s="193" t="s">
        <v>178</v>
      </c>
      <c r="E100" s="194" t="s">
        <v>2345</v>
      </c>
      <c r="F100" s="195" t="s">
        <v>2346</v>
      </c>
      <c r="G100" s="196" t="s">
        <v>341</v>
      </c>
      <c r="H100" s="197">
        <v>4</v>
      </c>
      <c r="I100" s="198"/>
      <c r="J100" s="199">
        <f t="shared" si="0"/>
        <v>0</v>
      </c>
      <c r="K100" s="195" t="s">
        <v>37</v>
      </c>
      <c r="L100" s="60"/>
      <c r="M100" s="200" t="s">
        <v>37</v>
      </c>
      <c r="N100" s="201" t="s">
        <v>52</v>
      </c>
      <c r="O100" s="41"/>
      <c r="P100" s="202">
        <f t="shared" si="1"/>
        <v>0</v>
      </c>
      <c r="Q100" s="202">
        <v>0</v>
      </c>
      <c r="R100" s="202">
        <f t="shared" si="2"/>
        <v>0</v>
      </c>
      <c r="S100" s="202">
        <v>0</v>
      </c>
      <c r="T100" s="203">
        <f t="shared" si="3"/>
        <v>0</v>
      </c>
      <c r="AR100" s="22" t="s">
        <v>183</v>
      </c>
      <c r="AT100" s="22" t="s">
        <v>178</v>
      </c>
      <c r="AU100" s="22" t="s">
        <v>89</v>
      </c>
      <c r="AY100" s="22" t="s">
        <v>176</v>
      </c>
      <c r="BE100" s="204">
        <f t="shared" si="4"/>
        <v>0</v>
      </c>
      <c r="BF100" s="204">
        <f t="shared" si="5"/>
        <v>0</v>
      </c>
      <c r="BG100" s="204">
        <f t="shared" si="6"/>
        <v>0</v>
      </c>
      <c r="BH100" s="204">
        <f t="shared" si="7"/>
        <v>0</v>
      </c>
      <c r="BI100" s="204">
        <f t="shared" si="8"/>
        <v>0</v>
      </c>
      <c r="BJ100" s="22" t="s">
        <v>89</v>
      </c>
      <c r="BK100" s="204">
        <f t="shared" si="9"/>
        <v>0</v>
      </c>
      <c r="BL100" s="22" t="s">
        <v>183</v>
      </c>
      <c r="BM100" s="22" t="s">
        <v>345</v>
      </c>
    </row>
    <row r="101" spans="2:65" s="1" customFormat="1" ht="22.5" customHeight="1">
      <c r="B101" s="40"/>
      <c r="C101" s="193" t="s">
        <v>276</v>
      </c>
      <c r="D101" s="193" t="s">
        <v>178</v>
      </c>
      <c r="E101" s="194" t="s">
        <v>2347</v>
      </c>
      <c r="F101" s="195" t="s">
        <v>2348</v>
      </c>
      <c r="G101" s="196" t="s">
        <v>295</v>
      </c>
      <c r="H101" s="197">
        <v>67</v>
      </c>
      <c r="I101" s="198"/>
      <c r="J101" s="199">
        <f t="shared" si="0"/>
        <v>0</v>
      </c>
      <c r="K101" s="195" t="s">
        <v>37</v>
      </c>
      <c r="L101" s="60"/>
      <c r="M101" s="200" t="s">
        <v>37</v>
      </c>
      <c r="N101" s="201" t="s">
        <v>52</v>
      </c>
      <c r="O101" s="41"/>
      <c r="P101" s="202">
        <f t="shared" si="1"/>
        <v>0</v>
      </c>
      <c r="Q101" s="202">
        <v>0</v>
      </c>
      <c r="R101" s="202">
        <f t="shared" si="2"/>
        <v>0</v>
      </c>
      <c r="S101" s="202">
        <v>0</v>
      </c>
      <c r="T101" s="203">
        <f t="shared" si="3"/>
        <v>0</v>
      </c>
      <c r="AR101" s="22" t="s">
        <v>183</v>
      </c>
      <c r="AT101" s="22" t="s">
        <v>178</v>
      </c>
      <c r="AU101" s="22" t="s">
        <v>89</v>
      </c>
      <c r="AY101" s="22" t="s">
        <v>176</v>
      </c>
      <c r="BE101" s="204">
        <f t="shared" si="4"/>
        <v>0</v>
      </c>
      <c r="BF101" s="204">
        <f t="shared" si="5"/>
        <v>0</v>
      </c>
      <c r="BG101" s="204">
        <f t="shared" si="6"/>
        <v>0</v>
      </c>
      <c r="BH101" s="204">
        <f t="shared" si="7"/>
        <v>0</v>
      </c>
      <c r="BI101" s="204">
        <f t="shared" si="8"/>
        <v>0</v>
      </c>
      <c r="BJ101" s="22" t="s">
        <v>89</v>
      </c>
      <c r="BK101" s="204">
        <f t="shared" si="9"/>
        <v>0</v>
      </c>
      <c r="BL101" s="22" t="s">
        <v>183</v>
      </c>
      <c r="BM101" s="22" t="s">
        <v>356</v>
      </c>
    </row>
    <row r="102" spans="2:65" s="1" customFormat="1" ht="22.5" customHeight="1">
      <c r="B102" s="40"/>
      <c r="C102" s="193" t="s">
        <v>281</v>
      </c>
      <c r="D102" s="193" t="s">
        <v>178</v>
      </c>
      <c r="E102" s="194" t="s">
        <v>2349</v>
      </c>
      <c r="F102" s="195" t="s">
        <v>2350</v>
      </c>
      <c r="G102" s="196" t="s">
        <v>295</v>
      </c>
      <c r="H102" s="197">
        <v>18</v>
      </c>
      <c r="I102" s="198"/>
      <c r="J102" s="199">
        <f t="shared" si="0"/>
        <v>0</v>
      </c>
      <c r="K102" s="195" t="s">
        <v>37</v>
      </c>
      <c r="L102" s="60"/>
      <c r="M102" s="200" t="s">
        <v>37</v>
      </c>
      <c r="N102" s="201" t="s">
        <v>52</v>
      </c>
      <c r="O102" s="41"/>
      <c r="P102" s="202">
        <f t="shared" si="1"/>
        <v>0</v>
      </c>
      <c r="Q102" s="202">
        <v>0</v>
      </c>
      <c r="R102" s="202">
        <f t="shared" si="2"/>
        <v>0</v>
      </c>
      <c r="S102" s="202">
        <v>0</v>
      </c>
      <c r="T102" s="203">
        <f t="shared" si="3"/>
        <v>0</v>
      </c>
      <c r="AR102" s="22" t="s">
        <v>183</v>
      </c>
      <c r="AT102" s="22" t="s">
        <v>178</v>
      </c>
      <c r="AU102" s="22" t="s">
        <v>89</v>
      </c>
      <c r="AY102" s="22" t="s">
        <v>176</v>
      </c>
      <c r="BE102" s="204">
        <f t="shared" si="4"/>
        <v>0</v>
      </c>
      <c r="BF102" s="204">
        <f t="shared" si="5"/>
        <v>0</v>
      </c>
      <c r="BG102" s="204">
        <f t="shared" si="6"/>
        <v>0</v>
      </c>
      <c r="BH102" s="204">
        <f t="shared" si="7"/>
        <v>0</v>
      </c>
      <c r="BI102" s="204">
        <f t="shared" si="8"/>
        <v>0</v>
      </c>
      <c r="BJ102" s="22" t="s">
        <v>89</v>
      </c>
      <c r="BK102" s="204">
        <f t="shared" si="9"/>
        <v>0</v>
      </c>
      <c r="BL102" s="22" t="s">
        <v>183</v>
      </c>
      <c r="BM102" s="22" t="s">
        <v>368</v>
      </c>
    </row>
    <row r="103" spans="2:65" s="1" customFormat="1" ht="22.5" customHeight="1">
      <c r="B103" s="40"/>
      <c r="C103" s="193" t="s">
        <v>286</v>
      </c>
      <c r="D103" s="193" t="s">
        <v>178</v>
      </c>
      <c r="E103" s="194" t="s">
        <v>2351</v>
      </c>
      <c r="F103" s="195" t="s">
        <v>2352</v>
      </c>
      <c r="G103" s="196" t="s">
        <v>295</v>
      </c>
      <c r="H103" s="197">
        <v>133</v>
      </c>
      <c r="I103" s="198"/>
      <c r="J103" s="199">
        <f t="shared" si="0"/>
        <v>0</v>
      </c>
      <c r="K103" s="195" t="s">
        <v>37</v>
      </c>
      <c r="L103" s="60"/>
      <c r="M103" s="200" t="s">
        <v>37</v>
      </c>
      <c r="N103" s="201" t="s">
        <v>52</v>
      </c>
      <c r="O103" s="41"/>
      <c r="P103" s="202">
        <f t="shared" si="1"/>
        <v>0</v>
      </c>
      <c r="Q103" s="202">
        <v>0</v>
      </c>
      <c r="R103" s="202">
        <f t="shared" si="2"/>
        <v>0</v>
      </c>
      <c r="S103" s="202">
        <v>0</v>
      </c>
      <c r="T103" s="203">
        <f t="shared" si="3"/>
        <v>0</v>
      </c>
      <c r="AR103" s="22" t="s">
        <v>183</v>
      </c>
      <c r="AT103" s="22" t="s">
        <v>178</v>
      </c>
      <c r="AU103" s="22" t="s">
        <v>89</v>
      </c>
      <c r="AY103" s="22" t="s">
        <v>176</v>
      </c>
      <c r="BE103" s="204">
        <f t="shared" si="4"/>
        <v>0</v>
      </c>
      <c r="BF103" s="204">
        <f t="shared" si="5"/>
        <v>0</v>
      </c>
      <c r="BG103" s="204">
        <f t="shared" si="6"/>
        <v>0</v>
      </c>
      <c r="BH103" s="204">
        <f t="shared" si="7"/>
        <v>0</v>
      </c>
      <c r="BI103" s="204">
        <f t="shared" si="8"/>
        <v>0</v>
      </c>
      <c r="BJ103" s="22" t="s">
        <v>89</v>
      </c>
      <c r="BK103" s="204">
        <f t="shared" si="9"/>
        <v>0</v>
      </c>
      <c r="BL103" s="22" t="s">
        <v>183</v>
      </c>
      <c r="BM103" s="22" t="s">
        <v>378</v>
      </c>
    </row>
    <row r="104" spans="2:65" s="1" customFormat="1" ht="22.5" customHeight="1">
      <c r="B104" s="40"/>
      <c r="C104" s="193" t="s">
        <v>292</v>
      </c>
      <c r="D104" s="193" t="s">
        <v>178</v>
      </c>
      <c r="E104" s="194" t="s">
        <v>2353</v>
      </c>
      <c r="F104" s="195" t="s">
        <v>2354</v>
      </c>
      <c r="G104" s="196" t="s">
        <v>295</v>
      </c>
      <c r="H104" s="197">
        <v>50</v>
      </c>
      <c r="I104" s="198"/>
      <c r="J104" s="199">
        <f t="shared" si="0"/>
        <v>0</v>
      </c>
      <c r="K104" s="195" t="s">
        <v>37</v>
      </c>
      <c r="L104" s="60"/>
      <c r="M104" s="200" t="s">
        <v>37</v>
      </c>
      <c r="N104" s="201" t="s">
        <v>52</v>
      </c>
      <c r="O104" s="41"/>
      <c r="P104" s="202">
        <f t="shared" si="1"/>
        <v>0</v>
      </c>
      <c r="Q104" s="202">
        <v>0</v>
      </c>
      <c r="R104" s="202">
        <f t="shared" si="2"/>
        <v>0</v>
      </c>
      <c r="S104" s="202">
        <v>0</v>
      </c>
      <c r="T104" s="203">
        <f t="shared" si="3"/>
        <v>0</v>
      </c>
      <c r="AR104" s="22" t="s">
        <v>183</v>
      </c>
      <c r="AT104" s="22" t="s">
        <v>178</v>
      </c>
      <c r="AU104" s="22" t="s">
        <v>89</v>
      </c>
      <c r="AY104" s="22" t="s">
        <v>176</v>
      </c>
      <c r="BE104" s="204">
        <f t="shared" si="4"/>
        <v>0</v>
      </c>
      <c r="BF104" s="204">
        <f t="shared" si="5"/>
        <v>0</v>
      </c>
      <c r="BG104" s="204">
        <f t="shared" si="6"/>
        <v>0</v>
      </c>
      <c r="BH104" s="204">
        <f t="shared" si="7"/>
        <v>0</v>
      </c>
      <c r="BI104" s="204">
        <f t="shared" si="8"/>
        <v>0</v>
      </c>
      <c r="BJ104" s="22" t="s">
        <v>89</v>
      </c>
      <c r="BK104" s="204">
        <f t="shared" si="9"/>
        <v>0</v>
      </c>
      <c r="BL104" s="22" t="s">
        <v>183</v>
      </c>
      <c r="BM104" s="22" t="s">
        <v>390</v>
      </c>
    </row>
    <row r="105" spans="2:65" s="1" customFormat="1" ht="22.5" customHeight="1">
      <c r="B105" s="40"/>
      <c r="C105" s="193" t="s">
        <v>298</v>
      </c>
      <c r="D105" s="193" t="s">
        <v>178</v>
      </c>
      <c r="E105" s="194" t="s">
        <v>2355</v>
      </c>
      <c r="F105" s="195" t="s">
        <v>2356</v>
      </c>
      <c r="G105" s="196" t="s">
        <v>341</v>
      </c>
      <c r="H105" s="197">
        <v>5</v>
      </c>
      <c r="I105" s="198"/>
      <c r="J105" s="199">
        <f t="shared" si="0"/>
        <v>0</v>
      </c>
      <c r="K105" s="195" t="s">
        <v>37</v>
      </c>
      <c r="L105" s="60"/>
      <c r="M105" s="200" t="s">
        <v>37</v>
      </c>
      <c r="N105" s="201" t="s">
        <v>52</v>
      </c>
      <c r="O105" s="41"/>
      <c r="P105" s="202">
        <f t="shared" si="1"/>
        <v>0</v>
      </c>
      <c r="Q105" s="202">
        <v>0</v>
      </c>
      <c r="R105" s="202">
        <f t="shared" si="2"/>
        <v>0</v>
      </c>
      <c r="S105" s="202">
        <v>0</v>
      </c>
      <c r="T105" s="203">
        <f t="shared" si="3"/>
        <v>0</v>
      </c>
      <c r="AR105" s="22" t="s">
        <v>183</v>
      </c>
      <c r="AT105" s="22" t="s">
        <v>178</v>
      </c>
      <c r="AU105" s="22" t="s">
        <v>89</v>
      </c>
      <c r="AY105" s="22" t="s">
        <v>176</v>
      </c>
      <c r="BE105" s="204">
        <f t="shared" si="4"/>
        <v>0</v>
      </c>
      <c r="BF105" s="204">
        <f t="shared" si="5"/>
        <v>0</v>
      </c>
      <c r="BG105" s="204">
        <f t="shared" si="6"/>
        <v>0</v>
      </c>
      <c r="BH105" s="204">
        <f t="shared" si="7"/>
        <v>0</v>
      </c>
      <c r="BI105" s="204">
        <f t="shared" si="8"/>
        <v>0</v>
      </c>
      <c r="BJ105" s="22" t="s">
        <v>89</v>
      </c>
      <c r="BK105" s="204">
        <f t="shared" si="9"/>
        <v>0</v>
      </c>
      <c r="BL105" s="22" t="s">
        <v>183</v>
      </c>
      <c r="BM105" s="22" t="s">
        <v>400</v>
      </c>
    </row>
    <row r="106" spans="2:65" s="1" customFormat="1" ht="22.5" customHeight="1">
      <c r="B106" s="40"/>
      <c r="C106" s="193" t="s">
        <v>9</v>
      </c>
      <c r="D106" s="193" t="s">
        <v>178</v>
      </c>
      <c r="E106" s="194" t="s">
        <v>2357</v>
      </c>
      <c r="F106" s="195" t="s">
        <v>2358</v>
      </c>
      <c r="G106" s="196" t="s">
        <v>341</v>
      </c>
      <c r="H106" s="197">
        <v>2</v>
      </c>
      <c r="I106" s="198"/>
      <c r="J106" s="199">
        <f t="shared" si="0"/>
        <v>0</v>
      </c>
      <c r="K106" s="195" t="s">
        <v>37</v>
      </c>
      <c r="L106" s="60"/>
      <c r="M106" s="200" t="s">
        <v>37</v>
      </c>
      <c r="N106" s="201" t="s">
        <v>52</v>
      </c>
      <c r="O106" s="41"/>
      <c r="P106" s="202">
        <f t="shared" si="1"/>
        <v>0</v>
      </c>
      <c r="Q106" s="202">
        <v>0</v>
      </c>
      <c r="R106" s="202">
        <f t="shared" si="2"/>
        <v>0</v>
      </c>
      <c r="S106" s="202">
        <v>0</v>
      </c>
      <c r="T106" s="203">
        <f t="shared" si="3"/>
        <v>0</v>
      </c>
      <c r="AR106" s="22" t="s">
        <v>183</v>
      </c>
      <c r="AT106" s="22" t="s">
        <v>178</v>
      </c>
      <c r="AU106" s="22" t="s">
        <v>89</v>
      </c>
      <c r="AY106" s="22" t="s">
        <v>176</v>
      </c>
      <c r="BE106" s="204">
        <f t="shared" si="4"/>
        <v>0</v>
      </c>
      <c r="BF106" s="204">
        <f t="shared" si="5"/>
        <v>0</v>
      </c>
      <c r="BG106" s="204">
        <f t="shared" si="6"/>
        <v>0</v>
      </c>
      <c r="BH106" s="204">
        <f t="shared" si="7"/>
        <v>0</v>
      </c>
      <c r="BI106" s="204">
        <f t="shared" si="8"/>
        <v>0</v>
      </c>
      <c r="BJ106" s="22" t="s">
        <v>89</v>
      </c>
      <c r="BK106" s="204">
        <f t="shared" si="9"/>
        <v>0</v>
      </c>
      <c r="BL106" s="22" t="s">
        <v>183</v>
      </c>
      <c r="BM106" s="22" t="s">
        <v>412</v>
      </c>
    </row>
    <row r="107" spans="2:65" s="1" customFormat="1" ht="22.5" customHeight="1">
      <c r="B107" s="40"/>
      <c r="C107" s="193" t="s">
        <v>307</v>
      </c>
      <c r="D107" s="193" t="s">
        <v>178</v>
      </c>
      <c r="E107" s="194" t="s">
        <v>2359</v>
      </c>
      <c r="F107" s="195" t="s">
        <v>2360</v>
      </c>
      <c r="G107" s="196" t="s">
        <v>341</v>
      </c>
      <c r="H107" s="197">
        <v>4</v>
      </c>
      <c r="I107" s="198"/>
      <c r="J107" s="199">
        <f t="shared" si="0"/>
        <v>0</v>
      </c>
      <c r="K107" s="195" t="s">
        <v>182</v>
      </c>
      <c r="L107" s="60"/>
      <c r="M107" s="200" t="s">
        <v>37</v>
      </c>
      <c r="N107" s="201" t="s">
        <v>52</v>
      </c>
      <c r="O107" s="41"/>
      <c r="P107" s="202">
        <f t="shared" si="1"/>
        <v>0</v>
      </c>
      <c r="Q107" s="202">
        <v>3.4000000000000002E-4</v>
      </c>
      <c r="R107" s="202">
        <f t="shared" si="2"/>
        <v>1.3600000000000001E-3</v>
      </c>
      <c r="S107" s="202">
        <v>0</v>
      </c>
      <c r="T107" s="203">
        <f t="shared" si="3"/>
        <v>0</v>
      </c>
      <c r="AR107" s="22" t="s">
        <v>183</v>
      </c>
      <c r="AT107" s="22" t="s">
        <v>178</v>
      </c>
      <c r="AU107" s="22" t="s">
        <v>89</v>
      </c>
      <c r="AY107" s="22" t="s">
        <v>176</v>
      </c>
      <c r="BE107" s="204">
        <f t="shared" si="4"/>
        <v>0</v>
      </c>
      <c r="BF107" s="204">
        <f t="shared" si="5"/>
        <v>0</v>
      </c>
      <c r="BG107" s="204">
        <f t="shared" si="6"/>
        <v>0</v>
      </c>
      <c r="BH107" s="204">
        <f t="shared" si="7"/>
        <v>0</v>
      </c>
      <c r="BI107" s="204">
        <f t="shared" si="8"/>
        <v>0</v>
      </c>
      <c r="BJ107" s="22" t="s">
        <v>89</v>
      </c>
      <c r="BK107" s="204">
        <f t="shared" si="9"/>
        <v>0</v>
      </c>
      <c r="BL107" s="22" t="s">
        <v>183</v>
      </c>
      <c r="BM107" s="22" t="s">
        <v>422</v>
      </c>
    </row>
    <row r="108" spans="2:65" s="1" customFormat="1" ht="22.5" customHeight="1">
      <c r="B108" s="40"/>
      <c r="C108" s="193" t="s">
        <v>313</v>
      </c>
      <c r="D108" s="193" t="s">
        <v>178</v>
      </c>
      <c r="E108" s="194" t="s">
        <v>2361</v>
      </c>
      <c r="F108" s="195" t="s">
        <v>2362</v>
      </c>
      <c r="G108" s="196" t="s">
        <v>341</v>
      </c>
      <c r="H108" s="197">
        <v>2</v>
      </c>
      <c r="I108" s="198"/>
      <c r="J108" s="199">
        <f t="shared" si="0"/>
        <v>0</v>
      </c>
      <c r="K108" s="195" t="s">
        <v>37</v>
      </c>
      <c r="L108" s="60"/>
      <c r="M108" s="200" t="s">
        <v>37</v>
      </c>
      <c r="N108" s="201" t="s">
        <v>52</v>
      </c>
      <c r="O108" s="41"/>
      <c r="P108" s="202">
        <f t="shared" si="1"/>
        <v>0</v>
      </c>
      <c r="Q108" s="202">
        <v>0</v>
      </c>
      <c r="R108" s="202">
        <f t="shared" si="2"/>
        <v>0</v>
      </c>
      <c r="S108" s="202">
        <v>0</v>
      </c>
      <c r="T108" s="203">
        <f t="shared" si="3"/>
        <v>0</v>
      </c>
      <c r="AR108" s="22" t="s">
        <v>183</v>
      </c>
      <c r="AT108" s="22" t="s">
        <v>178</v>
      </c>
      <c r="AU108" s="22" t="s">
        <v>89</v>
      </c>
      <c r="AY108" s="22" t="s">
        <v>176</v>
      </c>
      <c r="BE108" s="204">
        <f t="shared" si="4"/>
        <v>0</v>
      </c>
      <c r="BF108" s="204">
        <f t="shared" si="5"/>
        <v>0</v>
      </c>
      <c r="BG108" s="204">
        <f t="shared" si="6"/>
        <v>0</v>
      </c>
      <c r="BH108" s="204">
        <f t="shared" si="7"/>
        <v>0</v>
      </c>
      <c r="BI108" s="204">
        <f t="shared" si="8"/>
        <v>0</v>
      </c>
      <c r="BJ108" s="22" t="s">
        <v>89</v>
      </c>
      <c r="BK108" s="204">
        <f t="shared" si="9"/>
        <v>0</v>
      </c>
      <c r="BL108" s="22" t="s">
        <v>183</v>
      </c>
      <c r="BM108" s="22" t="s">
        <v>434</v>
      </c>
    </row>
    <row r="109" spans="2:65" s="1" customFormat="1" ht="22.5" customHeight="1">
      <c r="B109" s="40"/>
      <c r="C109" s="193" t="s">
        <v>319</v>
      </c>
      <c r="D109" s="193" t="s">
        <v>178</v>
      </c>
      <c r="E109" s="194" t="s">
        <v>2363</v>
      </c>
      <c r="F109" s="195" t="s">
        <v>2364</v>
      </c>
      <c r="G109" s="196" t="s">
        <v>341</v>
      </c>
      <c r="H109" s="197">
        <v>2</v>
      </c>
      <c r="I109" s="198"/>
      <c r="J109" s="199">
        <f t="shared" si="0"/>
        <v>0</v>
      </c>
      <c r="K109" s="195" t="s">
        <v>37</v>
      </c>
      <c r="L109" s="60"/>
      <c r="M109" s="200" t="s">
        <v>37</v>
      </c>
      <c r="N109" s="201" t="s">
        <v>52</v>
      </c>
      <c r="O109" s="41"/>
      <c r="P109" s="202">
        <f t="shared" si="1"/>
        <v>0</v>
      </c>
      <c r="Q109" s="202">
        <v>0</v>
      </c>
      <c r="R109" s="202">
        <f t="shared" si="2"/>
        <v>0</v>
      </c>
      <c r="S109" s="202">
        <v>0</v>
      </c>
      <c r="T109" s="203">
        <f t="shared" si="3"/>
        <v>0</v>
      </c>
      <c r="AR109" s="22" t="s">
        <v>183</v>
      </c>
      <c r="AT109" s="22" t="s">
        <v>178</v>
      </c>
      <c r="AU109" s="22" t="s">
        <v>89</v>
      </c>
      <c r="AY109" s="22" t="s">
        <v>176</v>
      </c>
      <c r="BE109" s="204">
        <f t="shared" si="4"/>
        <v>0</v>
      </c>
      <c r="BF109" s="204">
        <f t="shared" si="5"/>
        <v>0</v>
      </c>
      <c r="BG109" s="204">
        <f t="shared" si="6"/>
        <v>0</v>
      </c>
      <c r="BH109" s="204">
        <f t="shared" si="7"/>
        <v>0</v>
      </c>
      <c r="BI109" s="204">
        <f t="shared" si="8"/>
        <v>0</v>
      </c>
      <c r="BJ109" s="22" t="s">
        <v>89</v>
      </c>
      <c r="BK109" s="204">
        <f t="shared" si="9"/>
        <v>0</v>
      </c>
      <c r="BL109" s="22" t="s">
        <v>183</v>
      </c>
      <c r="BM109" s="22" t="s">
        <v>449</v>
      </c>
    </row>
    <row r="110" spans="2:65" s="1" customFormat="1" ht="22.5" customHeight="1">
      <c r="B110" s="40"/>
      <c r="C110" s="193" t="s">
        <v>326</v>
      </c>
      <c r="D110" s="193" t="s">
        <v>178</v>
      </c>
      <c r="E110" s="194" t="s">
        <v>2365</v>
      </c>
      <c r="F110" s="195" t="s">
        <v>2366</v>
      </c>
      <c r="G110" s="196" t="s">
        <v>341</v>
      </c>
      <c r="H110" s="197">
        <v>2</v>
      </c>
      <c r="I110" s="198"/>
      <c r="J110" s="199">
        <f t="shared" si="0"/>
        <v>0</v>
      </c>
      <c r="K110" s="195" t="s">
        <v>37</v>
      </c>
      <c r="L110" s="60"/>
      <c r="M110" s="200" t="s">
        <v>37</v>
      </c>
      <c r="N110" s="201" t="s">
        <v>52</v>
      </c>
      <c r="O110" s="41"/>
      <c r="P110" s="202">
        <f t="shared" si="1"/>
        <v>0</v>
      </c>
      <c r="Q110" s="202">
        <v>0</v>
      </c>
      <c r="R110" s="202">
        <f t="shared" si="2"/>
        <v>0</v>
      </c>
      <c r="S110" s="202">
        <v>0</v>
      </c>
      <c r="T110" s="203">
        <f t="shared" si="3"/>
        <v>0</v>
      </c>
      <c r="AR110" s="22" t="s">
        <v>183</v>
      </c>
      <c r="AT110" s="22" t="s">
        <v>178</v>
      </c>
      <c r="AU110" s="22" t="s">
        <v>89</v>
      </c>
      <c r="AY110" s="22" t="s">
        <v>176</v>
      </c>
      <c r="BE110" s="204">
        <f t="shared" si="4"/>
        <v>0</v>
      </c>
      <c r="BF110" s="204">
        <f t="shared" si="5"/>
        <v>0</v>
      </c>
      <c r="BG110" s="204">
        <f t="shared" si="6"/>
        <v>0</v>
      </c>
      <c r="BH110" s="204">
        <f t="shared" si="7"/>
        <v>0</v>
      </c>
      <c r="BI110" s="204">
        <f t="shared" si="8"/>
        <v>0</v>
      </c>
      <c r="BJ110" s="22" t="s">
        <v>89</v>
      </c>
      <c r="BK110" s="204">
        <f t="shared" si="9"/>
        <v>0</v>
      </c>
      <c r="BL110" s="22" t="s">
        <v>183</v>
      </c>
      <c r="BM110" s="22" t="s">
        <v>462</v>
      </c>
    </row>
    <row r="111" spans="2:65" s="1" customFormat="1" ht="22.5" customHeight="1">
      <c r="B111" s="40"/>
      <c r="C111" s="193" t="s">
        <v>333</v>
      </c>
      <c r="D111" s="193" t="s">
        <v>178</v>
      </c>
      <c r="E111" s="194" t="s">
        <v>2367</v>
      </c>
      <c r="F111" s="195" t="s">
        <v>2368</v>
      </c>
      <c r="G111" s="196" t="s">
        <v>341</v>
      </c>
      <c r="H111" s="197">
        <v>6</v>
      </c>
      <c r="I111" s="198"/>
      <c r="J111" s="199">
        <f t="shared" si="0"/>
        <v>0</v>
      </c>
      <c r="K111" s="195" t="s">
        <v>37</v>
      </c>
      <c r="L111" s="60"/>
      <c r="M111" s="200" t="s">
        <v>37</v>
      </c>
      <c r="N111" s="201" t="s">
        <v>52</v>
      </c>
      <c r="O111" s="41"/>
      <c r="P111" s="202">
        <f t="shared" si="1"/>
        <v>0</v>
      </c>
      <c r="Q111" s="202">
        <v>0</v>
      </c>
      <c r="R111" s="202">
        <f t="shared" si="2"/>
        <v>0</v>
      </c>
      <c r="S111" s="202">
        <v>0</v>
      </c>
      <c r="T111" s="203">
        <f t="shared" si="3"/>
        <v>0</v>
      </c>
      <c r="AR111" s="22" t="s">
        <v>183</v>
      </c>
      <c r="AT111" s="22" t="s">
        <v>178</v>
      </c>
      <c r="AU111" s="22" t="s">
        <v>89</v>
      </c>
      <c r="AY111" s="22" t="s">
        <v>176</v>
      </c>
      <c r="BE111" s="204">
        <f t="shared" si="4"/>
        <v>0</v>
      </c>
      <c r="BF111" s="204">
        <f t="shared" si="5"/>
        <v>0</v>
      </c>
      <c r="BG111" s="204">
        <f t="shared" si="6"/>
        <v>0</v>
      </c>
      <c r="BH111" s="204">
        <f t="shared" si="7"/>
        <v>0</v>
      </c>
      <c r="BI111" s="204">
        <f t="shared" si="8"/>
        <v>0</v>
      </c>
      <c r="BJ111" s="22" t="s">
        <v>89</v>
      </c>
      <c r="BK111" s="204">
        <f t="shared" si="9"/>
        <v>0</v>
      </c>
      <c r="BL111" s="22" t="s">
        <v>183</v>
      </c>
      <c r="BM111" s="22" t="s">
        <v>473</v>
      </c>
    </row>
    <row r="112" spans="2:65" s="1" customFormat="1" ht="22.5" customHeight="1">
      <c r="B112" s="40"/>
      <c r="C112" s="193" t="s">
        <v>338</v>
      </c>
      <c r="D112" s="193" t="s">
        <v>178</v>
      </c>
      <c r="E112" s="194" t="s">
        <v>2369</v>
      </c>
      <c r="F112" s="195" t="s">
        <v>2370</v>
      </c>
      <c r="G112" s="196" t="s">
        <v>341</v>
      </c>
      <c r="H112" s="197">
        <v>1</v>
      </c>
      <c r="I112" s="198"/>
      <c r="J112" s="199">
        <f t="shared" si="0"/>
        <v>0</v>
      </c>
      <c r="K112" s="195" t="s">
        <v>37</v>
      </c>
      <c r="L112" s="60"/>
      <c r="M112" s="200" t="s">
        <v>37</v>
      </c>
      <c r="N112" s="201" t="s">
        <v>52</v>
      </c>
      <c r="O112" s="41"/>
      <c r="P112" s="202">
        <f t="shared" si="1"/>
        <v>0</v>
      </c>
      <c r="Q112" s="202">
        <v>0</v>
      </c>
      <c r="R112" s="202">
        <f t="shared" si="2"/>
        <v>0</v>
      </c>
      <c r="S112" s="202">
        <v>0</v>
      </c>
      <c r="T112" s="203">
        <f t="shared" si="3"/>
        <v>0</v>
      </c>
      <c r="AR112" s="22" t="s">
        <v>183</v>
      </c>
      <c r="AT112" s="22" t="s">
        <v>178</v>
      </c>
      <c r="AU112" s="22" t="s">
        <v>89</v>
      </c>
      <c r="AY112" s="22" t="s">
        <v>176</v>
      </c>
      <c r="BE112" s="204">
        <f t="shared" si="4"/>
        <v>0</v>
      </c>
      <c r="BF112" s="204">
        <f t="shared" si="5"/>
        <v>0</v>
      </c>
      <c r="BG112" s="204">
        <f t="shared" si="6"/>
        <v>0</v>
      </c>
      <c r="BH112" s="204">
        <f t="shared" si="7"/>
        <v>0</v>
      </c>
      <c r="BI112" s="204">
        <f t="shared" si="8"/>
        <v>0</v>
      </c>
      <c r="BJ112" s="22" t="s">
        <v>89</v>
      </c>
      <c r="BK112" s="204">
        <f t="shared" si="9"/>
        <v>0</v>
      </c>
      <c r="BL112" s="22" t="s">
        <v>183</v>
      </c>
      <c r="BM112" s="22" t="s">
        <v>482</v>
      </c>
    </row>
    <row r="113" spans="2:65" s="1" customFormat="1" ht="22.5" customHeight="1">
      <c r="B113" s="40"/>
      <c r="C113" s="193" t="s">
        <v>345</v>
      </c>
      <c r="D113" s="193" t="s">
        <v>178</v>
      </c>
      <c r="E113" s="194" t="s">
        <v>2371</v>
      </c>
      <c r="F113" s="195" t="s">
        <v>2372</v>
      </c>
      <c r="G113" s="196" t="s">
        <v>341</v>
      </c>
      <c r="H113" s="197">
        <v>2</v>
      </c>
      <c r="I113" s="198"/>
      <c r="J113" s="199">
        <f t="shared" si="0"/>
        <v>0</v>
      </c>
      <c r="K113" s="195" t="s">
        <v>37</v>
      </c>
      <c r="L113" s="60"/>
      <c r="M113" s="200" t="s">
        <v>37</v>
      </c>
      <c r="N113" s="201" t="s">
        <v>52</v>
      </c>
      <c r="O113" s="41"/>
      <c r="P113" s="202">
        <f t="shared" si="1"/>
        <v>0</v>
      </c>
      <c r="Q113" s="202">
        <v>0</v>
      </c>
      <c r="R113" s="202">
        <f t="shared" si="2"/>
        <v>0</v>
      </c>
      <c r="S113" s="202">
        <v>0</v>
      </c>
      <c r="T113" s="203">
        <f t="shared" si="3"/>
        <v>0</v>
      </c>
      <c r="AR113" s="22" t="s">
        <v>183</v>
      </c>
      <c r="AT113" s="22" t="s">
        <v>178</v>
      </c>
      <c r="AU113" s="22" t="s">
        <v>89</v>
      </c>
      <c r="AY113" s="22" t="s">
        <v>176</v>
      </c>
      <c r="BE113" s="204">
        <f t="shared" si="4"/>
        <v>0</v>
      </c>
      <c r="BF113" s="204">
        <f t="shared" si="5"/>
        <v>0</v>
      </c>
      <c r="BG113" s="204">
        <f t="shared" si="6"/>
        <v>0</v>
      </c>
      <c r="BH113" s="204">
        <f t="shared" si="7"/>
        <v>0</v>
      </c>
      <c r="BI113" s="204">
        <f t="shared" si="8"/>
        <v>0</v>
      </c>
      <c r="BJ113" s="22" t="s">
        <v>89</v>
      </c>
      <c r="BK113" s="204">
        <f t="shared" si="9"/>
        <v>0</v>
      </c>
      <c r="BL113" s="22" t="s">
        <v>183</v>
      </c>
      <c r="BM113" s="22" t="s">
        <v>494</v>
      </c>
    </row>
    <row r="114" spans="2:65" s="1" customFormat="1" ht="22.5" customHeight="1">
      <c r="B114" s="40"/>
      <c r="C114" s="193" t="s">
        <v>351</v>
      </c>
      <c r="D114" s="193" t="s">
        <v>178</v>
      </c>
      <c r="E114" s="194" t="s">
        <v>2373</v>
      </c>
      <c r="F114" s="195" t="s">
        <v>2374</v>
      </c>
      <c r="G114" s="196" t="s">
        <v>341</v>
      </c>
      <c r="H114" s="197">
        <v>1</v>
      </c>
      <c r="I114" s="198"/>
      <c r="J114" s="199">
        <f t="shared" si="0"/>
        <v>0</v>
      </c>
      <c r="K114" s="195" t="s">
        <v>37</v>
      </c>
      <c r="L114" s="60"/>
      <c r="M114" s="200" t="s">
        <v>37</v>
      </c>
      <c r="N114" s="201" t="s">
        <v>52</v>
      </c>
      <c r="O114" s="41"/>
      <c r="P114" s="202">
        <f t="shared" si="1"/>
        <v>0</v>
      </c>
      <c r="Q114" s="202">
        <v>0</v>
      </c>
      <c r="R114" s="202">
        <f t="shared" si="2"/>
        <v>0</v>
      </c>
      <c r="S114" s="202">
        <v>0</v>
      </c>
      <c r="T114" s="203">
        <f t="shared" si="3"/>
        <v>0</v>
      </c>
      <c r="AR114" s="22" t="s">
        <v>183</v>
      </c>
      <c r="AT114" s="22" t="s">
        <v>178</v>
      </c>
      <c r="AU114" s="22" t="s">
        <v>89</v>
      </c>
      <c r="AY114" s="22" t="s">
        <v>176</v>
      </c>
      <c r="BE114" s="204">
        <f t="shared" si="4"/>
        <v>0</v>
      </c>
      <c r="BF114" s="204">
        <f t="shared" si="5"/>
        <v>0</v>
      </c>
      <c r="BG114" s="204">
        <f t="shared" si="6"/>
        <v>0</v>
      </c>
      <c r="BH114" s="204">
        <f t="shared" si="7"/>
        <v>0</v>
      </c>
      <c r="BI114" s="204">
        <f t="shared" si="8"/>
        <v>0</v>
      </c>
      <c r="BJ114" s="22" t="s">
        <v>89</v>
      </c>
      <c r="BK114" s="204">
        <f t="shared" si="9"/>
        <v>0</v>
      </c>
      <c r="BL114" s="22" t="s">
        <v>183</v>
      </c>
      <c r="BM114" s="22" t="s">
        <v>504</v>
      </c>
    </row>
    <row r="115" spans="2:65" s="1" customFormat="1" ht="22.5" customHeight="1">
      <c r="B115" s="40"/>
      <c r="C115" s="193" t="s">
        <v>356</v>
      </c>
      <c r="D115" s="193" t="s">
        <v>178</v>
      </c>
      <c r="E115" s="194" t="s">
        <v>2375</v>
      </c>
      <c r="F115" s="195" t="s">
        <v>2376</v>
      </c>
      <c r="G115" s="196" t="s">
        <v>181</v>
      </c>
      <c r="H115" s="197">
        <v>77</v>
      </c>
      <c r="I115" s="198"/>
      <c r="J115" s="199">
        <f t="shared" si="0"/>
        <v>0</v>
      </c>
      <c r="K115" s="195" t="s">
        <v>37</v>
      </c>
      <c r="L115" s="60"/>
      <c r="M115" s="200" t="s">
        <v>37</v>
      </c>
      <c r="N115" s="201" t="s">
        <v>52</v>
      </c>
      <c r="O115" s="41"/>
      <c r="P115" s="202">
        <f t="shared" si="1"/>
        <v>0</v>
      </c>
      <c r="Q115" s="202">
        <v>0</v>
      </c>
      <c r="R115" s="202">
        <f t="shared" si="2"/>
        <v>0</v>
      </c>
      <c r="S115" s="202">
        <v>0</v>
      </c>
      <c r="T115" s="203">
        <f t="shared" si="3"/>
        <v>0</v>
      </c>
      <c r="AR115" s="22" t="s">
        <v>183</v>
      </c>
      <c r="AT115" s="22" t="s">
        <v>178</v>
      </c>
      <c r="AU115" s="22" t="s">
        <v>89</v>
      </c>
      <c r="AY115" s="22" t="s">
        <v>176</v>
      </c>
      <c r="BE115" s="204">
        <f t="shared" si="4"/>
        <v>0</v>
      </c>
      <c r="BF115" s="204">
        <f t="shared" si="5"/>
        <v>0</v>
      </c>
      <c r="BG115" s="204">
        <f t="shared" si="6"/>
        <v>0</v>
      </c>
      <c r="BH115" s="204">
        <f t="shared" si="7"/>
        <v>0</v>
      </c>
      <c r="BI115" s="204">
        <f t="shared" si="8"/>
        <v>0</v>
      </c>
      <c r="BJ115" s="22" t="s">
        <v>89</v>
      </c>
      <c r="BK115" s="204">
        <f t="shared" si="9"/>
        <v>0</v>
      </c>
      <c r="BL115" s="22" t="s">
        <v>183</v>
      </c>
      <c r="BM115" s="22" t="s">
        <v>516</v>
      </c>
    </row>
    <row r="116" spans="2:65" s="1" customFormat="1" ht="22.5" customHeight="1">
      <c r="B116" s="40"/>
      <c r="C116" s="193" t="s">
        <v>362</v>
      </c>
      <c r="D116" s="193" t="s">
        <v>178</v>
      </c>
      <c r="E116" s="194" t="s">
        <v>2377</v>
      </c>
      <c r="F116" s="195" t="s">
        <v>2378</v>
      </c>
      <c r="G116" s="196" t="s">
        <v>181</v>
      </c>
      <c r="H116" s="197">
        <v>26</v>
      </c>
      <c r="I116" s="198"/>
      <c r="J116" s="199">
        <f t="shared" si="0"/>
        <v>0</v>
      </c>
      <c r="K116" s="195" t="s">
        <v>37</v>
      </c>
      <c r="L116" s="60"/>
      <c r="M116" s="200" t="s">
        <v>37</v>
      </c>
      <c r="N116" s="201" t="s">
        <v>52</v>
      </c>
      <c r="O116" s="41"/>
      <c r="P116" s="202">
        <f t="shared" si="1"/>
        <v>0</v>
      </c>
      <c r="Q116" s="202">
        <v>0</v>
      </c>
      <c r="R116" s="202">
        <f t="shared" si="2"/>
        <v>0</v>
      </c>
      <c r="S116" s="202">
        <v>0</v>
      </c>
      <c r="T116" s="203">
        <f t="shared" si="3"/>
        <v>0</v>
      </c>
      <c r="AR116" s="22" t="s">
        <v>183</v>
      </c>
      <c r="AT116" s="22" t="s">
        <v>178</v>
      </c>
      <c r="AU116" s="22" t="s">
        <v>89</v>
      </c>
      <c r="AY116" s="22" t="s">
        <v>176</v>
      </c>
      <c r="BE116" s="204">
        <f t="shared" si="4"/>
        <v>0</v>
      </c>
      <c r="BF116" s="204">
        <f t="shared" si="5"/>
        <v>0</v>
      </c>
      <c r="BG116" s="204">
        <f t="shared" si="6"/>
        <v>0</v>
      </c>
      <c r="BH116" s="204">
        <f t="shared" si="7"/>
        <v>0</v>
      </c>
      <c r="BI116" s="204">
        <f t="shared" si="8"/>
        <v>0</v>
      </c>
      <c r="BJ116" s="22" t="s">
        <v>89</v>
      </c>
      <c r="BK116" s="204">
        <f t="shared" si="9"/>
        <v>0</v>
      </c>
      <c r="BL116" s="22" t="s">
        <v>183</v>
      </c>
      <c r="BM116" s="22" t="s">
        <v>527</v>
      </c>
    </row>
    <row r="117" spans="2:65" s="1" customFormat="1" ht="22.5" customHeight="1">
      <c r="B117" s="40"/>
      <c r="C117" s="193" t="s">
        <v>368</v>
      </c>
      <c r="D117" s="193" t="s">
        <v>178</v>
      </c>
      <c r="E117" s="194" t="s">
        <v>2379</v>
      </c>
      <c r="F117" s="195" t="s">
        <v>2380</v>
      </c>
      <c r="G117" s="196" t="s">
        <v>295</v>
      </c>
      <c r="H117" s="197">
        <v>60</v>
      </c>
      <c r="I117" s="198"/>
      <c r="J117" s="199">
        <f t="shared" si="0"/>
        <v>0</v>
      </c>
      <c r="K117" s="195" t="s">
        <v>37</v>
      </c>
      <c r="L117" s="60"/>
      <c r="M117" s="200" t="s">
        <v>37</v>
      </c>
      <c r="N117" s="201" t="s">
        <v>52</v>
      </c>
      <c r="O117" s="41"/>
      <c r="P117" s="202">
        <f t="shared" si="1"/>
        <v>0</v>
      </c>
      <c r="Q117" s="202">
        <v>0</v>
      </c>
      <c r="R117" s="202">
        <f t="shared" si="2"/>
        <v>0</v>
      </c>
      <c r="S117" s="202">
        <v>0</v>
      </c>
      <c r="T117" s="203">
        <f t="shared" si="3"/>
        <v>0</v>
      </c>
      <c r="AR117" s="22" t="s">
        <v>183</v>
      </c>
      <c r="AT117" s="22" t="s">
        <v>178</v>
      </c>
      <c r="AU117" s="22" t="s">
        <v>89</v>
      </c>
      <c r="AY117" s="22" t="s">
        <v>176</v>
      </c>
      <c r="BE117" s="204">
        <f t="shared" si="4"/>
        <v>0</v>
      </c>
      <c r="BF117" s="204">
        <f t="shared" si="5"/>
        <v>0</v>
      </c>
      <c r="BG117" s="204">
        <f t="shared" si="6"/>
        <v>0</v>
      </c>
      <c r="BH117" s="204">
        <f t="shared" si="7"/>
        <v>0</v>
      </c>
      <c r="BI117" s="204">
        <f t="shared" si="8"/>
        <v>0</v>
      </c>
      <c r="BJ117" s="22" t="s">
        <v>89</v>
      </c>
      <c r="BK117" s="204">
        <f t="shared" si="9"/>
        <v>0</v>
      </c>
      <c r="BL117" s="22" t="s">
        <v>183</v>
      </c>
      <c r="BM117" s="22" t="s">
        <v>539</v>
      </c>
    </row>
    <row r="118" spans="2:65" s="1" customFormat="1" ht="22.5" customHeight="1">
      <c r="B118" s="40"/>
      <c r="C118" s="193" t="s">
        <v>373</v>
      </c>
      <c r="D118" s="193" t="s">
        <v>178</v>
      </c>
      <c r="E118" s="194" t="s">
        <v>2381</v>
      </c>
      <c r="F118" s="195" t="s">
        <v>2382</v>
      </c>
      <c r="G118" s="196" t="s">
        <v>2383</v>
      </c>
      <c r="H118" s="197">
        <v>250</v>
      </c>
      <c r="I118" s="198"/>
      <c r="J118" s="199">
        <f t="shared" si="0"/>
        <v>0</v>
      </c>
      <c r="K118" s="195" t="s">
        <v>37</v>
      </c>
      <c r="L118" s="60"/>
      <c r="M118" s="200" t="s">
        <v>37</v>
      </c>
      <c r="N118" s="201" t="s">
        <v>52</v>
      </c>
      <c r="O118" s="41"/>
      <c r="P118" s="202">
        <f t="shared" si="1"/>
        <v>0</v>
      </c>
      <c r="Q118" s="202">
        <v>0</v>
      </c>
      <c r="R118" s="202">
        <f t="shared" si="2"/>
        <v>0</v>
      </c>
      <c r="S118" s="202">
        <v>0</v>
      </c>
      <c r="T118" s="203">
        <f t="shared" si="3"/>
        <v>0</v>
      </c>
      <c r="AR118" s="22" t="s">
        <v>183</v>
      </c>
      <c r="AT118" s="22" t="s">
        <v>178</v>
      </c>
      <c r="AU118" s="22" t="s">
        <v>89</v>
      </c>
      <c r="AY118" s="22" t="s">
        <v>176</v>
      </c>
      <c r="BE118" s="204">
        <f t="shared" si="4"/>
        <v>0</v>
      </c>
      <c r="BF118" s="204">
        <f t="shared" si="5"/>
        <v>0</v>
      </c>
      <c r="BG118" s="204">
        <f t="shared" si="6"/>
        <v>0</v>
      </c>
      <c r="BH118" s="204">
        <f t="shared" si="7"/>
        <v>0</v>
      </c>
      <c r="BI118" s="204">
        <f t="shared" si="8"/>
        <v>0</v>
      </c>
      <c r="BJ118" s="22" t="s">
        <v>89</v>
      </c>
      <c r="BK118" s="204">
        <f t="shared" si="9"/>
        <v>0</v>
      </c>
      <c r="BL118" s="22" t="s">
        <v>183</v>
      </c>
      <c r="BM118" s="22" t="s">
        <v>552</v>
      </c>
    </row>
    <row r="119" spans="2:65" s="1" customFormat="1" ht="22.5" customHeight="1">
      <c r="B119" s="40"/>
      <c r="C119" s="193" t="s">
        <v>378</v>
      </c>
      <c r="D119" s="193" t="s">
        <v>178</v>
      </c>
      <c r="E119" s="194" t="s">
        <v>2384</v>
      </c>
      <c r="F119" s="195" t="s">
        <v>2385</v>
      </c>
      <c r="G119" s="196" t="s">
        <v>341</v>
      </c>
      <c r="H119" s="197">
        <v>1</v>
      </c>
      <c r="I119" s="198"/>
      <c r="J119" s="199">
        <f t="shared" si="0"/>
        <v>0</v>
      </c>
      <c r="K119" s="195" t="s">
        <v>37</v>
      </c>
      <c r="L119" s="60"/>
      <c r="M119" s="200" t="s">
        <v>37</v>
      </c>
      <c r="N119" s="201" t="s">
        <v>52</v>
      </c>
      <c r="O119" s="41"/>
      <c r="P119" s="202">
        <f t="shared" si="1"/>
        <v>0</v>
      </c>
      <c r="Q119" s="202">
        <v>0</v>
      </c>
      <c r="R119" s="202">
        <f t="shared" si="2"/>
        <v>0</v>
      </c>
      <c r="S119" s="202">
        <v>0</v>
      </c>
      <c r="T119" s="203">
        <f t="shared" si="3"/>
        <v>0</v>
      </c>
      <c r="AR119" s="22" t="s">
        <v>183</v>
      </c>
      <c r="AT119" s="22" t="s">
        <v>178</v>
      </c>
      <c r="AU119" s="22" t="s">
        <v>89</v>
      </c>
      <c r="AY119" s="22" t="s">
        <v>176</v>
      </c>
      <c r="BE119" s="204">
        <f t="shared" si="4"/>
        <v>0</v>
      </c>
      <c r="BF119" s="204">
        <f t="shared" si="5"/>
        <v>0</v>
      </c>
      <c r="BG119" s="204">
        <f t="shared" si="6"/>
        <v>0</v>
      </c>
      <c r="BH119" s="204">
        <f t="shared" si="7"/>
        <v>0</v>
      </c>
      <c r="BI119" s="204">
        <f t="shared" si="8"/>
        <v>0</v>
      </c>
      <c r="BJ119" s="22" t="s">
        <v>89</v>
      </c>
      <c r="BK119" s="204">
        <f t="shared" si="9"/>
        <v>0</v>
      </c>
      <c r="BL119" s="22" t="s">
        <v>183</v>
      </c>
      <c r="BM119" s="22" t="s">
        <v>562</v>
      </c>
    </row>
    <row r="120" spans="2:65" s="1" customFormat="1" ht="22.5" customHeight="1">
      <c r="B120" s="40"/>
      <c r="C120" s="193" t="s">
        <v>384</v>
      </c>
      <c r="D120" s="193" t="s">
        <v>178</v>
      </c>
      <c r="E120" s="194" t="s">
        <v>2386</v>
      </c>
      <c r="F120" s="195" t="s">
        <v>2387</v>
      </c>
      <c r="G120" s="196" t="s">
        <v>198</v>
      </c>
      <c r="H120" s="197">
        <v>0.59</v>
      </c>
      <c r="I120" s="198"/>
      <c r="J120" s="199">
        <f t="shared" si="0"/>
        <v>0</v>
      </c>
      <c r="K120" s="195" t="s">
        <v>37</v>
      </c>
      <c r="L120" s="60"/>
      <c r="M120" s="200" t="s">
        <v>37</v>
      </c>
      <c r="N120" s="201" t="s">
        <v>52</v>
      </c>
      <c r="O120" s="41"/>
      <c r="P120" s="202">
        <f t="shared" si="1"/>
        <v>0</v>
      </c>
      <c r="Q120" s="202">
        <v>0</v>
      </c>
      <c r="R120" s="202">
        <f t="shared" si="2"/>
        <v>0</v>
      </c>
      <c r="S120" s="202">
        <v>0</v>
      </c>
      <c r="T120" s="203">
        <f t="shared" si="3"/>
        <v>0</v>
      </c>
      <c r="AR120" s="22" t="s">
        <v>183</v>
      </c>
      <c r="AT120" s="22" t="s">
        <v>178</v>
      </c>
      <c r="AU120" s="22" t="s">
        <v>89</v>
      </c>
      <c r="AY120" s="22" t="s">
        <v>176</v>
      </c>
      <c r="BE120" s="204">
        <f t="shared" si="4"/>
        <v>0</v>
      </c>
      <c r="BF120" s="204">
        <f t="shared" si="5"/>
        <v>0</v>
      </c>
      <c r="BG120" s="204">
        <f t="shared" si="6"/>
        <v>0</v>
      </c>
      <c r="BH120" s="204">
        <f t="shared" si="7"/>
        <v>0</v>
      </c>
      <c r="BI120" s="204">
        <f t="shared" si="8"/>
        <v>0</v>
      </c>
      <c r="BJ120" s="22" t="s">
        <v>89</v>
      </c>
      <c r="BK120" s="204">
        <f t="shared" si="9"/>
        <v>0</v>
      </c>
      <c r="BL120" s="22" t="s">
        <v>183</v>
      </c>
      <c r="BM120" s="22" t="s">
        <v>1672</v>
      </c>
    </row>
    <row r="121" spans="2:65" s="10" customFormat="1" ht="37.35" customHeight="1">
      <c r="B121" s="176"/>
      <c r="C121" s="177"/>
      <c r="D121" s="190" t="s">
        <v>80</v>
      </c>
      <c r="E121" s="249" t="s">
        <v>525</v>
      </c>
      <c r="F121" s="249" t="s">
        <v>2388</v>
      </c>
      <c r="G121" s="177"/>
      <c r="H121" s="177"/>
      <c r="I121" s="180"/>
      <c r="J121" s="250">
        <f>BK121</f>
        <v>0</v>
      </c>
      <c r="K121" s="177"/>
      <c r="L121" s="182"/>
      <c r="M121" s="183"/>
      <c r="N121" s="184"/>
      <c r="O121" s="184"/>
      <c r="P121" s="185">
        <f>SUM(P122:P157)</f>
        <v>0</v>
      </c>
      <c r="Q121" s="184"/>
      <c r="R121" s="185">
        <f>SUM(R122:R157)</f>
        <v>0.11223000000000001</v>
      </c>
      <c r="S121" s="184"/>
      <c r="T121" s="186">
        <f>SUM(T122:T157)</f>
        <v>0</v>
      </c>
      <c r="AR121" s="187" t="s">
        <v>89</v>
      </c>
      <c r="AT121" s="188" t="s">
        <v>80</v>
      </c>
      <c r="AU121" s="188" t="s">
        <v>81</v>
      </c>
      <c r="AY121" s="187" t="s">
        <v>176</v>
      </c>
      <c r="BK121" s="189">
        <f>SUM(BK122:BK157)</f>
        <v>0</v>
      </c>
    </row>
    <row r="122" spans="2:65" s="1" customFormat="1" ht="22.5" customHeight="1">
      <c r="B122" s="40"/>
      <c r="C122" s="193" t="s">
        <v>390</v>
      </c>
      <c r="D122" s="193" t="s">
        <v>178</v>
      </c>
      <c r="E122" s="194" t="s">
        <v>2389</v>
      </c>
      <c r="F122" s="195" t="s">
        <v>2390</v>
      </c>
      <c r="G122" s="196" t="s">
        <v>295</v>
      </c>
      <c r="H122" s="197">
        <v>2</v>
      </c>
      <c r="I122" s="198"/>
      <c r="J122" s="199">
        <f t="shared" ref="J122:J157" si="10">ROUND(I122*H122,2)</f>
        <v>0</v>
      </c>
      <c r="K122" s="195" t="s">
        <v>182</v>
      </c>
      <c r="L122" s="60"/>
      <c r="M122" s="200" t="s">
        <v>37</v>
      </c>
      <c r="N122" s="201" t="s">
        <v>52</v>
      </c>
      <c r="O122" s="41"/>
      <c r="P122" s="202">
        <f t="shared" ref="P122:P157" si="11">O122*H122</f>
        <v>0</v>
      </c>
      <c r="Q122" s="202">
        <v>3.0899999999999999E-3</v>
      </c>
      <c r="R122" s="202">
        <f t="shared" ref="R122:R157" si="12">Q122*H122</f>
        <v>6.1799999999999997E-3</v>
      </c>
      <c r="S122" s="202">
        <v>0</v>
      </c>
      <c r="T122" s="203">
        <f t="shared" ref="T122:T157" si="13">S122*H122</f>
        <v>0</v>
      </c>
      <c r="AR122" s="22" t="s">
        <v>183</v>
      </c>
      <c r="AT122" s="22" t="s">
        <v>178</v>
      </c>
      <c r="AU122" s="22" t="s">
        <v>89</v>
      </c>
      <c r="AY122" s="22" t="s">
        <v>176</v>
      </c>
      <c r="BE122" s="204">
        <f t="shared" ref="BE122:BE157" si="14">IF(N122="základní",J122,0)</f>
        <v>0</v>
      </c>
      <c r="BF122" s="204">
        <f t="shared" ref="BF122:BF157" si="15">IF(N122="snížená",J122,0)</f>
        <v>0</v>
      </c>
      <c r="BG122" s="204">
        <f t="shared" ref="BG122:BG157" si="16">IF(N122="zákl. přenesená",J122,0)</f>
        <v>0</v>
      </c>
      <c r="BH122" s="204">
        <f t="shared" ref="BH122:BH157" si="17">IF(N122="sníž. přenesená",J122,0)</f>
        <v>0</v>
      </c>
      <c r="BI122" s="204">
        <f t="shared" ref="BI122:BI157" si="18">IF(N122="nulová",J122,0)</f>
        <v>0</v>
      </c>
      <c r="BJ122" s="22" t="s">
        <v>89</v>
      </c>
      <c r="BK122" s="204">
        <f t="shared" ref="BK122:BK157" si="19">ROUND(I122*H122,2)</f>
        <v>0</v>
      </c>
      <c r="BL122" s="22" t="s">
        <v>183</v>
      </c>
      <c r="BM122" s="22" t="s">
        <v>572</v>
      </c>
    </row>
    <row r="123" spans="2:65" s="1" customFormat="1" ht="22.5" customHeight="1">
      <c r="B123" s="40"/>
      <c r="C123" s="193" t="s">
        <v>395</v>
      </c>
      <c r="D123" s="193" t="s">
        <v>178</v>
      </c>
      <c r="E123" s="194" t="s">
        <v>2391</v>
      </c>
      <c r="F123" s="195" t="s">
        <v>2392</v>
      </c>
      <c r="G123" s="196" t="s">
        <v>295</v>
      </c>
      <c r="H123" s="197">
        <v>15</v>
      </c>
      <c r="I123" s="198"/>
      <c r="J123" s="199">
        <f t="shared" si="10"/>
        <v>0</v>
      </c>
      <c r="K123" s="195" t="s">
        <v>182</v>
      </c>
      <c r="L123" s="60"/>
      <c r="M123" s="200" t="s">
        <v>37</v>
      </c>
      <c r="N123" s="201" t="s">
        <v>52</v>
      </c>
      <c r="O123" s="41"/>
      <c r="P123" s="202">
        <f t="shared" si="11"/>
        <v>0</v>
      </c>
      <c r="Q123" s="202">
        <v>4.5100000000000001E-3</v>
      </c>
      <c r="R123" s="202">
        <f t="shared" si="12"/>
        <v>6.7650000000000002E-2</v>
      </c>
      <c r="S123" s="202">
        <v>0</v>
      </c>
      <c r="T123" s="203">
        <f t="shared" si="13"/>
        <v>0</v>
      </c>
      <c r="AR123" s="22" t="s">
        <v>183</v>
      </c>
      <c r="AT123" s="22" t="s">
        <v>178</v>
      </c>
      <c r="AU123" s="22" t="s">
        <v>89</v>
      </c>
      <c r="AY123" s="22" t="s">
        <v>176</v>
      </c>
      <c r="BE123" s="204">
        <f t="shared" si="14"/>
        <v>0</v>
      </c>
      <c r="BF123" s="204">
        <f t="shared" si="15"/>
        <v>0</v>
      </c>
      <c r="BG123" s="204">
        <f t="shared" si="16"/>
        <v>0</v>
      </c>
      <c r="BH123" s="204">
        <f t="shared" si="17"/>
        <v>0</v>
      </c>
      <c r="BI123" s="204">
        <f t="shared" si="18"/>
        <v>0</v>
      </c>
      <c r="BJ123" s="22" t="s">
        <v>89</v>
      </c>
      <c r="BK123" s="204">
        <f t="shared" si="19"/>
        <v>0</v>
      </c>
      <c r="BL123" s="22" t="s">
        <v>183</v>
      </c>
      <c r="BM123" s="22" t="s">
        <v>581</v>
      </c>
    </row>
    <row r="124" spans="2:65" s="1" customFormat="1" ht="22.5" customHeight="1">
      <c r="B124" s="40"/>
      <c r="C124" s="193" t="s">
        <v>400</v>
      </c>
      <c r="D124" s="193" t="s">
        <v>178</v>
      </c>
      <c r="E124" s="194" t="s">
        <v>2393</v>
      </c>
      <c r="F124" s="195" t="s">
        <v>2394</v>
      </c>
      <c r="G124" s="196" t="s">
        <v>295</v>
      </c>
      <c r="H124" s="197">
        <v>6</v>
      </c>
      <c r="I124" s="198"/>
      <c r="J124" s="199">
        <f t="shared" si="10"/>
        <v>0</v>
      </c>
      <c r="K124" s="195" t="s">
        <v>182</v>
      </c>
      <c r="L124" s="60"/>
      <c r="M124" s="200" t="s">
        <v>37</v>
      </c>
      <c r="N124" s="201" t="s">
        <v>52</v>
      </c>
      <c r="O124" s="41"/>
      <c r="P124" s="202">
        <f t="shared" si="11"/>
        <v>0</v>
      </c>
      <c r="Q124" s="202">
        <v>6.4000000000000003E-3</v>
      </c>
      <c r="R124" s="202">
        <f t="shared" si="12"/>
        <v>3.8400000000000004E-2</v>
      </c>
      <c r="S124" s="202">
        <v>0</v>
      </c>
      <c r="T124" s="203">
        <f t="shared" si="13"/>
        <v>0</v>
      </c>
      <c r="AR124" s="22" t="s">
        <v>183</v>
      </c>
      <c r="AT124" s="22" t="s">
        <v>178</v>
      </c>
      <c r="AU124" s="22" t="s">
        <v>89</v>
      </c>
      <c r="AY124" s="22" t="s">
        <v>176</v>
      </c>
      <c r="BE124" s="204">
        <f t="shared" si="14"/>
        <v>0</v>
      </c>
      <c r="BF124" s="204">
        <f t="shared" si="15"/>
        <v>0</v>
      </c>
      <c r="BG124" s="204">
        <f t="shared" si="16"/>
        <v>0</v>
      </c>
      <c r="BH124" s="204">
        <f t="shared" si="17"/>
        <v>0</v>
      </c>
      <c r="BI124" s="204">
        <f t="shared" si="18"/>
        <v>0</v>
      </c>
      <c r="BJ124" s="22" t="s">
        <v>89</v>
      </c>
      <c r="BK124" s="204">
        <f t="shared" si="19"/>
        <v>0</v>
      </c>
      <c r="BL124" s="22" t="s">
        <v>183</v>
      </c>
      <c r="BM124" s="22" t="s">
        <v>592</v>
      </c>
    </row>
    <row r="125" spans="2:65" s="1" customFormat="1" ht="22.5" customHeight="1">
      <c r="B125" s="40"/>
      <c r="C125" s="193" t="s">
        <v>406</v>
      </c>
      <c r="D125" s="193" t="s">
        <v>178</v>
      </c>
      <c r="E125" s="194" t="s">
        <v>2395</v>
      </c>
      <c r="F125" s="195" t="s">
        <v>2396</v>
      </c>
      <c r="G125" s="196" t="s">
        <v>341</v>
      </c>
      <c r="H125" s="197">
        <v>1</v>
      </c>
      <c r="I125" s="198"/>
      <c r="J125" s="199">
        <f t="shared" si="10"/>
        <v>0</v>
      </c>
      <c r="K125" s="195" t="s">
        <v>37</v>
      </c>
      <c r="L125" s="60"/>
      <c r="M125" s="200" t="s">
        <v>37</v>
      </c>
      <c r="N125" s="201" t="s">
        <v>52</v>
      </c>
      <c r="O125" s="41"/>
      <c r="P125" s="202">
        <f t="shared" si="11"/>
        <v>0</v>
      </c>
      <c r="Q125" s="202">
        <v>0</v>
      </c>
      <c r="R125" s="202">
        <f t="shared" si="12"/>
        <v>0</v>
      </c>
      <c r="S125" s="202">
        <v>0</v>
      </c>
      <c r="T125" s="203">
        <f t="shared" si="13"/>
        <v>0</v>
      </c>
      <c r="AR125" s="22" t="s">
        <v>183</v>
      </c>
      <c r="AT125" s="22" t="s">
        <v>178</v>
      </c>
      <c r="AU125" s="22" t="s">
        <v>89</v>
      </c>
      <c r="AY125" s="22" t="s">
        <v>176</v>
      </c>
      <c r="BE125" s="204">
        <f t="shared" si="14"/>
        <v>0</v>
      </c>
      <c r="BF125" s="204">
        <f t="shared" si="15"/>
        <v>0</v>
      </c>
      <c r="BG125" s="204">
        <f t="shared" si="16"/>
        <v>0</v>
      </c>
      <c r="BH125" s="204">
        <f t="shared" si="17"/>
        <v>0</v>
      </c>
      <c r="BI125" s="204">
        <f t="shared" si="18"/>
        <v>0</v>
      </c>
      <c r="BJ125" s="22" t="s">
        <v>89</v>
      </c>
      <c r="BK125" s="204">
        <f t="shared" si="19"/>
        <v>0</v>
      </c>
      <c r="BL125" s="22" t="s">
        <v>183</v>
      </c>
      <c r="BM125" s="22" t="s">
        <v>602</v>
      </c>
    </row>
    <row r="126" spans="2:65" s="1" customFormat="1" ht="22.5" customHeight="1">
      <c r="B126" s="40"/>
      <c r="C126" s="193" t="s">
        <v>412</v>
      </c>
      <c r="D126" s="193" t="s">
        <v>178</v>
      </c>
      <c r="E126" s="194" t="s">
        <v>2397</v>
      </c>
      <c r="F126" s="195" t="s">
        <v>2398</v>
      </c>
      <c r="G126" s="196" t="s">
        <v>295</v>
      </c>
      <c r="H126" s="197">
        <v>142</v>
      </c>
      <c r="I126" s="198"/>
      <c r="J126" s="199">
        <f t="shared" si="10"/>
        <v>0</v>
      </c>
      <c r="K126" s="195" t="s">
        <v>37</v>
      </c>
      <c r="L126" s="60"/>
      <c r="M126" s="200" t="s">
        <v>37</v>
      </c>
      <c r="N126" s="201" t="s">
        <v>52</v>
      </c>
      <c r="O126" s="41"/>
      <c r="P126" s="202">
        <f t="shared" si="11"/>
        <v>0</v>
      </c>
      <c r="Q126" s="202">
        <v>0</v>
      </c>
      <c r="R126" s="202">
        <f t="shared" si="12"/>
        <v>0</v>
      </c>
      <c r="S126" s="202">
        <v>0</v>
      </c>
      <c r="T126" s="203">
        <f t="shared" si="13"/>
        <v>0</v>
      </c>
      <c r="AR126" s="22" t="s">
        <v>183</v>
      </c>
      <c r="AT126" s="22" t="s">
        <v>178</v>
      </c>
      <c r="AU126" s="22" t="s">
        <v>89</v>
      </c>
      <c r="AY126" s="22" t="s">
        <v>176</v>
      </c>
      <c r="BE126" s="204">
        <f t="shared" si="14"/>
        <v>0</v>
      </c>
      <c r="BF126" s="204">
        <f t="shared" si="15"/>
        <v>0</v>
      </c>
      <c r="BG126" s="204">
        <f t="shared" si="16"/>
        <v>0</v>
      </c>
      <c r="BH126" s="204">
        <f t="shared" si="17"/>
        <v>0</v>
      </c>
      <c r="BI126" s="204">
        <f t="shared" si="18"/>
        <v>0</v>
      </c>
      <c r="BJ126" s="22" t="s">
        <v>89</v>
      </c>
      <c r="BK126" s="204">
        <f t="shared" si="19"/>
        <v>0</v>
      </c>
      <c r="BL126" s="22" t="s">
        <v>183</v>
      </c>
      <c r="BM126" s="22" t="s">
        <v>613</v>
      </c>
    </row>
    <row r="127" spans="2:65" s="1" customFormat="1" ht="22.5" customHeight="1">
      <c r="B127" s="40"/>
      <c r="C127" s="193" t="s">
        <v>417</v>
      </c>
      <c r="D127" s="193" t="s">
        <v>178</v>
      </c>
      <c r="E127" s="194" t="s">
        <v>2399</v>
      </c>
      <c r="F127" s="195" t="s">
        <v>2400</v>
      </c>
      <c r="G127" s="196" t="s">
        <v>295</v>
      </c>
      <c r="H127" s="197">
        <v>105</v>
      </c>
      <c r="I127" s="198"/>
      <c r="J127" s="199">
        <f t="shared" si="10"/>
        <v>0</v>
      </c>
      <c r="K127" s="195" t="s">
        <v>37</v>
      </c>
      <c r="L127" s="60"/>
      <c r="M127" s="200" t="s">
        <v>37</v>
      </c>
      <c r="N127" s="201" t="s">
        <v>52</v>
      </c>
      <c r="O127" s="41"/>
      <c r="P127" s="202">
        <f t="shared" si="11"/>
        <v>0</v>
      </c>
      <c r="Q127" s="202">
        <v>0</v>
      </c>
      <c r="R127" s="202">
        <f t="shared" si="12"/>
        <v>0</v>
      </c>
      <c r="S127" s="202">
        <v>0</v>
      </c>
      <c r="T127" s="203">
        <f t="shared" si="13"/>
        <v>0</v>
      </c>
      <c r="AR127" s="22" t="s">
        <v>183</v>
      </c>
      <c r="AT127" s="22" t="s">
        <v>178</v>
      </c>
      <c r="AU127" s="22" t="s">
        <v>89</v>
      </c>
      <c r="AY127" s="22" t="s">
        <v>176</v>
      </c>
      <c r="BE127" s="204">
        <f t="shared" si="14"/>
        <v>0</v>
      </c>
      <c r="BF127" s="204">
        <f t="shared" si="15"/>
        <v>0</v>
      </c>
      <c r="BG127" s="204">
        <f t="shared" si="16"/>
        <v>0</v>
      </c>
      <c r="BH127" s="204">
        <f t="shared" si="17"/>
        <v>0</v>
      </c>
      <c r="BI127" s="204">
        <f t="shared" si="18"/>
        <v>0</v>
      </c>
      <c r="BJ127" s="22" t="s">
        <v>89</v>
      </c>
      <c r="BK127" s="204">
        <f t="shared" si="19"/>
        <v>0</v>
      </c>
      <c r="BL127" s="22" t="s">
        <v>183</v>
      </c>
      <c r="BM127" s="22" t="s">
        <v>625</v>
      </c>
    </row>
    <row r="128" spans="2:65" s="1" customFormat="1" ht="22.5" customHeight="1">
      <c r="B128" s="40"/>
      <c r="C128" s="193" t="s">
        <v>422</v>
      </c>
      <c r="D128" s="193" t="s">
        <v>178</v>
      </c>
      <c r="E128" s="194" t="s">
        <v>2401</v>
      </c>
      <c r="F128" s="195" t="s">
        <v>2402</v>
      </c>
      <c r="G128" s="196" t="s">
        <v>295</v>
      </c>
      <c r="H128" s="197">
        <v>23</v>
      </c>
      <c r="I128" s="198"/>
      <c r="J128" s="199">
        <f t="shared" si="10"/>
        <v>0</v>
      </c>
      <c r="K128" s="195" t="s">
        <v>37</v>
      </c>
      <c r="L128" s="60"/>
      <c r="M128" s="200" t="s">
        <v>37</v>
      </c>
      <c r="N128" s="201" t="s">
        <v>52</v>
      </c>
      <c r="O128" s="41"/>
      <c r="P128" s="202">
        <f t="shared" si="11"/>
        <v>0</v>
      </c>
      <c r="Q128" s="202">
        <v>0</v>
      </c>
      <c r="R128" s="202">
        <f t="shared" si="12"/>
        <v>0</v>
      </c>
      <c r="S128" s="202">
        <v>0</v>
      </c>
      <c r="T128" s="203">
        <f t="shared" si="13"/>
        <v>0</v>
      </c>
      <c r="AR128" s="22" t="s">
        <v>183</v>
      </c>
      <c r="AT128" s="22" t="s">
        <v>178</v>
      </c>
      <c r="AU128" s="22" t="s">
        <v>89</v>
      </c>
      <c r="AY128" s="22" t="s">
        <v>176</v>
      </c>
      <c r="BE128" s="204">
        <f t="shared" si="14"/>
        <v>0</v>
      </c>
      <c r="BF128" s="204">
        <f t="shared" si="15"/>
        <v>0</v>
      </c>
      <c r="BG128" s="204">
        <f t="shared" si="16"/>
        <v>0</v>
      </c>
      <c r="BH128" s="204">
        <f t="shared" si="17"/>
        <v>0</v>
      </c>
      <c r="BI128" s="204">
        <f t="shared" si="18"/>
        <v>0</v>
      </c>
      <c r="BJ128" s="22" t="s">
        <v>89</v>
      </c>
      <c r="BK128" s="204">
        <f t="shared" si="19"/>
        <v>0</v>
      </c>
      <c r="BL128" s="22" t="s">
        <v>183</v>
      </c>
      <c r="BM128" s="22" t="s">
        <v>643</v>
      </c>
    </row>
    <row r="129" spans="2:65" s="1" customFormat="1" ht="22.5" customHeight="1">
      <c r="B129" s="40"/>
      <c r="C129" s="193" t="s">
        <v>427</v>
      </c>
      <c r="D129" s="193" t="s">
        <v>178</v>
      </c>
      <c r="E129" s="194" t="s">
        <v>2403</v>
      </c>
      <c r="F129" s="195" t="s">
        <v>2404</v>
      </c>
      <c r="G129" s="196" t="s">
        <v>295</v>
      </c>
      <c r="H129" s="197">
        <v>29</v>
      </c>
      <c r="I129" s="198"/>
      <c r="J129" s="199">
        <f t="shared" si="10"/>
        <v>0</v>
      </c>
      <c r="K129" s="195" t="s">
        <v>37</v>
      </c>
      <c r="L129" s="60"/>
      <c r="M129" s="200" t="s">
        <v>37</v>
      </c>
      <c r="N129" s="201" t="s">
        <v>52</v>
      </c>
      <c r="O129" s="41"/>
      <c r="P129" s="202">
        <f t="shared" si="11"/>
        <v>0</v>
      </c>
      <c r="Q129" s="202">
        <v>0</v>
      </c>
      <c r="R129" s="202">
        <f t="shared" si="12"/>
        <v>0</v>
      </c>
      <c r="S129" s="202">
        <v>0</v>
      </c>
      <c r="T129" s="203">
        <f t="shared" si="13"/>
        <v>0</v>
      </c>
      <c r="AR129" s="22" t="s">
        <v>183</v>
      </c>
      <c r="AT129" s="22" t="s">
        <v>178</v>
      </c>
      <c r="AU129" s="22" t="s">
        <v>89</v>
      </c>
      <c r="AY129" s="22" t="s">
        <v>176</v>
      </c>
      <c r="BE129" s="204">
        <f t="shared" si="14"/>
        <v>0</v>
      </c>
      <c r="BF129" s="204">
        <f t="shared" si="15"/>
        <v>0</v>
      </c>
      <c r="BG129" s="204">
        <f t="shared" si="16"/>
        <v>0</v>
      </c>
      <c r="BH129" s="204">
        <f t="shared" si="17"/>
        <v>0</v>
      </c>
      <c r="BI129" s="204">
        <f t="shared" si="18"/>
        <v>0</v>
      </c>
      <c r="BJ129" s="22" t="s">
        <v>89</v>
      </c>
      <c r="BK129" s="204">
        <f t="shared" si="19"/>
        <v>0</v>
      </c>
      <c r="BL129" s="22" t="s">
        <v>183</v>
      </c>
      <c r="BM129" s="22" t="s">
        <v>656</v>
      </c>
    </row>
    <row r="130" spans="2:65" s="1" customFormat="1" ht="22.5" customHeight="1">
      <c r="B130" s="40"/>
      <c r="C130" s="193" t="s">
        <v>434</v>
      </c>
      <c r="D130" s="193" t="s">
        <v>178</v>
      </c>
      <c r="E130" s="194" t="s">
        <v>2405</v>
      </c>
      <c r="F130" s="195" t="s">
        <v>2406</v>
      </c>
      <c r="G130" s="196" t="s">
        <v>295</v>
      </c>
      <c r="H130" s="197">
        <v>142</v>
      </c>
      <c r="I130" s="198"/>
      <c r="J130" s="199">
        <f t="shared" si="10"/>
        <v>0</v>
      </c>
      <c r="K130" s="195" t="s">
        <v>37</v>
      </c>
      <c r="L130" s="60"/>
      <c r="M130" s="200" t="s">
        <v>37</v>
      </c>
      <c r="N130" s="201" t="s">
        <v>52</v>
      </c>
      <c r="O130" s="41"/>
      <c r="P130" s="202">
        <f t="shared" si="11"/>
        <v>0</v>
      </c>
      <c r="Q130" s="202">
        <v>0</v>
      </c>
      <c r="R130" s="202">
        <f t="shared" si="12"/>
        <v>0</v>
      </c>
      <c r="S130" s="202">
        <v>0</v>
      </c>
      <c r="T130" s="203">
        <f t="shared" si="13"/>
        <v>0</v>
      </c>
      <c r="AR130" s="22" t="s">
        <v>183</v>
      </c>
      <c r="AT130" s="22" t="s">
        <v>178</v>
      </c>
      <c r="AU130" s="22" t="s">
        <v>89</v>
      </c>
      <c r="AY130" s="22" t="s">
        <v>176</v>
      </c>
      <c r="BE130" s="204">
        <f t="shared" si="14"/>
        <v>0</v>
      </c>
      <c r="BF130" s="204">
        <f t="shared" si="15"/>
        <v>0</v>
      </c>
      <c r="BG130" s="204">
        <f t="shared" si="16"/>
        <v>0</v>
      </c>
      <c r="BH130" s="204">
        <f t="shared" si="17"/>
        <v>0</v>
      </c>
      <c r="BI130" s="204">
        <f t="shared" si="18"/>
        <v>0</v>
      </c>
      <c r="BJ130" s="22" t="s">
        <v>89</v>
      </c>
      <c r="BK130" s="204">
        <f t="shared" si="19"/>
        <v>0</v>
      </c>
      <c r="BL130" s="22" t="s">
        <v>183</v>
      </c>
      <c r="BM130" s="22" t="s">
        <v>667</v>
      </c>
    </row>
    <row r="131" spans="2:65" s="1" customFormat="1" ht="22.5" customHeight="1">
      <c r="B131" s="40"/>
      <c r="C131" s="193" t="s">
        <v>443</v>
      </c>
      <c r="D131" s="193" t="s">
        <v>178</v>
      </c>
      <c r="E131" s="194" t="s">
        <v>2407</v>
      </c>
      <c r="F131" s="195" t="s">
        <v>2408</v>
      </c>
      <c r="G131" s="196" t="s">
        <v>295</v>
      </c>
      <c r="H131" s="197">
        <v>105</v>
      </c>
      <c r="I131" s="198"/>
      <c r="J131" s="199">
        <f t="shared" si="10"/>
        <v>0</v>
      </c>
      <c r="K131" s="195" t="s">
        <v>37</v>
      </c>
      <c r="L131" s="60"/>
      <c r="M131" s="200" t="s">
        <v>37</v>
      </c>
      <c r="N131" s="201" t="s">
        <v>52</v>
      </c>
      <c r="O131" s="41"/>
      <c r="P131" s="202">
        <f t="shared" si="11"/>
        <v>0</v>
      </c>
      <c r="Q131" s="202">
        <v>0</v>
      </c>
      <c r="R131" s="202">
        <f t="shared" si="12"/>
        <v>0</v>
      </c>
      <c r="S131" s="202">
        <v>0</v>
      </c>
      <c r="T131" s="203">
        <f t="shared" si="13"/>
        <v>0</v>
      </c>
      <c r="AR131" s="22" t="s">
        <v>183</v>
      </c>
      <c r="AT131" s="22" t="s">
        <v>178</v>
      </c>
      <c r="AU131" s="22" t="s">
        <v>89</v>
      </c>
      <c r="AY131" s="22" t="s">
        <v>176</v>
      </c>
      <c r="BE131" s="204">
        <f t="shared" si="14"/>
        <v>0</v>
      </c>
      <c r="BF131" s="204">
        <f t="shared" si="15"/>
        <v>0</v>
      </c>
      <c r="BG131" s="204">
        <f t="shared" si="16"/>
        <v>0</v>
      </c>
      <c r="BH131" s="204">
        <f t="shared" si="17"/>
        <v>0</v>
      </c>
      <c r="BI131" s="204">
        <f t="shared" si="18"/>
        <v>0</v>
      </c>
      <c r="BJ131" s="22" t="s">
        <v>89</v>
      </c>
      <c r="BK131" s="204">
        <f t="shared" si="19"/>
        <v>0</v>
      </c>
      <c r="BL131" s="22" t="s">
        <v>183</v>
      </c>
      <c r="BM131" s="22" t="s">
        <v>677</v>
      </c>
    </row>
    <row r="132" spans="2:65" s="1" customFormat="1" ht="22.5" customHeight="1">
      <c r="B132" s="40"/>
      <c r="C132" s="193" t="s">
        <v>449</v>
      </c>
      <c r="D132" s="193" t="s">
        <v>178</v>
      </c>
      <c r="E132" s="194" t="s">
        <v>2409</v>
      </c>
      <c r="F132" s="195" t="s">
        <v>2410</v>
      </c>
      <c r="G132" s="196" t="s">
        <v>295</v>
      </c>
      <c r="H132" s="197">
        <v>23</v>
      </c>
      <c r="I132" s="198"/>
      <c r="J132" s="199">
        <f t="shared" si="10"/>
        <v>0</v>
      </c>
      <c r="K132" s="195" t="s">
        <v>37</v>
      </c>
      <c r="L132" s="60"/>
      <c r="M132" s="200" t="s">
        <v>37</v>
      </c>
      <c r="N132" s="201" t="s">
        <v>52</v>
      </c>
      <c r="O132" s="41"/>
      <c r="P132" s="202">
        <f t="shared" si="11"/>
        <v>0</v>
      </c>
      <c r="Q132" s="202">
        <v>0</v>
      </c>
      <c r="R132" s="202">
        <f t="shared" si="12"/>
        <v>0</v>
      </c>
      <c r="S132" s="202">
        <v>0</v>
      </c>
      <c r="T132" s="203">
        <f t="shared" si="13"/>
        <v>0</v>
      </c>
      <c r="AR132" s="22" t="s">
        <v>183</v>
      </c>
      <c r="AT132" s="22" t="s">
        <v>178</v>
      </c>
      <c r="AU132" s="22" t="s">
        <v>89</v>
      </c>
      <c r="AY132" s="22" t="s">
        <v>176</v>
      </c>
      <c r="BE132" s="204">
        <f t="shared" si="14"/>
        <v>0</v>
      </c>
      <c r="BF132" s="204">
        <f t="shared" si="15"/>
        <v>0</v>
      </c>
      <c r="BG132" s="204">
        <f t="shared" si="16"/>
        <v>0</v>
      </c>
      <c r="BH132" s="204">
        <f t="shared" si="17"/>
        <v>0</v>
      </c>
      <c r="BI132" s="204">
        <f t="shared" si="18"/>
        <v>0</v>
      </c>
      <c r="BJ132" s="22" t="s">
        <v>89</v>
      </c>
      <c r="BK132" s="204">
        <f t="shared" si="19"/>
        <v>0</v>
      </c>
      <c r="BL132" s="22" t="s">
        <v>183</v>
      </c>
      <c r="BM132" s="22" t="s">
        <v>693</v>
      </c>
    </row>
    <row r="133" spans="2:65" s="1" customFormat="1" ht="22.5" customHeight="1">
      <c r="B133" s="40"/>
      <c r="C133" s="193" t="s">
        <v>455</v>
      </c>
      <c r="D133" s="193" t="s">
        <v>178</v>
      </c>
      <c r="E133" s="194" t="s">
        <v>2411</v>
      </c>
      <c r="F133" s="195" t="s">
        <v>2412</v>
      </c>
      <c r="G133" s="196" t="s">
        <v>295</v>
      </c>
      <c r="H133" s="197">
        <v>29</v>
      </c>
      <c r="I133" s="198"/>
      <c r="J133" s="199">
        <f t="shared" si="10"/>
        <v>0</v>
      </c>
      <c r="K133" s="195" t="s">
        <v>37</v>
      </c>
      <c r="L133" s="60"/>
      <c r="M133" s="200" t="s">
        <v>37</v>
      </c>
      <c r="N133" s="201" t="s">
        <v>52</v>
      </c>
      <c r="O133" s="41"/>
      <c r="P133" s="202">
        <f t="shared" si="11"/>
        <v>0</v>
      </c>
      <c r="Q133" s="202">
        <v>0</v>
      </c>
      <c r="R133" s="202">
        <f t="shared" si="12"/>
        <v>0</v>
      </c>
      <c r="S133" s="202">
        <v>0</v>
      </c>
      <c r="T133" s="203">
        <f t="shared" si="13"/>
        <v>0</v>
      </c>
      <c r="AR133" s="22" t="s">
        <v>183</v>
      </c>
      <c r="AT133" s="22" t="s">
        <v>178</v>
      </c>
      <c r="AU133" s="22" t="s">
        <v>89</v>
      </c>
      <c r="AY133" s="22" t="s">
        <v>176</v>
      </c>
      <c r="BE133" s="204">
        <f t="shared" si="14"/>
        <v>0</v>
      </c>
      <c r="BF133" s="204">
        <f t="shared" si="15"/>
        <v>0</v>
      </c>
      <c r="BG133" s="204">
        <f t="shared" si="16"/>
        <v>0</v>
      </c>
      <c r="BH133" s="204">
        <f t="shared" si="17"/>
        <v>0</v>
      </c>
      <c r="BI133" s="204">
        <f t="shared" si="18"/>
        <v>0</v>
      </c>
      <c r="BJ133" s="22" t="s">
        <v>89</v>
      </c>
      <c r="BK133" s="204">
        <f t="shared" si="19"/>
        <v>0</v>
      </c>
      <c r="BL133" s="22" t="s">
        <v>183</v>
      </c>
      <c r="BM133" s="22" t="s">
        <v>702</v>
      </c>
    </row>
    <row r="134" spans="2:65" s="1" customFormat="1" ht="22.5" customHeight="1">
      <c r="B134" s="40"/>
      <c r="C134" s="193" t="s">
        <v>462</v>
      </c>
      <c r="D134" s="193" t="s">
        <v>178</v>
      </c>
      <c r="E134" s="194" t="s">
        <v>2413</v>
      </c>
      <c r="F134" s="195" t="s">
        <v>2414</v>
      </c>
      <c r="G134" s="196" t="s">
        <v>295</v>
      </c>
      <c r="H134" s="197">
        <v>15</v>
      </c>
      <c r="I134" s="198"/>
      <c r="J134" s="199">
        <f t="shared" si="10"/>
        <v>0</v>
      </c>
      <c r="K134" s="195" t="s">
        <v>37</v>
      </c>
      <c r="L134" s="60"/>
      <c r="M134" s="200" t="s">
        <v>37</v>
      </c>
      <c r="N134" s="201" t="s">
        <v>52</v>
      </c>
      <c r="O134" s="41"/>
      <c r="P134" s="202">
        <f t="shared" si="11"/>
        <v>0</v>
      </c>
      <c r="Q134" s="202">
        <v>0</v>
      </c>
      <c r="R134" s="202">
        <f t="shared" si="12"/>
        <v>0</v>
      </c>
      <c r="S134" s="202">
        <v>0</v>
      </c>
      <c r="T134" s="203">
        <f t="shared" si="13"/>
        <v>0</v>
      </c>
      <c r="AR134" s="22" t="s">
        <v>183</v>
      </c>
      <c r="AT134" s="22" t="s">
        <v>178</v>
      </c>
      <c r="AU134" s="22" t="s">
        <v>89</v>
      </c>
      <c r="AY134" s="22" t="s">
        <v>176</v>
      </c>
      <c r="BE134" s="204">
        <f t="shared" si="14"/>
        <v>0</v>
      </c>
      <c r="BF134" s="204">
        <f t="shared" si="15"/>
        <v>0</v>
      </c>
      <c r="BG134" s="204">
        <f t="shared" si="16"/>
        <v>0</v>
      </c>
      <c r="BH134" s="204">
        <f t="shared" si="17"/>
        <v>0</v>
      </c>
      <c r="BI134" s="204">
        <f t="shared" si="18"/>
        <v>0</v>
      </c>
      <c r="BJ134" s="22" t="s">
        <v>89</v>
      </c>
      <c r="BK134" s="204">
        <f t="shared" si="19"/>
        <v>0</v>
      </c>
      <c r="BL134" s="22" t="s">
        <v>183</v>
      </c>
      <c r="BM134" s="22" t="s">
        <v>712</v>
      </c>
    </row>
    <row r="135" spans="2:65" s="1" customFormat="1" ht="22.5" customHeight="1">
      <c r="B135" s="40"/>
      <c r="C135" s="193" t="s">
        <v>468</v>
      </c>
      <c r="D135" s="193" t="s">
        <v>178</v>
      </c>
      <c r="E135" s="194" t="s">
        <v>2415</v>
      </c>
      <c r="F135" s="195" t="s">
        <v>2416</v>
      </c>
      <c r="G135" s="196" t="s">
        <v>295</v>
      </c>
      <c r="H135" s="197">
        <v>6</v>
      </c>
      <c r="I135" s="198"/>
      <c r="J135" s="199">
        <f t="shared" si="10"/>
        <v>0</v>
      </c>
      <c r="K135" s="195" t="s">
        <v>37</v>
      </c>
      <c r="L135" s="60"/>
      <c r="M135" s="200" t="s">
        <v>37</v>
      </c>
      <c r="N135" s="201" t="s">
        <v>52</v>
      </c>
      <c r="O135" s="41"/>
      <c r="P135" s="202">
        <f t="shared" si="11"/>
        <v>0</v>
      </c>
      <c r="Q135" s="202">
        <v>0</v>
      </c>
      <c r="R135" s="202">
        <f t="shared" si="12"/>
        <v>0</v>
      </c>
      <c r="S135" s="202">
        <v>0</v>
      </c>
      <c r="T135" s="203">
        <f t="shared" si="13"/>
        <v>0</v>
      </c>
      <c r="AR135" s="22" t="s">
        <v>183</v>
      </c>
      <c r="AT135" s="22" t="s">
        <v>178</v>
      </c>
      <c r="AU135" s="22" t="s">
        <v>89</v>
      </c>
      <c r="AY135" s="22" t="s">
        <v>176</v>
      </c>
      <c r="BE135" s="204">
        <f t="shared" si="14"/>
        <v>0</v>
      </c>
      <c r="BF135" s="204">
        <f t="shared" si="15"/>
        <v>0</v>
      </c>
      <c r="BG135" s="204">
        <f t="shared" si="16"/>
        <v>0</v>
      </c>
      <c r="BH135" s="204">
        <f t="shared" si="17"/>
        <v>0</v>
      </c>
      <c r="BI135" s="204">
        <f t="shared" si="18"/>
        <v>0</v>
      </c>
      <c r="BJ135" s="22" t="s">
        <v>89</v>
      </c>
      <c r="BK135" s="204">
        <f t="shared" si="19"/>
        <v>0</v>
      </c>
      <c r="BL135" s="22" t="s">
        <v>183</v>
      </c>
      <c r="BM135" s="22" t="s">
        <v>727</v>
      </c>
    </row>
    <row r="136" spans="2:65" s="1" customFormat="1" ht="22.5" customHeight="1">
      <c r="B136" s="40"/>
      <c r="C136" s="193" t="s">
        <v>473</v>
      </c>
      <c r="D136" s="193" t="s">
        <v>178</v>
      </c>
      <c r="E136" s="194" t="s">
        <v>2417</v>
      </c>
      <c r="F136" s="195" t="s">
        <v>2418</v>
      </c>
      <c r="G136" s="196" t="s">
        <v>548</v>
      </c>
      <c r="H136" s="197">
        <v>20</v>
      </c>
      <c r="I136" s="198"/>
      <c r="J136" s="199">
        <f t="shared" si="10"/>
        <v>0</v>
      </c>
      <c r="K136" s="195" t="s">
        <v>37</v>
      </c>
      <c r="L136" s="60"/>
      <c r="M136" s="200" t="s">
        <v>37</v>
      </c>
      <c r="N136" s="201" t="s">
        <v>52</v>
      </c>
      <c r="O136" s="41"/>
      <c r="P136" s="202">
        <f t="shared" si="11"/>
        <v>0</v>
      </c>
      <c r="Q136" s="202">
        <v>0</v>
      </c>
      <c r="R136" s="202">
        <f t="shared" si="12"/>
        <v>0</v>
      </c>
      <c r="S136" s="202">
        <v>0</v>
      </c>
      <c r="T136" s="203">
        <f t="shared" si="13"/>
        <v>0</v>
      </c>
      <c r="AR136" s="22" t="s">
        <v>183</v>
      </c>
      <c r="AT136" s="22" t="s">
        <v>178</v>
      </c>
      <c r="AU136" s="22" t="s">
        <v>89</v>
      </c>
      <c r="AY136" s="22" t="s">
        <v>176</v>
      </c>
      <c r="BE136" s="204">
        <f t="shared" si="14"/>
        <v>0</v>
      </c>
      <c r="BF136" s="204">
        <f t="shared" si="15"/>
        <v>0</v>
      </c>
      <c r="BG136" s="204">
        <f t="shared" si="16"/>
        <v>0</v>
      </c>
      <c r="BH136" s="204">
        <f t="shared" si="17"/>
        <v>0</v>
      </c>
      <c r="BI136" s="204">
        <f t="shared" si="18"/>
        <v>0</v>
      </c>
      <c r="BJ136" s="22" t="s">
        <v>89</v>
      </c>
      <c r="BK136" s="204">
        <f t="shared" si="19"/>
        <v>0</v>
      </c>
      <c r="BL136" s="22" t="s">
        <v>183</v>
      </c>
      <c r="BM136" s="22" t="s">
        <v>742</v>
      </c>
    </row>
    <row r="137" spans="2:65" s="1" customFormat="1" ht="22.5" customHeight="1">
      <c r="B137" s="40"/>
      <c r="C137" s="193" t="s">
        <v>477</v>
      </c>
      <c r="D137" s="193" t="s">
        <v>178</v>
      </c>
      <c r="E137" s="194" t="s">
        <v>2419</v>
      </c>
      <c r="F137" s="195" t="s">
        <v>2420</v>
      </c>
      <c r="G137" s="196" t="s">
        <v>341</v>
      </c>
      <c r="H137" s="197">
        <v>34</v>
      </c>
      <c r="I137" s="198"/>
      <c r="J137" s="199">
        <f t="shared" si="10"/>
        <v>0</v>
      </c>
      <c r="K137" s="195" t="s">
        <v>37</v>
      </c>
      <c r="L137" s="60"/>
      <c r="M137" s="200" t="s">
        <v>37</v>
      </c>
      <c r="N137" s="201" t="s">
        <v>52</v>
      </c>
      <c r="O137" s="41"/>
      <c r="P137" s="202">
        <f t="shared" si="11"/>
        <v>0</v>
      </c>
      <c r="Q137" s="202">
        <v>0</v>
      </c>
      <c r="R137" s="202">
        <f t="shared" si="12"/>
        <v>0</v>
      </c>
      <c r="S137" s="202">
        <v>0</v>
      </c>
      <c r="T137" s="203">
        <f t="shared" si="13"/>
        <v>0</v>
      </c>
      <c r="AR137" s="22" t="s">
        <v>183</v>
      </c>
      <c r="AT137" s="22" t="s">
        <v>178</v>
      </c>
      <c r="AU137" s="22" t="s">
        <v>89</v>
      </c>
      <c r="AY137" s="22" t="s">
        <v>176</v>
      </c>
      <c r="BE137" s="204">
        <f t="shared" si="14"/>
        <v>0</v>
      </c>
      <c r="BF137" s="204">
        <f t="shared" si="15"/>
        <v>0</v>
      </c>
      <c r="BG137" s="204">
        <f t="shared" si="16"/>
        <v>0</v>
      </c>
      <c r="BH137" s="204">
        <f t="shared" si="17"/>
        <v>0</v>
      </c>
      <c r="BI137" s="204">
        <f t="shared" si="18"/>
        <v>0</v>
      </c>
      <c r="BJ137" s="22" t="s">
        <v>89</v>
      </c>
      <c r="BK137" s="204">
        <f t="shared" si="19"/>
        <v>0</v>
      </c>
      <c r="BL137" s="22" t="s">
        <v>183</v>
      </c>
      <c r="BM137" s="22" t="s">
        <v>755</v>
      </c>
    </row>
    <row r="138" spans="2:65" s="1" customFormat="1" ht="22.5" customHeight="1">
      <c r="B138" s="40"/>
      <c r="C138" s="193" t="s">
        <v>482</v>
      </c>
      <c r="D138" s="193" t="s">
        <v>178</v>
      </c>
      <c r="E138" s="194" t="s">
        <v>2421</v>
      </c>
      <c r="F138" s="195" t="s">
        <v>2422</v>
      </c>
      <c r="G138" s="196" t="s">
        <v>2423</v>
      </c>
      <c r="H138" s="197">
        <v>5</v>
      </c>
      <c r="I138" s="198"/>
      <c r="J138" s="199">
        <f t="shared" si="10"/>
        <v>0</v>
      </c>
      <c r="K138" s="195" t="s">
        <v>37</v>
      </c>
      <c r="L138" s="60"/>
      <c r="M138" s="200" t="s">
        <v>37</v>
      </c>
      <c r="N138" s="201" t="s">
        <v>52</v>
      </c>
      <c r="O138" s="41"/>
      <c r="P138" s="202">
        <f t="shared" si="11"/>
        <v>0</v>
      </c>
      <c r="Q138" s="202">
        <v>0</v>
      </c>
      <c r="R138" s="202">
        <f t="shared" si="12"/>
        <v>0</v>
      </c>
      <c r="S138" s="202">
        <v>0</v>
      </c>
      <c r="T138" s="203">
        <f t="shared" si="13"/>
        <v>0</v>
      </c>
      <c r="AR138" s="22" t="s">
        <v>183</v>
      </c>
      <c r="AT138" s="22" t="s">
        <v>178</v>
      </c>
      <c r="AU138" s="22" t="s">
        <v>89</v>
      </c>
      <c r="AY138" s="22" t="s">
        <v>176</v>
      </c>
      <c r="BE138" s="204">
        <f t="shared" si="14"/>
        <v>0</v>
      </c>
      <c r="BF138" s="204">
        <f t="shared" si="15"/>
        <v>0</v>
      </c>
      <c r="BG138" s="204">
        <f t="shared" si="16"/>
        <v>0</v>
      </c>
      <c r="BH138" s="204">
        <f t="shared" si="17"/>
        <v>0</v>
      </c>
      <c r="BI138" s="204">
        <f t="shared" si="18"/>
        <v>0</v>
      </c>
      <c r="BJ138" s="22" t="s">
        <v>89</v>
      </c>
      <c r="BK138" s="204">
        <f t="shared" si="19"/>
        <v>0</v>
      </c>
      <c r="BL138" s="22" t="s">
        <v>183</v>
      </c>
      <c r="BM138" s="22" t="s">
        <v>1256</v>
      </c>
    </row>
    <row r="139" spans="2:65" s="1" customFormat="1" ht="22.5" customHeight="1">
      <c r="B139" s="40"/>
      <c r="C139" s="193" t="s">
        <v>488</v>
      </c>
      <c r="D139" s="193" t="s">
        <v>178</v>
      </c>
      <c r="E139" s="194" t="s">
        <v>2424</v>
      </c>
      <c r="F139" s="195" t="s">
        <v>2425</v>
      </c>
      <c r="G139" s="196" t="s">
        <v>341</v>
      </c>
      <c r="H139" s="197">
        <v>1</v>
      </c>
      <c r="I139" s="198"/>
      <c r="J139" s="199">
        <f t="shared" si="10"/>
        <v>0</v>
      </c>
      <c r="K139" s="195" t="s">
        <v>37</v>
      </c>
      <c r="L139" s="60"/>
      <c r="M139" s="200" t="s">
        <v>37</v>
      </c>
      <c r="N139" s="201" t="s">
        <v>52</v>
      </c>
      <c r="O139" s="41"/>
      <c r="P139" s="202">
        <f t="shared" si="11"/>
        <v>0</v>
      </c>
      <c r="Q139" s="202">
        <v>0</v>
      </c>
      <c r="R139" s="202">
        <f t="shared" si="12"/>
        <v>0</v>
      </c>
      <c r="S139" s="202">
        <v>0</v>
      </c>
      <c r="T139" s="203">
        <f t="shared" si="13"/>
        <v>0</v>
      </c>
      <c r="AR139" s="22" t="s">
        <v>183</v>
      </c>
      <c r="AT139" s="22" t="s">
        <v>178</v>
      </c>
      <c r="AU139" s="22" t="s">
        <v>89</v>
      </c>
      <c r="AY139" s="22" t="s">
        <v>176</v>
      </c>
      <c r="BE139" s="204">
        <f t="shared" si="14"/>
        <v>0</v>
      </c>
      <c r="BF139" s="204">
        <f t="shared" si="15"/>
        <v>0</v>
      </c>
      <c r="BG139" s="204">
        <f t="shared" si="16"/>
        <v>0</v>
      </c>
      <c r="BH139" s="204">
        <f t="shared" si="17"/>
        <v>0</v>
      </c>
      <c r="BI139" s="204">
        <f t="shared" si="18"/>
        <v>0</v>
      </c>
      <c r="BJ139" s="22" t="s">
        <v>89</v>
      </c>
      <c r="BK139" s="204">
        <f t="shared" si="19"/>
        <v>0</v>
      </c>
      <c r="BL139" s="22" t="s">
        <v>183</v>
      </c>
      <c r="BM139" s="22" t="s">
        <v>1265</v>
      </c>
    </row>
    <row r="140" spans="2:65" s="1" customFormat="1" ht="22.5" customHeight="1">
      <c r="B140" s="40"/>
      <c r="C140" s="193" t="s">
        <v>494</v>
      </c>
      <c r="D140" s="193" t="s">
        <v>178</v>
      </c>
      <c r="E140" s="194" t="s">
        <v>2426</v>
      </c>
      <c r="F140" s="195" t="s">
        <v>2427</v>
      </c>
      <c r="G140" s="196" t="s">
        <v>341</v>
      </c>
      <c r="H140" s="197">
        <v>6</v>
      </c>
      <c r="I140" s="198"/>
      <c r="J140" s="199">
        <f t="shared" si="10"/>
        <v>0</v>
      </c>
      <c r="K140" s="195" t="s">
        <v>37</v>
      </c>
      <c r="L140" s="60"/>
      <c r="M140" s="200" t="s">
        <v>37</v>
      </c>
      <c r="N140" s="201" t="s">
        <v>52</v>
      </c>
      <c r="O140" s="41"/>
      <c r="P140" s="202">
        <f t="shared" si="11"/>
        <v>0</v>
      </c>
      <c r="Q140" s="202">
        <v>0</v>
      </c>
      <c r="R140" s="202">
        <f t="shared" si="12"/>
        <v>0</v>
      </c>
      <c r="S140" s="202">
        <v>0</v>
      </c>
      <c r="T140" s="203">
        <f t="shared" si="13"/>
        <v>0</v>
      </c>
      <c r="AR140" s="22" t="s">
        <v>183</v>
      </c>
      <c r="AT140" s="22" t="s">
        <v>178</v>
      </c>
      <c r="AU140" s="22" t="s">
        <v>89</v>
      </c>
      <c r="AY140" s="22" t="s">
        <v>176</v>
      </c>
      <c r="BE140" s="204">
        <f t="shared" si="14"/>
        <v>0</v>
      </c>
      <c r="BF140" s="204">
        <f t="shared" si="15"/>
        <v>0</v>
      </c>
      <c r="BG140" s="204">
        <f t="shared" si="16"/>
        <v>0</v>
      </c>
      <c r="BH140" s="204">
        <f t="shared" si="17"/>
        <v>0</v>
      </c>
      <c r="BI140" s="204">
        <f t="shared" si="18"/>
        <v>0</v>
      </c>
      <c r="BJ140" s="22" t="s">
        <v>89</v>
      </c>
      <c r="BK140" s="204">
        <f t="shared" si="19"/>
        <v>0</v>
      </c>
      <c r="BL140" s="22" t="s">
        <v>183</v>
      </c>
      <c r="BM140" s="22" t="s">
        <v>1279</v>
      </c>
    </row>
    <row r="141" spans="2:65" s="1" customFormat="1" ht="22.5" customHeight="1">
      <c r="B141" s="40"/>
      <c r="C141" s="193" t="s">
        <v>498</v>
      </c>
      <c r="D141" s="193" t="s">
        <v>178</v>
      </c>
      <c r="E141" s="194" t="s">
        <v>2428</v>
      </c>
      <c r="F141" s="195" t="s">
        <v>2429</v>
      </c>
      <c r="G141" s="196" t="s">
        <v>341</v>
      </c>
      <c r="H141" s="197">
        <v>5</v>
      </c>
      <c r="I141" s="198"/>
      <c r="J141" s="199">
        <f t="shared" si="10"/>
        <v>0</v>
      </c>
      <c r="K141" s="195" t="s">
        <v>37</v>
      </c>
      <c r="L141" s="60"/>
      <c r="M141" s="200" t="s">
        <v>37</v>
      </c>
      <c r="N141" s="201" t="s">
        <v>52</v>
      </c>
      <c r="O141" s="41"/>
      <c r="P141" s="202">
        <f t="shared" si="11"/>
        <v>0</v>
      </c>
      <c r="Q141" s="202">
        <v>0</v>
      </c>
      <c r="R141" s="202">
        <f t="shared" si="12"/>
        <v>0</v>
      </c>
      <c r="S141" s="202">
        <v>0</v>
      </c>
      <c r="T141" s="203">
        <f t="shared" si="13"/>
        <v>0</v>
      </c>
      <c r="AR141" s="22" t="s">
        <v>183</v>
      </c>
      <c r="AT141" s="22" t="s">
        <v>178</v>
      </c>
      <c r="AU141" s="22" t="s">
        <v>89</v>
      </c>
      <c r="AY141" s="22" t="s">
        <v>176</v>
      </c>
      <c r="BE141" s="204">
        <f t="shared" si="14"/>
        <v>0</v>
      </c>
      <c r="BF141" s="204">
        <f t="shared" si="15"/>
        <v>0</v>
      </c>
      <c r="BG141" s="204">
        <f t="shared" si="16"/>
        <v>0</v>
      </c>
      <c r="BH141" s="204">
        <f t="shared" si="17"/>
        <v>0</v>
      </c>
      <c r="BI141" s="204">
        <f t="shared" si="18"/>
        <v>0</v>
      </c>
      <c r="BJ141" s="22" t="s">
        <v>89</v>
      </c>
      <c r="BK141" s="204">
        <f t="shared" si="19"/>
        <v>0</v>
      </c>
      <c r="BL141" s="22" t="s">
        <v>183</v>
      </c>
      <c r="BM141" s="22" t="s">
        <v>1291</v>
      </c>
    </row>
    <row r="142" spans="2:65" s="1" customFormat="1" ht="22.5" customHeight="1">
      <c r="B142" s="40"/>
      <c r="C142" s="193" t="s">
        <v>504</v>
      </c>
      <c r="D142" s="193" t="s">
        <v>178</v>
      </c>
      <c r="E142" s="194" t="s">
        <v>2430</v>
      </c>
      <c r="F142" s="195" t="s">
        <v>2431</v>
      </c>
      <c r="G142" s="196" t="s">
        <v>341</v>
      </c>
      <c r="H142" s="197">
        <v>2</v>
      </c>
      <c r="I142" s="198"/>
      <c r="J142" s="199">
        <f t="shared" si="10"/>
        <v>0</v>
      </c>
      <c r="K142" s="195" t="s">
        <v>37</v>
      </c>
      <c r="L142" s="60"/>
      <c r="M142" s="200" t="s">
        <v>37</v>
      </c>
      <c r="N142" s="201" t="s">
        <v>52</v>
      </c>
      <c r="O142" s="41"/>
      <c r="P142" s="202">
        <f t="shared" si="11"/>
        <v>0</v>
      </c>
      <c r="Q142" s="202">
        <v>0</v>
      </c>
      <c r="R142" s="202">
        <f t="shared" si="12"/>
        <v>0</v>
      </c>
      <c r="S142" s="202">
        <v>0</v>
      </c>
      <c r="T142" s="203">
        <f t="shared" si="13"/>
        <v>0</v>
      </c>
      <c r="AR142" s="22" t="s">
        <v>183</v>
      </c>
      <c r="AT142" s="22" t="s">
        <v>178</v>
      </c>
      <c r="AU142" s="22" t="s">
        <v>89</v>
      </c>
      <c r="AY142" s="22" t="s">
        <v>176</v>
      </c>
      <c r="BE142" s="204">
        <f t="shared" si="14"/>
        <v>0</v>
      </c>
      <c r="BF142" s="204">
        <f t="shared" si="15"/>
        <v>0</v>
      </c>
      <c r="BG142" s="204">
        <f t="shared" si="16"/>
        <v>0</v>
      </c>
      <c r="BH142" s="204">
        <f t="shared" si="17"/>
        <v>0</v>
      </c>
      <c r="BI142" s="204">
        <f t="shared" si="18"/>
        <v>0</v>
      </c>
      <c r="BJ142" s="22" t="s">
        <v>89</v>
      </c>
      <c r="BK142" s="204">
        <f t="shared" si="19"/>
        <v>0</v>
      </c>
      <c r="BL142" s="22" t="s">
        <v>183</v>
      </c>
      <c r="BM142" s="22" t="s">
        <v>1305</v>
      </c>
    </row>
    <row r="143" spans="2:65" s="1" customFormat="1" ht="22.5" customHeight="1">
      <c r="B143" s="40"/>
      <c r="C143" s="193" t="s">
        <v>509</v>
      </c>
      <c r="D143" s="193" t="s">
        <v>178</v>
      </c>
      <c r="E143" s="194" t="s">
        <v>2432</v>
      </c>
      <c r="F143" s="195" t="s">
        <v>2433</v>
      </c>
      <c r="G143" s="196" t="s">
        <v>341</v>
      </c>
      <c r="H143" s="197">
        <v>2</v>
      </c>
      <c r="I143" s="198"/>
      <c r="J143" s="199">
        <f t="shared" si="10"/>
        <v>0</v>
      </c>
      <c r="K143" s="195" t="s">
        <v>37</v>
      </c>
      <c r="L143" s="60"/>
      <c r="M143" s="200" t="s">
        <v>37</v>
      </c>
      <c r="N143" s="201" t="s">
        <v>52</v>
      </c>
      <c r="O143" s="41"/>
      <c r="P143" s="202">
        <f t="shared" si="11"/>
        <v>0</v>
      </c>
      <c r="Q143" s="202">
        <v>0</v>
      </c>
      <c r="R143" s="202">
        <f t="shared" si="12"/>
        <v>0</v>
      </c>
      <c r="S143" s="202">
        <v>0</v>
      </c>
      <c r="T143" s="203">
        <f t="shared" si="13"/>
        <v>0</v>
      </c>
      <c r="AR143" s="22" t="s">
        <v>183</v>
      </c>
      <c r="AT143" s="22" t="s">
        <v>178</v>
      </c>
      <c r="AU143" s="22" t="s">
        <v>89</v>
      </c>
      <c r="AY143" s="22" t="s">
        <v>176</v>
      </c>
      <c r="BE143" s="204">
        <f t="shared" si="14"/>
        <v>0</v>
      </c>
      <c r="BF143" s="204">
        <f t="shared" si="15"/>
        <v>0</v>
      </c>
      <c r="BG143" s="204">
        <f t="shared" si="16"/>
        <v>0</v>
      </c>
      <c r="BH143" s="204">
        <f t="shared" si="17"/>
        <v>0</v>
      </c>
      <c r="BI143" s="204">
        <f t="shared" si="18"/>
        <v>0</v>
      </c>
      <c r="BJ143" s="22" t="s">
        <v>89</v>
      </c>
      <c r="BK143" s="204">
        <f t="shared" si="19"/>
        <v>0</v>
      </c>
      <c r="BL143" s="22" t="s">
        <v>183</v>
      </c>
      <c r="BM143" s="22" t="s">
        <v>1314</v>
      </c>
    </row>
    <row r="144" spans="2:65" s="1" customFormat="1" ht="22.5" customHeight="1">
      <c r="B144" s="40"/>
      <c r="C144" s="193" t="s">
        <v>516</v>
      </c>
      <c r="D144" s="193" t="s">
        <v>178</v>
      </c>
      <c r="E144" s="194" t="s">
        <v>2434</v>
      </c>
      <c r="F144" s="195" t="s">
        <v>2435</v>
      </c>
      <c r="G144" s="196" t="s">
        <v>341</v>
      </c>
      <c r="H144" s="197">
        <v>1</v>
      </c>
      <c r="I144" s="198"/>
      <c r="J144" s="199">
        <f t="shared" si="10"/>
        <v>0</v>
      </c>
      <c r="K144" s="195" t="s">
        <v>37</v>
      </c>
      <c r="L144" s="60"/>
      <c r="M144" s="200" t="s">
        <v>37</v>
      </c>
      <c r="N144" s="201" t="s">
        <v>52</v>
      </c>
      <c r="O144" s="41"/>
      <c r="P144" s="202">
        <f t="shared" si="11"/>
        <v>0</v>
      </c>
      <c r="Q144" s="202">
        <v>0</v>
      </c>
      <c r="R144" s="202">
        <f t="shared" si="12"/>
        <v>0</v>
      </c>
      <c r="S144" s="202">
        <v>0</v>
      </c>
      <c r="T144" s="203">
        <f t="shared" si="13"/>
        <v>0</v>
      </c>
      <c r="AR144" s="22" t="s">
        <v>183</v>
      </c>
      <c r="AT144" s="22" t="s">
        <v>178</v>
      </c>
      <c r="AU144" s="22" t="s">
        <v>89</v>
      </c>
      <c r="AY144" s="22" t="s">
        <v>176</v>
      </c>
      <c r="BE144" s="204">
        <f t="shared" si="14"/>
        <v>0</v>
      </c>
      <c r="BF144" s="204">
        <f t="shared" si="15"/>
        <v>0</v>
      </c>
      <c r="BG144" s="204">
        <f t="shared" si="16"/>
        <v>0</v>
      </c>
      <c r="BH144" s="204">
        <f t="shared" si="17"/>
        <v>0</v>
      </c>
      <c r="BI144" s="204">
        <f t="shared" si="18"/>
        <v>0</v>
      </c>
      <c r="BJ144" s="22" t="s">
        <v>89</v>
      </c>
      <c r="BK144" s="204">
        <f t="shared" si="19"/>
        <v>0</v>
      </c>
      <c r="BL144" s="22" t="s">
        <v>183</v>
      </c>
      <c r="BM144" s="22" t="s">
        <v>1323</v>
      </c>
    </row>
    <row r="145" spans="2:65" s="1" customFormat="1" ht="22.5" customHeight="1">
      <c r="B145" s="40"/>
      <c r="C145" s="193" t="s">
        <v>521</v>
      </c>
      <c r="D145" s="193" t="s">
        <v>178</v>
      </c>
      <c r="E145" s="194" t="s">
        <v>2436</v>
      </c>
      <c r="F145" s="195" t="s">
        <v>2437</v>
      </c>
      <c r="G145" s="196" t="s">
        <v>341</v>
      </c>
      <c r="H145" s="197">
        <v>1</v>
      </c>
      <c r="I145" s="198"/>
      <c r="J145" s="199">
        <f t="shared" si="10"/>
        <v>0</v>
      </c>
      <c r="K145" s="195" t="s">
        <v>37</v>
      </c>
      <c r="L145" s="60"/>
      <c r="M145" s="200" t="s">
        <v>37</v>
      </c>
      <c r="N145" s="201" t="s">
        <v>52</v>
      </c>
      <c r="O145" s="41"/>
      <c r="P145" s="202">
        <f t="shared" si="11"/>
        <v>0</v>
      </c>
      <c r="Q145" s="202">
        <v>0</v>
      </c>
      <c r="R145" s="202">
        <f t="shared" si="12"/>
        <v>0</v>
      </c>
      <c r="S145" s="202">
        <v>0</v>
      </c>
      <c r="T145" s="203">
        <f t="shared" si="13"/>
        <v>0</v>
      </c>
      <c r="AR145" s="22" t="s">
        <v>183</v>
      </c>
      <c r="AT145" s="22" t="s">
        <v>178</v>
      </c>
      <c r="AU145" s="22" t="s">
        <v>89</v>
      </c>
      <c r="AY145" s="22" t="s">
        <v>176</v>
      </c>
      <c r="BE145" s="204">
        <f t="shared" si="14"/>
        <v>0</v>
      </c>
      <c r="BF145" s="204">
        <f t="shared" si="15"/>
        <v>0</v>
      </c>
      <c r="BG145" s="204">
        <f t="shared" si="16"/>
        <v>0</v>
      </c>
      <c r="BH145" s="204">
        <f t="shared" si="17"/>
        <v>0</v>
      </c>
      <c r="BI145" s="204">
        <f t="shared" si="18"/>
        <v>0</v>
      </c>
      <c r="BJ145" s="22" t="s">
        <v>89</v>
      </c>
      <c r="BK145" s="204">
        <f t="shared" si="19"/>
        <v>0</v>
      </c>
      <c r="BL145" s="22" t="s">
        <v>183</v>
      </c>
      <c r="BM145" s="22" t="s">
        <v>1332</v>
      </c>
    </row>
    <row r="146" spans="2:65" s="1" customFormat="1" ht="22.5" customHeight="1">
      <c r="B146" s="40"/>
      <c r="C146" s="193" t="s">
        <v>527</v>
      </c>
      <c r="D146" s="193" t="s">
        <v>178</v>
      </c>
      <c r="E146" s="194" t="s">
        <v>2438</v>
      </c>
      <c r="F146" s="195" t="s">
        <v>2439</v>
      </c>
      <c r="G146" s="196" t="s">
        <v>341</v>
      </c>
      <c r="H146" s="197">
        <v>4</v>
      </c>
      <c r="I146" s="198"/>
      <c r="J146" s="199">
        <f t="shared" si="10"/>
        <v>0</v>
      </c>
      <c r="K146" s="195" t="s">
        <v>37</v>
      </c>
      <c r="L146" s="60"/>
      <c r="M146" s="200" t="s">
        <v>37</v>
      </c>
      <c r="N146" s="201" t="s">
        <v>52</v>
      </c>
      <c r="O146" s="41"/>
      <c r="P146" s="202">
        <f t="shared" si="11"/>
        <v>0</v>
      </c>
      <c r="Q146" s="202">
        <v>0</v>
      </c>
      <c r="R146" s="202">
        <f t="shared" si="12"/>
        <v>0</v>
      </c>
      <c r="S146" s="202">
        <v>0</v>
      </c>
      <c r="T146" s="203">
        <f t="shared" si="13"/>
        <v>0</v>
      </c>
      <c r="AR146" s="22" t="s">
        <v>183</v>
      </c>
      <c r="AT146" s="22" t="s">
        <v>178</v>
      </c>
      <c r="AU146" s="22" t="s">
        <v>89</v>
      </c>
      <c r="AY146" s="22" t="s">
        <v>176</v>
      </c>
      <c r="BE146" s="204">
        <f t="shared" si="14"/>
        <v>0</v>
      </c>
      <c r="BF146" s="204">
        <f t="shared" si="15"/>
        <v>0</v>
      </c>
      <c r="BG146" s="204">
        <f t="shared" si="16"/>
        <v>0</v>
      </c>
      <c r="BH146" s="204">
        <f t="shared" si="17"/>
        <v>0</v>
      </c>
      <c r="BI146" s="204">
        <f t="shared" si="18"/>
        <v>0</v>
      </c>
      <c r="BJ146" s="22" t="s">
        <v>89</v>
      </c>
      <c r="BK146" s="204">
        <f t="shared" si="19"/>
        <v>0</v>
      </c>
      <c r="BL146" s="22" t="s">
        <v>183</v>
      </c>
      <c r="BM146" s="22" t="s">
        <v>1340</v>
      </c>
    </row>
    <row r="147" spans="2:65" s="1" customFormat="1" ht="22.5" customHeight="1">
      <c r="B147" s="40"/>
      <c r="C147" s="193" t="s">
        <v>531</v>
      </c>
      <c r="D147" s="193" t="s">
        <v>178</v>
      </c>
      <c r="E147" s="194" t="s">
        <v>2440</v>
      </c>
      <c r="F147" s="195" t="s">
        <v>2441</v>
      </c>
      <c r="G147" s="196" t="s">
        <v>341</v>
      </c>
      <c r="H147" s="197">
        <v>1</v>
      </c>
      <c r="I147" s="198"/>
      <c r="J147" s="199">
        <f t="shared" si="10"/>
        <v>0</v>
      </c>
      <c r="K147" s="195" t="s">
        <v>37</v>
      </c>
      <c r="L147" s="60"/>
      <c r="M147" s="200" t="s">
        <v>37</v>
      </c>
      <c r="N147" s="201" t="s">
        <v>52</v>
      </c>
      <c r="O147" s="41"/>
      <c r="P147" s="202">
        <f t="shared" si="11"/>
        <v>0</v>
      </c>
      <c r="Q147" s="202">
        <v>0</v>
      </c>
      <c r="R147" s="202">
        <f t="shared" si="12"/>
        <v>0</v>
      </c>
      <c r="S147" s="202">
        <v>0</v>
      </c>
      <c r="T147" s="203">
        <f t="shared" si="13"/>
        <v>0</v>
      </c>
      <c r="AR147" s="22" t="s">
        <v>183</v>
      </c>
      <c r="AT147" s="22" t="s">
        <v>178</v>
      </c>
      <c r="AU147" s="22" t="s">
        <v>89</v>
      </c>
      <c r="AY147" s="22" t="s">
        <v>176</v>
      </c>
      <c r="BE147" s="204">
        <f t="shared" si="14"/>
        <v>0</v>
      </c>
      <c r="BF147" s="204">
        <f t="shared" si="15"/>
        <v>0</v>
      </c>
      <c r="BG147" s="204">
        <f t="shared" si="16"/>
        <v>0</v>
      </c>
      <c r="BH147" s="204">
        <f t="shared" si="17"/>
        <v>0</v>
      </c>
      <c r="BI147" s="204">
        <f t="shared" si="18"/>
        <v>0</v>
      </c>
      <c r="BJ147" s="22" t="s">
        <v>89</v>
      </c>
      <c r="BK147" s="204">
        <f t="shared" si="19"/>
        <v>0</v>
      </c>
      <c r="BL147" s="22" t="s">
        <v>183</v>
      </c>
      <c r="BM147" s="22" t="s">
        <v>1348</v>
      </c>
    </row>
    <row r="148" spans="2:65" s="1" customFormat="1" ht="22.5" customHeight="1">
      <c r="B148" s="40"/>
      <c r="C148" s="193" t="s">
        <v>539</v>
      </c>
      <c r="D148" s="193" t="s">
        <v>178</v>
      </c>
      <c r="E148" s="194" t="s">
        <v>2442</v>
      </c>
      <c r="F148" s="195" t="s">
        <v>2443</v>
      </c>
      <c r="G148" s="196" t="s">
        <v>548</v>
      </c>
      <c r="H148" s="197">
        <v>2</v>
      </c>
      <c r="I148" s="198"/>
      <c r="J148" s="199">
        <f t="shared" si="10"/>
        <v>0</v>
      </c>
      <c r="K148" s="195" t="s">
        <v>37</v>
      </c>
      <c r="L148" s="60"/>
      <c r="M148" s="200" t="s">
        <v>37</v>
      </c>
      <c r="N148" s="201" t="s">
        <v>52</v>
      </c>
      <c r="O148" s="41"/>
      <c r="P148" s="202">
        <f t="shared" si="11"/>
        <v>0</v>
      </c>
      <c r="Q148" s="202">
        <v>0</v>
      </c>
      <c r="R148" s="202">
        <f t="shared" si="12"/>
        <v>0</v>
      </c>
      <c r="S148" s="202">
        <v>0</v>
      </c>
      <c r="T148" s="203">
        <f t="shared" si="13"/>
        <v>0</v>
      </c>
      <c r="AR148" s="22" t="s">
        <v>183</v>
      </c>
      <c r="AT148" s="22" t="s">
        <v>178</v>
      </c>
      <c r="AU148" s="22" t="s">
        <v>89</v>
      </c>
      <c r="AY148" s="22" t="s">
        <v>176</v>
      </c>
      <c r="BE148" s="204">
        <f t="shared" si="14"/>
        <v>0</v>
      </c>
      <c r="BF148" s="204">
        <f t="shared" si="15"/>
        <v>0</v>
      </c>
      <c r="BG148" s="204">
        <f t="shared" si="16"/>
        <v>0</v>
      </c>
      <c r="BH148" s="204">
        <f t="shared" si="17"/>
        <v>0</v>
      </c>
      <c r="BI148" s="204">
        <f t="shared" si="18"/>
        <v>0</v>
      </c>
      <c r="BJ148" s="22" t="s">
        <v>89</v>
      </c>
      <c r="BK148" s="204">
        <f t="shared" si="19"/>
        <v>0</v>
      </c>
      <c r="BL148" s="22" t="s">
        <v>183</v>
      </c>
      <c r="BM148" s="22" t="s">
        <v>1357</v>
      </c>
    </row>
    <row r="149" spans="2:65" s="1" customFormat="1" ht="22.5" customHeight="1">
      <c r="B149" s="40"/>
      <c r="C149" s="193" t="s">
        <v>545</v>
      </c>
      <c r="D149" s="193" t="s">
        <v>178</v>
      </c>
      <c r="E149" s="194" t="s">
        <v>2444</v>
      </c>
      <c r="F149" s="195" t="s">
        <v>2445</v>
      </c>
      <c r="G149" s="196" t="s">
        <v>341</v>
      </c>
      <c r="H149" s="197">
        <v>1</v>
      </c>
      <c r="I149" s="198"/>
      <c r="J149" s="199">
        <f t="shared" si="10"/>
        <v>0</v>
      </c>
      <c r="K149" s="195" t="s">
        <v>37</v>
      </c>
      <c r="L149" s="60"/>
      <c r="M149" s="200" t="s">
        <v>37</v>
      </c>
      <c r="N149" s="201" t="s">
        <v>52</v>
      </c>
      <c r="O149" s="41"/>
      <c r="P149" s="202">
        <f t="shared" si="11"/>
        <v>0</v>
      </c>
      <c r="Q149" s="202">
        <v>0</v>
      </c>
      <c r="R149" s="202">
        <f t="shared" si="12"/>
        <v>0</v>
      </c>
      <c r="S149" s="202">
        <v>0</v>
      </c>
      <c r="T149" s="203">
        <f t="shared" si="13"/>
        <v>0</v>
      </c>
      <c r="AR149" s="22" t="s">
        <v>183</v>
      </c>
      <c r="AT149" s="22" t="s">
        <v>178</v>
      </c>
      <c r="AU149" s="22" t="s">
        <v>89</v>
      </c>
      <c r="AY149" s="22" t="s">
        <v>176</v>
      </c>
      <c r="BE149" s="204">
        <f t="shared" si="14"/>
        <v>0</v>
      </c>
      <c r="BF149" s="204">
        <f t="shared" si="15"/>
        <v>0</v>
      </c>
      <c r="BG149" s="204">
        <f t="shared" si="16"/>
        <v>0</v>
      </c>
      <c r="BH149" s="204">
        <f t="shared" si="17"/>
        <v>0</v>
      </c>
      <c r="BI149" s="204">
        <f t="shared" si="18"/>
        <v>0</v>
      </c>
      <c r="BJ149" s="22" t="s">
        <v>89</v>
      </c>
      <c r="BK149" s="204">
        <f t="shared" si="19"/>
        <v>0</v>
      </c>
      <c r="BL149" s="22" t="s">
        <v>183</v>
      </c>
      <c r="BM149" s="22" t="s">
        <v>1366</v>
      </c>
    </row>
    <row r="150" spans="2:65" s="1" customFormat="1" ht="22.5" customHeight="1">
      <c r="B150" s="40"/>
      <c r="C150" s="193" t="s">
        <v>552</v>
      </c>
      <c r="D150" s="193" t="s">
        <v>178</v>
      </c>
      <c r="E150" s="194" t="s">
        <v>2446</v>
      </c>
      <c r="F150" s="195" t="s">
        <v>2447</v>
      </c>
      <c r="G150" s="196" t="s">
        <v>295</v>
      </c>
      <c r="H150" s="197">
        <v>322</v>
      </c>
      <c r="I150" s="198"/>
      <c r="J150" s="199">
        <f t="shared" si="10"/>
        <v>0</v>
      </c>
      <c r="K150" s="195" t="s">
        <v>37</v>
      </c>
      <c r="L150" s="60"/>
      <c r="M150" s="200" t="s">
        <v>37</v>
      </c>
      <c r="N150" s="201" t="s">
        <v>52</v>
      </c>
      <c r="O150" s="41"/>
      <c r="P150" s="202">
        <f t="shared" si="11"/>
        <v>0</v>
      </c>
      <c r="Q150" s="202">
        <v>0</v>
      </c>
      <c r="R150" s="202">
        <f t="shared" si="12"/>
        <v>0</v>
      </c>
      <c r="S150" s="202">
        <v>0</v>
      </c>
      <c r="T150" s="203">
        <f t="shared" si="13"/>
        <v>0</v>
      </c>
      <c r="AR150" s="22" t="s">
        <v>183</v>
      </c>
      <c r="AT150" s="22" t="s">
        <v>178</v>
      </c>
      <c r="AU150" s="22" t="s">
        <v>89</v>
      </c>
      <c r="AY150" s="22" t="s">
        <v>176</v>
      </c>
      <c r="BE150" s="204">
        <f t="shared" si="14"/>
        <v>0</v>
      </c>
      <c r="BF150" s="204">
        <f t="shared" si="15"/>
        <v>0</v>
      </c>
      <c r="BG150" s="204">
        <f t="shared" si="16"/>
        <v>0</v>
      </c>
      <c r="BH150" s="204">
        <f t="shared" si="17"/>
        <v>0</v>
      </c>
      <c r="BI150" s="204">
        <f t="shared" si="18"/>
        <v>0</v>
      </c>
      <c r="BJ150" s="22" t="s">
        <v>89</v>
      </c>
      <c r="BK150" s="204">
        <f t="shared" si="19"/>
        <v>0</v>
      </c>
      <c r="BL150" s="22" t="s">
        <v>183</v>
      </c>
      <c r="BM150" s="22" t="s">
        <v>1381</v>
      </c>
    </row>
    <row r="151" spans="2:65" s="1" customFormat="1" ht="22.5" customHeight="1">
      <c r="B151" s="40"/>
      <c r="C151" s="193" t="s">
        <v>556</v>
      </c>
      <c r="D151" s="193" t="s">
        <v>178</v>
      </c>
      <c r="E151" s="194" t="s">
        <v>2448</v>
      </c>
      <c r="F151" s="195" t="s">
        <v>2449</v>
      </c>
      <c r="G151" s="196" t="s">
        <v>295</v>
      </c>
      <c r="H151" s="197">
        <v>322</v>
      </c>
      <c r="I151" s="198"/>
      <c r="J151" s="199">
        <f t="shared" si="10"/>
        <v>0</v>
      </c>
      <c r="K151" s="195" t="s">
        <v>37</v>
      </c>
      <c r="L151" s="60"/>
      <c r="M151" s="200" t="s">
        <v>37</v>
      </c>
      <c r="N151" s="201" t="s">
        <v>52</v>
      </c>
      <c r="O151" s="41"/>
      <c r="P151" s="202">
        <f t="shared" si="11"/>
        <v>0</v>
      </c>
      <c r="Q151" s="202">
        <v>0</v>
      </c>
      <c r="R151" s="202">
        <f t="shared" si="12"/>
        <v>0</v>
      </c>
      <c r="S151" s="202">
        <v>0</v>
      </c>
      <c r="T151" s="203">
        <f t="shared" si="13"/>
        <v>0</v>
      </c>
      <c r="AR151" s="22" t="s">
        <v>183</v>
      </c>
      <c r="AT151" s="22" t="s">
        <v>178</v>
      </c>
      <c r="AU151" s="22" t="s">
        <v>89</v>
      </c>
      <c r="AY151" s="22" t="s">
        <v>176</v>
      </c>
      <c r="BE151" s="204">
        <f t="shared" si="14"/>
        <v>0</v>
      </c>
      <c r="BF151" s="204">
        <f t="shared" si="15"/>
        <v>0</v>
      </c>
      <c r="BG151" s="204">
        <f t="shared" si="16"/>
        <v>0</v>
      </c>
      <c r="BH151" s="204">
        <f t="shared" si="17"/>
        <v>0</v>
      </c>
      <c r="BI151" s="204">
        <f t="shared" si="18"/>
        <v>0</v>
      </c>
      <c r="BJ151" s="22" t="s">
        <v>89</v>
      </c>
      <c r="BK151" s="204">
        <f t="shared" si="19"/>
        <v>0</v>
      </c>
      <c r="BL151" s="22" t="s">
        <v>183</v>
      </c>
      <c r="BM151" s="22" t="s">
        <v>1391</v>
      </c>
    </row>
    <row r="152" spans="2:65" s="1" customFormat="1" ht="22.5" customHeight="1">
      <c r="B152" s="40"/>
      <c r="C152" s="193" t="s">
        <v>562</v>
      </c>
      <c r="D152" s="193" t="s">
        <v>178</v>
      </c>
      <c r="E152" s="194" t="s">
        <v>2450</v>
      </c>
      <c r="F152" s="195" t="s">
        <v>2451</v>
      </c>
      <c r="G152" s="196" t="s">
        <v>2383</v>
      </c>
      <c r="H152" s="197">
        <v>250</v>
      </c>
      <c r="I152" s="198"/>
      <c r="J152" s="199">
        <f t="shared" si="10"/>
        <v>0</v>
      </c>
      <c r="K152" s="195" t="s">
        <v>37</v>
      </c>
      <c r="L152" s="60"/>
      <c r="M152" s="200" t="s">
        <v>37</v>
      </c>
      <c r="N152" s="201" t="s">
        <v>52</v>
      </c>
      <c r="O152" s="41"/>
      <c r="P152" s="202">
        <f t="shared" si="11"/>
        <v>0</v>
      </c>
      <c r="Q152" s="202">
        <v>0</v>
      </c>
      <c r="R152" s="202">
        <f t="shared" si="12"/>
        <v>0</v>
      </c>
      <c r="S152" s="202">
        <v>0</v>
      </c>
      <c r="T152" s="203">
        <f t="shared" si="13"/>
        <v>0</v>
      </c>
      <c r="AR152" s="22" t="s">
        <v>183</v>
      </c>
      <c r="AT152" s="22" t="s">
        <v>178</v>
      </c>
      <c r="AU152" s="22" t="s">
        <v>89</v>
      </c>
      <c r="AY152" s="22" t="s">
        <v>176</v>
      </c>
      <c r="BE152" s="204">
        <f t="shared" si="14"/>
        <v>0</v>
      </c>
      <c r="BF152" s="204">
        <f t="shared" si="15"/>
        <v>0</v>
      </c>
      <c r="BG152" s="204">
        <f t="shared" si="16"/>
        <v>0</v>
      </c>
      <c r="BH152" s="204">
        <f t="shared" si="17"/>
        <v>0</v>
      </c>
      <c r="BI152" s="204">
        <f t="shared" si="18"/>
        <v>0</v>
      </c>
      <c r="BJ152" s="22" t="s">
        <v>89</v>
      </c>
      <c r="BK152" s="204">
        <f t="shared" si="19"/>
        <v>0</v>
      </c>
      <c r="BL152" s="22" t="s">
        <v>183</v>
      </c>
      <c r="BM152" s="22" t="s">
        <v>1403</v>
      </c>
    </row>
    <row r="153" spans="2:65" s="1" customFormat="1" ht="22.5" customHeight="1">
      <c r="B153" s="40"/>
      <c r="C153" s="193" t="s">
        <v>567</v>
      </c>
      <c r="D153" s="193" t="s">
        <v>178</v>
      </c>
      <c r="E153" s="194" t="s">
        <v>2452</v>
      </c>
      <c r="F153" s="195" t="s">
        <v>2453</v>
      </c>
      <c r="G153" s="196" t="s">
        <v>341</v>
      </c>
      <c r="H153" s="197">
        <v>1</v>
      </c>
      <c r="I153" s="198"/>
      <c r="J153" s="199">
        <f t="shared" si="10"/>
        <v>0</v>
      </c>
      <c r="K153" s="195" t="s">
        <v>37</v>
      </c>
      <c r="L153" s="60"/>
      <c r="M153" s="200" t="s">
        <v>37</v>
      </c>
      <c r="N153" s="201" t="s">
        <v>52</v>
      </c>
      <c r="O153" s="41"/>
      <c r="P153" s="202">
        <f t="shared" si="11"/>
        <v>0</v>
      </c>
      <c r="Q153" s="202">
        <v>0</v>
      </c>
      <c r="R153" s="202">
        <f t="shared" si="12"/>
        <v>0</v>
      </c>
      <c r="S153" s="202">
        <v>0</v>
      </c>
      <c r="T153" s="203">
        <f t="shared" si="13"/>
        <v>0</v>
      </c>
      <c r="AR153" s="22" t="s">
        <v>183</v>
      </c>
      <c r="AT153" s="22" t="s">
        <v>178</v>
      </c>
      <c r="AU153" s="22" t="s">
        <v>89</v>
      </c>
      <c r="AY153" s="22" t="s">
        <v>176</v>
      </c>
      <c r="BE153" s="204">
        <f t="shared" si="14"/>
        <v>0</v>
      </c>
      <c r="BF153" s="204">
        <f t="shared" si="15"/>
        <v>0</v>
      </c>
      <c r="BG153" s="204">
        <f t="shared" si="16"/>
        <v>0</v>
      </c>
      <c r="BH153" s="204">
        <f t="shared" si="17"/>
        <v>0</v>
      </c>
      <c r="BI153" s="204">
        <f t="shared" si="18"/>
        <v>0</v>
      </c>
      <c r="BJ153" s="22" t="s">
        <v>89</v>
      </c>
      <c r="BK153" s="204">
        <f t="shared" si="19"/>
        <v>0</v>
      </c>
      <c r="BL153" s="22" t="s">
        <v>183</v>
      </c>
      <c r="BM153" s="22" t="s">
        <v>1411</v>
      </c>
    </row>
    <row r="154" spans="2:65" s="1" customFormat="1" ht="22.5" customHeight="1">
      <c r="B154" s="40"/>
      <c r="C154" s="193" t="s">
        <v>572</v>
      </c>
      <c r="D154" s="193" t="s">
        <v>178</v>
      </c>
      <c r="E154" s="194" t="s">
        <v>2454</v>
      </c>
      <c r="F154" s="195" t="s">
        <v>2455</v>
      </c>
      <c r="G154" s="196" t="s">
        <v>548</v>
      </c>
      <c r="H154" s="197">
        <v>1</v>
      </c>
      <c r="I154" s="198"/>
      <c r="J154" s="199">
        <f t="shared" si="10"/>
        <v>0</v>
      </c>
      <c r="K154" s="195" t="s">
        <v>37</v>
      </c>
      <c r="L154" s="60"/>
      <c r="M154" s="200" t="s">
        <v>37</v>
      </c>
      <c r="N154" s="201" t="s">
        <v>52</v>
      </c>
      <c r="O154" s="41"/>
      <c r="P154" s="202">
        <f t="shared" si="11"/>
        <v>0</v>
      </c>
      <c r="Q154" s="202">
        <v>0</v>
      </c>
      <c r="R154" s="202">
        <f t="shared" si="12"/>
        <v>0</v>
      </c>
      <c r="S154" s="202">
        <v>0</v>
      </c>
      <c r="T154" s="203">
        <f t="shared" si="13"/>
        <v>0</v>
      </c>
      <c r="AR154" s="22" t="s">
        <v>183</v>
      </c>
      <c r="AT154" s="22" t="s">
        <v>178</v>
      </c>
      <c r="AU154" s="22" t="s">
        <v>89</v>
      </c>
      <c r="AY154" s="22" t="s">
        <v>176</v>
      </c>
      <c r="BE154" s="204">
        <f t="shared" si="14"/>
        <v>0</v>
      </c>
      <c r="BF154" s="204">
        <f t="shared" si="15"/>
        <v>0</v>
      </c>
      <c r="BG154" s="204">
        <f t="shared" si="16"/>
        <v>0</v>
      </c>
      <c r="BH154" s="204">
        <f t="shared" si="17"/>
        <v>0</v>
      </c>
      <c r="BI154" s="204">
        <f t="shared" si="18"/>
        <v>0</v>
      </c>
      <c r="BJ154" s="22" t="s">
        <v>89</v>
      </c>
      <c r="BK154" s="204">
        <f t="shared" si="19"/>
        <v>0</v>
      </c>
      <c r="BL154" s="22" t="s">
        <v>183</v>
      </c>
      <c r="BM154" s="22" t="s">
        <v>1419</v>
      </c>
    </row>
    <row r="155" spans="2:65" s="1" customFormat="1" ht="22.5" customHeight="1">
      <c r="B155" s="40"/>
      <c r="C155" s="193" t="s">
        <v>577</v>
      </c>
      <c r="D155" s="193" t="s">
        <v>178</v>
      </c>
      <c r="E155" s="194" t="s">
        <v>2456</v>
      </c>
      <c r="F155" s="195" t="s">
        <v>2457</v>
      </c>
      <c r="G155" s="196" t="s">
        <v>341</v>
      </c>
      <c r="H155" s="197">
        <v>30</v>
      </c>
      <c r="I155" s="198"/>
      <c r="J155" s="199">
        <f t="shared" si="10"/>
        <v>0</v>
      </c>
      <c r="K155" s="195" t="s">
        <v>37</v>
      </c>
      <c r="L155" s="60"/>
      <c r="M155" s="200" t="s">
        <v>37</v>
      </c>
      <c r="N155" s="201" t="s">
        <v>52</v>
      </c>
      <c r="O155" s="41"/>
      <c r="P155" s="202">
        <f t="shared" si="11"/>
        <v>0</v>
      </c>
      <c r="Q155" s="202">
        <v>0</v>
      </c>
      <c r="R155" s="202">
        <f t="shared" si="12"/>
        <v>0</v>
      </c>
      <c r="S155" s="202">
        <v>0</v>
      </c>
      <c r="T155" s="203">
        <f t="shared" si="13"/>
        <v>0</v>
      </c>
      <c r="AR155" s="22" t="s">
        <v>183</v>
      </c>
      <c r="AT155" s="22" t="s">
        <v>178</v>
      </c>
      <c r="AU155" s="22" t="s">
        <v>89</v>
      </c>
      <c r="AY155" s="22" t="s">
        <v>176</v>
      </c>
      <c r="BE155" s="204">
        <f t="shared" si="14"/>
        <v>0</v>
      </c>
      <c r="BF155" s="204">
        <f t="shared" si="15"/>
        <v>0</v>
      </c>
      <c r="BG155" s="204">
        <f t="shared" si="16"/>
        <v>0</v>
      </c>
      <c r="BH155" s="204">
        <f t="shared" si="17"/>
        <v>0</v>
      </c>
      <c r="BI155" s="204">
        <f t="shared" si="18"/>
        <v>0</v>
      </c>
      <c r="BJ155" s="22" t="s">
        <v>89</v>
      </c>
      <c r="BK155" s="204">
        <f t="shared" si="19"/>
        <v>0</v>
      </c>
      <c r="BL155" s="22" t="s">
        <v>183</v>
      </c>
      <c r="BM155" s="22" t="s">
        <v>1427</v>
      </c>
    </row>
    <row r="156" spans="2:65" s="1" customFormat="1" ht="22.5" customHeight="1">
      <c r="B156" s="40"/>
      <c r="C156" s="193" t="s">
        <v>581</v>
      </c>
      <c r="D156" s="193" t="s">
        <v>178</v>
      </c>
      <c r="E156" s="194" t="s">
        <v>2458</v>
      </c>
      <c r="F156" s="195" t="s">
        <v>2459</v>
      </c>
      <c r="G156" s="196" t="s">
        <v>295</v>
      </c>
      <c r="H156" s="197">
        <v>40</v>
      </c>
      <c r="I156" s="198"/>
      <c r="J156" s="199">
        <f t="shared" si="10"/>
        <v>0</v>
      </c>
      <c r="K156" s="195" t="s">
        <v>37</v>
      </c>
      <c r="L156" s="60"/>
      <c r="M156" s="200" t="s">
        <v>37</v>
      </c>
      <c r="N156" s="201" t="s">
        <v>52</v>
      </c>
      <c r="O156" s="41"/>
      <c r="P156" s="202">
        <f t="shared" si="11"/>
        <v>0</v>
      </c>
      <c r="Q156" s="202">
        <v>0</v>
      </c>
      <c r="R156" s="202">
        <f t="shared" si="12"/>
        <v>0</v>
      </c>
      <c r="S156" s="202">
        <v>0</v>
      </c>
      <c r="T156" s="203">
        <f t="shared" si="13"/>
        <v>0</v>
      </c>
      <c r="AR156" s="22" t="s">
        <v>183</v>
      </c>
      <c r="AT156" s="22" t="s">
        <v>178</v>
      </c>
      <c r="AU156" s="22" t="s">
        <v>89</v>
      </c>
      <c r="AY156" s="22" t="s">
        <v>176</v>
      </c>
      <c r="BE156" s="204">
        <f t="shared" si="14"/>
        <v>0</v>
      </c>
      <c r="BF156" s="204">
        <f t="shared" si="15"/>
        <v>0</v>
      </c>
      <c r="BG156" s="204">
        <f t="shared" si="16"/>
        <v>0</v>
      </c>
      <c r="BH156" s="204">
        <f t="shared" si="17"/>
        <v>0</v>
      </c>
      <c r="BI156" s="204">
        <f t="shared" si="18"/>
        <v>0</v>
      </c>
      <c r="BJ156" s="22" t="s">
        <v>89</v>
      </c>
      <c r="BK156" s="204">
        <f t="shared" si="19"/>
        <v>0</v>
      </c>
      <c r="BL156" s="22" t="s">
        <v>183</v>
      </c>
      <c r="BM156" s="22" t="s">
        <v>1435</v>
      </c>
    </row>
    <row r="157" spans="2:65" s="1" customFormat="1" ht="22.5" customHeight="1">
      <c r="B157" s="40"/>
      <c r="C157" s="193" t="s">
        <v>585</v>
      </c>
      <c r="D157" s="193" t="s">
        <v>178</v>
      </c>
      <c r="E157" s="194" t="s">
        <v>2460</v>
      </c>
      <c r="F157" s="195" t="s">
        <v>2461</v>
      </c>
      <c r="G157" s="196" t="s">
        <v>198</v>
      </c>
      <c r="H157" s="197">
        <v>3.0019999999999998</v>
      </c>
      <c r="I157" s="198"/>
      <c r="J157" s="199">
        <f t="shared" si="10"/>
        <v>0</v>
      </c>
      <c r="K157" s="195" t="s">
        <v>37</v>
      </c>
      <c r="L157" s="60"/>
      <c r="M157" s="200" t="s">
        <v>37</v>
      </c>
      <c r="N157" s="201" t="s">
        <v>52</v>
      </c>
      <c r="O157" s="41"/>
      <c r="P157" s="202">
        <f t="shared" si="11"/>
        <v>0</v>
      </c>
      <c r="Q157" s="202">
        <v>0</v>
      </c>
      <c r="R157" s="202">
        <f t="shared" si="12"/>
        <v>0</v>
      </c>
      <c r="S157" s="202">
        <v>0</v>
      </c>
      <c r="T157" s="203">
        <f t="shared" si="13"/>
        <v>0</v>
      </c>
      <c r="AR157" s="22" t="s">
        <v>183</v>
      </c>
      <c r="AT157" s="22" t="s">
        <v>178</v>
      </c>
      <c r="AU157" s="22" t="s">
        <v>89</v>
      </c>
      <c r="AY157" s="22" t="s">
        <v>176</v>
      </c>
      <c r="BE157" s="204">
        <f t="shared" si="14"/>
        <v>0</v>
      </c>
      <c r="BF157" s="204">
        <f t="shared" si="15"/>
        <v>0</v>
      </c>
      <c r="BG157" s="204">
        <f t="shared" si="16"/>
        <v>0</v>
      </c>
      <c r="BH157" s="204">
        <f t="shared" si="17"/>
        <v>0</v>
      </c>
      <c r="BI157" s="204">
        <f t="shared" si="18"/>
        <v>0</v>
      </c>
      <c r="BJ157" s="22" t="s">
        <v>89</v>
      </c>
      <c r="BK157" s="204">
        <f t="shared" si="19"/>
        <v>0</v>
      </c>
      <c r="BL157" s="22" t="s">
        <v>183</v>
      </c>
      <c r="BM157" s="22" t="s">
        <v>1684</v>
      </c>
    </row>
    <row r="158" spans="2:65" s="10" customFormat="1" ht="37.35" customHeight="1">
      <c r="B158" s="176"/>
      <c r="C158" s="177"/>
      <c r="D158" s="190" t="s">
        <v>80</v>
      </c>
      <c r="E158" s="249" t="s">
        <v>543</v>
      </c>
      <c r="F158" s="249" t="s">
        <v>2462</v>
      </c>
      <c r="G158" s="177"/>
      <c r="H158" s="177"/>
      <c r="I158" s="180"/>
      <c r="J158" s="250">
        <f>BK158</f>
        <v>0</v>
      </c>
      <c r="K158" s="177"/>
      <c r="L158" s="182"/>
      <c r="M158" s="183"/>
      <c r="N158" s="184"/>
      <c r="O158" s="184"/>
      <c r="P158" s="185">
        <f>SUM(P159:P184)</f>
        <v>0</v>
      </c>
      <c r="Q158" s="184"/>
      <c r="R158" s="185">
        <f>SUM(R159:R184)</f>
        <v>0</v>
      </c>
      <c r="S158" s="184"/>
      <c r="T158" s="186">
        <f>SUM(T159:T184)</f>
        <v>0</v>
      </c>
      <c r="AR158" s="187" t="s">
        <v>89</v>
      </c>
      <c r="AT158" s="188" t="s">
        <v>80</v>
      </c>
      <c r="AU158" s="188" t="s">
        <v>81</v>
      </c>
      <c r="AY158" s="187" t="s">
        <v>176</v>
      </c>
      <c r="BK158" s="189">
        <f>SUM(BK159:BK184)</f>
        <v>0</v>
      </c>
    </row>
    <row r="159" spans="2:65" s="1" customFormat="1" ht="22.5" customHeight="1">
      <c r="B159" s="40"/>
      <c r="C159" s="193" t="s">
        <v>592</v>
      </c>
      <c r="D159" s="193" t="s">
        <v>178</v>
      </c>
      <c r="E159" s="194" t="s">
        <v>2463</v>
      </c>
      <c r="F159" s="195" t="s">
        <v>2464</v>
      </c>
      <c r="G159" s="196" t="s">
        <v>548</v>
      </c>
      <c r="H159" s="197">
        <v>7</v>
      </c>
      <c r="I159" s="198"/>
      <c r="J159" s="199">
        <f t="shared" ref="J159:J184" si="20">ROUND(I159*H159,2)</f>
        <v>0</v>
      </c>
      <c r="K159" s="195" t="s">
        <v>37</v>
      </c>
      <c r="L159" s="60"/>
      <c r="M159" s="200" t="s">
        <v>37</v>
      </c>
      <c r="N159" s="201" t="s">
        <v>52</v>
      </c>
      <c r="O159" s="41"/>
      <c r="P159" s="202">
        <f t="shared" ref="P159:P184" si="21">O159*H159</f>
        <v>0</v>
      </c>
      <c r="Q159" s="202">
        <v>0</v>
      </c>
      <c r="R159" s="202">
        <f t="shared" ref="R159:R184" si="22">Q159*H159</f>
        <v>0</v>
      </c>
      <c r="S159" s="202">
        <v>0</v>
      </c>
      <c r="T159" s="203">
        <f t="shared" ref="T159:T184" si="23">S159*H159</f>
        <v>0</v>
      </c>
      <c r="AR159" s="22" t="s">
        <v>183</v>
      </c>
      <c r="AT159" s="22" t="s">
        <v>178</v>
      </c>
      <c r="AU159" s="22" t="s">
        <v>89</v>
      </c>
      <c r="AY159" s="22" t="s">
        <v>176</v>
      </c>
      <c r="BE159" s="204">
        <f t="shared" ref="BE159:BE184" si="24">IF(N159="základní",J159,0)</f>
        <v>0</v>
      </c>
      <c r="BF159" s="204">
        <f t="shared" ref="BF159:BF184" si="25">IF(N159="snížená",J159,0)</f>
        <v>0</v>
      </c>
      <c r="BG159" s="204">
        <f t="shared" ref="BG159:BG184" si="26">IF(N159="zákl. přenesená",J159,0)</f>
        <v>0</v>
      </c>
      <c r="BH159" s="204">
        <f t="shared" ref="BH159:BH184" si="27">IF(N159="sníž. přenesená",J159,0)</f>
        <v>0</v>
      </c>
      <c r="BI159" s="204">
        <f t="shared" ref="BI159:BI184" si="28">IF(N159="nulová",J159,0)</f>
        <v>0</v>
      </c>
      <c r="BJ159" s="22" t="s">
        <v>89</v>
      </c>
      <c r="BK159" s="204">
        <f t="shared" ref="BK159:BK184" si="29">ROUND(I159*H159,2)</f>
        <v>0</v>
      </c>
      <c r="BL159" s="22" t="s">
        <v>183</v>
      </c>
      <c r="BM159" s="22" t="s">
        <v>1443</v>
      </c>
    </row>
    <row r="160" spans="2:65" s="1" customFormat="1" ht="22.5" customHeight="1">
      <c r="B160" s="40"/>
      <c r="C160" s="193" t="s">
        <v>596</v>
      </c>
      <c r="D160" s="193" t="s">
        <v>178</v>
      </c>
      <c r="E160" s="194" t="s">
        <v>2465</v>
      </c>
      <c r="F160" s="195" t="s">
        <v>2466</v>
      </c>
      <c r="G160" s="196" t="s">
        <v>548</v>
      </c>
      <c r="H160" s="197">
        <v>9</v>
      </c>
      <c r="I160" s="198"/>
      <c r="J160" s="199">
        <f t="shared" si="20"/>
        <v>0</v>
      </c>
      <c r="K160" s="195" t="s">
        <v>37</v>
      </c>
      <c r="L160" s="60"/>
      <c r="M160" s="200" t="s">
        <v>37</v>
      </c>
      <c r="N160" s="201" t="s">
        <v>52</v>
      </c>
      <c r="O160" s="41"/>
      <c r="P160" s="202">
        <f t="shared" si="21"/>
        <v>0</v>
      </c>
      <c r="Q160" s="202">
        <v>0</v>
      </c>
      <c r="R160" s="202">
        <f t="shared" si="22"/>
        <v>0</v>
      </c>
      <c r="S160" s="202">
        <v>0</v>
      </c>
      <c r="T160" s="203">
        <f t="shared" si="23"/>
        <v>0</v>
      </c>
      <c r="AR160" s="22" t="s">
        <v>183</v>
      </c>
      <c r="AT160" s="22" t="s">
        <v>178</v>
      </c>
      <c r="AU160" s="22" t="s">
        <v>89</v>
      </c>
      <c r="AY160" s="22" t="s">
        <v>176</v>
      </c>
      <c r="BE160" s="204">
        <f t="shared" si="24"/>
        <v>0</v>
      </c>
      <c r="BF160" s="204">
        <f t="shared" si="25"/>
        <v>0</v>
      </c>
      <c r="BG160" s="204">
        <f t="shared" si="26"/>
        <v>0</v>
      </c>
      <c r="BH160" s="204">
        <f t="shared" si="27"/>
        <v>0</v>
      </c>
      <c r="BI160" s="204">
        <f t="shared" si="28"/>
        <v>0</v>
      </c>
      <c r="BJ160" s="22" t="s">
        <v>89</v>
      </c>
      <c r="BK160" s="204">
        <f t="shared" si="29"/>
        <v>0</v>
      </c>
      <c r="BL160" s="22" t="s">
        <v>183</v>
      </c>
      <c r="BM160" s="22" t="s">
        <v>1451</v>
      </c>
    </row>
    <row r="161" spans="2:65" s="1" customFormat="1" ht="22.5" customHeight="1">
      <c r="B161" s="40"/>
      <c r="C161" s="193" t="s">
        <v>602</v>
      </c>
      <c r="D161" s="193" t="s">
        <v>178</v>
      </c>
      <c r="E161" s="194" t="s">
        <v>2467</v>
      </c>
      <c r="F161" s="195" t="s">
        <v>2468</v>
      </c>
      <c r="G161" s="196" t="s">
        <v>548</v>
      </c>
      <c r="H161" s="197">
        <v>9</v>
      </c>
      <c r="I161" s="198"/>
      <c r="J161" s="199">
        <f t="shared" si="20"/>
        <v>0</v>
      </c>
      <c r="K161" s="195" t="s">
        <v>37</v>
      </c>
      <c r="L161" s="60"/>
      <c r="M161" s="200" t="s">
        <v>37</v>
      </c>
      <c r="N161" s="201" t="s">
        <v>52</v>
      </c>
      <c r="O161" s="41"/>
      <c r="P161" s="202">
        <f t="shared" si="21"/>
        <v>0</v>
      </c>
      <c r="Q161" s="202">
        <v>0</v>
      </c>
      <c r="R161" s="202">
        <f t="shared" si="22"/>
        <v>0</v>
      </c>
      <c r="S161" s="202">
        <v>0</v>
      </c>
      <c r="T161" s="203">
        <f t="shared" si="23"/>
        <v>0</v>
      </c>
      <c r="AR161" s="22" t="s">
        <v>183</v>
      </c>
      <c r="AT161" s="22" t="s">
        <v>178</v>
      </c>
      <c r="AU161" s="22" t="s">
        <v>89</v>
      </c>
      <c r="AY161" s="22" t="s">
        <v>176</v>
      </c>
      <c r="BE161" s="204">
        <f t="shared" si="24"/>
        <v>0</v>
      </c>
      <c r="BF161" s="204">
        <f t="shared" si="25"/>
        <v>0</v>
      </c>
      <c r="BG161" s="204">
        <f t="shared" si="26"/>
        <v>0</v>
      </c>
      <c r="BH161" s="204">
        <f t="shared" si="27"/>
        <v>0</v>
      </c>
      <c r="BI161" s="204">
        <f t="shared" si="28"/>
        <v>0</v>
      </c>
      <c r="BJ161" s="22" t="s">
        <v>89</v>
      </c>
      <c r="BK161" s="204">
        <f t="shared" si="29"/>
        <v>0</v>
      </c>
      <c r="BL161" s="22" t="s">
        <v>183</v>
      </c>
      <c r="BM161" s="22" t="s">
        <v>1459</v>
      </c>
    </row>
    <row r="162" spans="2:65" s="1" customFormat="1" ht="22.5" customHeight="1">
      <c r="B162" s="40"/>
      <c r="C162" s="193" t="s">
        <v>607</v>
      </c>
      <c r="D162" s="193" t="s">
        <v>178</v>
      </c>
      <c r="E162" s="194" t="s">
        <v>2469</v>
      </c>
      <c r="F162" s="195" t="s">
        <v>2470</v>
      </c>
      <c r="G162" s="196" t="s">
        <v>548</v>
      </c>
      <c r="H162" s="197">
        <v>1</v>
      </c>
      <c r="I162" s="198"/>
      <c r="J162" s="199">
        <f t="shared" si="20"/>
        <v>0</v>
      </c>
      <c r="K162" s="195" t="s">
        <v>37</v>
      </c>
      <c r="L162" s="60"/>
      <c r="M162" s="200" t="s">
        <v>37</v>
      </c>
      <c r="N162" s="201" t="s">
        <v>52</v>
      </c>
      <c r="O162" s="41"/>
      <c r="P162" s="202">
        <f t="shared" si="21"/>
        <v>0</v>
      </c>
      <c r="Q162" s="202">
        <v>0</v>
      </c>
      <c r="R162" s="202">
        <f t="shared" si="22"/>
        <v>0</v>
      </c>
      <c r="S162" s="202">
        <v>0</v>
      </c>
      <c r="T162" s="203">
        <f t="shared" si="23"/>
        <v>0</v>
      </c>
      <c r="AR162" s="22" t="s">
        <v>183</v>
      </c>
      <c r="AT162" s="22" t="s">
        <v>178</v>
      </c>
      <c r="AU162" s="22" t="s">
        <v>89</v>
      </c>
      <c r="AY162" s="22" t="s">
        <v>176</v>
      </c>
      <c r="BE162" s="204">
        <f t="shared" si="24"/>
        <v>0</v>
      </c>
      <c r="BF162" s="204">
        <f t="shared" si="25"/>
        <v>0</v>
      </c>
      <c r="BG162" s="204">
        <f t="shared" si="26"/>
        <v>0</v>
      </c>
      <c r="BH162" s="204">
        <f t="shared" si="27"/>
        <v>0</v>
      </c>
      <c r="BI162" s="204">
        <f t="shared" si="28"/>
        <v>0</v>
      </c>
      <c r="BJ162" s="22" t="s">
        <v>89</v>
      </c>
      <c r="BK162" s="204">
        <f t="shared" si="29"/>
        <v>0</v>
      </c>
      <c r="BL162" s="22" t="s">
        <v>183</v>
      </c>
      <c r="BM162" s="22" t="s">
        <v>1467</v>
      </c>
    </row>
    <row r="163" spans="2:65" s="1" customFormat="1" ht="22.5" customHeight="1">
      <c r="B163" s="40"/>
      <c r="C163" s="193" t="s">
        <v>613</v>
      </c>
      <c r="D163" s="193" t="s">
        <v>178</v>
      </c>
      <c r="E163" s="194" t="s">
        <v>2471</v>
      </c>
      <c r="F163" s="195" t="s">
        <v>2472</v>
      </c>
      <c r="G163" s="196" t="s">
        <v>548</v>
      </c>
      <c r="H163" s="197">
        <v>1</v>
      </c>
      <c r="I163" s="198"/>
      <c r="J163" s="199">
        <f t="shared" si="20"/>
        <v>0</v>
      </c>
      <c r="K163" s="195" t="s">
        <v>37</v>
      </c>
      <c r="L163" s="60"/>
      <c r="M163" s="200" t="s">
        <v>37</v>
      </c>
      <c r="N163" s="201" t="s">
        <v>52</v>
      </c>
      <c r="O163" s="41"/>
      <c r="P163" s="202">
        <f t="shared" si="21"/>
        <v>0</v>
      </c>
      <c r="Q163" s="202">
        <v>0</v>
      </c>
      <c r="R163" s="202">
        <f t="shared" si="22"/>
        <v>0</v>
      </c>
      <c r="S163" s="202">
        <v>0</v>
      </c>
      <c r="T163" s="203">
        <f t="shared" si="23"/>
        <v>0</v>
      </c>
      <c r="AR163" s="22" t="s">
        <v>183</v>
      </c>
      <c r="AT163" s="22" t="s">
        <v>178</v>
      </c>
      <c r="AU163" s="22" t="s">
        <v>89</v>
      </c>
      <c r="AY163" s="22" t="s">
        <v>176</v>
      </c>
      <c r="BE163" s="204">
        <f t="shared" si="24"/>
        <v>0</v>
      </c>
      <c r="BF163" s="204">
        <f t="shared" si="25"/>
        <v>0</v>
      </c>
      <c r="BG163" s="204">
        <f t="shared" si="26"/>
        <v>0</v>
      </c>
      <c r="BH163" s="204">
        <f t="shared" si="27"/>
        <v>0</v>
      </c>
      <c r="BI163" s="204">
        <f t="shared" si="28"/>
        <v>0</v>
      </c>
      <c r="BJ163" s="22" t="s">
        <v>89</v>
      </c>
      <c r="BK163" s="204">
        <f t="shared" si="29"/>
        <v>0</v>
      </c>
      <c r="BL163" s="22" t="s">
        <v>183</v>
      </c>
      <c r="BM163" s="22" t="s">
        <v>1475</v>
      </c>
    </row>
    <row r="164" spans="2:65" s="1" customFormat="1" ht="22.5" customHeight="1">
      <c r="B164" s="40"/>
      <c r="C164" s="193" t="s">
        <v>618</v>
      </c>
      <c r="D164" s="193" t="s">
        <v>178</v>
      </c>
      <c r="E164" s="194" t="s">
        <v>2473</v>
      </c>
      <c r="F164" s="195" t="s">
        <v>2474</v>
      </c>
      <c r="G164" s="196" t="s">
        <v>548</v>
      </c>
      <c r="H164" s="197">
        <v>1</v>
      </c>
      <c r="I164" s="198"/>
      <c r="J164" s="199">
        <f t="shared" si="20"/>
        <v>0</v>
      </c>
      <c r="K164" s="195" t="s">
        <v>37</v>
      </c>
      <c r="L164" s="60"/>
      <c r="M164" s="200" t="s">
        <v>37</v>
      </c>
      <c r="N164" s="201" t="s">
        <v>52</v>
      </c>
      <c r="O164" s="41"/>
      <c r="P164" s="202">
        <f t="shared" si="21"/>
        <v>0</v>
      </c>
      <c r="Q164" s="202">
        <v>0</v>
      </c>
      <c r="R164" s="202">
        <f t="shared" si="22"/>
        <v>0</v>
      </c>
      <c r="S164" s="202">
        <v>0</v>
      </c>
      <c r="T164" s="203">
        <f t="shared" si="23"/>
        <v>0</v>
      </c>
      <c r="AR164" s="22" t="s">
        <v>183</v>
      </c>
      <c r="AT164" s="22" t="s">
        <v>178</v>
      </c>
      <c r="AU164" s="22" t="s">
        <v>89</v>
      </c>
      <c r="AY164" s="22" t="s">
        <v>176</v>
      </c>
      <c r="BE164" s="204">
        <f t="shared" si="24"/>
        <v>0</v>
      </c>
      <c r="BF164" s="204">
        <f t="shared" si="25"/>
        <v>0</v>
      </c>
      <c r="BG164" s="204">
        <f t="shared" si="26"/>
        <v>0</v>
      </c>
      <c r="BH164" s="204">
        <f t="shared" si="27"/>
        <v>0</v>
      </c>
      <c r="BI164" s="204">
        <f t="shared" si="28"/>
        <v>0</v>
      </c>
      <c r="BJ164" s="22" t="s">
        <v>89</v>
      </c>
      <c r="BK164" s="204">
        <f t="shared" si="29"/>
        <v>0</v>
      </c>
      <c r="BL164" s="22" t="s">
        <v>183</v>
      </c>
      <c r="BM164" s="22" t="s">
        <v>1483</v>
      </c>
    </row>
    <row r="165" spans="2:65" s="1" customFormat="1" ht="22.5" customHeight="1">
      <c r="B165" s="40"/>
      <c r="C165" s="193" t="s">
        <v>625</v>
      </c>
      <c r="D165" s="193" t="s">
        <v>178</v>
      </c>
      <c r="E165" s="194" t="s">
        <v>2475</v>
      </c>
      <c r="F165" s="195" t="s">
        <v>2476</v>
      </c>
      <c r="G165" s="196" t="s">
        <v>548</v>
      </c>
      <c r="H165" s="197">
        <v>7</v>
      </c>
      <c r="I165" s="198"/>
      <c r="J165" s="199">
        <f t="shared" si="20"/>
        <v>0</v>
      </c>
      <c r="K165" s="195" t="s">
        <v>37</v>
      </c>
      <c r="L165" s="60"/>
      <c r="M165" s="200" t="s">
        <v>37</v>
      </c>
      <c r="N165" s="201" t="s">
        <v>52</v>
      </c>
      <c r="O165" s="41"/>
      <c r="P165" s="202">
        <f t="shared" si="21"/>
        <v>0</v>
      </c>
      <c r="Q165" s="202">
        <v>0</v>
      </c>
      <c r="R165" s="202">
        <f t="shared" si="22"/>
        <v>0</v>
      </c>
      <c r="S165" s="202">
        <v>0</v>
      </c>
      <c r="T165" s="203">
        <f t="shared" si="23"/>
        <v>0</v>
      </c>
      <c r="AR165" s="22" t="s">
        <v>183</v>
      </c>
      <c r="AT165" s="22" t="s">
        <v>178</v>
      </c>
      <c r="AU165" s="22" t="s">
        <v>89</v>
      </c>
      <c r="AY165" s="22" t="s">
        <v>176</v>
      </c>
      <c r="BE165" s="204">
        <f t="shared" si="24"/>
        <v>0</v>
      </c>
      <c r="BF165" s="204">
        <f t="shared" si="25"/>
        <v>0</v>
      </c>
      <c r="BG165" s="204">
        <f t="shared" si="26"/>
        <v>0</v>
      </c>
      <c r="BH165" s="204">
        <f t="shared" si="27"/>
        <v>0</v>
      </c>
      <c r="BI165" s="204">
        <f t="shared" si="28"/>
        <v>0</v>
      </c>
      <c r="BJ165" s="22" t="s">
        <v>89</v>
      </c>
      <c r="BK165" s="204">
        <f t="shared" si="29"/>
        <v>0</v>
      </c>
      <c r="BL165" s="22" t="s">
        <v>183</v>
      </c>
      <c r="BM165" s="22" t="s">
        <v>1491</v>
      </c>
    </row>
    <row r="166" spans="2:65" s="1" customFormat="1" ht="22.5" customHeight="1">
      <c r="B166" s="40"/>
      <c r="C166" s="193" t="s">
        <v>632</v>
      </c>
      <c r="D166" s="193" t="s">
        <v>178</v>
      </c>
      <c r="E166" s="194" t="s">
        <v>2477</v>
      </c>
      <c r="F166" s="195" t="s">
        <v>2478</v>
      </c>
      <c r="G166" s="196" t="s">
        <v>548</v>
      </c>
      <c r="H166" s="197">
        <v>4</v>
      </c>
      <c r="I166" s="198"/>
      <c r="J166" s="199">
        <f t="shared" si="20"/>
        <v>0</v>
      </c>
      <c r="K166" s="195" t="s">
        <v>37</v>
      </c>
      <c r="L166" s="60"/>
      <c r="M166" s="200" t="s">
        <v>37</v>
      </c>
      <c r="N166" s="201" t="s">
        <v>52</v>
      </c>
      <c r="O166" s="41"/>
      <c r="P166" s="202">
        <f t="shared" si="21"/>
        <v>0</v>
      </c>
      <c r="Q166" s="202">
        <v>0</v>
      </c>
      <c r="R166" s="202">
        <f t="shared" si="22"/>
        <v>0</v>
      </c>
      <c r="S166" s="202">
        <v>0</v>
      </c>
      <c r="T166" s="203">
        <f t="shared" si="23"/>
        <v>0</v>
      </c>
      <c r="AR166" s="22" t="s">
        <v>183</v>
      </c>
      <c r="AT166" s="22" t="s">
        <v>178</v>
      </c>
      <c r="AU166" s="22" t="s">
        <v>89</v>
      </c>
      <c r="AY166" s="22" t="s">
        <v>176</v>
      </c>
      <c r="BE166" s="204">
        <f t="shared" si="24"/>
        <v>0</v>
      </c>
      <c r="BF166" s="204">
        <f t="shared" si="25"/>
        <v>0</v>
      </c>
      <c r="BG166" s="204">
        <f t="shared" si="26"/>
        <v>0</v>
      </c>
      <c r="BH166" s="204">
        <f t="shared" si="27"/>
        <v>0</v>
      </c>
      <c r="BI166" s="204">
        <f t="shared" si="28"/>
        <v>0</v>
      </c>
      <c r="BJ166" s="22" t="s">
        <v>89</v>
      </c>
      <c r="BK166" s="204">
        <f t="shared" si="29"/>
        <v>0</v>
      </c>
      <c r="BL166" s="22" t="s">
        <v>183</v>
      </c>
      <c r="BM166" s="22" t="s">
        <v>1499</v>
      </c>
    </row>
    <row r="167" spans="2:65" s="1" customFormat="1" ht="22.5" customHeight="1">
      <c r="B167" s="40"/>
      <c r="C167" s="193" t="s">
        <v>643</v>
      </c>
      <c r="D167" s="193" t="s">
        <v>178</v>
      </c>
      <c r="E167" s="194" t="s">
        <v>2479</v>
      </c>
      <c r="F167" s="195" t="s">
        <v>2480</v>
      </c>
      <c r="G167" s="196" t="s">
        <v>548</v>
      </c>
      <c r="H167" s="197">
        <v>29</v>
      </c>
      <c r="I167" s="198"/>
      <c r="J167" s="199">
        <f t="shared" si="20"/>
        <v>0</v>
      </c>
      <c r="K167" s="195" t="s">
        <v>37</v>
      </c>
      <c r="L167" s="60"/>
      <c r="M167" s="200" t="s">
        <v>37</v>
      </c>
      <c r="N167" s="201" t="s">
        <v>52</v>
      </c>
      <c r="O167" s="41"/>
      <c r="P167" s="202">
        <f t="shared" si="21"/>
        <v>0</v>
      </c>
      <c r="Q167" s="202">
        <v>0</v>
      </c>
      <c r="R167" s="202">
        <f t="shared" si="22"/>
        <v>0</v>
      </c>
      <c r="S167" s="202">
        <v>0</v>
      </c>
      <c r="T167" s="203">
        <f t="shared" si="23"/>
        <v>0</v>
      </c>
      <c r="AR167" s="22" t="s">
        <v>183</v>
      </c>
      <c r="AT167" s="22" t="s">
        <v>178</v>
      </c>
      <c r="AU167" s="22" t="s">
        <v>89</v>
      </c>
      <c r="AY167" s="22" t="s">
        <v>176</v>
      </c>
      <c r="BE167" s="204">
        <f t="shared" si="24"/>
        <v>0</v>
      </c>
      <c r="BF167" s="204">
        <f t="shared" si="25"/>
        <v>0</v>
      </c>
      <c r="BG167" s="204">
        <f t="shared" si="26"/>
        <v>0</v>
      </c>
      <c r="BH167" s="204">
        <f t="shared" si="27"/>
        <v>0</v>
      </c>
      <c r="BI167" s="204">
        <f t="shared" si="28"/>
        <v>0</v>
      </c>
      <c r="BJ167" s="22" t="s">
        <v>89</v>
      </c>
      <c r="BK167" s="204">
        <f t="shared" si="29"/>
        <v>0</v>
      </c>
      <c r="BL167" s="22" t="s">
        <v>183</v>
      </c>
      <c r="BM167" s="22" t="s">
        <v>1507</v>
      </c>
    </row>
    <row r="168" spans="2:65" s="1" customFormat="1" ht="22.5" customHeight="1">
      <c r="B168" s="40"/>
      <c r="C168" s="193" t="s">
        <v>652</v>
      </c>
      <c r="D168" s="193" t="s">
        <v>178</v>
      </c>
      <c r="E168" s="194" t="s">
        <v>2481</v>
      </c>
      <c r="F168" s="195" t="s">
        <v>2482</v>
      </c>
      <c r="G168" s="196" t="s">
        <v>341</v>
      </c>
      <c r="H168" s="197">
        <v>10</v>
      </c>
      <c r="I168" s="198"/>
      <c r="J168" s="199">
        <f t="shared" si="20"/>
        <v>0</v>
      </c>
      <c r="K168" s="195" t="s">
        <v>37</v>
      </c>
      <c r="L168" s="60"/>
      <c r="M168" s="200" t="s">
        <v>37</v>
      </c>
      <c r="N168" s="201" t="s">
        <v>52</v>
      </c>
      <c r="O168" s="41"/>
      <c r="P168" s="202">
        <f t="shared" si="21"/>
        <v>0</v>
      </c>
      <c r="Q168" s="202">
        <v>0</v>
      </c>
      <c r="R168" s="202">
        <f t="shared" si="22"/>
        <v>0</v>
      </c>
      <c r="S168" s="202">
        <v>0</v>
      </c>
      <c r="T168" s="203">
        <f t="shared" si="23"/>
        <v>0</v>
      </c>
      <c r="AR168" s="22" t="s">
        <v>183</v>
      </c>
      <c r="AT168" s="22" t="s">
        <v>178</v>
      </c>
      <c r="AU168" s="22" t="s">
        <v>89</v>
      </c>
      <c r="AY168" s="22" t="s">
        <v>176</v>
      </c>
      <c r="BE168" s="204">
        <f t="shared" si="24"/>
        <v>0</v>
      </c>
      <c r="BF168" s="204">
        <f t="shared" si="25"/>
        <v>0</v>
      </c>
      <c r="BG168" s="204">
        <f t="shared" si="26"/>
        <v>0</v>
      </c>
      <c r="BH168" s="204">
        <f t="shared" si="27"/>
        <v>0</v>
      </c>
      <c r="BI168" s="204">
        <f t="shared" si="28"/>
        <v>0</v>
      </c>
      <c r="BJ168" s="22" t="s">
        <v>89</v>
      </c>
      <c r="BK168" s="204">
        <f t="shared" si="29"/>
        <v>0</v>
      </c>
      <c r="BL168" s="22" t="s">
        <v>183</v>
      </c>
      <c r="BM168" s="22" t="s">
        <v>1515</v>
      </c>
    </row>
    <row r="169" spans="2:65" s="1" customFormat="1" ht="22.5" customHeight="1">
      <c r="B169" s="40"/>
      <c r="C169" s="193" t="s">
        <v>656</v>
      </c>
      <c r="D169" s="193" t="s">
        <v>178</v>
      </c>
      <c r="E169" s="194" t="s">
        <v>2483</v>
      </c>
      <c r="F169" s="195" t="s">
        <v>2484</v>
      </c>
      <c r="G169" s="196" t="s">
        <v>341</v>
      </c>
      <c r="H169" s="197">
        <v>4</v>
      </c>
      <c r="I169" s="198"/>
      <c r="J169" s="199">
        <f t="shared" si="20"/>
        <v>0</v>
      </c>
      <c r="K169" s="195" t="s">
        <v>37</v>
      </c>
      <c r="L169" s="60"/>
      <c r="M169" s="200" t="s">
        <v>37</v>
      </c>
      <c r="N169" s="201" t="s">
        <v>52</v>
      </c>
      <c r="O169" s="41"/>
      <c r="P169" s="202">
        <f t="shared" si="21"/>
        <v>0</v>
      </c>
      <c r="Q169" s="202">
        <v>0</v>
      </c>
      <c r="R169" s="202">
        <f t="shared" si="22"/>
        <v>0</v>
      </c>
      <c r="S169" s="202">
        <v>0</v>
      </c>
      <c r="T169" s="203">
        <f t="shared" si="23"/>
        <v>0</v>
      </c>
      <c r="AR169" s="22" t="s">
        <v>183</v>
      </c>
      <c r="AT169" s="22" t="s">
        <v>178</v>
      </c>
      <c r="AU169" s="22" t="s">
        <v>89</v>
      </c>
      <c r="AY169" s="22" t="s">
        <v>176</v>
      </c>
      <c r="BE169" s="204">
        <f t="shared" si="24"/>
        <v>0</v>
      </c>
      <c r="BF169" s="204">
        <f t="shared" si="25"/>
        <v>0</v>
      </c>
      <c r="BG169" s="204">
        <f t="shared" si="26"/>
        <v>0</v>
      </c>
      <c r="BH169" s="204">
        <f t="shared" si="27"/>
        <v>0</v>
      </c>
      <c r="BI169" s="204">
        <f t="shared" si="28"/>
        <v>0</v>
      </c>
      <c r="BJ169" s="22" t="s">
        <v>89</v>
      </c>
      <c r="BK169" s="204">
        <f t="shared" si="29"/>
        <v>0</v>
      </c>
      <c r="BL169" s="22" t="s">
        <v>183</v>
      </c>
      <c r="BM169" s="22" t="s">
        <v>1524</v>
      </c>
    </row>
    <row r="170" spans="2:65" s="1" customFormat="1" ht="22.5" customHeight="1">
      <c r="B170" s="40"/>
      <c r="C170" s="193" t="s">
        <v>661</v>
      </c>
      <c r="D170" s="193" t="s">
        <v>178</v>
      </c>
      <c r="E170" s="194" t="s">
        <v>2485</v>
      </c>
      <c r="F170" s="195" t="s">
        <v>2486</v>
      </c>
      <c r="G170" s="196" t="s">
        <v>341</v>
      </c>
      <c r="H170" s="197">
        <v>1</v>
      </c>
      <c r="I170" s="198"/>
      <c r="J170" s="199">
        <f t="shared" si="20"/>
        <v>0</v>
      </c>
      <c r="K170" s="195" t="s">
        <v>37</v>
      </c>
      <c r="L170" s="60"/>
      <c r="M170" s="200" t="s">
        <v>37</v>
      </c>
      <c r="N170" s="201" t="s">
        <v>52</v>
      </c>
      <c r="O170" s="41"/>
      <c r="P170" s="202">
        <f t="shared" si="21"/>
        <v>0</v>
      </c>
      <c r="Q170" s="202">
        <v>0</v>
      </c>
      <c r="R170" s="202">
        <f t="shared" si="22"/>
        <v>0</v>
      </c>
      <c r="S170" s="202">
        <v>0</v>
      </c>
      <c r="T170" s="203">
        <f t="shared" si="23"/>
        <v>0</v>
      </c>
      <c r="AR170" s="22" t="s">
        <v>183</v>
      </c>
      <c r="AT170" s="22" t="s">
        <v>178</v>
      </c>
      <c r="AU170" s="22" t="s">
        <v>89</v>
      </c>
      <c r="AY170" s="22" t="s">
        <v>176</v>
      </c>
      <c r="BE170" s="204">
        <f t="shared" si="24"/>
        <v>0</v>
      </c>
      <c r="BF170" s="204">
        <f t="shared" si="25"/>
        <v>0</v>
      </c>
      <c r="BG170" s="204">
        <f t="shared" si="26"/>
        <v>0</v>
      </c>
      <c r="BH170" s="204">
        <f t="shared" si="27"/>
        <v>0</v>
      </c>
      <c r="BI170" s="204">
        <f t="shared" si="28"/>
        <v>0</v>
      </c>
      <c r="BJ170" s="22" t="s">
        <v>89</v>
      </c>
      <c r="BK170" s="204">
        <f t="shared" si="29"/>
        <v>0</v>
      </c>
      <c r="BL170" s="22" t="s">
        <v>183</v>
      </c>
      <c r="BM170" s="22" t="s">
        <v>1535</v>
      </c>
    </row>
    <row r="171" spans="2:65" s="1" customFormat="1" ht="22.5" customHeight="1">
      <c r="B171" s="40"/>
      <c r="C171" s="193" t="s">
        <v>667</v>
      </c>
      <c r="D171" s="193" t="s">
        <v>178</v>
      </c>
      <c r="E171" s="194" t="s">
        <v>2487</v>
      </c>
      <c r="F171" s="195" t="s">
        <v>2488</v>
      </c>
      <c r="G171" s="196" t="s">
        <v>548</v>
      </c>
      <c r="H171" s="197">
        <v>4</v>
      </c>
      <c r="I171" s="198"/>
      <c r="J171" s="199">
        <f t="shared" si="20"/>
        <v>0</v>
      </c>
      <c r="K171" s="195" t="s">
        <v>37</v>
      </c>
      <c r="L171" s="60"/>
      <c r="M171" s="200" t="s">
        <v>37</v>
      </c>
      <c r="N171" s="201" t="s">
        <v>52</v>
      </c>
      <c r="O171" s="41"/>
      <c r="P171" s="202">
        <f t="shared" si="21"/>
        <v>0</v>
      </c>
      <c r="Q171" s="202">
        <v>0</v>
      </c>
      <c r="R171" s="202">
        <f t="shared" si="22"/>
        <v>0</v>
      </c>
      <c r="S171" s="202">
        <v>0</v>
      </c>
      <c r="T171" s="203">
        <f t="shared" si="23"/>
        <v>0</v>
      </c>
      <c r="AR171" s="22" t="s">
        <v>183</v>
      </c>
      <c r="AT171" s="22" t="s">
        <v>178</v>
      </c>
      <c r="AU171" s="22" t="s">
        <v>89</v>
      </c>
      <c r="AY171" s="22" t="s">
        <v>176</v>
      </c>
      <c r="BE171" s="204">
        <f t="shared" si="24"/>
        <v>0</v>
      </c>
      <c r="BF171" s="204">
        <f t="shared" si="25"/>
        <v>0</v>
      </c>
      <c r="BG171" s="204">
        <f t="shared" si="26"/>
        <v>0</v>
      </c>
      <c r="BH171" s="204">
        <f t="shared" si="27"/>
        <v>0</v>
      </c>
      <c r="BI171" s="204">
        <f t="shared" si="28"/>
        <v>0</v>
      </c>
      <c r="BJ171" s="22" t="s">
        <v>89</v>
      </c>
      <c r="BK171" s="204">
        <f t="shared" si="29"/>
        <v>0</v>
      </c>
      <c r="BL171" s="22" t="s">
        <v>183</v>
      </c>
      <c r="BM171" s="22" t="s">
        <v>1545</v>
      </c>
    </row>
    <row r="172" spans="2:65" s="1" customFormat="1" ht="22.5" customHeight="1">
      <c r="B172" s="40"/>
      <c r="C172" s="193" t="s">
        <v>673</v>
      </c>
      <c r="D172" s="193" t="s">
        <v>178</v>
      </c>
      <c r="E172" s="194" t="s">
        <v>2489</v>
      </c>
      <c r="F172" s="195" t="s">
        <v>2490</v>
      </c>
      <c r="G172" s="196" t="s">
        <v>341</v>
      </c>
      <c r="H172" s="197">
        <v>9</v>
      </c>
      <c r="I172" s="198"/>
      <c r="J172" s="199">
        <f t="shared" si="20"/>
        <v>0</v>
      </c>
      <c r="K172" s="195" t="s">
        <v>37</v>
      </c>
      <c r="L172" s="60"/>
      <c r="M172" s="200" t="s">
        <v>37</v>
      </c>
      <c r="N172" s="201" t="s">
        <v>52</v>
      </c>
      <c r="O172" s="41"/>
      <c r="P172" s="202">
        <f t="shared" si="21"/>
        <v>0</v>
      </c>
      <c r="Q172" s="202">
        <v>0</v>
      </c>
      <c r="R172" s="202">
        <f t="shared" si="22"/>
        <v>0</v>
      </c>
      <c r="S172" s="202">
        <v>0</v>
      </c>
      <c r="T172" s="203">
        <f t="shared" si="23"/>
        <v>0</v>
      </c>
      <c r="AR172" s="22" t="s">
        <v>183</v>
      </c>
      <c r="AT172" s="22" t="s">
        <v>178</v>
      </c>
      <c r="AU172" s="22" t="s">
        <v>89</v>
      </c>
      <c r="AY172" s="22" t="s">
        <v>176</v>
      </c>
      <c r="BE172" s="204">
        <f t="shared" si="24"/>
        <v>0</v>
      </c>
      <c r="BF172" s="204">
        <f t="shared" si="25"/>
        <v>0</v>
      </c>
      <c r="BG172" s="204">
        <f t="shared" si="26"/>
        <v>0</v>
      </c>
      <c r="BH172" s="204">
        <f t="shared" si="27"/>
        <v>0</v>
      </c>
      <c r="BI172" s="204">
        <f t="shared" si="28"/>
        <v>0</v>
      </c>
      <c r="BJ172" s="22" t="s">
        <v>89</v>
      </c>
      <c r="BK172" s="204">
        <f t="shared" si="29"/>
        <v>0</v>
      </c>
      <c r="BL172" s="22" t="s">
        <v>183</v>
      </c>
      <c r="BM172" s="22" t="s">
        <v>1555</v>
      </c>
    </row>
    <row r="173" spans="2:65" s="1" customFormat="1" ht="22.5" customHeight="1">
      <c r="B173" s="40"/>
      <c r="C173" s="193" t="s">
        <v>677</v>
      </c>
      <c r="D173" s="193" t="s">
        <v>178</v>
      </c>
      <c r="E173" s="194" t="s">
        <v>2491</v>
      </c>
      <c r="F173" s="195" t="s">
        <v>2492</v>
      </c>
      <c r="G173" s="196" t="s">
        <v>341</v>
      </c>
      <c r="H173" s="197">
        <v>1</v>
      </c>
      <c r="I173" s="198"/>
      <c r="J173" s="199">
        <f t="shared" si="20"/>
        <v>0</v>
      </c>
      <c r="K173" s="195" t="s">
        <v>37</v>
      </c>
      <c r="L173" s="60"/>
      <c r="M173" s="200" t="s">
        <v>37</v>
      </c>
      <c r="N173" s="201" t="s">
        <v>52</v>
      </c>
      <c r="O173" s="41"/>
      <c r="P173" s="202">
        <f t="shared" si="21"/>
        <v>0</v>
      </c>
      <c r="Q173" s="202">
        <v>0</v>
      </c>
      <c r="R173" s="202">
        <f t="shared" si="22"/>
        <v>0</v>
      </c>
      <c r="S173" s="202">
        <v>0</v>
      </c>
      <c r="T173" s="203">
        <f t="shared" si="23"/>
        <v>0</v>
      </c>
      <c r="AR173" s="22" t="s">
        <v>183</v>
      </c>
      <c r="AT173" s="22" t="s">
        <v>178</v>
      </c>
      <c r="AU173" s="22" t="s">
        <v>89</v>
      </c>
      <c r="AY173" s="22" t="s">
        <v>176</v>
      </c>
      <c r="BE173" s="204">
        <f t="shared" si="24"/>
        <v>0</v>
      </c>
      <c r="BF173" s="204">
        <f t="shared" si="25"/>
        <v>0</v>
      </c>
      <c r="BG173" s="204">
        <f t="shared" si="26"/>
        <v>0</v>
      </c>
      <c r="BH173" s="204">
        <f t="shared" si="27"/>
        <v>0</v>
      </c>
      <c r="BI173" s="204">
        <f t="shared" si="28"/>
        <v>0</v>
      </c>
      <c r="BJ173" s="22" t="s">
        <v>89</v>
      </c>
      <c r="BK173" s="204">
        <f t="shared" si="29"/>
        <v>0</v>
      </c>
      <c r="BL173" s="22" t="s">
        <v>183</v>
      </c>
      <c r="BM173" s="22" t="s">
        <v>1563</v>
      </c>
    </row>
    <row r="174" spans="2:65" s="1" customFormat="1" ht="22.5" customHeight="1">
      <c r="B174" s="40"/>
      <c r="C174" s="193" t="s">
        <v>686</v>
      </c>
      <c r="D174" s="193" t="s">
        <v>178</v>
      </c>
      <c r="E174" s="194" t="s">
        <v>2493</v>
      </c>
      <c r="F174" s="195" t="s">
        <v>2494</v>
      </c>
      <c r="G174" s="196" t="s">
        <v>341</v>
      </c>
      <c r="H174" s="197">
        <v>10</v>
      </c>
      <c r="I174" s="198"/>
      <c r="J174" s="199">
        <f t="shared" si="20"/>
        <v>0</v>
      </c>
      <c r="K174" s="195" t="s">
        <v>37</v>
      </c>
      <c r="L174" s="60"/>
      <c r="M174" s="200" t="s">
        <v>37</v>
      </c>
      <c r="N174" s="201" t="s">
        <v>52</v>
      </c>
      <c r="O174" s="41"/>
      <c r="P174" s="202">
        <f t="shared" si="21"/>
        <v>0</v>
      </c>
      <c r="Q174" s="202">
        <v>0</v>
      </c>
      <c r="R174" s="202">
        <f t="shared" si="22"/>
        <v>0</v>
      </c>
      <c r="S174" s="202">
        <v>0</v>
      </c>
      <c r="T174" s="203">
        <f t="shared" si="23"/>
        <v>0</v>
      </c>
      <c r="AR174" s="22" t="s">
        <v>183</v>
      </c>
      <c r="AT174" s="22" t="s">
        <v>178</v>
      </c>
      <c r="AU174" s="22" t="s">
        <v>89</v>
      </c>
      <c r="AY174" s="22" t="s">
        <v>176</v>
      </c>
      <c r="BE174" s="204">
        <f t="shared" si="24"/>
        <v>0</v>
      </c>
      <c r="BF174" s="204">
        <f t="shared" si="25"/>
        <v>0</v>
      </c>
      <c r="BG174" s="204">
        <f t="shared" si="26"/>
        <v>0</v>
      </c>
      <c r="BH174" s="204">
        <f t="shared" si="27"/>
        <v>0</v>
      </c>
      <c r="BI174" s="204">
        <f t="shared" si="28"/>
        <v>0</v>
      </c>
      <c r="BJ174" s="22" t="s">
        <v>89</v>
      </c>
      <c r="BK174" s="204">
        <f t="shared" si="29"/>
        <v>0</v>
      </c>
      <c r="BL174" s="22" t="s">
        <v>183</v>
      </c>
      <c r="BM174" s="22" t="s">
        <v>1571</v>
      </c>
    </row>
    <row r="175" spans="2:65" s="1" customFormat="1" ht="22.5" customHeight="1">
      <c r="B175" s="40"/>
      <c r="C175" s="193" t="s">
        <v>693</v>
      </c>
      <c r="D175" s="193" t="s">
        <v>178</v>
      </c>
      <c r="E175" s="194" t="s">
        <v>2495</v>
      </c>
      <c r="F175" s="195" t="s">
        <v>2496</v>
      </c>
      <c r="G175" s="196" t="s">
        <v>548</v>
      </c>
      <c r="H175" s="197">
        <v>5</v>
      </c>
      <c r="I175" s="198"/>
      <c r="J175" s="199">
        <f t="shared" si="20"/>
        <v>0</v>
      </c>
      <c r="K175" s="195" t="s">
        <v>37</v>
      </c>
      <c r="L175" s="60"/>
      <c r="M175" s="200" t="s">
        <v>37</v>
      </c>
      <c r="N175" s="201" t="s">
        <v>52</v>
      </c>
      <c r="O175" s="41"/>
      <c r="P175" s="202">
        <f t="shared" si="21"/>
        <v>0</v>
      </c>
      <c r="Q175" s="202">
        <v>0</v>
      </c>
      <c r="R175" s="202">
        <f t="shared" si="22"/>
        <v>0</v>
      </c>
      <c r="S175" s="202">
        <v>0</v>
      </c>
      <c r="T175" s="203">
        <f t="shared" si="23"/>
        <v>0</v>
      </c>
      <c r="AR175" s="22" t="s">
        <v>183</v>
      </c>
      <c r="AT175" s="22" t="s">
        <v>178</v>
      </c>
      <c r="AU175" s="22" t="s">
        <v>89</v>
      </c>
      <c r="AY175" s="22" t="s">
        <v>176</v>
      </c>
      <c r="BE175" s="204">
        <f t="shared" si="24"/>
        <v>0</v>
      </c>
      <c r="BF175" s="204">
        <f t="shared" si="25"/>
        <v>0</v>
      </c>
      <c r="BG175" s="204">
        <f t="shared" si="26"/>
        <v>0</v>
      </c>
      <c r="BH175" s="204">
        <f t="shared" si="27"/>
        <v>0</v>
      </c>
      <c r="BI175" s="204">
        <f t="shared" si="28"/>
        <v>0</v>
      </c>
      <c r="BJ175" s="22" t="s">
        <v>89</v>
      </c>
      <c r="BK175" s="204">
        <f t="shared" si="29"/>
        <v>0</v>
      </c>
      <c r="BL175" s="22" t="s">
        <v>183</v>
      </c>
      <c r="BM175" s="22" t="s">
        <v>1579</v>
      </c>
    </row>
    <row r="176" spans="2:65" s="1" customFormat="1" ht="22.5" customHeight="1">
      <c r="B176" s="40"/>
      <c r="C176" s="193" t="s">
        <v>698</v>
      </c>
      <c r="D176" s="193" t="s">
        <v>178</v>
      </c>
      <c r="E176" s="194" t="s">
        <v>2497</v>
      </c>
      <c r="F176" s="195" t="s">
        <v>2498</v>
      </c>
      <c r="G176" s="196" t="s">
        <v>548</v>
      </c>
      <c r="H176" s="197">
        <v>4</v>
      </c>
      <c r="I176" s="198"/>
      <c r="J176" s="199">
        <f t="shared" si="20"/>
        <v>0</v>
      </c>
      <c r="K176" s="195" t="s">
        <v>37</v>
      </c>
      <c r="L176" s="60"/>
      <c r="M176" s="200" t="s">
        <v>37</v>
      </c>
      <c r="N176" s="201" t="s">
        <v>52</v>
      </c>
      <c r="O176" s="41"/>
      <c r="P176" s="202">
        <f t="shared" si="21"/>
        <v>0</v>
      </c>
      <c r="Q176" s="202">
        <v>0</v>
      </c>
      <c r="R176" s="202">
        <f t="shared" si="22"/>
        <v>0</v>
      </c>
      <c r="S176" s="202">
        <v>0</v>
      </c>
      <c r="T176" s="203">
        <f t="shared" si="23"/>
        <v>0</v>
      </c>
      <c r="AR176" s="22" t="s">
        <v>183</v>
      </c>
      <c r="AT176" s="22" t="s">
        <v>178</v>
      </c>
      <c r="AU176" s="22" t="s">
        <v>89</v>
      </c>
      <c r="AY176" s="22" t="s">
        <v>176</v>
      </c>
      <c r="BE176" s="204">
        <f t="shared" si="24"/>
        <v>0</v>
      </c>
      <c r="BF176" s="204">
        <f t="shared" si="25"/>
        <v>0</v>
      </c>
      <c r="BG176" s="204">
        <f t="shared" si="26"/>
        <v>0</v>
      </c>
      <c r="BH176" s="204">
        <f t="shared" si="27"/>
        <v>0</v>
      </c>
      <c r="BI176" s="204">
        <f t="shared" si="28"/>
        <v>0</v>
      </c>
      <c r="BJ176" s="22" t="s">
        <v>89</v>
      </c>
      <c r="BK176" s="204">
        <f t="shared" si="29"/>
        <v>0</v>
      </c>
      <c r="BL176" s="22" t="s">
        <v>183</v>
      </c>
      <c r="BM176" s="22" t="s">
        <v>1587</v>
      </c>
    </row>
    <row r="177" spans="2:65" s="1" customFormat="1" ht="22.5" customHeight="1">
      <c r="B177" s="40"/>
      <c r="C177" s="193" t="s">
        <v>702</v>
      </c>
      <c r="D177" s="193" t="s">
        <v>178</v>
      </c>
      <c r="E177" s="194" t="s">
        <v>2499</v>
      </c>
      <c r="F177" s="195" t="s">
        <v>2500</v>
      </c>
      <c r="G177" s="196" t="s">
        <v>548</v>
      </c>
      <c r="H177" s="197">
        <v>4</v>
      </c>
      <c r="I177" s="198"/>
      <c r="J177" s="199">
        <f t="shared" si="20"/>
        <v>0</v>
      </c>
      <c r="K177" s="195" t="s">
        <v>37</v>
      </c>
      <c r="L177" s="60"/>
      <c r="M177" s="200" t="s">
        <v>37</v>
      </c>
      <c r="N177" s="201" t="s">
        <v>52</v>
      </c>
      <c r="O177" s="41"/>
      <c r="P177" s="202">
        <f t="shared" si="21"/>
        <v>0</v>
      </c>
      <c r="Q177" s="202">
        <v>0</v>
      </c>
      <c r="R177" s="202">
        <f t="shared" si="22"/>
        <v>0</v>
      </c>
      <c r="S177" s="202">
        <v>0</v>
      </c>
      <c r="T177" s="203">
        <f t="shared" si="23"/>
        <v>0</v>
      </c>
      <c r="AR177" s="22" t="s">
        <v>183</v>
      </c>
      <c r="AT177" s="22" t="s">
        <v>178</v>
      </c>
      <c r="AU177" s="22" t="s">
        <v>89</v>
      </c>
      <c r="AY177" s="22" t="s">
        <v>176</v>
      </c>
      <c r="BE177" s="204">
        <f t="shared" si="24"/>
        <v>0</v>
      </c>
      <c r="BF177" s="204">
        <f t="shared" si="25"/>
        <v>0</v>
      </c>
      <c r="BG177" s="204">
        <f t="shared" si="26"/>
        <v>0</v>
      </c>
      <c r="BH177" s="204">
        <f t="shared" si="27"/>
        <v>0</v>
      </c>
      <c r="BI177" s="204">
        <f t="shared" si="28"/>
        <v>0</v>
      </c>
      <c r="BJ177" s="22" t="s">
        <v>89</v>
      </c>
      <c r="BK177" s="204">
        <f t="shared" si="29"/>
        <v>0</v>
      </c>
      <c r="BL177" s="22" t="s">
        <v>183</v>
      </c>
      <c r="BM177" s="22" t="s">
        <v>1598</v>
      </c>
    </row>
    <row r="178" spans="2:65" s="1" customFormat="1" ht="22.5" customHeight="1">
      <c r="B178" s="40"/>
      <c r="C178" s="193" t="s">
        <v>707</v>
      </c>
      <c r="D178" s="193" t="s">
        <v>178</v>
      </c>
      <c r="E178" s="194" t="s">
        <v>2501</v>
      </c>
      <c r="F178" s="195" t="s">
        <v>2502</v>
      </c>
      <c r="G178" s="196" t="s">
        <v>548</v>
      </c>
      <c r="H178" s="197">
        <v>4</v>
      </c>
      <c r="I178" s="198"/>
      <c r="J178" s="199">
        <f t="shared" si="20"/>
        <v>0</v>
      </c>
      <c r="K178" s="195" t="s">
        <v>37</v>
      </c>
      <c r="L178" s="60"/>
      <c r="M178" s="200" t="s">
        <v>37</v>
      </c>
      <c r="N178" s="201" t="s">
        <v>52</v>
      </c>
      <c r="O178" s="41"/>
      <c r="P178" s="202">
        <f t="shared" si="21"/>
        <v>0</v>
      </c>
      <c r="Q178" s="202">
        <v>0</v>
      </c>
      <c r="R178" s="202">
        <f t="shared" si="22"/>
        <v>0</v>
      </c>
      <c r="S178" s="202">
        <v>0</v>
      </c>
      <c r="T178" s="203">
        <f t="shared" si="23"/>
        <v>0</v>
      </c>
      <c r="AR178" s="22" t="s">
        <v>183</v>
      </c>
      <c r="AT178" s="22" t="s">
        <v>178</v>
      </c>
      <c r="AU178" s="22" t="s">
        <v>89</v>
      </c>
      <c r="AY178" s="22" t="s">
        <v>176</v>
      </c>
      <c r="BE178" s="204">
        <f t="shared" si="24"/>
        <v>0</v>
      </c>
      <c r="BF178" s="204">
        <f t="shared" si="25"/>
        <v>0</v>
      </c>
      <c r="BG178" s="204">
        <f t="shared" si="26"/>
        <v>0</v>
      </c>
      <c r="BH178" s="204">
        <f t="shared" si="27"/>
        <v>0</v>
      </c>
      <c r="BI178" s="204">
        <f t="shared" si="28"/>
        <v>0</v>
      </c>
      <c r="BJ178" s="22" t="s">
        <v>89</v>
      </c>
      <c r="BK178" s="204">
        <f t="shared" si="29"/>
        <v>0</v>
      </c>
      <c r="BL178" s="22" t="s">
        <v>183</v>
      </c>
      <c r="BM178" s="22" t="s">
        <v>1608</v>
      </c>
    </row>
    <row r="179" spans="2:65" s="1" customFormat="1" ht="22.5" customHeight="1">
      <c r="B179" s="40"/>
      <c r="C179" s="193" t="s">
        <v>712</v>
      </c>
      <c r="D179" s="193" t="s">
        <v>178</v>
      </c>
      <c r="E179" s="194" t="s">
        <v>2503</v>
      </c>
      <c r="F179" s="195" t="s">
        <v>2504</v>
      </c>
      <c r="G179" s="196" t="s">
        <v>2383</v>
      </c>
      <c r="H179" s="197">
        <v>60</v>
      </c>
      <c r="I179" s="198"/>
      <c r="J179" s="199">
        <f t="shared" si="20"/>
        <v>0</v>
      </c>
      <c r="K179" s="195" t="s">
        <v>37</v>
      </c>
      <c r="L179" s="60"/>
      <c r="M179" s="200" t="s">
        <v>37</v>
      </c>
      <c r="N179" s="201" t="s">
        <v>52</v>
      </c>
      <c r="O179" s="41"/>
      <c r="P179" s="202">
        <f t="shared" si="21"/>
        <v>0</v>
      </c>
      <c r="Q179" s="202">
        <v>0</v>
      </c>
      <c r="R179" s="202">
        <f t="shared" si="22"/>
        <v>0</v>
      </c>
      <c r="S179" s="202">
        <v>0</v>
      </c>
      <c r="T179" s="203">
        <f t="shared" si="23"/>
        <v>0</v>
      </c>
      <c r="AR179" s="22" t="s">
        <v>183</v>
      </c>
      <c r="AT179" s="22" t="s">
        <v>178</v>
      </c>
      <c r="AU179" s="22" t="s">
        <v>89</v>
      </c>
      <c r="AY179" s="22" t="s">
        <v>176</v>
      </c>
      <c r="BE179" s="204">
        <f t="shared" si="24"/>
        <v>0</v>
      </c>
      <c r="BF179" s="204">
        <f t="shared" si="25"/>
        <v>0</v>
      </c>
      <c r="BG179" s="204">
        <f t="shared" si="26"/>
        <v>0</v>
      </c>
      <c r="BH179" s="204">
        <f t="shared" si="27"/>
        <v>0</v>
      </c>
      <c r="BI179" s="204">
        <f t="shared" si="28"/>
        <v>0</v>
      </c>
      <c r="BJ179" s="22" t="s">
        <v>89</v>
      </c>
      <c r="BK179" s="204">
        <f t="shared" si="29"/>
        <v>0</v>
      </c>
      <c r="BL179" s="22" t="s">
        <v>183</v>
      </c>
      <c r="BM179" s="22" t="s">
        <v>1617</v>
      </c>
    </row>
    <row r="180" spans="2:65" s="1" customFormat="1" ht="22.5" customHeight="1">
      <c r="B180" s="40"/>
      <c r="C180" s="193" t="s">
        <v>717</v>
      </c>
      <c r="D180" s="193" t="s">
        <v>178</v>
      </c>
      <c r="E180" s="194" t="s">
        <v>2505</v>
      </c>
      <c r="F180" s="195" t="s">
        <v>2506</v>
      </c>
      <c r="G180" s="196" t="s">
        <v>548</v>
      </c>
      <c r="H180" s="197">
        <v>7</v>
      </c>
      <c r="I180" s="198"/>
      <c r="J180" s="199">
        <f t="shared" si="20"/>
        <v>0</v>
      </c>
      <c r="K180" s="195" t="s">
        <v>37</v>
      </c>
      <c r="L180" s="60"/>
      <c r="M180" s="200" t="s">
        <v>37</v>
      </c>
      <c r="N180" s="201" t="s">
        <v>52</v>
      </c>
      <c r="O180" s="41"/>
      <c r="P180" s="202">
        <f t="shared" si="21"/>
        <v>0</v>
      </c>
      <c r="Q180" s="202">
        <v>0</v>
      </c>
      <c r="R180" s="202">
        <f t="shared" si="22"/>
        <v>0</v>
      </c>
      <c r="S180" s="202">
        <v>0</v>
      </c>
      <c r="T180" s="203">
        <f t="shared" si="23"/>
        <v>0</v>
      </c>
      <c r="AR180" s="22" t="s">
        <v>183</v>
      </c>
      <c r="AT180" s="22" t="s">
        <v>178</v>
      </c>
      <c r="AU180" s="22" t="s">
        <v>89</v>
      </c>
      <c r="AY180" s="22" t="s">
        <v>176</v>
      </c>
      <c r="BE180" s="204">
        <f t="shared" si="24"/>
        <v>0</v>
      </c>
      <c r="BF180" s="204">
        <f t="shared" si="25"/>
        <v>0</v>
      </c>
      <c r="BG180" s="204">
        <f t="shared" si="26"/>
        <v>0</v>
      </c>
      <c r="BH180" s="204">
        <f t="shared" si="27"/>
        <v>0</v>
      </c>
      <c r="BI180" s="204">
        <f t="shared" si="28"/>
        <v>0</v>
      </c>
      <c r="BJ180" s="22" t="s">
        <v>89</v>
      </c>
      <c r="BK180" s="204">
        <f t="shared" si="29"/>
        <v>0</v>
      </c>
      <c r="BL180" s="22" t="s">
        <v>183</v>
      </c>
      <c r="BM180" s="22" t="s">
        <v>1626</v>
      </c>
    </row>
    <row r="181" spans="2:65" s="1" customFormat="1" ht="22.5" customHeight="1">
      <c r="B181" s="40"/>
      <c r="C181" s="193" t="s">
        <v>727</v>
      </c>
      <c r="D181" s="193" t="s">
        <v>178</v>
      </c>
      <c r="E181" s="194" t="s">
        <v>2507</v>
      </c>
      <c r="F181" s="195" t="s">
        <v>2508</v>
      </c>
      <c r="G181" s="196" t="s">
        <v>548</v>
      </c>
      <c r="H181" s="197">
        <v>4</v>
      </c>
      <c r="I181" s="198"/>
      <c r="J181" s="199">
        <f t="shared" si="20"/>
        <v>0</v>
      </c>
      <c r="K181" s="195" t="s">
        <v>37</v>
      </c>
      <c r="L181" s="60"/>
      <c r="M181" s="200" t="s">
        <v>37</v>
      </c>
      <c r="N181" s="201" t="s">
        <v>52</v>
      </c>
      <c r="O181" s="41"/>
      <c r="P181" s="202">
        <f t="shared" si="21"/>
        <v>0</v>
      </c>
      <c r="Q181" s="202">
        <v>0</v>
      </c>
      <c r="R181" s="202">
        <f t="shared" si="22"/>
        <v>0</v>
      </c>
      <c r="S181" s="202">
        <v>0</v>
      </c>
      <c r="T181" s="203">
        <f t="shared" si="23"/>
        <v>0</v>
      </c>
      <c r="AR181" s="22" t="s">
        <v>183</v>
      </c>
      <c r="AT181" s="22" t="s">
        <v>178</v>
      </c>
      <c r="AU181" s="22" t="s">
        <v>89</v>
      </c>
      <c r="AY181" s="22" t="s">
        <v>176</v>
      </c>
      <c r="BE181" s="204">
        <f t="shared" si="24"/>
        <v>0</v>
      </c>
      <c r="BF181" s="204">
        <f t="shared" si="25"/>
        <v>0</v>
      </c>
      <c r="BG181" s="204">
        <f t="shared" si="26"/>
        <v>0</v>
      </c>
      <c r="BH181" s="204">
        <f t="shared" si="27"/>
        <v>0</v>
      </c>
      <c r="BI181" s="204">
        <f t="shared" si="28"/>
        <v>0</v>
      </c>
      <c r="BJ181" s="22" t="s">
        <v>89</v>
      </c>
      <c r="BK181" s="204">
        <f t="shared" si="29"/>
        <v>0</v>
      </c>
      <c r="BL181" s="22" t="s">
        <v>183</v>
      </c>
      <c r="BM181" s="22" t="s">
        <v>1636</v>
      </c>
    </row>
    <row r="182" spans="2:65" s="1" customFormat="1" ht="22.5" customHeight="1">
      <c r="B182" s="40"/>
      <c r="C182" s="193" t="s">
        <v>735</v>
      </c>
      <c r="D182" s="193" t="s">
        <v>178</v>
      </c>
      <c r="E182" s="194" t="s">
        <v>2509</v>
      </c>
      <c r="F182" s="195" t="s">
        <v>2510</v>
      </c>
      <c r="G182" s="196" t="s">
        <v>548</v>
      </c>
      <c r="H182" s="197">
        <v>4</v>
      </c>
      <c r="I182" s="198"/>
      <c r="J182" s="199">
        <f t="shared" si="20"/>
        <v>0</v>
      </c>
      <c r="K182" s="195" t="s">
        <v>37</v>
      </c>
      <c r="L182" s="60"/>
      <c r="M182" s="200" t="s">
        <v>37</v>
      </c>
      <c r="N182" s="201" t="s">
        <v>52</v>
      </c>
      <c r="O182" s="41"/>
      <c r="P182" s="202">
        <f t="shared" si="21"/>
        <v>0</v>
      </c>
      <c r="Q182" s="202">
        <v>0</v>
      </c>
      <c r="R182" s="202">
        <f t="shared" si="22"/>
        <v>0</v>
      </c>
      <c r="S182" s="202">
        <v>0</v>
      </c>
      <c r="T182" s="203">
        <f t="shared" si="23"/>
        <v>0</v>
      </c>
      <c r="AR182" s="22" t="s">
        <v>183</v>
      </c>
      <c r="AT182" s="22" t="s">
        <v>178</v>
      </c>
      <c r="AU182" s="22" t="s">
        <v>89</v>
      </c>
      <c r="AY182" s="22" t="s">
        <v>176</v>
      </c>
      <c r="BE182" s="204">
        <f t="shared" si="24"/>
        <v>0</v>
      </c>
      <c r="BF182" s="204">
        <f t="shared" si="25"/>
        <v>0</v>
      </c>
      <c r="BG182" s="204">
        <f t="shared" si="26"/>
        <v>0</v>
      </c>
      <c r="BH182" s="204">
        <f t="shared" si="27"/>
        <v>0</v>
      </c>
      <c r="BI182" s="204">
        <f t="shared" si="28"/>
        <v>0</v>
      </c>
      <c r="BJ182" s="22" t="s">
        <v>89</v>
      </c>
      <c r="BK182" s="204">
        <f t="shared" si="29"/>
        <v>0</v>
      </c>
      <c r="BL182" s="22" t="s">
        <v>183</v>
      </c>
      <c r="BM182" s="22" t="s">
        <v>1645</v>
      </c>
    </row>
    <row r="183" spans="2:65" s="1" customFormat="1" ht="22.5" customHeight="1">
      <c r="B183" s="40"/>
      <c r="C183" s="193" t="s">
        <v>742</v>
      </c>
      <c r="D183" s="193" t="s">
        <v>178</v>
      </c>
      <c r="E183" s="194" t="s">
        <v>2511</v>
      </c>
      <c r="F183" s="195" t="s">
        <v>2512</v>
      </c>
      <c r="G183" s="196" t="s">
        <v>341</v>
      </c>
      <c r="H183" s="197">
        <v>2</v>
      </c>
      <c r="I183" s="198"/>
      <c r="J183" s="199">
        <f t="shared" si="20"/>
        <v>0</v>
      </c>
      <c r="K183" s="195" t="s">
        <v>37</v>
      </c>
      <c r="L183" s="60"/>
      <c r="M183" s="200" t="s">
        <v>37</v>
      </c>
      <c r="N183" s="201" t="s">
        <v>52</v>
      </c>
      <c r="O183" s="41"/>
      <c r="P183" s="202">
        <f t="shared" si="21"/>
        <v>0</v>
      </c>
      <c r="Q183" s="202">
        <v>0</v>
      </c>
      <c r="R183" s="202">
        <f t="shared" si="22"/>
        <v>0</v>
      </c>
      <c r="S183" s="202">
        <v>0</v>
      </c>
      <c r="T183" s="203">
        <f t="shared" si="23"/>
        <v>0</v>
      </c>
      <c r="AR183" s="22" t="s">
        <v>183</v>
      </c>
      <c r="AT183" s="22" t="s">
        <v>178</v>
      </c>
      <c r="AU183" s="22" t="s">
        <v>89</v>
      </c>
      <c r="AY183" s="22" t="s">
        <v>176</v>
      </c>
      <c r="BE183" s="204">
        <f t="shared" si="24"/>
        <v>0</v>
      </c>
      <c r="BF183" s="204">
        <f t="shared" si="25"/>
        <v>0</v>
      </c>
      <c r="BG183" s="204">
        <f t="shared" si="26"/>
        <v>0</v>
      </c>
      <c r="BH183" s="204">
        <f t="shared" si="27"/>
        <v>0</v>
      </c>
      <c r="BI183" s="204">
        <f t="shared" si="28"/>
        <v>0</v>
      </c>
      <c r="BJ183" s="22" t="s">
        <v>89</v>
      </c>
      <c r="BK183" s="204">
        <f t="shared" si="29"/>
        <v>0</v>
      </c>
      <c r="BL183" s="22" t="s">
        <v>183</v>
      </c>
      <c r="BM183" s="22" t="s">
        <v>1655</v>
      </c>
    </row>
    <row r="184" spans="2:65" s="1" customFormat="1" ht="22.5" customHeight="1">
      <c r="B184" s="40"/>
      <c r="C184" s="193" t="s">
        <v>748</v>
      </c>
      <c r="D184" s="193" t="s">
        <v>178</v>
      </c>
      <c r="E184" s="194" t="s">
        <v>2513</v>
      </c>
      <c r="F184" s="195" t="s">
        <v>2514</v>
      </c>
      <c r="G184" s="196" t="s">
        <v>198</v>
      </c>
      <c r="H184" s="197">
        <v>1.698</v>
      </c>
      <c r="I184" s="198"/>
      <c r="J184" s="199">
        <f t="shared" si="20"/>
        <v>0</v>
      </c>
      <c r="K184" s="195" t="s">
        <v>37</v>
      </c>
      <c r="L184" s="60"/>
      <c r="M184" s="200" t="s">
        <v>37</v>
      </c>
      <c r="N184" s="251" t="s">
        <v>52</v>
      </c>
      <c r="O184" s="252"/>
      <c r="P184" s="253">
        <f t="shared" si="21"/>
        <v>0</v>
      </c>
      <c r="Q184" s="253">
        <v>0</v>
      </c>
      <c r="R184" s="253">
        <f t="shared" si="22"/>
        <v>0</v>
      </c>
      <c r="S184" s="253">
        <v>0</v>
      </c>
      <c r="T184" s="254">
        <f t="shared" si="23"/>
        <v>0</v>
      </c>
      <c r="AR184" s="22" t="s">
        <v>183</v>
      </c>
      <c r="AT184" s="22" t="s">
        <v>178</v>
      </c>
      <c r="AU184" s="22" t="s">
        <v>89</v>
      </c>
      <c r="AY184" s="22" t="s">
        <v>176</v>
      </c>
      <c r="BE184" s="204">
        <f t="shared" si="24"/>
        <v>0</v>
      </c>
      <c r="BF184" s="204">
        <f t="shared" si="25"/>
        <v>0</v>
      </c>
      <c r="BG184" s="204">
        <f t="shared" si="26"/>
        <v>0</v>
      </c>
      <c r="BH184" s="204">
        <f t="shared" si="27"/>
        <v>0</v>
      </c>
      <c r="BI184" s="204">
        <f t="shared" si="28"/>
        <v>0</v>
      </c>
      <c r="BJ184" s="22" t="s">
        <v>89</v>
      </c>
      <c r="BK184" s="204">
        <f t="shared" si="29"/>
        <v>0</v>
      </c>
      <c r="BL184" s="22" t="s">
        <v>183</v>
      </c>
      <c r="BM184" s="22" t="s">
        <v>1694</v>
      </c>
    </row>
    <row r="185" spans="2:65" s="1" customFormat="1" ht="6.95" customHeight="1">
      <c r="B185" s="55"/>
      <c r="C185" s="56"/>
      <c r="D185" s="56"/>
      <c r="E185" s="56"/>
      <c r="F185" s="56"/>
      <c r="G185" s="56"/>
      <c r="H185" s="56"/>
      <c r="I185" s="139"/>
      <c r="J185" s="56"/>
      <c r="K185" s="56"/>
      <c r="L185" s="60"/>
    </row>
  </sheetData>
  <sheetProtection algorithmName="SHA-512" hashValue="NETqykeMpqjAyIbCFpy5fkFtonaQwrNeApwS5IuRlApvF5cTnK03OeSP5/Wx3U0fE0hHNsjtg5aoS3aEvK12GA==" saltValue="ZFe7IIUd3Fq9iwJyPH2jFw==" spinCount="100000" sheet="1" objects="1" scenarios="1" formatCells="0" formatColumns="0" formatRows="0" sort="0" autoFilter="0"/>
  <autoFilter ref="C79:K184"/>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48"/>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100</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2515</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101</v>
      </c>
      <c r="G11" s="41"/>
      <c r="H11" s="41"/>
      <c r="I11" s="118" t="s">
        <v>22</v>
      </c>
      <c r="J11" s="33" t="s">
        <v>23</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21.75" customHeight="1">
      <c r="B13" s="40"/>
      <c r="C13" s="41"/>
      <c r="D13" s="32" t="s">
        <v>28</v>
      </c>
      <c r="E13" s="41"/>
      <c r="F13" s="37" t="s">
        <v>29</v>
      </c>
      <c r="G13" s="41"/>
      <c r="H13" s="41"/>
      <c r="I13" s="120" t="s">
        <v>30</v>
      </c>
      <c r="J13" s="37" t="s">
        <v>31</v>
      </c>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ROUND(J86,2)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ROUND(SUM(BE86:BE147), 2)</f>
        <v>0</v>
      </c>
      <c r="G30" s="41"/>
      <c r="H30" s="41"/>
      <c r="I30" s="131">
        <v>0.21</v>
      </c>
      <c r="J30" s="130">
        <f>ROUND(ROUND((SUM(BE86:BE147)), 2)*I30, 2)</f>
        <v>0</v>
      </c>
      <c r="K30" s="44"/>
    </row>
    <row r="31" spans="2:11" s="1" customFormat="1" ht="14.45" customHeight="1">
      <c r="B31" s="40"/>
      <c r="C31" s="41"/>
      <c r="D31" s="41"/>
      <c r="E31" s="48" t="s">
        <v>53</v>
      </c>
      <c r="F31" s="130">
        <f>ROUND(SUM(BF86:BF147), 2)</f>
        <v>0</v>
      </c>
      <c r="G31" s="41"/>
      <c r="H31" s="41"/>
      <c r="I31" s="131">
        <v>0.15</v>
      </c>
      <c r="J31" s="130">
        <f>ROUND(ROUND((SUM(BF86:BF147)), 2)*I31, 2)</f>
        <v>0</v>
      </c>
      <c r="K31" s="44"/>
    </row>
    <row r="32" spans="2:11" s="1" customFormat="1" ht="14.45" hidden="1" customHeight="1">
      <c r="B32" s="40"/>
      <c r="C32" s="41"/>
      <c r="D32" s="41"/>
      <c r="E32" s="48" t="s">
        <v>54</v>
      </c>
      <c r="F32" s="130">
        <f>ROUND(SUM(BG86:BG147), 2)</f>
        <v>0</v>
      </c>
      <c r="G32" s="41"/>
      <c r="H32" s="41"/>
      <c r="I32" s="131">
        <v>0.21</v>
      </c>
      <c r="J32" s="130">
        <v>0</v>
      </c>
      <c r="K32" s="44"/>
    </row>
    <row r="33" spans="2:11" s="1" customFormat="1" ht="14.45" hidden="1" customHeight="1">
      <c r="B33" s="40"/>
      <c r="C33" s="41"/>
      <c r="D33" s="41"/>
      <c r="E33" s="48" t="s">
        <v>55</v>
      </c>
      <c r="F33" s="130">
        <f>ROUND(SUM(BH86:BH147), 2)</f>
        <v>0</v>
      </c>
      <c r="G33" s="41"/>
      <c r="H33" s="41"/>
      <c r="I33" s="131">
        <v>0.15</v>
      </c>
      <c r="J33" s="130">
        <v>0</v>
      </c>
      <c r="K33" s="44"/>
    </row>
    <row r="34" spans="2:11" s="1" customFormat="1" ht="14.45" hidden="1" customHeight="1">
      <c r="B34" s="40"/>
      <c r="C34" s="41"/>
      <c r="D34" s="41"/>
      <c r="E34" s="48" t="s">
        <v>56</v>
      </c>
      <c r="F34" s="130">
        <f>ROUND(SUM(BI86:BI147),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D.4 - Ústřední vytápění</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J86</f>
        <v>0</v>
      </c>
      <c r="K56" s="44"/>
      <c r="AU56" s="22" t="s">
        <v>133</v>
      </c>
    </row>
    <row r="57" spans="2:47" s="7" customFormat="1" ht="24.95" customHeight="1">
      <c r="B57" s="149"/>
      <c r="C57" s="150"/>
      <c r="D57" s="151" t="s">
        <v>2516</v>
      </c>
      <c r="E57" s="152"/>
      <c r="F57" s="152"/>
      <c r="G57" s="152"/>
      <c r="H57" s="152"/>
      <c r="I57" s="153"/>
      <c r="J57" s="154">
        <f>J87</f>
        <v>0</v>
      </c>
      <c r="K57" s="155"/>
    </row>
    <row r="58" spans="2:47" s="8" customFormat="1" ht="19.899999999999999" customHeight="1">
      <c r="B58" s="156"/>
      <c r="C58" s="157"/>
      <c r="D58" s="158" t="s">
        <v>2517</v>
      </c>
      <c r="E58" s="159"/>
      <c r="F58" s="159"/>
      <c r="G58" s="159"/>
      <c r="H58" s="159"/>
      <c r="I58" s="160"/>
      <c r="J58" s="161">
        <f>J88</f>
        <v>0</v>
      </c>
      <c r="K58" s="162"/>
    </row>
    <row r="59" spans="2:47" s="8" customFormat="1" ht="19.899999999999999" customHeight="1">
      <c r="B59" s="156"/>
      <c r="C59" s="157"/>
      <c r="D59" s="158" t="s">
        <v>2518</v>
      </c>
      <c r="E59" s="159"/>
      <c r="F59" s="159"/>
      <c r="G59" s="159"/>
      <c r="H59" s="159"/>
      <c r="I59" s="160"/>
      <c r="J59" s="161">
        <f>J96</f>
        <v>0</v>
      </c>
      <c r="K59" s="162"/>
    </row>
    <row r="60" spans="2:47" s="8" customFormat="1" ht="19.899999999999999" customHeight="1">
      <c r="B60" s="156"/>
      <c r="C60" s="157"/>
      <c r="D60" s="158" t="s">
        <v>2519</v>
      </c>
      <c r="E60" s="159"/>
      <c r="F60" s="159"/>
      <c r="G60" s="159"/>
      <c r="H60" s="159"/>
      <c r="I60" s="160"/>
      <c r="J60" s="161">
        <f>J106</f>
        <v>0</v>
      </c>
      <c r="K60" s="162"/>
    </row>
    <row r="61" spans="2:47" s="8" customFormat="1" ht="19.899999999999999" customHeight="1">
      <c r="B61" s="156"/>
      <c r="C61" s="157"/>
      <c r="D61" s="158" t="s">
        <v>2520</v>
      </c>
      <c r="E61" s="159"/>
      <c r="F61" s="159"/>
      <c r="G61" s="159"/>
      <c r="H61" s="159"/>
      <c r="I61" s="160"/>
      <c r="J61" s="161">
        <f>J119</f>
        <v>0</v>
      </c>
      <c r="K61" s="162"/>
    </row>
    <row r="62" spans="2:47" s="8" customFormat="1" ht="19.899999999999999" customHeight="1">
      <c r="B62" s="156"/>
      <c r="C62" s="157"/>
      <c r="D62" s="158" t="s">
        <v>2521</v>
      </c>
      <c r="E62" s="159"/>
      <c r="F62" s="159"/>
      <c r="G62" s="159"/>
      <c r="H62" s="159"/>
      <c r="I62" s="160"/>
      <c r="J62" s="161">
        <f>J136</f>
        <v>0</v>
      </c>
      <c r="K62" s="162"/>
    </row>
    <row r="63" spans="2:47" s="8" customFormat="1" ht="19.899999999999999" customHeight="1">
      <c r="B63" s="156"/>
      <c r="C63" s="157"/>
      <c r="D63" s="158" t="s">
        <v>2522</v>
      </c>
      <c r="E63" s="159"/>
      <c r="F63" s="159"/>
      <c r="G63" s="159"/>
      <c r="H63" s="159"/>
      <c r="I63" s="160"/>
      <c r="J63" s="161">
        <f>J138</f>
        <v>0</v>
      </c>
      <c r="K63" s="162"/>
    </row>
    <row r="64" spans="2:47" s="8" customFormat="1" ht="19.899999999999999" customHeight="1">
      <c r="B64" s="156"/>
      <c r="C64" s="157"/>
      <c r="D64" s="158" t="s">
        <v>2523</v>
      </c>
      <c r="E64" s="159"/>
      <c r="F64" s="159"/>
      <c r="G64" s="159"/>
      <c r="H64" s="159"/>
      <c r="I64" s="160"/>
      <c r="J64" s="161">
        <f>J140</f>
        <v>0</v>
      </c>
      <c r="K64" s="162"/>
    </row>
    <row r="65" spans="2:12" s="8" customFormat="1" ht="19.899999999999999" customHeight="1">
      <c r="B65" s="156"/>
      <c r="C65" s="157"/>
      <c r="D65" s="158" t="s">
        <v>2524</v>
      </c>
      <c r="E65" s="159"/>
      <c r="F65" s="159"/>
      <c r="G65" s="159"/>
      <c r="H65" s="159"/>
      <c r="I65" s="160"/>
      <c r="J65" s="161">
        <f>J142</f>
        <v>0</v>
      </c>
      <c r="K65" s="162"/>
    </row>
    <row r="66" spans="2:12" s="8" customFormat="1" ht="19.899999999999999" customHeight="1">
      <c r="B66" s="156"/>
      <c r="C66" s="157"/>
      <c r="D66" s="158" t="s">
        <v>2525</v>
      </c>
      <c r="E66" s="159"/>
      <c r="F66" s="159"/>
      <c r="G66" s="159"/>
      <c r="H66" s="159"/>
      <c r="I66" s="160"/>
      <c r="J66" s="161">
        <f>J145</f>
        <v>0</v>
      </c>
      <c r="K66" s="162"/>
    </row>
    <row r="67" spans="2:12" s="1" customFormat="1" ht="21.75" customHeight="1">
      <c r="B67" s="40"/>
      <c r="C67" s="41"/>
      <c r="D67" s="41"/>
      <c r="E67" s="41"/>
      <c r="F67" s="41"/>
      <c r="G67" s="41"/>
      <c r="H67" s="41"/>
      <c r="I67" s="117"/>
      <c r="J67" s="41"/>
      <c r="K67" s="44"/>
    </row>
    <row r="68" spans="2:12" s="1" customFormat="1" ht="6.95" customHeight="1">
      <c r="B68" s="55"/>
      <c r="C68" s="56"/>
      <c r="D68" s="56"/>
      <c r="E68" s="56"/>
      <c r="F68" s="56"/>
      <c r="G68" s="56"/>
      <c r="H68" s="56"/>
      <c r="I68" s="139"/>
      <c r="J68" s="56"/>
      <c r="K68" s="57"/>
    </row>
    <row r="72" spans="2:12" s="1" customFormat="1" ht="6.95" customHeight="1">
      <c r="B72" s="58"/>
      <c r="C72" s="59"/>
      <c r="D72" s="59"/>
      <c r="E72" s="59"/>
      <c r="F72" s="59"/>
      <c r="G72" s="59"/>
      <c r="H72" s="59"/>
      <c r="I72" s="142"/>
      <c r="J72" s="59"/>
      <c r="K72" s="59"/>
      <c r="L72" s="60"/>
    </row>
    <row r="73" spans="2:12" s="1" customFormat="1" ht="36.950000000000003" customHeight="1">
      <c r="B73" s="40"/>
      <c r="C73" s="61" t="s">
        <v>160</v>
      </c>
      <c r="D73" s="62"/>
      <c r="E73" s="62"/>
      <c r="F73" s="62"/>
      <c r="G73" s="62"/>
      <c r="H73" s="62"/>
      <c r="I73" s="163"/>
      <c r="J73" s="62"/>
      <c r="K73" s="62"/>
      <c r="L73" s="60"/>
    </row>
    <row r="74" spans="2:12" s="1" customFormat="1" ht="6.95" customHeight="1">
      <c r="B74" s="40"/>
      <c r="C74" s="62"/>
      <c r="D74" s="62"/>
      <c r="E74" s="62"/>
      <c r="F74" s="62"/>
      <c r="G74" s="62"/>
      <c r="H74" s="62"/>
      <c r="I74" s="163"/>
      <c r="J74" s="62"/>
      <c r="K74" s="62"/>
      <c r="L74" s="60"/>
    </row>
    <row r="75" spans="2:12" s="1" customFormat="1" ht="14.45" customHeight="1">
      <c r="B75" s="40"/>
      <c r="C75" s="64" t="s">
        <v>18</v>
      </c>
      <c r="D75" s="62"/>
      <c r="E75" s="62"/>
      <c r="F75" s="62"/>
      <c r="G75" s="62"/>
      <c r="H75" s="62"/>
      <c r="I75" s="163"/>
      <c r="J75" s="62"/>
      <c r="K75" s="62"/>
      <c r="L75" s="60"/>
    </row>
    <row r="76" spans="2:12" s="1" customFormat="1" ht="22.5" customHeight="1">
      <c r="B76" s="40"/>
      <c r="C76" s="62"/>
      <c r="D76" s="62"/>
      <c r="E76" s="371" t="str">
        <f>E7</f>
        <v>COH KLATOVY - úpravy objektu č.p. 782/III</v>
      </c>
      <c r="F76" s="372"/>
      <c r="G76" s="372"/>
      <c r="H76" s="372"/>
      <c r="I76" s="163"/>
      <c r="J76" s="62"/>
      <c r="K76" s="62"/>
      <c r="L76" s="60"/>
    </row>
    <row r="77" spans="2:12" s="1" customFormat="1" ht="14.45" customHeight="1">
      <c r="B77" s="40"/>
      <c r="C77" s="64" t="s">
        <v>126</v>
      </c>
      <c r="D77" s="62"/>
      <c r="E77" s="62"/>
      <c r="F77" s="62"/>
      <c r="G77" s="62"/>
      <c r="H77" s="62"/>
      <c r="I77" s="163"/>
      <c r="J77" s="62"/>
      <c r="K77" s="62"/>
      <c r="L77" s="60"/>
    </row>
    <row r="78" spans="2:12" s="1" customFormat="1" ht="23.25" customHeight="1">
      <c r="B78" s="40"/>
      <c r="C78" s="62"/>
      <c r="D78" s="62"/>
      <c r="E78" s="339" t="str">
        <f>E9</f>
        <v>D.4 - Ústřední vytápění</v>
      </c>
      <c r="F78" s="373"/>
      <c r="G78" s="373"/>
      <c r="H78" s="373"/>
      <c r="I78" s="163"/>
      <c r="J78" s="62"/>
      <c r="K78" s="62"/>
      <c r="L78" s="60"/>
    </row>
    <row r="79" spans="2:12" s="1" customFormat="1" ht="6.95" customHeight="1">
      <c r="B79" s="40"/>
      <c r="C79" s="62"/>
      <c r="D79" s="62"/>
      <c r="E79" s="62"/>
      <c r="F79" s="62"/>
      <c r="G79" s="62"/>
      <c r="H79" s="62"/>
      <c r="I79" s="163"/>
      <c r="J79" s="62"/>
      <c r="K79" s="62"/>
      <c r="L79" s="60"/>
    </row>
    <row r="80" spans="2:12" s="1" customFormat="1" ht="18" customHeight="1">
      <c r="B80" s="40"/>
      <c r="C80" s="64" t="s">
        <v>24</v>
      </c>
      <c r="D80" s="62"/>
      <c r="E80" s="62"/>
      <c r="F80" s="164" t="str">
        <f>F12</f>
        <v>Klatovy</v>
      </c>
      <c r="G80" s="62"/>
      <c r="H80" s="62"/>
      <c r="I80" s="165" t="s">
        <v>26</v>
      </c>
      <c r="J80" s="72" t="str">
        <f>IF(J12="","",J12)</f>
        <v>21.04.2017</v>
      </c>
      <c r="K80" s="62"/>
      <c r="L80" s="60"/>
    </row>
    <row r="81" spans="2:65" s="1" customFormat="1" ht="6.95" customHeight="1">
      <c r="B81" s="40"/>
      <c r="C81" s="62"/>
      <c r="D81" s="62"/>
      <c r="E81" s="62"/>
      <c r="F81" s="62"/>
      <c r="G81" s="62"/>
      <c r="H81" s="62"/>
      <c r="I81" s="163"/>
      <c r="J81" s="62"/>
      <c r="K81" s="62"/>
      <c r="L81" s="60"/>
    </row>
    <row r="82" spans="2:65" s="1" customFormat="1" ht="15">
      <c r="B82" s="40"/>
      <c r="C82" s="64" t="s">
        <v>32</v>
      </c>
      <c r="D82" s="62"/>
      <c r="E82" s="62"/>
      <c r="F82" s="164" t="str">
        <f>E15</f>
        <v>Město Klatovy, nám. Míru č.p.62/1, 339 01 Klatovy</v>
      </c>
      <c r="G82" s="62"/>
      <c r="H82" s="62"/>
      <c r="I82" s="165" t="s">
        <v>40</v>
      </c>
      <c r="J82" s="164" t="str">
        <f>E21</f>
        <v>AREA group s.r.o.</v>
      </c>
      <c r="K82" s="62"/>
      <c r="L82" s="60"/>
    </row>
    <row r="83" spans="2:65" s="1" customFormat="1" ht="14.45" customHeight="1">
      <c r="B83" s="40"/>
      <c r="C83" s="64" t="s">
        <v>38</v>
      </c>
      <c r="D83" s="62"/>
      <c r="E83" s="62"/>
      <c r="F83" s="164" t="str">
        <f>IF(E18="","",E18)</f>
        <v/>
      </c>
      <c r="G83" s="62"/>
      <c r="H83" s="62"/>
      <c r="I83" s="163"/>
      <c r="J83" s="62"/>
      <c r="K83" s="62"/>
      <c r="L83" s="60"/>
    </row>
    <row r="84" spans="2:65" s="1" customFormat="1" ht="10.35" customHeight="1">
      <c r="B84" s="40"/>
      <c r="C84" s="62"/>
      <c r="D84" s="62"/>
      <c r="E84" s="62"/>
      <c r="F84" s="62"/>
      <c r="G84" s="62"/>
      <c r="H84" s="62"/>
      <c r="I84" s="163"/>
      <c r="J84" s="62"/>
      <c r="K84" s="62"/>
      <c r="L84" s="60"/>
    </row>
    <row r="85" spans="2:65" s="9" customFormat="1" ht="29.25" customHeight="1">
      <c r="B85" s="166"/>
      <c r="C85" s="167" t="s">
        <v>161</v>
      </c>
      <c r="D85" s="168" t="s">
        <v>66</v>
      </c>
      <c r="E85" s="168" t="s">
        <v>62</v>
      </c>
      <c r="F85" s="168" t="s">
        <v>162</v>
      </c>
      <c r="G85" s="168" t="s">
        <v>163</v>
      </c>
      <c r="H85" s="168" t="s">
        <v>164</v>
      </c>
      <c r="I85" s="169" t="s">
        <v>165</v>
      </c>
      <c r="J85" s="168" t="s">
        <v>131</v>
      </c>
      <c r="K85" s="170" t="s">
        <v>166</v>
      </c>
      <c r="L85" s="171"/>
      <c r="M85" s="80" t="s">
        <v>167</v>
      </c>
      <c r="N85" s="81" t="s">
        <v>51</v>
      </c>
      <c r="O85" s="81" t="s">
        <v>168</v>
      </c>
      <c r="P85" s="81" t="s">
        <v>169</v>
      </c>
      <c r="Q85" s="81" t="s">
        <v>170</v>
      </c>
      <c r="R85" s="81" t="s">
        <v>171</v>
      </c>
      <c r="S85" s="81" t="s">
        <v>172</v>
      </c>
      <c r="T85" s="82" t="s">
        <v>173</v>
      </c>
    </row>
    <row r="86" spans="2:65" s="1" customFormat="1" ht="29.25" customHeight="1">
      <c r="B86" s="40"/>
      <c r="C86" s="86" t="s">
        <v>132</v>
      </c>
      <c r="D86" s="62"/>
      <c r="E86" s="62"/>
      <c r="F86" s="62"/>
      <c r="G86" s="62"/>
      <c r="H86" s="62"/>
      <c r="I86" s="163"/>
      <c r="J86" s="172">
        <f>BK86</f>
        <v>0</v>
      </c>
      <c r="K86" s="62"/>
      <c r="L86" s="60"/>
      <c r="M86" s="83"/>
      <c r="N86" s="84"/>
      <c r="O86" s="84"/>
      <c r="P86" s="173">
        <f>P87</f>
        <v>0</v>
      </c>
      <c r="Q86" s="84"/>
      <c r="R86" s="173">
        <f>R87</f>
        <v>1.0388500000000001</v>
      </c>
      <c r="S86" s="84"/>
      <c r="T86" s="174">
        <f>T87</f>
        <v>0</v>
      </c>
      <c r="AT86" s="22" t="s">
        <v>80</v>
      </c>
      <c r="AU86" s="22" t="s">
        <v>133</v>
      </c>
      <c r="BK86" s="175">
        <f>BK87</f>
        <v>0</v>
      </c>
    </row>
    <row r="87" spans="2:65" s="10" customFormat="1" ht="37.35" customHeight="1">
      <c r="B87" s="176"/>
      <c r="C87" s="177"/>
      <c r="D87" s="178" t="s">
        <v>80</v>
      </c>
      <c r="E87" s="179" t="s">
        <v>174</v>
      </c>
      <c r="F87" s="179" t="s">
        <v>174</v>
      </c>
      <c r="G87" s="177"/>
      <c r="H87" s="177"/>
      <c r="I87" s="180"/>
      <c r="J87" s="181">
        <f>BK87</f>
        <v>0</v>
      </c>
      <c r="K87" s="177"/>
      <c r="L87" s="182"/>
      <c r="M87" s="183"/>
      <c r="N87" s="184"/>
      <c r="O87" s="184"/>
      <c r="P87" s="185">
        <f>P88+P96+P106+P119+P136+P138+P140+P142+P145</f>
        <v>0</v>
      </c>
      <c r="Q87" s="184"/>
      <c r="R87" s="185">
        <f>R88+R96+R106+R119+R136+R138+R140+R142+R145</f>
        <v>1.0388500000000001</v>
      </c>
      <c r="S87" s="184"/>
      <c r="T87" s="186">
        <f>T88+T96+T106+T119+T136+T138+T140+T142+T145</f>
        <v>0</v>
      </c>
      <c r="AR87" s="187" t="s">
        <v>89</v>
      </c>
      <c r="AT87" s="188" t="s">
        <v>80</v>
      </c>
      <c r="AU87" s="188" t="s">
        <v>81</v>
      </c>
      <c r="AY87" s="187" t="s">
        <v>176</v>
      </c>
      <c r="BK87" s="189">
        <f>BK88+BK96+BK106+BK119+BK136+BK138+BK140+BK142+BK145</f>
        <v>0</v>
      </c>
    </row>
    <row r="88" spans="2:65" s="10" customFormat="1" ht="19.899999999999999" customHeight="1">
      <c r="B88" s="176"/>
      <c r="C88" s="177"/>
      <c r="D88" s="190" t="s">
        <v>80</v>
      </c>
      <c r="E88" s="191" t="s">
        <v>2526</v>
      </c>
      <c r="F88" s="191" t="s">
        <v>2527</v>
      </c>
      <c r="G88" s="177"/>
      <c r="H88" s="177"/>
      <c r="I88" s="180"/>
      <c r="J88" s="192">
        <f>BK88</f>
        <v>0</v>
      </c>
      <c r="K88" s="177"/>
      <c r="L88" s="182"/>
      <c r="M88" s="183"/>
      <c r="N88" s="184"/>
      <c r="O88" s="184"/>
      <c r="P88" s="185">
        <f>SUM(P89:P95)</f>
        <v>0</v>
      </c>
      <c r="Q88" s="184"/>
      <c r="R88" s="185">
        <f>SUM(R89:R95)</f>
        <v>0</v>
      </c>
      <c r="S88" s="184"/>
      <c r="T88" s="186">
        <f>SUM(T89:T95)</f>
        <v>0</v>
      </c>
      <c r="AR88" s="187" t="s">
        <v>89</v>
      </c>
      <c r="AT88" s="188" t="s">
        <v>80</v>
      </c>
      <c r="AU88" s="188" t="s">
        <v>89</v>
      </c>
      <c r="AY88" s="187" t="s">
        <v>176</v>
      </c>
      <c r="BK88" s="189">
        <f>SUM(BK89:BK95)</f>
        <v>0</v>
      </c>
    </row>
    <row r="89" spans="2:65" s="1" customFormat="1" ht="31.5" customHeight="1">
      <c r="B89" s="40"/>
      <c r="C89" s="220" t="s">
        <v>89</v>
      </c>
      <c r="D89" s="220" t="s">
        <v>195</v>
      </c>
      <c r="E89" s="221" t="s">
        <v>2528</v>
      </c>
      <c r="F89" s="222" t="s">
        <v>2529</v>
      </c>
      <c r="G89" s="223" t="s">
        <v>376</v>
      </c>
      <c r="H89" s="224">
        <v>1</v>
      </c>
      <c r="I89" s="225"/>
      <c r="J89" s="226">
        <f t="shared" ref="J89:J95" si="0">ROUND(I89*H89,2)</f>
        <v>0</v>
      </c>
      <c r="K89" s="222" t="s">
        <v>37</v>
      </c>
      <c r="L89" s="227"/>
      <c r="M89" s="228" t="s">
        <v>37</v>
      </c>
      <c r="N89" s="229" t="s">
        <v>52</v>
      </c>
      <c r="O89" s="41"/>
      <c r="P89" s="202">
        <f t="shared" ref="P89:P95" si="1">O89*H89</f>
        <v>0</v>
      </c>
      <c r="Q89" s="202">
        <v>0</v>
      </c>
      <c r="R89" s="202">
        <f t="shared" ref="R89:R95" si="2">Q89*H89</f>
        <v>0</v>
      </c>
      <c r="S89" s="202">
        <v>0</v>
      </c>
      <c r="T89" s="203">
        <f t="shared" ref="T89:T95" si="3">S89*H89</f>
        <v>0</v>
      </c>
      <c r="AR89" s="22" t="s">
        <v>199</v>
      </c>
      <c r="AT89" s="22" t="s">
        <v>195</v>
      </c>
      <c r="AU89" s="22" t="s">
        <v>91</v>
      </c>
      <c r="AY89" s="22" t="s">
        <v>176</v>
      </c>
      <c r="BE89" s="204">
        <f t="shared" ref="BE89:BE95" si="4">IF(N89="základní",J89,0)</f>
        <v>0</v>
      </c>
      <c r="BF89" s="204">
        <f t="shared" ref="BF89:BF95" si="5">IF(N89="snížená",J89,0)</f>
        <v>0</v>
      </c>
      <c r="BG89" s="204">
        <f t="shared" ref="BG89:BG95" si="6">IF(N89="zákl. přenesená",J89,0)</f>
        <v>0</v>
      </c>
      <c r="BH89" s="204">
        <f t="shared" ref="BH89:BH95" si="7">IF(N89="sníž. přenesená",J89,0)</f>
        <v>0</v>
      </c>
      <c r="BI89" s="204">
        <f t="shared" ref="BI89:BI95" si="8">IF(N89="nulová",J89,0)</f>
        <v>0</v>
      </c>
      <c r="BJ89" s="22" t="s">
        <v>89</v>
      </c>
      <c r="BK89" s="204">
        <f t="shared" ref="BK89:BK95" si="9">ROUND(I89*H89,2)</f>
        <v>0</v>
      </c>
      <c r="BL89" s="22" t="s">
        <v>183</v>
      </c>
      <c r="BM89" s="22" t="s">
        <v>91</v>
      </c>
    </row>
    <row r="90" spans="2:65" s="1" customFormat="1" ht="31.5" customHeight="1">
      <c r="B90" s="40"/>
      <c r="C90" s="220" t="s">
        <v>91</v>
      </c>
      <c r="D90" s="220" t="s">
        <v>195</v>
      </c>
      <c r="E90" s="221" t="s">
        <v>2530</v>
      </c>
      <c r="F90" s="222" t="s">
        <v>2531</v>
      </c>
      <c r="G90" s="223" t="s">
        <v>2532</v>
      </c>
      <c r="H90" s="224">
        <v>1</v>
      </c>
      <c r="I90" s="225"/>
      <c r="J90" s="226">
        <f t="shared" si="0"/>
        <v>0</v>
      </c>
      <c r="K90" s="222" t="s">
        <v>37</v>
      </c>
      <c r="L90" s="227"/>
      <c r="M90" s="228" t="s">
        <v>37</v>
      </c>
      <c r="N90" s="229" t="s">
        <v>52</v>
      </c>
      <c r="O90" s="41"/>
      <c r="P90" s="202">
        <f t="shared" si="1"/>
        <v>0</v>
      </c>
      <c r="Q90" s="202">
        <v>0</v>
      </c>
      <c r="R90" s="202">
        <f t="shared" si="2"/>
        <v>0</v>
      </c>
      <c r="S90" s="202">
        <v>0</v>
      </c>
      <c r="T90" s="203">
        <f t="shared" si="3"/>
        <v>0</v>
      </c>
      <c r="AR90" s="22" t="s">
        <v>199</v>
      </c>
      <c r="AT90" s="22" t="s">
        <v>195</v>
      </c>
      <c r="AU90" s="22" t="s">
        <v>91</v>
      </c>
      <c r="AY90" s="22" t="s">
        <v>176</v>
      </c>
      <c r="BE90" s="204">
        <f t="shared" si="4"/>
        <v>0</v>
      </c>
      <c r="BF90" s="204">
        <f t="shared" si="5"/>
        <v>0</v>
      </c>
      <c r="BG90" s="204">
        <f t="shared" si="6"/>
        <v>0</v>
      </c>
      <c r="BH90" s="204">
        <f t="shared" si="7"/>
        <v>0</v>
      </c>
      <c r="BI90" s="204">
        <f t="shared" si="8"/>
        <v>0</v>
      </c>
      <c r="BJ90" s="22" t="s">
        <v>89</v>
      </c>
      <c r="BK90" s="204">
        <f t="shared" si="9"/>
        <v>0</v>
      </c>
      <c r="BL90" s="22" t="s">
        <v>183</v>
      </c>
      <c r="BM90" s="22" t="s">
        <v>183</v>
      </c>
    </row>
    <row r="91" spans="2:65" s="1" customFormat="1" ht="31.5" customHeight="1">
      <c r="B91" s="40"/>
      <c r="C91" s="220" t="s">
        <v>194</v>
      </c>
      <c r="D91" s="220" t="s">
        <v>195</v>
      </c>
      <c r="E91" s="221" t="s">
        <v>2533</v>
      </c>
      <c r="F91" s="222" t="s">
        <v>2534</v>
      </c>
      <c r="G91" s="223" t="s">
        <v>376</v>
      </c>
      <c r="H91" s="224">
        <v>1</v>
      </c>
      <c r="I91" s="225"/>
      <c r="J91" s="226">
        <f t="shared" si="0"/>
        <v>0</v>
      </c>
      <c r="K91" s="222" t="s">
        <v>37</v>
      </c>
      <c r="L91" s="227"/>
      <c r="M91" s="228" t="s">
        <v>37</v>
      </c>
      <c r="N91" s="229" t="s">
        <v>52</v>
      </c>
      <c r="O91" s="41"/>
      <c r="P91" s="202">
        <f t="shared" si="1"/>
        <v>0</v>
      </c>
      <c r="Q91" s="202">
        <v>0</v>
      </c>
      <c r="R91" s="202">
        <f t="shared" si="2"/>
        <v>0</v>
      </c>
      <c r="S91" s="202">
        <v>0</v>
      </c>
      <c r="T91" s="203">
        <f t="shared" si="3"/>
        <v>0</v>
      </c>
      <c r="AR91" s="22" t="s">
        <v>199</v>
      </c>
      <c r="AT91" s="22" t="s">
        <v>195</v>
      </c>
      <c r="AU91" s="22" t="s">
        <v>91</v>
      </c>
      <c r="AY91" s="22" t="s">
        <v>176</v>
      </c>
      <c r="BE91" s="204">
        <f t="shared" si="4"/>
        <v>0</v>
      </c>
      <c r="BF91" s="204">
        <f t="shared" si="5"/>
        <v>0</v>
      </c>
      <c r="BG91" s="204">
        <f t="shared" si="6"/>
        <v>0</v>
      </c>
      <c r="BH91" s="204">
        <f t="shared" si="7"/>
        <v>0</v>
      </c>
      <c r="BI91" s="204">
        <f t="shared" si="8"/>
        <v>0</v>
      </c>
      <c r="BJ91" s="22" t="s">
        <v>89</v>
      </c>
      <c r="BK91" s="204">
        <f t="shared" si="9"/>
        <v>0</v>
      </c>
      <c r="BL91" s="22" t="s">
        <v>183</v>
      </c>
      <c r="BM91" s="22" t="s">
        <v>213</v>
      </c>
    </row>
    <row r="92" spans="2:65" s="1" customFormat="1" ht="22.5" customHeight="1">
      <c r="B92" s="40"/>
      <c r="C92" s="220" t="s">
        <v>183</v>
      </c>
      <c r="D92" s="220" t="s">
        <v>195</v>
      </c>
      <c r="E92" s="221" t="s">
        <v>2535</v>
      </c>
      <c r="F92" s="222" t="s">
        <v>2536</v>
      </c>
      <c r="G92" s="223" t="s">
        <v>376</v>
      </c>
      <c r="H92" s="224">
        <v>1</v>
      </c>
      <c r="I92" s="225"/>
      <c r="J92" s="226">
        <f t="shared" si="0"/>
        <v>0</v>
      </c>
      <c r="K92" s="222" t="s">
        <v>37</v>
      </c>
      <c r="L92" s="227"/>
      <c r="M92" s="228" t="s">
        <v>37</v>
      </c>
      <c r="N92" s="229" t="s">
        <v>52</v>
      </c>
      <c r="O92" s="41"/>
      <c r="P92" s="202">
        <f t="shared" si="1"/>
        <v>0</v>
      </c>
      <c r="Q92" s="202">
        <v>0</v>
      </c>
      <c r="R92" s="202">
        <f t="shared" si="2"/>
        <v>0</v>
      </c>
      <c r="S92" s="202">
        <v>0</v>
      </c>
      <c r="T92" s="203">
        <f t="shared" si="3"/>
        <v>0</v>
      </c>
      <c r="AR92" s="22" t="s">
        <v>199</v>
      </c>
      <c r="AT92" s="22" t="s">
        <v>195</v>
      </c>
      <c r="AU92" s="22" t="s">
        <v>91</v>
      </c>
      <c r="AY92" s="22" t="s">
        <v>176</v>
      </c>
      <c r="BE92" s="204">
        <f t="shared" si="4"/>
        <v>0</v>
      </c>
      <c r="BF92" s="204">
        <f t="shared" si="5"/>
        <v>0</v>
      </c>
      <c r="BG92" s="204">
        <f t="shared" si="6"/>
        <v>0</v>
      </c>
      <c r="BH92" s="204">
        <f t="shared" si="7"/>
        <v>0</v>
      </c>
      <c r="BI92" s="204">
        <f t="shared" si="8"/>
        <v>0</v>
      </c>
      <c r="BJ92" s="22" t="s">
        <v>89</v>
      </c>
      <c r="BK92" s="204">
        <f t="shared" si="9"/>
        <v>0</v>
      </c>
      <c r="BL92" s="22" t="s">
        <v>183</v>
      </c>
      <c r="BM92" s="22" t="s">
        <v>199</v>
      </c>
    </row>
    <row r="93" spans="2:65" s="1" customFormat="1" ht="31.5" customHeight="1">
      <c r="B93" s="40"/>
      <c r="C93" s="220" t="s">
        <v>208</v>
      </c>
      <c r="D93" s="220" t="s">
        <v>195</v>
      </c>
      <c r="E93" s="221" t="s">
        <v>2537</v>
      </c>
      <c r="F93" s="222" t="s">
        <v>2538</v>
      </c>
      <c r="G93" s="223" t="s">
        <v>2532</v>
      </c>
      <c r="H93" s="224">
        <v>1</v>
      </c>
      <c r="I93" s="225"/>
      <c r="J93" s="226">
        <f t="shared" si="0"/>
        <v>0</v>
      </c>
      <c r="K93" s="222" t="s">
        <v>37</v>
      </c>
      <c r="L93" s="227"/>
      <c r="M93" s="228" t="s">
        <v>37</v>
      </c>
      <c r="N93" s="229" t="s">
        <v>52</v>
      </c>
      <c r="O93" s="41"/>
      <c r="P93" s="202">
        <f t="shared" si="1"/>
        <v>0</v>
      </c>
      <c r="Q93" s="202">
        <v>0</v>
      </c>
      <c r="R93" s="202">
        <f t="shared" si="2"/>
        <v>0</v>
      </c>
      <c r="S93" s="202">
        <v>0</v>
      </c>
      <c r="T93" s="203">
        <f t="shared" si="3"/>
        <v>0</v>
      </c>
      <c r="AR93" s="22" t="s">
        <v>199</v>
      </c>
      <c r="AT93" s="22" t="s">
        <v>195</v>
      </c>
      <c r="AU93" s="22" t="s">
        <v>91</v>
      </c>
      <c r="AY93" s="22" t="s">
        <v>176</v>
      </c>
      <c r="BE93" s="204">
        <f t="shared" si="4"/>
        <v>0</v>
      </c>
      <c r="BF93" s="204">
        <f t="shared" si="5"/>
        <v>0</v>
      </c>
      <c r="BG93" s="204">
        <f t="shared" si="6"/>
        <v>0</v>
      </c>
      <c r="BH93" s="204">
        <f t="shared" si="7"/>
        <v>0</v>
      </c>
      <c r="BI93" s="204">
        <f t="shared" si="8"/>
        <v>0</v>
      </c>
      <c r="BJ93" s="22" t="s">
        <v>89</v>
      </c>
      <c r="BK93" s="204">
        <f t="shared" si="9"/>
        <v>0</v>
      </c>
      <c r="BL93" s="22" t="s">
        <v>183</v>
      </c>
      <c r="BM93" s="22" t="s">
        <v>237</v>
      </c>
    </row>
    <row r="94" spans="2:65" s="1" customFormat="1" ht="31.5" customHeight="1">
      <c r="B94" s="40"/>
      <c r="C94" s="220" t="s">
        <v>213</v>
      </c>
      <c r="D94" s="220" t="s">
        <v>195</v>
      </c>
      <c r="E94" s="221" t="s">
        <v>2539</v>
      </c>
      <c r="F94" s="222" t="s">
        <v>2540</v>
      </c>
      <c r="G94" s="223" t="s">
        <v>376</v>
      </c>
      <c r="H94" s="224">
        <v>1</v>
      </c>
      <c r="I94" s="225"/>
      <c r="J94" s="226">
        <f t="shared" si="0"/>
        <v>0</v>
      </c>
      <c r="K94" s="222" t="s">
        <v>37</v>
      </c>
      <c r="L94" s="227"/>
      <c r="M94" s="228" t="s">
        <v>37</v>
      </c>
      <c r="N94" s="229" t="s">
        <v>52</v>
      </c>
      <c r="O94" s="41"/>
      <c r="P94" s="202">
        <f t="shared" si="1"/>
        <v>0</v>
      </c>
      <c r="Q94" s="202">
        <v>0</v>
      </c>
      <c r="R94" s="202">
        <f t="shared" si="2"/>
        <v>0</v>
      </c>
      <c r="S94" s="202">
        <v>0</v>
      </c>
      <c r="T94" s="203">
        <f t="shared" si="3"/>
        <v>0</v>
      </c>
      <c r="AR94" s="22" t="s">
        <v>199</v>
      </c>
      <c r="AT94" s="22" t="s">
        <v>195</v>
      </c>
      <c r="AU94" s="22" t="s">
        <v>91</v>
      </c>
      <c r="AY94" s="22" t="s">
        <v>176</v>
      </c>
      <c r="BE94" s="204">
        <f t="shared" si="4"/>
        <v>0</v>
      </c>
      <c r="BF94" s="204">
        <f t="shared" si="5"/>
        <v>0</v>
      </c>
      <c r="BG94" s="204">
        <f t="shared" si="6"/>
        <v>0</v>
      </c>
      <c r="BH94" s="204">
        <f t="shared" si="7"/>
        <v>0</v>
      </c>
      <c r="BI94" s="204">
        <f t="shared" si="8"/>
        <v>0</v>
      </c>
      <c r="BJ94" s="22" t="s">
        <v>89</v>
      </c>
      <c r="BK94" s="204">
        <f t="shared" si="9"/>
        <v>0</v>
      </c>
      <c r="BL94" s="22" t="s">
        <v>183</v>
      </c>
      <c r="BM94" s="22" t="s">
        <v>23</v>
      </c>
    </row>
    <row r="95" spans="2:65" s="1" customFormat="1" ht="22.5" customHeight="1">
      <c r="B95" s="40"/>
      <c r="C95" s="220" t="s">
        <v>220</v>
      </c>
      <c r="D95" s="220" t="s">
        <v>195</v>
      </c>
      <c r="E95" s="221" t="s">
        <v>2541</v>
      </c>
      <c r="F95" s="222" t="s">
        <v>2542</v>
      </c>
      <c r="G95" s="223" t="s">
        <v>376</v>
      </c>
      <c r="H95" s="224">
        <v>3</v>
      </c>
      <c r="I95" s="225"/>
      <c r="J95" s="226">
        <f t="shared" si="0"/>
        <v>0</v>
      </c>
      <c r="K95" s="222" t="s">
        <v>37</v>
      </c>
      <c r="L95" s="227"/>
      <c r="M95" s="228" t="s">
        <v>37</v>
      </c>
      <c r="N95" s="229" t="s">
        <v>52</v>
      </c>
      <c r="O95" s="41"/>
      <c r="P95" s="202">
        <f t="shared" si="1"/>
        <v>0</v>
      </c>
      <c r="Q95" s="202">
        <v>0</v>
      </c>
      <c r="R95" s="202">
        <f t="shared" si="2"/>
        <v>0</v>
      </c>
      <c r="S95" s="202">
        <v>0</v>
      </c>
      <c r="T95" s="203">
        <f t="shared" si="3"/>
        <v>0</v>
      </c>
      <c r="AR95" s="22" t="s">
        <v>199</v>
      </c>
      <c r="AT95" s="22" t="s">
        <v>195</v>
      </c>
      <c r="AU95" s="22" t="s">
        <v>91</v>
      </c>
      <c r="AY95" s="22" t="s">
        <v>176</v>
      </c>
      <c r="BE95" s="204">
        <f t="shared" si="4"/>
        <v>0</v>
      </c>
      <c r="BF95" s="204">
        <f t="shared" si="5"/>
        <v>0</v>
      </c>
      <c r="BG95" s="204">
        <f t="shared" si="6"/>
        <v>0</v>
      </c>
      <c r="BH95" s="204">
        <f t="shared" si="7"/>
        <v>0</v>
      </c>
      <c r="BI95" s="204">
        <f t="shared" si="8"/>
        <v>0</v>
      </c>
      <c r="BJ95" s="22" t="s">
        <v>89</v>
      </c>
      <c r="BK95" s="204">
        <f t="shared" si="9"/>
        <v>0</v>
      </c>
      <c r="BL95" s="22" t="s">
        <v>183</v>
      </c>
      <c r="BM95" s="22" t="s">
        <v>266</v>
      </c>
    </row>
    <row r="96" spans="2:65" s="10" customFormat="1" ht="29.85" customHeight="1">
      <c r="B96" s="176"/>
      <c r="C96" s="177"/>
      <c r="D96" s="190" t="s">
        <v>80</v>
      </c>
      <c r="E96" s="191" t="s">
        <v>2543</v>
      </c>
      <c r="F96" s="191" t="s">
        <v>2544</v>
      </c>
      <c r="G96" s="177"/>
      <c r="H96" s="177"/>
      <c r="I96" s="180"/>
      <c r="J96" s="192">
        <f>BK96</f>
        <v>0</v>
      </c>
      <c r="K96" s="177"/>
      <c r="L96" s="182"/>
      <c r="M96" s="183"/>
      <c r="N96" s="184"/>
      <c r="O96" s="184"/>
      <c r="P96" s="185">
        <f>SUM(P97:P105)</f>
        <v>0</v>
      </c>
      <c r="Q96" s="184"/>
      <c r="R96" s="185">
        <f>SUM(R97:R105)</f>
        <v>0</v>
      </c>
      <c r="S96" s="184"/>
      <c r="T96" s="186">
        <f>SUM(T97:T105)</f>
        <v>0</v>
      </c>
      <c r="AR96" s="187" t="s">
        <v>89</v>
      </c>
      <c r="AT96" s="188" t="s">
        <v>80</v>
      </c>
      <c r="AU96" s="188" t="s">
        <v>89</v>
      </c>
      <c r="AY96" s="187" t="s">
        <v>176</v>
      </c>
      <c r="BK96" s="189">
        <f>SUM(BK97:BK105)</f>
        <v>0</v>
      </c>
    </row>
    <row r="97" spans="2:65" s="1" customFormat="1" ht="22.5" customHeight="1">
      <c r="B97" s="40"/>
      <c r="C97" s="220" t="s">
        <v>199</v>
      </c>
      <c r="D97" s="220" t="s">
        <v>195</v>
      </c>
      <c r="E97" s="221" t="s">
        <v>2545</v>
      </c>
      <c r="F97" s="222" t="s">
        <v>2546</v>
      </c>
      <c r="G97" s="223" t="s">
        <v>295</v>
      </c>
      <c r="H97" s="224">
        <v>130</v>
      </c>
      <c r="I97" s="225"/>
      <c r="J97" s="226">
        <f t="shared" ref="J97:J105" si="10">ROUND(I97*H97,2)</f>
        <v>0</v>
      </c>
      <c r="K97" s="222" t="s">
        <v>37</v>
      </c>
      <c r="L97" s="227"/>
      <c r="M97" s="228" t="s">
        <v>37</v>
      </c>
      <c r="N97" s="229" t="s">
        <v>52</v>
      </c>
      <c r="O97" s="41"/>
      <c r="P97" s="202">
        <f t="shared" ref="P97:P105" si="11">O97*H97</f>
        <v>0</v>
      </c>
      <c r="Q97" s="202">
        <v>0</v>
      </c>
      <c r="R97" s="202">
        <f t="shared" ref="R97:R105" si="12">Q97*H97</f>
        <v>0</v>
      </c>
      <c r="S97" s="202">
        <v>0</v>
      </c>
      <c r="T97" s="203">
        <f t="shared" ref="T97:T105" si="13">S97*H97</f>
        <v>0</v>
      </c>
      <c r="AR97" s="22" t="s">
        <v>199</v>
      </c>
      <c r="AT97" s="22" t="s">
        <v>195</v>
      </c>
      <c r="AU97" s="22" t="s">
        <v>91</v>
      </c>
      <c r="AY97" s="22" t="s">
        <v>176</v>
      </c>
      <c r="BE97" s="204">
        <f t="shared" ref="BE97:BE105" si="14">IF(N97="základní",J97,0)</f>
        <v>0</v>
      </c>
      <c r="BF97" s="204">
        <f t="shared" ref="BF97:BF105" si="15">IF(N97="snížená",J97,0)</f>
        <v>0</v>
      </c>
      <c r="BG97" s="204">
        <f t="shared" ref="BG97:BG105" si="16">IF(N97="zákl. přenesená",J97,0)</f>
        <v>0</v>
      </c>
      <c r="BH97" s="204">
        <f t="shared" ref="BH97:BH105" si="17">IF(N97="sníž. přenesená",J97,0)</f>
        <v>0</v>
      </c>
      <c r="BI97" s="204">
        <f t="shared" ref="BI97:BI105" si="18">IF(N97="nulová",J97,0)</f>
        <v>0</v>
      </c>
      <c r="BJ97" s="22" t="s">
        <v>89</v>
      </c>
      <c r="BK97" s="204">
        <f t="shared" ref="BK97:BK105" si="19">ROUND(I97*H97,2)</f>
        <v>0</v>
      </c>
      <c r="BL97" s="22" t="s">
        <v>183</v>
      </c>
      <c r="BM97" s="22" t="s">
        <v>276</v>
      </c>
    </row>
    <row r="98" spans="2:65" s="1" customFormat="1" ht="22.5" customHeight="1">
      <c r="B98" s="40"/>
      <c r="C98" s="220" t="s">
        <v>231</v>
      </c>
      <c r="D98" s="220" t="s">
        <v>195</v>
      </c>
      <c r="E98" s="221" t="s">
        <v>2547</v>
      </c>
      <c r="F98" s="222" t="s">
        <v>2548</v>
      </c>
      <c r="G98" s="223" t="s">
        <v>295</v>
      </c>
      <c r="H98" s="224">
        <v>70</v>
      </c>
      <c r="I98" s="225"/>
      <c r="J98" s="226">
        <f t="shared" si="10"/>
        <v>0</v>
      </c>
      <c r="K98" s="222" t="s">
        <v>37</v>
      </c>
      <c r="L98" s="227"/>
      <c r="M98" s="228" t="s">
        <v>37</v>
      </c>
      <c r="N98" s="229" t="s">
        <v>52</v>
      </c>
      <c r="O98" s="41"/>
      <c r="P98" s="202">
        <f t="shared" si="11"/>
        <v>0</v>
      </c>
      <c r="Q98" s="202">
        <v>0</v>
      </c>
      <c r="R98" s="202">
        <f t="shared" si="12"/>
        <v>0</v>
      </c>
      <c r="S98" s="202">
        <v>0</v>
      </c>
      <c r="T98" s="203">
        <f t="shared" si="13"/>
        <v>0</v>
      </c>
      <c r="AR98" s="22" t="s">
        <v>199</v>
      </c>
      <c r="AT98" s="22" t="s">
        <v>195</v>
      </c>
      <c r="AU98" s="22" t="s">
        <v>91</v>
      </c>
      <c r="AY98" s="22" t="s">
        <v>176</v>
      </c>
      <c r="BE98" s="204">
        <f t="shared" si="14"/>
        <v>0</v>
      </c>
      <c r="BF98" s="204">
        <f t="shared" si="15"/>
        <v>0</v>
      </c>
      <c r="BG98" s="204">
        <f t="shared" si="16"/>
        <v>0</v>
      </c>
      <c r="BH98" s="204">
        <f t="shared" si="17"/>
        <v>0</v>
      </c>
      <c r="BI98" s="204">
        <f t="shared" si="18"/>
        <v>0</v>
      </c>
      <c r="BJ98" s="22" t="s">
        <v>89</v>
      </c>
      <c r="BK98" s="204">
        <f t="shared" si="19"/>
        <v>0</v>
      </c>
      <c r="BL98" s="22" t="s">
        <v>183</v>
      </c>
      <c r="BM98" s="22" t="s">
        <v>286</v>
      </c>
    </row>
    <row r="99" spans="2:65" s="1" customFormat="1" ht="22.5" customHeight="1">
      <c r="B99" s="40"/>
      <c r="C99" s="220" t="s">
        <v>237</v>
      </c>
      <c r="D99" s="220" t="s">
        <v>195</v>
      </c>
      <c r="E99" s="221" t="s">
        <v>2549</v>
      </c>
      <c r="F99" s="222" t="s">
        <v>2550</v>
      </c>
      <c r="G99" s="223" t="s">
        <v>295</v>
      </c>
      <c r="H99" s="224">
        <v>17</v>
      </c>
      <c r="I99" s="225"/>
      <c r="J99" s="226">
        <f t="shared" si="10"/>
        <v>0</v>
      </c>
      <c r="K99" s="222" t="s">
        <v>37</v>
      </c>
      <c r="L99" s="227"/>
      <c r="M99" s="228" t="s">
        <v>37</v>
      </c>
      <c r="N99" s="229" t="s">
        <v>52</v>
      </c>
      <c r="O99" s="41"/>
      <c r="P99" s="202">
        <f t="shared" si="11"/>
        <v>0</v>
      </c>
      <c r="Q99" s="202">
        <v>0</v>
      </c>
      <c r="R99" s="202">
        <f t="shared" si="12"/>
        <v>0</v>
      </c>
      <c r="S99" s="202">
        <v>0</v>
      </c>
      <c r="T99" s="203">
        <f t="shared" si="13"/>
        <v>0</v>
      </c>
      <c r="AR99" s="22" t="s">
        <v>199</v>
      </c>
      <c r="AT99" s="22" t="s">
        <v>195</v>
      </c>
      <c r="AU99" s="22" t="s">
        <v>91</v>
      </c>
      <c r="AY99" s="22" t="s">
        <v>176</v>
      </c>
      <c r="BE99" s="204">
        <f t="shared" si="14"/>
        <v>0</v>
      </c>
      <c r="BF99" s="204">
        <f t="shared" si="15"/>
        <v>0</v>
      </c>
      <c r="BG99" s="204">
        <f t="shared" si="16"/>
        <v>0</v>
      </c>
      <c r="BH99" s="204">
        <f t="shared" si="17"/>
        <v>0</v>
      </c>
      <c r="BI99" s="204">
        <f t="shared" si="18"/>
        <v>0</v>
      </c>
      <c r="BJ99" s="22" t="s">
        <v>89</v>
      </c>
      <c r="BK99" s="204">
        <f t="shared" si="19"/>
        <v>0</v>
      </c>
      <c r="BL99" s="22" t="s">
        <v>183</v>
      </c>
      <c r="BM99" s="22" t="s">
        <v>298</v>
      </c>
    </row>
    <row r="100" spans="2:65" s="1" customFormat="1" ht="22.5" customHeight="1">
      <c r="B100" s="40"/>
      <c r="C100" s="220" t="s">
        <v>246</v>
      </c>
      <c r="D100" s="220" t="s">
        <v>195</v>
      </c>
      <c r="E100" s="221" t="s">
        <v>2551</v>
      </c>
      <c r="F100" s="222" t="s">
        <v>2552</v>
      </c>
      <c r="G100" s="223" t="s">
        <v>295</v>
      </c>
      <c r="H100" s="224">
        <v>19</v>
      </c>
      <c r="I100" s="225"/>
      <c r="J100" s="226">
        <f t="shared" si="10"/>
        <v>0</v>
      </c>
      <c r="K100" s="222" t="s">
        <v>37</v>
      </c>
      <c r="L100" s="227"/>
      <c r="M100" s="228" t="s">
        <v>37</v>
      </c>
      <c r="N100" s="229" t="s">
        <v>52</v>
      </c>
      <c r="O100" s="41"/>
      <c r="P100" s="202">
        <f t="shared" si="11"/>
        <v>0</v>
      </c>
      <c r="Q100" s="202">
        <v>0</v>
      </c>
      <c r="R100" s="202">
        <f t="shared" si="12"/>
        <v>0</v>
      </c>
      <c r="S100" s="202">
        <v>0</v>
      </c>
      <c r="T100" s="203">
        <f t="shared" si="13"/>
        <v>0</v>
      </c>
      <c r="AR100" s="22" t="s">
        <v>199</v>
      </c>
      <c r="AT100" s="22" t="s">
        <v>195</v>
      </c>
      <c r="AU100" s="22" t="s">
        <v>91</v>
      </c>
      <c r="AY100" s="22" t="s">
        <v>176</v>
      </c>
      <c r="BE100" s="204">
        <f t="shared" si="14"/>
        <v>0</v>
      </c>
      <c r="BF100" s="204">
        <f t="shared" si="15"/>
        <v>0</v>
      </c>
      <c r="BG100" s="204">
        <f t="shared" si="16"/>
        <v>0</v>
      </c>
      <c r="BH100" s="204">
        <f t="shared" si="17"/>
        <v>0</v>
      </c>
      <c r="BI100" s="204">
        <f t="shared" si="18"/>
        <v>0</v>
      </c>
      <c r="BJ100" s="22" t="s">
        <v>89</v>
      </c>
      <c r="BK100" s="204">
        <f t="shared" si="19"/>
        <v>0</v>
      </c>
      <c r="BL100" s="22" t="s">
        <v>183</v>
      </c>
      <c r="BM100" s="22" t="s">
        <v>307</v>
      </c>
    </row>
    <row r="101" spans="2:65" s="1" customFormat="1" ht="22.5" customHeight="1">
      <c r="B101" s="40"/>
      <c r="C101" s="220" t="s">
        <v>23</v>
      </c>
      <c r="D101" s="220" t="s">
        <v>195</v>
      </c>
      <c r="E101" s="221" t="s">
        <v>2553</v>
      </c>
      <c r="F101" s="222" t="s">
        <v>2554</v>
      </c>
      <c r="G101" s="223" t="s">
        <v>295</v>
      </c>
      <c r="H101" s="224">
        <v>12</v>
      </c>
      <c r="I101" s="225"/>
      <c r="J101" s="226">
        <f t="shared" si="10"/>
        <v>0</v>
      </c>
      <c r="K101" s="222" t="s">
        <v>37</v>
      </c>
      <c r="L101" s="227"/>
      <c r="M101" s="228" t="s">
        <v>37</v>
      </c>
      <c r="N101" s="229" t="s">
        <v>52</v>
      </c>
      <c r="O101" s="41"/>
      <c r="P101" s="202">
        <f t="shared" si="11"/>
        <v>0</v>
      </c>
      <c r="Q101" s="202">
        <v>0</v>
      </c>
      <c r="R101" s="202">
        <f t="shared" si="12"/>
        <v>0</v>
      </c>
      <c r="S101" s="202">
        <v>0</v>
      </c>
      <c r="T101" s="203">
        <f t="shared" si="13"/>
        <v>0</v>
      </c>
      <c r="AR101" s="22" t="s">
        <v>199</v>
      </c>
      <c r="AT101" s="22" t="s">
        <v>195</v>
      </c>
      <c r="AU101" s="22" t="s">
        <v>91</v>
      </c>
      <c r="AY101" s="22" t="s">
        <v>176</v>
      </c>
      <c r="BE101" s="204">
        <f t="shared" si="14"/>
        <v>0</v>
      </c>
      <c r="BF101" s="204">
        <f t="shared" si="15"/>
        <v>0</v>
      </c>
      <c r="BG101" s="204">
        <f t="shared" si="16"/>
        <v>0</v>
      </c>
      <c r="BH101" s="204">
        <f t="shared" si="17"/>
        <v>0</v>
      </c>
      <c r="BI101" s="204">
        <f t="shared" si="18"/>
        <v>0</v>
      </c>
      <c r="BJ101" s="22" t="s">
        <v>89</v>
      </c>
      <c r="BK101" s="204">
        <f t="shared" si="19"/>
        <v>0</v>
      </c>
      <c r="BL101" s="22" t="s">
        <v>183</v>
      </c>
      <c r="BM101" s="22" t="s">
        <v>319</v>
      </c>
    </row>
    <row r="102" spans="2:65" s="1" customFormat="1" ht="22.5" customHeight="1">
      <c r="B102" s="40"/>
      <c r="C102" s="220" t="s">
        <v>258</v>
      </c>
      <c r="D102" s="220" t="s">
        <v>195</v>
      </c>
      <c r="E102" s="221" t="s">
        <v>2555</v>
      </c>
      <c r="F102" s="222" t="s">
        <v>2556</v>
      </c>
      <c r="G102" s="223" t="s">
        <v>295</v>
      </c>
      <c r="H102" s="224">
        <v>20</v>
      </c>
      <c r="I102" s="225"/>
      <c r="J102" s="226">
        <f t="shared" si="10"/>
        <v>0</v>
      </c>
      <c r="K102" s="222" t="s">
        <v>37</v>
      </c>
      <c r="L102" s="227"/>
      <c r="M102" s="228" t="s">
        <v>37</v>
      </c>
      <c r="N102" s="229" t="s">
        <v>52</v>
      </c>
      <c r="O102" s="41"/>
      <c r="P102" s="202">
        <f t="shared" si="11"/>
        <v>0</v>
      </c>
      <c r="Q102" s="202">
        <v>0</v>
      </c>
      <c r="R102" s="202">
        <f t="shared" si="12"/>
        <v>0</v>
      </c>
      <c r="S102" s="202">
        <v>0</v>
      </c>
      <c r="T102" s="203">
        <f t="shared" si="13"/>
        <v>0</v>
      </c>
      <c r="AR102" s="22" t="s">
        <v>199</v>
      </c>
      <c r="AT102" s="22" t="s">
        <v>195</v>
      </c>
      <c r="AU102" s="22" t="s">
        <v>91</v>
      </c>
      <c r="AY102" s="22" t="s">
        <v>176</v>
      </c>
      <c r="BE102" s="204">
        <f t="shared" si="14"/>
        <v>0</v>
      </c>
      <c r="BF102" s="204">
        <f t="shared" si="15"/>
        <v>0</v>
      </c>
      <c r="BG102" s="204">
        <f t="shared" si="16"/>
        <v>0</v>
      </c>
      <c r="BH102" s="204">
        <f t="shared" si="17"/>
        <v>0</v>
      </c>
      <c r="BI102" s="204">
        <f t="shared" si="18"/>
        <v>0</v>
      </c>
      <c r="BJ102" s="22" t="s">
        <v>89</v>
      </c>
      <c r="BK102" s="204">
        <f t="shared" si="19"/>
        <v>0</v>
      </c>
      <c r="BL102" s="22" t="s">
        <v>183</v>
      </c>
      <c r="BM102" s="22" t="s">
        <v>333</v>
      </c>
    </row>
    <row r="103" spans="2:65" s="1" customFormat="1" ht="22.5" customHeight="1">
      <c r="B103" s="40"/>
      <c r="C103" s="220" t="s">
        <v>266</v>
      </c>
      <c r="D103" s="220" t="s">
        <v>195</v>
      </c>
      <c r="E103" s="221" t="s">
        <v>2557</v>
      </c>
      <c r="F103" s="222" t="s">
        <v>2558</v>
      </c>
      <c r="G103" s="223" t="s">
        <v>295</v>
      </c>
      <c r="H103" s="224">
        <v>96</v>
      </c>
      <c r="I103" s="225"/>
      <c r="J103" s="226">
        <f t="shared" si="10"/>
        <v>0</v>
      </c>
      <c r="K103" s="222" t="s">
        <v>37</v>
      </c>
      <c r="L103" s="227"/>
      <c r="M103" s="228" t="s">
        <v>37</v>
      </c>
      <c r="N103" s="229" t="s">
        <v>52</v>
      </c>
      <c r="O103" s="41"/>
      <c r="P103" s="202">
        <f t="shared" si="11"/>
        <v>0</v>
      </c>
      <c r="Q103" s="202">
        <v>0</v>
      </c>
      <c r="R103" s="202">
        <f t="shared" si="12"/>
        <v>0</v>
      </c>
      <c r="S103" s="202">
        <v>0</v>
      </c>
      <c r="T103" s="203">
        <f t="shared" si="13"/>
        <v>0</v>
      </c>
      <c r="AR103" s="22" t="s">
        <v>199</v>
      </c>
      <c r="AT103" s="22" t="s">
        <v>195</v>
      </c>
      <c r="AU103" s="22" t="s">
        <v>91</v>
      </c>
      <c r="AY103" s="22" t="s">
        <v>176</v>
      </c>
      <c r="BE103" s="204">
        <f t="shared" si="14"/>
        <v>0</v>
      </c>
      <c r="BF103" s="204">
        <f t="shared" si="15"/>
        <v>0</v>
      </c>
      <c r="BG103" s="204">
        <f t="shared" si="16"/>
        <v>0</v>
      </c>
      <c r="BH103" s="204">
        <f t="shared" si="17"/>
        <v>0</v>
      </c>
      <c r="BI103" s="204">
        <f t="shared" si="18"/>
        <v>0</v>
      </c>
      <c r="BJ103" s="22" t="s">
        <v>89</v>
      </c>
      <c r="BK103" s="204">
        <f t="shared" si="19"/>
        <v>0</v>
      </c>
      <c r="BL103" s="22" t="s">
        <v>183</v>
      </c>
      <c r="BM103" s="22" t="s">
        <v>345</v>
      </c>
    </row>
    <row r="104" spans="2:65" s="1" customFormat="1" ht="22.5" customHeight="1">
      <c r="B104" s="40"/>
      <c r="C104" s="220" t="s">
        <v>10</v>
      </c>
      <c r="D104" s="220" t="s">
        <v>195</v>
      </c>
      <c r="E104" s="221" t="s">
        <v>2559</v>
      </c>
      <c r="F104" s="222" t="s">
        <v>2560</v>
      </c>
      <c r="G104" s="223" t="s">
        <v>295</v>
      </c>
      <c r="H104" s="224">
        <v>68</v>
      </c>
      <c r="I104" s="225"/>
      <c r="J104" s="226">
        <f t="shared" si="10"/>
        <v>0</v>
      </c>
      <c r="K104" s="222" t="s">
        <v>37</v>
      </c>
      <c r="L104" s="227"/>
      <c r="M104" s="228" t="s">
        <v>37</v>
      </c>
      <c r="N104" s="229" t="s">
        <v>52</v>
      </c>
      <c r="O104" s="41"/>
      <c r="P104" s="202">
        <f t="shared" si="11"/>
        <v>0</v>
      </c>
      <c r="Q104" s="202">
        <v>0</v>
      </c>
      <c r="R104" s="202">
        <f t="shared" si="12"/>
        <v>0</v>
      </c>
      <c r="S104" s="202">
        <v>0</v>
      </c>
      <c r="T104" s="203">
        <f t="shared" si="13"/>
        <v>0</v>
      </c>
      <c r="AR104" s="22" t="s">
        <v>199</v>
      </c>
      <c r="AT104" s="22" t="s">
        <v>195</v>
      </c>
      <c r="AU104" s="22" t="s">
        <v>91</v>
      </c>
      <c r="AY104" s="22" t="s">
        <v>176</v>
      </c>
      <c r="BE104" s="204">
        <f t="shared" si="14"/>
        <v>0</v>
      </c>
      <c r="BF104" s="204">
        <f t="shared" si="15"/>
        <v>0</v>
      </c>
      <c r="BG104" s="204">
        <f t="shared" si="16"/>
        <v>0</v>
      </c>
      <c r="BH104" s="204">
        <f t="shared" si="17"/>
        <v>0</v>
      </c>
      <c r="BI104" s="204">
        <f t="shared" si="18"/>
        <v>0</v>
      </c>
      <c r="BJ104" s="22" t="s">
        <v>89</v>
      </c>
      <c r="BK104" s="204">
        <f t="shared" si="19"/>
        <v>0</v>
      </c>
      <c r="BL104" s="22" t="s">
        <v>183</v>
      </c>
      <c r="BM104" s="22" t="s">
        <v>356</v>
      </c>
    </row>
    <row r="105" spans="2:65" s="1" customFormat="1" ht="22.5" customHeight="1">
      <c r="B105" s="40"/>
      <c r="C105" s="220" t="s">
        <v>276</v>
      </c>
      <c r="D105" s="220" t="s">
        <v>195</v>
      </c>
      <c r="E105" s="221" t="s">
        <v>2561</v>
      </c>
      <c r="F105" s="222" t="s">
        <v>2562</v>
      </c>
      <c r="G105" s="223" t="s">
        <v>295</v>
      </c>
      <c r="H105" s="224">
        <v>19</v>
      </c>
      <c r="I105" s="225"/>
      <c r="J105" s="226">
        <f t="shared" si="10"/>
        <v>0</v>
      </c>
      <c r="K105" s="222" t="s">
        <v>37</v>
      </c>
      <c r="L105" s="227"/>
      <c r="M105" s="228" t="s">
        <v>37</v>
      </c>
      <c r="N105" s="229" t="s">
        <v>52</v>
      </c>
      <c r="O105" s="41"/>
      <c r="P105" s="202">
        <f t="shared" si="11"/>
        <v>0</v>
      </c>
      <c r="Q105" s="202">
        <v>0</v>
      </c>
      <c r="R105" s="202">
        <f t="shared" si="12"/>
        <v>0</v>
      </c>
      <c r="S105" s="202">
        <v>0</v>
      </c>
      <c r="T105" s="203">
        <f t="shared" si="13"/>
        <v>0</v>
      </c>
      <c r="AR105" s="22" t="s">
        <v>199</v>
      </c>
      <c r="AT105" s="22" t="s">
        <v>195</v>
      </c>
      <c r="AU105" s="22" t="s">
        <v>91</v>
      </c>
      <c r="AY105" s="22" t="s">
        <v>176</v>
      </c>
      <c r="BE105" s="204">
        <f t="shared" si="14"/>
        <v>0</v>
      </c>
      <c r="BF105" s="204">
        <f t="shared" si="15"/>
        <v>0</v>
      </c>
      <c r="BG105" s="204">
        <f t="shared" si="16"/>
        <v>0</v>
      </c>
      <c r="BH105" s="204">
        <f t="shared" si="17"/>
        <v>0</v>
      </c>
      <c r="BI105" s="204">
        <f t="shared" si="18"/>
        <v>0</v>
      </c>
      <c r="BJ105" s="22" t="s">
        <v>89</v>
      </c>
      <c r="BK105" s="204">
        <f t="shared" si="19"/>
        <v>0</v>
      </c>
      <c r="BL105" s="22" t="s">
        <v>183</v>
      </c>
      <c r="BM105" s="22" t="s">
        <v>368</v>
      </c>
    </row>
    <row r="106" spans="2:65" s="10" customFormat="1" ht="29.85" customHeight="1">
      <c r="B106" s="176"/>
      <c r="C106" s="177"/>
      <c r="D106" s="190" t="s">
        <v>80</v>
      </c>
      <c r="E106" s="191" t="s">
        <v>2563</v>
      </c>
      <c r="F106" s="191" t="s">
        <v>2564</v>
      </c>
      <c r="G106" s="177"/>
      <c r="H106" s="177"/>
      <c r="I106" s="180"/>
      <c r="J106" s="192">
        <f>BK106</f>
        <v>0</v>
      </c>
      <c r="K106" s="177"/>
      <c r="L106" s="182"/>
      <c r="M106" s="183"/>
      <c r="N106" s="184"/>
      <c r="O106" s="184"/>
      <c r="P106" s="185">
        <f>SUM(P107:P118)</f>
        <v>0</v>
      </c>
      <c r="Q106" s="184"/>
      <c r="R106" s="185">
        <f>SUM(R107:R118)</f>
        <v>0</v>
      </c>
      <c r="S106" s="184"/>
      <c r="T106" s="186">
        <f>SUM(T107:T118)</f>
        <v>0</v>
      </c>
      <c r="AR106" s="187" t="s">
        <v>89</v>
      </c>
      <c r="AT106" s="188" t="s">
        <v>80</v>
      </c>
      <c r="AU106" s="188" t="s">
        <v>89</v>
      </c>
      <c r="AY106" s="187" t="s">
        <v>176</v>
      </c>
      <c r="BK106" s="189">
        <f>SUM(BK107:BK118)</f>
        <v>0</v>
      </c>
    </row>
    <row r="107" spans="2:65" s="1" customFormat="1" ht="22.5" customHeight="1">
      <c r="B107" s="40"/>
      <c r="C107" s="220" t="s">
        <v>281</v>
      </c>
      <c r="D107" s="220" t="s">
        <v>195</v>
      </c>
      <c r="E107" s="221" t="s">
        <v>2565</v>
      </c>
      <c r="F107" s="222" t="s">
        <v>2566</v>
      </c>
      <c r="G107" s="223" t="s">
        <v>376</v>
      </c>
      <c r="H107" s="224">
        <v>4</v>
      </c>
      <c r="I107" s="225"/>
      <c r="J107" s="226">
        <f t="shared" ref="J107:J118" si="20">ROUND(I107*H107,2)</f>
        <v>0</v>
      </c>
      <c r="K107" s="222" t="s">
        <v>37</v>
      </c>
      <c r="L107" s="227"/>
      <c r="M107" s="228" t="s">
        <v>37</v>
      </c>
      <c r="N107" s="229" t="s">
        <v>52</v>
      </c>
      <c r="O107" s="41"/>
      <c r="P107" s="202">
        <f t="shared" ref="P107:P118" si="21">O107*H107</f>
        <v>0</v>
      </c>
      <c r="Q107" s="202">
        <v>0</v>
      </c>
      <c r="R107" s="202">
        <f t="shared" ref="R107:R118" si="22">Q107*H107</f>
        <v>0</v>
      </c>
      <c r="S107" s="202">
        <v>0</v>
      </c>
      <c r="T107" s="203">
        <f t="shared" ref="T107:T118" si="23">S107*H107</f>
        <v>0</v>
      </c>
      <c r="AR107" s="22" t="s">
        <v>199</v>
      </c>
      <c r="AT107" s="22" t="s">
        <v>195</v>
      </c>
      <c r="AU107" s="22" t="s">
        <v>91</v>
      </c>
      <c r="AY107" s="22" t="s">
        <v>176</v>
      </c>
      <c r="BE107" s="204">
        <f t="shared" ref="BE107:BE118" si="24">IF(N107="základní",J107,0)</f>
        <v>0</v>
      </c>
      <c r="BF107" s="204">
        <f t="shared" ref="BF107:BF118" si="25">IF(N107="snížená",J107,0)</f>
        <v>0</v>
      </c>
      <c r="BG107" s="204">
        <f t="shared" ref="BG107:BG118" si="26">IF(N107="zákl. přenesená",J107,0)</f>
        <v>0</v>
      </c>
      <c r="BH107" s="204">
        <f t="shared" ref="BH107:BH118" si="27">IF(N107="sníž. přenesená",J107,0)</f>
        <v>0</v>
      </c>
      <c r="BI107" s="204">
        <f t="shared" ref="BI107:BI118" si="28">IF(N107="nulová",J107,0)</f>
        <v>0</v>
      </c>
      <c r="BJ107" s="22" t="s">
        <v>89</v>
      </c>
      <c r="BK107" s="204">
        <f t="shared" ref="BK107:BK118" si="29">ROUND(I107*H107,2)</f>
        <v>0</v>
      </c>
      <c r="BL107" s="22" t="s">
        <v>183</v>
      </c>
      <c r="BM107" s="22" t="s">
        <v>378</v>
      </c>
    </row>
    <row r="108" spans="2:65" s="1" customFormat="1" ht="22.5" customHeight="1">
      <c r="B108" s="40"/>
      <c r="C108" s="220" t="s">
        <v>286</v>
      </c>
      <c r="D108" s="220" t="s">
        <v>195</v>
      </c>
      <c r="E108" s="221" t="s">
        <v>2567</v>
      </c>
      <c r="F108" s="222" t="s">
        <v>2568</v>
      </c>
      <c r="G108" s="223" t="s">
        <v>376</v>
      </c>
      <c r="H108" s="224">
        <v>4</v>
      </c>
      <c r="I108" s="225"/>
      <c r="J108" s="226">
        <f t="shared" si="20"/>
        <v>0</v>
      </c>
      <c r="K108" s="222" t="s">
        <v>37</v>
      </c>
      <c r="L108" s="227"/>
      <c r="M108" s="228" t="s">
        <v>37</v>
      </c>
      <c r="N108" s="229" t="s">
        <v>52</v>
      </c>
      <c r="O108" s="41"/>
      <c r="P108" s="202">
        <f t="shared" si="21"/>
        <v>0</v>
      </c>
      <c r="Q108" s="202">
        <v>0</v>
      </c>
      <c r="R108" s="202">
        <f t="shared" si="22"/>
        <v>0</v>
      </c>
      <c r="S108" s="202">
        <v>0</v>
      </c>
      <c r="T108" s="203">
        <f t="shared" si="23"/>
        <v>0</v>
      </c>
      <c r="AR108" s="22" t="s">
        <v>199</v>
      </c>
      <c r="AT108" s="22" t="s">
        <v>195</v>
      </c>
      <c r="AU108" s="22" t="s">
        <v>91</v>
      </c>
      <c r="AY108" s="22" t="s">
        <v>176</v>
      </c>
      <c r="BE108" s="204">
        <f t="shared" si="24"/>
        <v>0</v>
      </c>
      <c r="BF108" s="204">
        <f t="shared" si="25"/>
        <v>0</v>
      </c>
      <c r="BG108" s="204">
        <f t="shared" si="26"/>
        <v>0</v>
      </c>
      <c r="BH108" s="204">
        <f t="shared" si="27"/>
        <v>0</v>
      </c>
      <c r="BI108" s="204">
        <f t="shared" si="28"/>
        <v>0</v>
      </c>
      <c r="BJ108" s="22" t="s">
        <v>89</v>
      </c>
      <c r="BK108" s="204">
        <f t="shared" si="29"/>
        <v>0</v>
      </c>
      <c r="BL108" s="22" t="s">
        <v>183</v>
      </c>
      <c r="BM108" s="22" t="s">
        <v>390</v>
      </c>
    </row>
    <row r="109" spans="2:65" s="1" customFormat="1" ht="22.5" customHeight="1">
      <c r="B109" s="40"/>
      <c r="C109" s="220" t="s">
        <v>292</v>
      </c>
      <c r="D109" s="220" t="s">
        <v>195</v>
      </c>
      <c r="E109" s="221" t="s">
        <v>2569</v>
      </c>
      <c r="F109" s="222" t="s">
        <v>2570</v>
      </c>
      <c r="G109" s="223" t="s">
        <v>376</v>
      </c>
      <c r="H109" s="224">
        <v>4</v>
      </c>
      <c r="I109" s="225"/>
      <c r="J109" s="226">
        <f t="shared" si="20"/>
        <v>0</v>
      </c>
      <c r="K109" s="222" t="s">
        <v>37</v>
      </c>
      <c r="L109" s="227"/>
      <c r="M109" s="228" t="s">
        <v>37</v>
      </c>
      <c r="N109" s="229" t="s">
        <v>52</v>
      </c>
      <c r="O109" s="41"/>
      <c r="P109" s="202">
        <f t="shared" si="21"/>
        <v>0</v>
      </c>
      <c r="Q109" s="202">
        <v>0</v>
      </c>
      <c r="R109" s="202">
        <f t="shared" si="22"/>
        <v>0</v>
      </c>
      <c r="S109" s="202">
        <v>0</v>
      </c>
      <c r="T109" s="203">
        <f t="shared" si="23"/>
        <v>0</v>
      </c>
      <c r="AR109" s="22" t="s">
        <v>199</v>
      </c>
      <c r="AT109" s="22" t="s">
        <v>195</v>
      </c>
      <c r="AU109" s="22" t="s">
        <v>91</v>
      </c>
      <c r="AY109" s="22" t="s">
        <v>176</v>
      </c>
      <c r="BE109" s="204">
        <f t="shared" si="24"/>
        <v>0</v>
      </c>
      <c r="BF109" s="204">
        <f t="shared" si="25"/>
        <v>0</v>
      </c>
      <c r="BG109" s="204">
        <f t="shared" si="26"/>
        <v>0</v>
      </c>
      <c r="BH109" s="204">
        <f t="shared" si="27"/>
        <v>0</v>
      </c>
      <c r="BI109" s="204">
        <f t="shared" si="28"/>
        <v>0</v>
      </c>
      <c r="BJ109" s="22" t="s">
        <v>89</v>
      </c>
      <c r="BK109" s="204">
        <f t="shared" si="29"/>
        <v>0</v>
      </c>
      <c r="BL109" s="22" t="s">
        <v>183</v>
      </c>
      <c r="BM109" s="22" t="s">
        <v>400</v>
      </c>
    </row>
    <row r="110" spans="2:65" s="1" customFormat="1" ht="22.5" customHeight="1">
      <c r="B110" s="40"/>
      <c r="C110" s="220" t="s">
        <v>298</v>
      </c>
      <c r="D110" s="220" t="s">
        <v>195</v>
      </c>
      <c r="E110" s="221" t="s">
        <v>2571</v>
      </c>
      <c r="F110" s="222" t="s">
        <v>2572</v>
      </c>
      <c r="G110" s="223" t="s">
        <v>376</v>
      </c>
      <c r="H110" s="224">
        <v>4</v>
      </c>
      <c r="I110" s="225"/>
      <c r="J110" s="226">
        <f t="shared" si="20"/>
        <v>0</v>
      </c>
      <c r="K110" s="222" t="s">
        <v>37</v>
      </c>
      <c r="L110" s="227"/>
      <c r="M110" s="228" t="s">
        <v>37</v>
      </c>
      <c r="N110" s="229" t="s">
        <v>52</v>
      </c>
      <c r="O110" s="41"/>
      <c r="P110" s="202">
        <f t="shared" si="21"/>
        <v>0</v>
      </c>
      <c r="Q110" s="202">
        <v>0</v>
      </c>
      <c r="R110" s="202">
        <f t="shared" si="22"/>
        <v>0</v>
      </c>
      <c r="S110" s="202">
        <v>0</v>
      </c>
      <c r="T110" s="203">
        <f t="shared" si="23"/>
        <v>0</v>
      </c>
      <c r="AR110" s="22" t="s">
        <v>199</v>
      </c>
      <c r="AT110" s="22" t="s">
        <v>195</v>
      </c>
      <c r="AU110" s="22" t="s">
        <v>91</v>
      </c>
      <c r="AY110" s="22" t="s">
        <v>176</v>
      </c>
      <c r="BE110" s="204">
        <f t="shared" si="24"/>
        <v>0</v>
      </c>
      <c r="BF110" s="204">
        <f t="shared" si="25"/>
        <v>0</v>
      </c>
      <c r="BG110" s="204">
        <f t="shared" si="26"/>
        <v>0</v>
      </c>
      <c r="BH110" s="204">
        <f t="shared" si="27"/>
        <v>0</v>
      </c>
      <c r="BI110" s="204">
        <f t="shared" si="28"/>
        <v>0</v>
      </c>
      <c r="BJ110" s="22" t="s">
        <v>89</v>
      </c>
      <c r="BK110" s="204">
        <f t="shared" si="29"/>
        <v>0</v>
      </c>
      <c r="BL110" s="22" t="s">
        <v>183</v>
      </c>
      <c r="BM110" s="22" t="s">
        <v>412</v>
      </c>
    </row>
    <row r="111" spans="2:65" s="1" customFormat="1" ht="22.5" customHeight="1">
      <c r="B111" s="40"/>
      <c r="C111" s="220" t="s">
        <v>9</v>
      </c>
      <c r="D111" s="220" t="s">
        <v>195</v>
      </c>
      <c r="E111" s="221" t="s">
        <v>2573</v>
      </c>
      <c r="F111" s="222" t="s">
        <v>2574</v>
      </c>
      <c r="G111" s="223" t="s">
        <v>376</v>
      </c>
      <c r="H111" s="224">
        <v>1</v>
      </c>
      <c r="I111" s="225"/>
      <c r="J111" s="226">
        <f t="shared" si="20"/>
        <v>0</v>
      </c>
      <c r="K111" s="222" t="s">
        <v>37</v>
      </c>
      <c r="L111" s="227"/>
      <c r="M111" s="228" t="s">
        <v>37</v>
      </c>
      <c r="N111" s="229" t="s">
        <v>52</v>
      </c>
      <c r="O111" s="41"/>
      <c r="P111" s="202">
        <f t="shared" si="21"/>
        <v>0</v>
      </c>
      <c r="Q111" s="202">
        <v>0</v>
      </c>
      <c r="R111" s="202">
        <f t="shared" si="22"/>
        <v>0</v>
      </c>
      <c r="S111" s="202">
        <v>0</v>
      </c>
      <c r="T111" s="203">
        <f t="shared" si="23"/>
        <v>0</v>
      </c>
      <c r="AR111" s="22" t="s">
        <v>199</v>
      </c>
      <c r="AT111" s="22" t="s">
        <v>195</v>
      </c>
      <c r="AU111" s="22" t="s">
        <v>91</v>
      </c>
      <c r="AY111" s="22" t="s">
        <v>176</v>
      </c>
      <c r="BE111" s="204">
        <f t="shared" si="24"/>
        <v>0</v>
      </c>
      <c r="BF111" s="204">
        <f t="shared" si="25"/>
        <v>0</v>
      </c>
      <c r="BG111" s="204">
        <f t="shared" si="26"/>
        <v>0</v>
      </c>
      <c r="BH111" s="204">
        <f t="shared" si="27"/>
        <v>0</v>
      </c>
      <c r="BI111" s="204">
        <f t="shared" si="28"/>
        <v>0</v>
      </c>
      <c r="BJ111" s="22" t="s">
        <v>89</v>
      </c>
      <c r="BK111" s="204">
        <f t="shared" si="29"/>
        <v>0</v>
      </c>
      <c r="BL111" s="22" t="s">
        <v>183</v>
      </c>
      <c r="BM111" s="22" t="s">
        <v>422</v>
      </c>
    </row>
    <row r="112" spans="2:65" s="1" customFormat="1" ht="22.5" customHeight="1">
      <c r="B112" s="40"/>
      <c r="C112" s="220" t="s">
        <v>307</v>
      </c>
      <c r="D112" s="220" t="s">
        <v>195</v>
      </c>
      <c r="E112" s="221" t="s">
        <v>2575</v>
      </c>
      <c r="F112" s="222" t="s">
        <v>2576</v>
      </c>
      <c r="G112" s="223" t="s">
        <v>376</v>
      </c>
      <c r="H112" s="224">
        <v>1</v>
      </c>
      <c r="I112" s="225"/>
      <c r="J112" s="226">
        <f t="shared" si="20"/>
        <v>0</v>
      </c>
      <c r="K112" s="222" t="s">
        <v>37</v>
      </c>
      <c r="L112" s="227"/>
      <c r="M112" s="228" t="s">
        <v>37</v>
      </c>
      <c r="N112" s="229" t="s">
        <v>52</v>
      </c>
      <c r="O112" s="41"/>
      <c r="P112" s="202">
        <f t="shared" si="21"/>
        <v>0</v>
      </c>
      <c r="Q112" s="202">
        <v>0</v>
      </c>
      <c r="R112" s="202">
        <f t="shared" si="22"/>
        <v>0</v>
      </c>
      <c r="S112" s="202">
        <v>0</v>
      </c>
      <c r="T112" s="203">
        <f t="shared" si="23"/>
        <v>0</v>
      </c>
      <c r="AR112" s="22" t="s">
        <v>199</v>
      </c>
      <c r="AT112" s="22" t="s">
        <v>195</v>
      </c>
      <c r="AU112" s="22" t="s">
        <v>91</v>
      </c>
      <c r="AY112" s="22" t="s">
        <v>176</v>
      </c>
      <c r="BE112" s="204">
        <f t="shared" si="24"/>
        <v>0</v>
      </c>
      <c r="BF112" s="204">
        <f t="shared" si="25"/>
        <v>0</v>
      </c>
      <c r="BG112" s="204">
        <f t="shared" si="26"/>
        <v>0</v>
      </c>
      <c r="BH112" s="204">
        <f t="shared" si="27"/>
        <v>0</v>
      </c>
      <c r="BI112" s="204">
        <f t="shared" si="28"/>
        <v>0</v>
      </c>
      <c r="BJ112" s="22" t="s">
        <v>89</v>
      </c>
      <c r="BK112" s="204">
        <f t="shared" si="29"/>
        <v>0</v>
      </c>
      <c r="BL112" s="22" t="s">
        <v>183</v>
      </c>
      <c r="BM112" s="22" t="s">
        <v>434</v>
      </c>
    </row>
    <row r="113" spans="2:65" s="1" customFormat="1" ht="22.5" customHeight="1">
      <c r="B113" s="40"/>
      <c r="C113" s="220" t="s">
        <v>313</v>
      </c>
      <c r="D113" s="220" t="s">
        <v>195</v>
      </c>
      <c r="E113" s="221" t="s">
        <v>2577</v>
      </c>
      <c r="F113" s="222" t="s">
        <v>2578</v>
      </c>
      <c r="G113" s="223" t="s">
        <v>376</v>
      </c>
      <c r="H113" s="224">
        <v>1</v>
      </c>
      <c r="I113" s="225"/>
      <c r="J113" s="226">
        <f t="shared" si="20"/>
        <v>0</v>
      </c>
      <c r="K113" s="222" t="s">
        <v>37</v>
      </c>
      <c r="L113" s="227"/>
      <c r="M113" s="228" t="s">
        <v>37</v>
      </c>
      <c r="N113" s="229" t="s">
        <v>52</v>
      </c>
      <c r="O113" s="41"/>
      <c r="P113" s="202">
        <f t="shared" si="21"/>
        <v>0</v>
      </c>
      <c r="Q113" s="202">
        <v>0</v>
      </c>
      <c r="R113" s="202">
        <f t="shared" si="22"/>
        <v>0</v>
      </c>
      <c r="S113" s="202">
        <v>0</v>
      </c>
      <c r="T113" s="203">
        <f t="shared" si="23"/>
        <v>0</v>
      </c>
      <c r="AR113" s="22" t="s">
        <v>199</v>
      </c>
      <c r="AT113" s="22" t="s">
        <v>195</v>
      </c>
      <c r="AU113" s="22" t="s">
        <v>91</v>
      </c>
      <c r="AY113" s="22" t="s">
        <v>176</v>
      </c>
      <c r="BE113" s="204">
        <f t="shared" si="24"/>
        <v>0</v>
      </c>
      <c r="BF113" s="204">
        <f t="shared" si="25"/>
        <v>0</v>
      </c>
      <c r="BG113" s="204">
        <f t="shared" si="26"/>
        <v>0</v>
      </c>
      <c r="BH113" s="204">
        <f t="shared" si="27"/>
        <v>0</v>
      </c>
      <c r="BI113" s="204">
        <f t="shared" si="28"/>
        <v>0</v>
      </c>
      <c r="BJ113" s="22" t="s">
        <v>89</v>
      </c>
      <c r="BK113" s="204">
        <f t="shared" si="29"/>
        <v>0</v>
      </c>
      <c r="BL113" s="22" t="s">
        <v>183</v>
      </c>
      <c r="BM113" s="22" t="s">
        <v>449</v>
      </c>
    </row>
    <row r="114" spans="2:65" s="1" customFormat="1" ht="22.5" customHeight="1">
      <c r="B114" s="40"/>
      <c r="C114" s="220" t="s">
        <v>319</v>
      </c>
      <c r="D114" s="220" t="s">
        <v>195</v>
      </c>
      <c r="E114" s="221" t="s">
        <v>2579</v>
      </c>
      <c r="F114" s="222" t="s">
        <v>2580</v>
      </c>
      <c r="G114" s="223" t="s">
        <v>376</v>
      </c>
      <c r="H114" s="224">
        <v>1</v>
      </c>
      <c r="I114" s="225"/>
      <c r="J114" s="226">
        <f t="shared" si="20"/>
        <v>0</v>
      </c>
      <c r="K114" s="222" t="s">
        <v>37</v>
      </c>
      <c r="L114" s="227"/>
      <c r="M114" s="228" t="s">
        <v>37</v>
      </c>
      <c r="N114" s="229" t="s">
        <v>52</v>
      </c>
      <c r="O114" s="41"/>
      <c r="P114" s="202">
        <f t="shared" si="21"/>
        <v>0</v>
      </c>
      <c r="Q114" s="202">
        <v>0</v>
      </c>
      <c r="R114" s="202">
        <f t="shared" si="22"/>
        <v>0</v>
      </c>
      <c r="S114" s="202">
        <v>0</v>
      </c>
      <c r="T114" s="203">
        <f t="shared" si="23"/>
        <v>0</v>
      </c>
      <c r="AR114" s="22" t="s">
        <v>199</v>
      </c>
      <c r="AT114" s="22" t="s">
        <v>195</v>
      </c>
      <c r="AU114" s="22" t="s">
        <v>91</v>
      </c>
      <c r="AY114" s="22" t="s">
        <v>176</v>
      </c>
      <c r="BE114" s="204">
        <f t="shared" si="24"/>
        <v>0</v>
      </c>
      <c r="BF114" s="204">
        <f t="shared" si="25"/>
        <v>0</v>
      </c>
      <c r="BG114" s="204">
        <f t="shared" si="26"/>
        <v>0</v>
      </c>
      <c r="BH114" s="204">
        <f t="shared" si="27"/>
        <v>0</v>
      </c>
      <c r="BI114" s="204">
        <f t="shared" si="28"/>
        <v>0</v>
      </c>
      <c r="BJ114" s="22" t="s">
        <v>89</v>
      </c>
      <c r="BK114" s="204">
        <f t="shared" si="29"/>
        <v>0</v>
      </c>
      <c r="BL114" s="22" t="s">
        <v>183</v>
      </c>
      <c r="BM114" s="22" t="s">
        <v>462</v>
      </c>
    </row>
    <row r="115" spans="2:65" s="1" customFormat="1" ht="22.5" customHeight="1">
      <c r="B115" s="40"/>
      <c r="C115" s="220" t="s">
        <v>326</v>
      </c>
      <c r="D115" s="220" t="s">
        <v>195</v>
      </c>
      <c r="E115" s="221" t="s">
        <v>2581</v>
      </c>
      <c r="F115" s="222" t="s">
        <v>2582</v>
      </c>
      <c r="G115" s="223" t="s">
        <v>376</v>
      </c>
      <c r="H115" s="224">
        <v>10</v>
      </c>
      <c r="I115" s="225"/>
      <c r="J115" s="226">
        <f t="shared" si="20"/>
        <v>0</v>
      </c>
      <c r="K115" s="222" t="s">
        <v>37</v>
      </c>
      <c r="L115" s="227"/>
      <c r="M115" s="228" t="s">
        <v>37</v>
      </c>
      <c r="N115" s="229" t="s">
        <v>52</v>
      </c>
      <c r="O115" s="41"/>
      <c r="P115" s="202">
        <f t="shared" si="21"/>
        <v>0</v>
      </c>
      <c r="Q115" s="202">
        <v>0</v>
      </c>
      <c r="R115" s="202">
        <f t="shared" si="22"/>
        <v>0</v>
      </c>
      <c r="S115" s="202">
        <v>0</v>
      </c>
      <c r="T115" s="203">
        <f t="shared" si="23"/>
        <v>0</v>
      </c>
      <c r="AR115" s="22" t="s">
        <v>199</v>
      </c>
      <c r="AT115" s="22" t="s">
        <v>195</v>
      </c>
      <c r="AU115" s="22" t="s">
        <v>91</v>
      </c>
      <c r="AY115" s="22" t="s">
        <v>176</v>
      </c>
      <c r="BE115" s="204">
        <f t="shared" si="24"/>
        <v>0</v>
      </c>
      <c r="BF115" s="204">
        <f t="shared" si="25"/>
        <v>0</v>
      </c>
      <c r="BG115" s="204">
        <f t="shared" si="26"/>
        <v>0</v>
      </c>
      <c r="BH115" s="204">
        <f t="shared" si="27"/>
        <v>0</v>
      </c>
      <c r="BI115" s="204">
        <f t="shared" si="28"/>
        <v>0</v>
      </c>
      <c r="BJ115" s="22" t="s">
        <v>89</v>
      </c>
      <c r="BK115" s="204">
        <f t="shared" si="29"/>
        <v>0</v>
      </c>
      <c r="BL115" s="22" t="s">
        <v>183</v>
      </c>
      <c r="BM115" s="22" t="s">
        <v>473</v>
      </c>
    </row>
    <row r="116" spans="2:65" s="1" customFormat="1" ht="22.5" customHeight="1">
      <c r="B116" s="40"/>
      <c r="C116" s="220" t="s">
        <v>333</v>
      </c>
      <c r="D116" s="220" t="s">
        <v>195</v>
      </c>
      <c r="E116" s="221" t="s">
        <v>2583</v>
      </c>
      <c r="F116" s="222" t="s">
        <v>2584</v>
      </c>
      <c r="G116" s="223" t="s">
        <v>2532</v>
      </c>
      <c r="H116" s="224">
        <v>5</v>
      </c>
      <c r="I116" s="225"/>
      <c r="J116" s="226">
        <f t="shared" si="20"/>
        <v>0</v>
      </c>
      <c r="K116" s="222" t="s">
        <v>37</v>
      </c>
      <c r="L116" s="227"/>
      <c r="M116" s="228" t="s">
        <v>37</v>
      </c>
      <c r="N116" s="229" t="s">
        <v>52</v>
      </c>
      <c r="O116" s="41"/>
      <c r="P116" s="202">
        <f t="shared" si="21"/>
        <v>0</v>
      </c>
      <c r="Q116" s="202">
        <v>0</v>
      </c>
      <c r="R116" s="202">
        <f t="shared" si="22"/>
        <v>0</v>
      </c>
      <c r="S116" s="202">
        <v>0</v>
      </c>
      <c r="T116" s="203">
        <f t="shared" si="23"/>
        <v>0</v>
      </c>
      <c r="AR116" s="22" t="s">
        <v>199</v>
      </c>
      <c r="AT116" s="22" t="s">
        <v>195</v>
      </c>
      <c r="AU116" s="22" t="s">
        <v>91</v>
      </c>
      <c r="AY116" s="22" t="s">
        <v>176</v>
      </c>
      <c r="BE116" s="204">
        <f t="shared" si="24"/>
        <v>0</v>
      </c>
      <c r="BF116" s="204">
        <f t="shared" si="25"/>
        <v>0</v>
      </c>
      <c r="BG116" s="204">
        <f t="shared" si="26"/>
        <v>0</v>
      </c>
      <c r="BH116" s="204">
        <f t="shared" si="27"/>
        <v>0</v>
      </c>
      <c r="BI116" s="204">
        <f t="shared" si="28"/>
        <v>0</v>
      </c>
      <c r="BJ116" s="22" t="s">
        <v>89</v>
      </c>
      <c r="BK116" s="204">
        <f t="shared" si="29"/>
        <v>0</v>
      </c>
      <c r="BL116" s="22" t="s">
        <v>183</v>
      </c>
      <c r="BM116" s="22" t="s">
        <v>482</v>
      </c>
    </row>
    <row r="117" spans="2:65" s="1" customFormat="1" ht="22.5" customHeight="1">
      <c r="B117" s="40"/>
      <c r="C117" s="220" t="s">
        <v>338</v>
      </c>
      <c r="D117" s="220" t="s">
        <v>195</v>
      </c>
      <c r="E117" s="221" t="s">
        <v>2585</v>
      </c>
      <c r="F117" s="222" t="s">
        <v>2586</v>
      </c>
      <c r="G117" s="223" t="s">
        <v>376</v>
      </c>
      <c r="H117" s="224">
        <v>5</v>
      </c>
      <c r="I117" s="225"/>
      <c r="J117" s="226">
        <f t="shared" si="20"/>
        <v>0</v>
      </c>
      <c r="K117" s="222" t="s">
        <v>37</v>
      </c>
      <c r="L117" s="227"/>
      <c r="M117" s="228" t="s">
        <v>37</v>
      </c>
      <c r="N117" s="229" t="s">
        <v>52</v>
      </c>
      <c r="O117" s="41"/>
      <c r="P117" s="202">
        <f t="shared" si="21"/>
        <v>0</v>
      </c>
      <c r="Q117" s="202">
        <v>0</v>
      </c>
      <c r="R117" s="202">
        <f t="shared" si="22"/>
        <v>0</v>
      </c>
      <c r="S117" s="202">
        <v>0</v>
      </c>
      <c r="T117" s="203">
        <f t="shared" si="23"/>
        <v>0</v>
      </c>
      <c r="AR117" s="22" t="s">
        <v>199</v>
      </c>
      <c r="AT117" s="22" t="s">
        <v>195</v>
      </c>
      <c r="AU117" s="22" t="s">
        <v>91</v>
      </c>
      <c r="AY117" s="22" t="s">
        <v>176</v>
      </c>
      <c r="BE117" s="204">
        <f t="shared" si="24"/>
        <v>0</v>
      </c>
      <c r="BF117" s="204">
        <f t="shared" si="25"/>
        <v>0</v>
      </c>
      <c r="BG117" s="204">
        <f t="shared" si="26"/>
        <v>0</v>
      </c>
      <c r="BH117" s="204">
        <f t="shared" si="27"/>
        <v>0</v>
      </c>
      <c r="BI117" s="204">
        <f t="shared" si="28"/>
        <v>0</v>
      </c>
      <c r="BJ117" s="22" t="s">
        <v>89</v>
      </c>
      <c r="BK117" s="204">
        <f t="shared" si="29"/>
        <v>0</v>
      </c>
      <c r="BL117" s="22" t="s">
        <v>183</v>
      </c>
      <c r="BM117" s="22" t="s">
        <v>494</v>
      </c>
    </row>
    <row r="118" spans="2:65" s="1" customFormat="1" ht="22.5" customHeight="1">
      <c r="B118" s="40"/>
      <c r="C118" s="220" t="s">
        <v>345</v>
      </c>
      <c r="D118" s="220" t="s">
        <v>195</v>
      </c>
      <c r="E118" s="221" t="s">
        <v>2587</v>
      </c>
      <c r="F118" s="222" t="s">
        <v>2588</v>
      </c>
      <c r="G118" s="223" t="s">
        <v>376</v>
      </c>
      <c r="H118" s="224">
        <v>33</v>
      </c>
      <c r="I118" s="225"/>
      <c r="J118" s="226">
        <f t="shared" si="20"/>
        <v>0</v>
      </c>
      <c r="K118" s="222" t="s">
        <v>37</v>
      </c>
      <c r="L118" s="227"/>
      <c r="M118" s="228" t="s">
        <v>37</v>
      </c>
      <c r="N118" s="229" t="s">
        <v>52</v>
      </c>
      <c r="O118" s="41"/>
      <c r="P118" s="202">
        <f t="shared" si="21"/>
        <v>0</v>
      </c>
      <c r="Q118" s="202">
        <v>0</v>
      </c>
      <c r="R118" s="202">
        <f t="shared" si="22"/>
        <v>0</v>
      </c>
      <c r="S118" s="202">
        <v>0</v>
      </c>
      <c r="T118" s="203">
        <f t="shared" si="23"/>
        <v>0</v>
      </c>
      <c r="AR118" s="22" t="s">
        <v>199</v>
      </c>
      <c r="AT118" s="22" t="s">
        <v>195</v>
      </c>
      <c r="AU118" s="22" t="s">
        <v>91</v>
      </c>
      <c r="AY118" s="22" t="s">
        <v>176</v>
      </c>
      <c r="BE118" s="204">
        <f t="shared" si="24"/>
        <v>0</v>
      </c>
      <c r="BF118" s="204">
        <f t="shared" si="25"/>
        <v>0</v>
      </c>
      <c r="BG118" s="204">
        <f t="shared" si="26"/>
        <v>0</v>
      </c>
      <c r="BH118" s="204">
        <f t="shared" si="27"/>
        <v>0</v>
      </c>
      <c r="BI118" s="204">
        <f t="shared" si="28"/>
        <v>0</v>
      </c>
      <c r="BJ118" s="22" t="s">
        <v>89</v>
      </c>
      <c r="BK118" s="204">
        <f t="shared" si="29"/>
        <v>0</v>
      </c>
      <c r="BL118" s="22" t="s">
        <v>183</v>
      </c>
      <c r="BM118" s="22" t="s">
        <v>504</v>
      </c>
    </row>
    <row r="119" spans="2:65" s="10" customFormat="1" ht="29.85" customHeight="1">
      <c r="B119" s="176"/>
      <c r="C119" s="177"/>
      <c r="D119" s="190" t="s">
        <v>80</v>
      </c>
      <c r="E119" s="191" t="s">
        <v>2589</v>
      </c>
      <c r="F119" s="191" t="s">
        <v>2590</v>
      </c>
      <c r="G119" s="177"/>
      <c r="H119" s="177"/>
      <c r="I119" s="180"/>
      <c r="J119" s="192">
        <f>BK119</f>
        <v>0</v>
      </c>
      <c r="K119" s="177"/>
      <c r="L119" s="182"/>
      <c r="M119" s="183"/>
      <c r="N119" s="184"/>
      <c r="O119" s="184"/>
      <c r="P119" s="185">
        <f>SUM(P120:P135)</f>
        <v>0</v>
      </c>
      <c r="Q119" s="184"/>
      <c r="R119" s="185">
        <f>SUM(R120:R135)</f>
        <v>1.0388500000000001</v>
      </c>
      <c r="S119" s="184"/>
      <c r="T119" s="186">
        <f>SUM(T120:T135)</f>
        <v>0</v>
      </c>
      <c r="AR119" s="187" t="s">
        <v>89</v>
      </c>
      <c r="AT119" s="188" t="s">
        <v>80</v>
      </c>
      <c r="AU119" s="188" t="s">
        <v>89</v>
      </c>
      <c r="AY119" s="187" t="s">
        <v>176</v>
      </c>
      <c r="BK119" s="189">
        <f>SUM(BK120:BK135)</f>
        <v>0</v>
      </c>
    </row>
    <row r="120" spans="2:65" s="1" customFormat="1" ht="31.5" customHeight="1">
      <c r="B120" s="40"/>
      <c r="C120" s="193" t="s">
        <v>351</v>
      </c>
      <c r="D120" s="193" t="s">
        <v>178</v>
      </c>
      <c r="E120" s="194" t="s">
        <v>2591</v>
      </c>
      <c r="F120" s="195" t="s">
        <v>2592</v>
      </c>
      <c r="G120" s="196" t="s">
        <v>341</v>
      </c>
      <c r="H120" s="197">
        <v>2</v>
      </c>
      <c r="I120" s="198"/>
      <c r="J120" s="199">
        <f t="shared" ref="J120:J135" si="30">ROUND(I120*H120,2)</f>
        <v>0</v>
      </c>
      <c r="K120" s="195" t="s">
        <v>37</v>
      </c>
      <c r="L120" s="60"/>
      <c r="M120" s="200" t="s">
        <v>37</v>
      </c>
      <c r="N120" s="201" t="s">
        <v>52</v>
      </c>
      <c r="O120" s="41"/>
      <c r="P120" s="202">
        <f t="shared" ref="P120:P135" si="31">O120*H120</f>
        <v>0</v>
      </c>
      <c r="Q120" s="202">
        <v>1.6549999999999999E-2</v>
      </c>
      <c r="R120" s="202">
        <f t="shared" ref="R120:R135" si="32">Q120*H120</f>
        <v>3.3099999999999997E-2</v>
      </c>
      <c r="S120" s="202">
        <v>0</v>
      </c>
      <c r="T120" s="203">
        <f t="shared" ref="T120:T135" si="33">S120*H120</f>
        <v>0</v>
      </c>
      <c r="AR120" s="22" t="s">
        <v>276</v>
      </c>
      <c r="AT120" s="22" t="s">
        <v>178</v>
      </c>
      <c r="AU120" s="22" t="s">
        <v>91</v>
      </c>
      <c r="AY120" s="22" t="s">
        <v>176</v>
      </c>
      <c r="BE120" s="204">
        <f t="shared" ref="BE120:BE135" si="34">IF(N120="základní",J120,0)</f>
        <v>0</v>
      </c>
      <c r="BF120" s="204">
        <f t="shared" ref="BF120:BF135" si="35">IF(N120="snížená",J120,0)</f>
        <v>0</v>
      </c>
      <c r="BG120" s="204">
        <f t="shared" ref="BG120:BG135" si="36">IF(N120="zákl. přenesená",J120,0)</f>
        <v>0</v>
      </c>
      <c r="BH120" s="204">
        <f t="shared" ref="BH120:BH135" si="37">IF(N120="sníž. přenesená",J120,0)</f>
        <v>0</v>
      </c>
      <c r="BI120" s="204">
        <f t="shared" ref="BI120:BI135" si="38">IF(N120="nulová",J120,0)</f>
        <v>0</v>
      </c>
      <c r="BJ120" s="22" t="s">
        <v>89</v>
      </c>
      <c r="BK120" s="204">
        <f t="shared" ref="BK120:BK135" si="39">ROUND(I120*H120,2)</f>
        <v>0</v>
      </c>
      <c r="BL120" s="22" t="s">
        <v>276</v>
      </c>
      <c r="BM120" s="22" t="s">
        <v>2593</v>
      </c>
    </row>
    <row r="121" spans="2:65" s="1" customFormat="1" ht="31.5" customHeight="1">
      <c r="B121" s="40"/>
      <c r="C121" s="193" t="s">
        <v>356</v>
      </c>
      <c r="D121" s="193" t="s">
        <v>178</v>
      </c>
      <c r="E121" s="194" t="s">
        <v>2594</v>
      </c>
      <c r="F121" s="195" t="s">
        <v>2595</v>
      </c>
      <c r="G121" s="196" t="s">
        <v>341</v>
      </c>
      <c r="H121" s="197">
        <v>2</v>
      </c>
      <c r="I121" s="198"/>
      <c r="J121" s="199">
        <f t="shared" si="30"/>
        <v>0</v>
      </c>
      <c r="K121" s="195" t="s">
        <v>37</v>
      </c>
      <c r="L121" s="60"/>
      <c r="M121" s="200" t="s">
        <v>37</v>
      </c>
      <c r="N121" s="201" t="s">
        <v>52</v>
      </c>
      <c r="O121" s="41"/>
      <c r="P121" s="202">
        <f t="shared" si="31"/>
        <v>0</v>
      </c>
      <c r="Q121" s="202">
        <v>1.942E-2</v>
      </c>
      <c r="R121" s="202">
        <f t="shared" si="32"/>
        <v>3.884E-2</v>
      </c>
      <c r="S121" s="202">
        <v>0</v>
      </c>
      <c r="T121" s="203">
        <f t="shared" si="33"/>
        <v>0</v>
      </c>
      <c r="AR121" s="22" t="s">
        <v>276</v>
      </c>
      <c r="AT121" s="22" t="s">
        <v>178</v>
      </c>
      <c r="AU121" s="22" t="s">
        <v>91</v>
      </c>
      <c r="AY121" s="22" t="s">
        <v>176</v>
      </c>
      <c r="BE121" s="204">
        <f t="shared" si="34"/>
        <v>0</v>
      </c>
      <c r="BF121" s="204">
        <f t="shared" si="35"/>
        <v>0</v>
      </c>
      <c r="BG121" s="204">
        <f t="shared" si="36"/>
        <v>0</v>
      </c>
      <c r="BH121" s="204">
        <f t="shared" si="37"/>
        <v>0</v>
      </c>
      <c r="BI121" s="204">
        <f t="shared" si="38"/>
        <v>0</v>
      </c>
      <c r="BJ121" s="22" t="s">
        <v>89</v>
      </c>
      <c r="BK121" s="204">
        <f t="shared" si="39"/>
        <v>0</v>
      </c>
      <c r="BL121" s="22" t="s">
        <v>276</v>
      </c>
      <c r="BM121" s="22" t="s">
        <v>2596</v>
      </c>
    </row>
    <row r="122" spans="2:65" s="1" customFormat="1" ht="31.5" customHeight="1">
      <c r="B122" s="40"/>
      <c r="C122" s="193" t="s">
        <v>362</v>
      </c>
      <c r="D122" s="193" t="s">
        <v>178</v>
      </c>
      <c r="E122" s="194" t="s">
        <v>2597</v>
      </c>
      <c r="F122" s="195" t="s">
        <v>2598</v>
      </c>
      <c r="G122" s="196" t="s">
        <v>341</v>
      </c>
      <c r="H122" s="197">
        <v>2</v>
      </c>
      <c r="I122" s="198"/>
      <c r="J122" s="199">
        <f t="shared" si="30"/>
        <v>0</v>
      </c>
      <c r="K122" s="195" t="s">
        <v>182</v>
      </c>
      <c r="L122" s="60"/>
      <c r="M122" s="200" t="s">
        <v>37</v>
      </c>
      <c r="N122" s="201" t="s">
        <v>52</v>
      </c>
      <c r="O122" s="41"/>
      <c r="P122" s="202">
        <f t="shared" si="31"/>
        <v>0</v>
      </c>
      <c r="Q122" s="202">
        <v>2.2290000000000001E-2</v>
      </c>
      <c r="R122" s="202">
        <f t="shared" si="32"/>
        <v>4.4580000000000002E-2</v>
      </c>
      <c r="S122" s="202">
        <v>0</v>
      </c>
      <c r="T122" s="203">
        <f t="shared" si="33"/>
        <v>0</v>
      </c>
      <c r="AR122" s="22" t="s">
        <v>276</v>
      </c>
      <c r="AT122" s="22" t="s">
        <v>178</v>
      </c>
      <c r="AU122" s="22" t="s">
        <v>91</v>
      </c>
      <c r="AY122" s="22" t="s">
        <v>176</v>
      </c>
      <c r="BE122" s="204">
        <f t="shared" si="34"/>
        <v>0</v>
      </c>
      <c r="BF122" s="204">
        <f t="shared" si="35"/>
        <v>0</v>
      </c>
      <c r="BG122" s="204">
        <f t="shared" si="36"/>
        <v>0</v>
      </c>
      <c r="BH122" s="204">
        <f t="shared" si="37"/>
        <v>0</v>
      </c>
      <c r="BI122" s="204">
        <f t="shared" si="38"/>
        <v>0</v>
      </c>
      <c r="BJ122" s="22" t="s">
        <v>89</v>
      </c>
      <c r="BK122" s="204">
        <f t="shared" si="39"/>
        <v>0</v>
      </c>
      <c r="BL122" s="22" t="s">
        <v>276</v>
      </c>
      <c r="BM122" s="22" t="s">
        <v>2599</v>
      </c>
    </row>
    <row r="123" spans="2:65" s="1" customFormat="1" ht="31.5" customHeight="1">
      <c r="B123" s="40"/>
      <c r="C123" s="193" t="s">
        <v>368</v>
      </c>
      <c r="D123" s="193" t="s">
        <v>178</v>
      </c>
      <c r="E123" s="194" t="s">
        <v>2600</v>
      </c>
      <c r="F123" s="195" t="s">
        <v>2601</v>
      </c>
      <c r="G123" s="196" t="s">
        <v>341</v>
      </c>
      <c r="H123" s="197">
        <v>3</v>
      </c>
      <c r="I123" s="198"/>
      <c r="J123" s="199">
        <f t="shared" si="30"/>
        <v>0</v>
      </c>
      <c r="K123" s="195" t="s">
        <v>182</v>
      </c>
      <c r="L123" s="60"/>
      <c r="M123" s="200" t="s">
        <v>37</v>
      </c>
      <c r="N123" s="201" t="s">
        <v>52</v>
      </c>
      <c r="O123" s="41"/>
      <c r="P123" s="202">
        <f t="shared" si="31"/>
        <v>0</v>
      </c>
      <c r="Q123" s="202">
        <v>2.5159999999999998E-2</v>
      </c>
      <c r="R123" s="202">
        <f t="shared" si="32"/>
        <v>7.5479999999999992E-2</v>
      </c>
      <c r="S123" s="202">
        <v>0</v>
      </c>
      <c r="T123" s="203">
        <f t="shared" si="33"/>
        <v>0</v>
      </c>
      <c r="AR123" s="22" t="s">
        <v>276</v>
      </c>
      <c r="AT123" s="22" t="s">
        <v>178</v>
      </c>
      <c r="AU123" s="22" t="s">
        <v>91</v>
      </c>
      <c r="AY123" s="22" t="s">
        <v>176</v>
      </c>
      <c r="BE123" s="204">
        <f t="shared" si="34"/>
        <v>0</v>
      </c>
      <c r="BF123" s="204">
        <f t="shared" si="35"/>
        <v>0</v>
      </c>
      <c r="BG123" s="204">
        <f t="shared" si="36"/>
        <v>0</v>
      </c>
      <c r="BH123" s="204">
        <f t="shared" si="37"/>
        <v>0</v>
      </c>
      <c r="BI123" s="204">
        <f t="shared" si="38"/>
        <v>0</v>
      </c>
      <c r="BJ123" s="22" t="s">
        <v>89</v>
      </c>
      <c r="BK123" s="204">
        <f t="shared" si="39"/>
        <v>0</v>
      </c>
      <c r="BL123" s="22" t="s">
        <v>276</v>
      </c>
      <c r="BM123" s="22" t="s">
        <v>2602</v>
      </c>
    </row>
    <row r="124" spans="2:65" s="1" customFormat="1" ht="31.5" customHeight="1">
      <c r="B124" s="40"/>
      <c r="C124" s="193" t="s">
        <v>373</v>
      </c>
      <c r="D124" s="193" t="s">
        <v>178</v>
      </c>
      <c r="E124" s="194" t="s">
        <v>2603</v>
      </c>
      <c r="F124" s="195" t="s">
        <v>2604</v>
      </c>
      <c r="G124" s="196" t="s">
        <v>341</v>
      </c>
      <c r="H124" s="197">
        <v>1</v>
      </c>
      <c r="I124" s="198"/>
      <c r="J124" s="199">
        <f t="shared" si="30"/>
        <v>0</v>
      </c>
      <c r="K124" s="195" t="s">
        <v>37</v>
      </c>
      <c r="L124" s="60"/>
      <c r="M124" s="200" t="s">
        <v>37</v>
      </c>
      <c r="N124" s="201" t="s">
        <v>52</v>
      </c>
      <c r="O124" s="41"/>
      <c r="P124" s="202">
        <f t="shared" si="31"/>
        <v>0</v>
      </c>
      <c r="Q124" s="202">
        <v>2.8029999999999999E-2</v>
      </c>
      <c r="R124" s="202">
        <f t="shared" si="32"/>
        <v>2.8029999999999999E-2</v>
      </c>
      <c r="S124" s="202">
        <v>0</v>
      </c>
      <c r="T124" s="203">
        <f t="shared" si="33"/>
        <v>0</v>
      </c>
      <c r="AR124" s="22" t="s">
        <v>276</v>
      </c>
      <c r="AT124" s="22" t="s">
        <v>178</v>
      </c>
      <c r="AU124" s="22" t="s">
        <v>91</v>
      </c>
      <c r="AY124" s="22" t="s">
        <v>176</v>
      </c>
      <c r="BE124" s="204">
        <f t="shared" si="34"/>
        <v>0</v>
      </c>
      <c r="BF124" s="204">
        <f t="shared" si="35"/>
        <v>0</v>
      </c>
      <c r="BG124" s="204">
        <f t="shared" si="36"/>
        <v>0</v>
      </c>
      <c r="BH124" s="204">
        <f t="shared" si="37"/>
        <v>0</v>
      </c>
      <c r="BI124" s="204">
        <f t="shared" si="38"/>
        <v>0</v>
      </c>
      <c r="BJ124" s="22" t="s">
        <v>89</v>
      </c>
      <c r="BK124" s="204">
        <f t="shared" si="39"/>
        <v>0</v>
      </c>
      <c r="BL124" s="22" t="s">
        <v>276</v>
      </c>
      <c r="BM124" s="22" t="s">
        <v>2605</v>
      </c>
    </row>
    <row r="125" spans="2:65" s="1" customFormat="1" ht="44.25" customHeight="1">
      <c r="B125" s="40"/>
      <c r="C125" s="193" t="s">
        <v>378</v>
      </c>
      <c r="D125" s="193" t="s">
        <v>178</v>
      </c>
      <c r="E125" s="194" t="s">
        <v>2606</v>
      </c>
      <c r="F125" s="195" t="s">
        <v>2607</v>
      </c>
      <c r="G125" s="196" t="s">
        <v>341</v>
      </c>
      <c r="H125" s="197">
        <v>1</v>
      </c>
      <c r="I125" s="198"/>
      <c r="J125" s="199">
        <f t="shared" si="30"/>
        <v>0</v>
      </c>
      <c r="K125" s="195" t="s">
        <v>182</v>
      </c>
      <c r="L125" s="60"/>
      <c r="M125" s="200" t="s">
        <v>37</v>
      </c>
      <c r="N125" s="201" t="s">
        <v>52</v>
      </c>
      <c r="O125" s="41"/>
      <c r="P125" s="202">
        <f t="shared" si="31"/>
        <v>0</v>
      </c>
      <c r="Q125" s="202">
        <v>3.1539999999999999E-2</v>
      </c>
      <c r="R125" s="202">
        <f t="shared" si="32"/>
        <v>3.1539999999999999E-2</v>
      </c>
      <c r="S125" s="202">
        <v>0</v>
      </c>
      <c r="T125" s="203">
        <f t="shared" si="33"/>
        <v>0</v>
      </c>
      <c r="AR125" s="22" t="s">
        <v>276</v>
      </c>
      <c r="AT125" s="22" t="s">
        <v>178</v>
      </c>
      <c r="AU125" s="22" t="s">
        <v>91</v>
      </c>
      <c r="AY125" s="22" t="s">
        <v>176</v>
      </c>
      <c r="BE125" s="204">
        <f t="shared" si="34"/>
        <v>0</v>
      </c>
      <c r="BF125" s="204">
        <f t="shared" si="35"/>
        <v>0</v>
      </c>
      <c r="BG125" s="204">
        <f t="shared" si="36"/>
        <v>0</v>
      </c>
      <c r="BH125" s="204">
        <f t="shared" si="37"/>
        <v>0</v>
      </c>
      <c r="BI125" s="204">
        <f t="shared" si="38"/>
        <v>0</v>
      </c>
      <c r="BJ125" s="22" t="s">
        <v>89</v>
      </c>
      <c r="BK125" s="204">
        <f t="shared" si="39"/>
        <v>0</v>
      </c>
      <c r="BL125" s="22" t="s">
        <v>276</v>
      </c>
      <c r="BM125" s="22" t="s">
        <v>2608</v>
      </c>
    </row>
    <row r="126" spans="2:65" s="1" customFormat="1" ht="44.25" customHeight="1">
      <c r="B126" s="40"/>
      <c r="C126" s="193" t="s">
        <v>384</v>
      </c>
      <c r="D126" s="193" t="s">
        <v>178</v>
      </c>
      <c r="E126" s="194" t="s">
        <v>2609</v>
      </c>
      <c r="F126" s="195" t="s">
        <v>2607</v>
      </c>
      <c r="G126" s="196" t="s">
        <v>341</v>
      </c>
      <c r="H126" s="197">
        <v>2</v>
      </c>
      <c r="I126" s="198"/>
      <c r="J126" s="199">
        <f t="shared" si="30"/>
        <v>0</v>
      </c>
      <c r="K126" s="195" t="s">
        <v>37</v>
      </c>
      <c r="L126" s="60"/>
      <c r="M126" s="200" t="s">
        <v>37</v>
      </c>
      <c r="N126" s="201" t="s">
        <v>52</v>
      </c>
      <c r="O126" s="41"/>
      <c r="P126" s="202">
        <f t="shared" si="31"/>
        <v>0</v>
      </c>
      <c r="Q126" s="202">
        <v>3.1539999999999999E-2</v>
      </c>
      <c r="R126" s="202">
        <f t="shared" si="32"/>
        <v>6.3079999999999997E-2</v>
      </c>
      <c r="S126" s="202">
        <v>0</v>
      </c>
      <c r="T126" s="203">
        <f t="shared" si="33"/>
        <v>0</v>
      </c>
      <c r="AR126" s="22" t="s">
        <v>276</v>
      </c>
      <c r="AT126" s="22" t="s">
        <v>178</v>
      </c>
      <c r="AU126" s="22" t="s">
        <v>91</v>
      </c>
      <c r="AY126" s="22" t="s">
        <v>176</v>
      </c>
      <c r="BE126" s="204">
        <f t="shared" si="34"/>
        <v>0</v>
      </c>
      <c r="BF126" s="204">
        <f t="shared" si="35"/>
        <v>0</v>
      </c>
      <c r="BG126" s="204">
        <f t="shared" si="36"/>
        <v>0</v>
      </c>
      <c r="BH126" s="204">
        <f t="shared" si="37"/>
        <v>0</v>
      </c>
      <c r="BI126" s="204">
        <f t="shared" si="38"/>
        <v>0</v>
      </c>
      <c r="BJ126" s="22" t="s">
        <v>89</v>
      </c>
      <c r="BK126" s="204">
        <f t="shared" si="39"/>
        <v>0</v>
      </c>
      <c r="BL126" s="22" t="s">
        <v>276</v>
      </c>
      <c r="BM126" s="22" t="s">
        <v>2610</v>
      </c>
    </row>
    <row r="127" spans="2:65" s="1" customFormat="1" ht="44.25" customHeight="1">
      <c r="B127" s="40"/>
      <c r="C127" s="193" t="s">
        <v>390</v>
      </c>
      <c r="D127" s="193" t="s">
        <v>178</v>
      </c>
      <c r="E127" s="194" t="s">
        <v>2611</v>
      </c>
      <c r="F127" s="195" t="s">
        <v>2612</v>
      </c>
      <c r="G127" s="196" t="s">
        <v>341</v>
      </c>
      <c r="H127" s="197">
        <v>7</v>
      </c>
      <c r="I127" s="198"/>
      <c r="J127" s="199">
        <f t="shared" si="30"/>
        <v>0</v>
      </c>
      <c r="K127" s="195" t="s">
        <v>182</v>
      </c>
      <c r="L127" s="60"/>
      <c r="M127" s="200" t="s">
        <v>37</v>
      </c>
      <c r="N127" s="201" t="s">
        <v>52</v>
      </c>
      <c r="O127" s="41"/>
      <c r="P127" s="202">
        <f t="shared" si="31"/>
        <v>0</v>
      </c>
      <c r="Q127" s="202">
        <v>3.4799999999999998E-2</v>
      </c>
      <c r="R127" s="202">
        <f t="shared" si="32"/>
        <v>0.24359999999999998</v>
      </c>
      <c r="S127" s="202">
        <v>0</v>
      </c>
      <c r="T127" s="203">
        <f t="shared" si="33"/>
        <v>0</v>
      </c>
      <c r="AR127" s="22" t="s">
        <v>276</v>
      </c>
      <c r="AT127" s="22" t="s">
        <v>178</v>
      </c>
      <c r="AU127" s="22" t="s">
        <v>91</v>
      </c>
      <c r="AY127" s="22" t="s">
        <v>176</v>
      </c>
      <c r="BE127" s="204">
        <f t="shared" si="34"/>
        <v>0</v>
      </c>
      <c r="BF127" s="204">
        <f t="shared" si="35"/>
        <v>0</v>
      </c>
      <c r="BG127" s="204">
        <f t="shared" si="36"/>
        <v>0</v>
      </c>
      <c r="BH127" s="204">
        <f t="shared" si="37"/>
        <v>0</v>
      </c>
      <c r="BI127" s="204">
        <f t="shared" si="38"/>
        <v>0</v>
      </c>
      <c r="BJ127" s="22" t="s">
        <v>89</v>
      </c>
      <c r="BK127" s="204">
        <f t="shared" si="39"/>
        <v>0</v>
      </c>
      <c r="BL127" s="22" t="s">
        <v>276</v>
      </c>
      <c r="BM127" s="22" t="s">
        <v>2613</v>
      </c>
    </row>
    <row r="128" spans="2:65" s="1" customFormat="1" ht="44.25" customHeight="1">
      <c r="B128" s="40"/>
      <c r="C128" s="193" t="s">
        <v>395</v>
      </c>
      <c r="D128" s="193" t="s">
        <v>178</v>
      </c>
      <c r="E128" s="194" t="s">
        <v>2614</v>
      </c>
      <c r="F128" s="195" t="s">
        <v>2612</v>
      </c>
      <c r="G128" s="196" t="s">
        <v>341</v>
      </c>
      <c r="H128" s="197">
        <v>2</v>
      </c>
      <c r="I128" s="198"/>
      <c r="J128" s="199">
        <f t="shared" si="30"/>
        <v>0</v>
      </c>
      <c r="K128" s="195" t="s">
        <v>37</v>
      </c>
      <c r="L128" s="60"/>
      <c r="M128" s="200" t="s">
        <v>37</v>
      </c>
      <c r="N128" s="201" t="s">
        <v>52</v>
      </c>
      <c r="O128" s="41"/>
      <c r="P128" s="202">
        <f t="shared" si="31"/>
        <v>0</v>
      </c>
      <c r="Q128" s="202">
        <v>3.4799999999999998E-2</v>
      </c>
      <c r="R128" s="202">
        <f t="shared" si="32"/>
        <v>6.9599999999999995E-2</v>
      </c>
      <c r="S128" s="202">
        <v>0</v>
      </c>
      <c r="T128" s="203">
        <f t="shared" si="33"/>
        <v>0</v>
      </c>
      <c r="AR128" s="22" t="s">
        <v>276</v>
      </c>
      <c r="AT128" s="22" t="s">
        <v>178</v>
      </c>
      <c r="AU128" s="22" t="s">
        <v>91</v>
      </c>
      <c r="AY128" s="22" t="s">
        <v>176</v>
      </c>
      <c r="BE128" s="204">
        <f t="shared" si="34"/>
        <v>0</v>
      </c>
      <c r="BF128" s="204">
        <f t="shared" si="35"/>
        <v>0</v>
      </c>
      <c r="BG128" s="204">
        <f t="shared" si="36"/>
        <v>0</v>
      </c>
      <c r="BH128" s="204">
        <f t="shared" si="37"/>
        <v>0</v>
      </c>
      <c r="BI128" s="204">
        <f t="shared" si="38"/>
        <v>0</v>
      </c>
      <c r="BJ128" s="22" t="s">
        <v>89</v>
      </c>
      <c r="BK128" s="204">
        <f t="shared" si="39"/>
        <v>0</v>
      </c>
      <c r="BL128" s="22" t="s">
        <v>276</v>
      </c>
      <c r="BM128" s="22" t="s">
        <v>2615</v>
      </c>
    </row>
    <row r="129" spans="2:65" s="1" customFormat="1" ht="44.25" customHeight="1">
      <c r="B129" s="40"/>
      <c r="C129" s="193" t="s">
        <v>400</v>
      </c>
      <c r="D129" s="193" t="s">
        <v>178</v>
      </c>
      <c r="E129" s="194" t="s">
        <v>2616</v>
      </c>
      <c r="F129" s="195" t="s">
        <v>2617</v>
      </c>
      <c r="G129" s="196" t="s">
        <v>341</v>
      </c>
      <c r="H129" s="197">
        <v>1</v>
      </c>
      <c r="I129" s="198"/>
      <c r="J129" s="199">
        <f t="shared" si="30"/>
        <v>0</v>
      </c>
      <c r="K129" s="195" t="s">
        <v>182</v>
      </c>
      <c r="L129" s="60"/>
      <c r="M129" s="200" t="s">
        <v>37</v>
      </c>
      <c r="N129" s="201" t="s">
        <v>52</v>
      </c>
      <c r="O129" s="41"/>
      <c r="P129" s="202">
        <f t="shared" si="31"/>
        <v>0</v>
      </c>
      <c r="Q129" s="202">
        <v>4.1320000000000003E-2</v>
      </c>
      <c r="R129" s="202">
        <f t="shared" si="32"/>
        <v>4.1320000000000003E-2</v>
      </c>
      <c r="S129" s="202">
        <v>0</v>
      </c>
      <c r="T129" s="203">
        <f t="shared" si="33"/>
        <v>0</v>
      </c>
      <c r="AR129" s="22" t="s">
        <v>276</v>
      </c>
      <c r="AT129" s="22" t="s">
        <v>178</v>
      </c>
      <c r="AU129" s="22" t="s">
        <v>91</v>
      </c>
      <c r="AY129" s="22" t="s">
        <v>176</v>
      </c>
      <c r="BE129" s="204">
        <f t="shared" si="34"/>
        <v>0</v>
      </c>
      <c r="BF129" s="204">
        <f t="shared" si="35"/>
        <v>0</v>
      </c>
      <c r="BG129" s="204">
        <f t="shared" si="36"/>
        <v>0</v>
      </c>
      <c r="BH129" s="204">
        <f t="shared" si="37"/>
        <v>0</v>
      </c>
      <c r="BI129" s="204">
        <f t="shared" si="38"/>
        <v>0</v>
      </c>
      <c r="BJ129" s="22" t="s">
        <v>89</v>
      </c>
      <c r="BK129" s="204">
        <f t="shared" si="39"/>
        <v>0</v>
      </c>
      <c r="BL129" s="22" t="s">
        <v>276</v>
      </c>
      <c r="BM129" s="22" t="s">
        <v>2618</v>
      </c>
    </row>
    <row r="130" spans="2:65" s="1" customFormat="1" ht="44.25" customHeight="1">
      <c r="B130" s="40"/>
      <c r="C130" s="193" t="s">
        <v>406</v>
      </c>
      <c r="D130" s="193" t="s">
        <v>178</v>
      </c>
      <c r="E130" s="194" t="s">
        <v>2619</v>
      </c>
      <c r="F130" s="195" t="s">
        <v>2617</v>
      </c>
      <c r="G130" s="196" t="s">
        <v>341</v>
      </c>
      <c r="H130" s="197">
        <v>2</v>
      </c>
      <c r="I130" s="198"/>
      <c r="J130" s="199">
        <f t="shared" si="30"/>
        <v>0</v>
      </c>
      <c r="K130" s="195" t="s">
        <v>37</v>
      </c>
      <c r="L130" s="60"/>
      <c r="M130" s="200" t="s">
        <v>37</v>
      </c>
      <c r="N130" s="201" t="s">
        <v>52</v>
      </c>
      <c r="O130" s="41"/>
      <c r="P130" s="202">
        <f t="shared" si="31"/>
        <v>0</v>
      </c>
      <c r="Q130" s="202">
        <v>4.1320000000000003E-2</v>
      </c>
      <c r="R130" s="202">
        <f t="shared" si="32"/>
        <v>8.2640000000000005E-2</v>
      </c>
      <c r="S130" s="202">
        <v>0</v>
      </c>
      <c r="T130" s="203">
        <f t="shared" si="33"/>
        <v>0</v>
      </c>
      <c r="AR130" s="22" t="s">
        <v>276</v>
      </c>
      <c r="AT130" s="22" t="s">
        <v>178</v>
      </c>
      <c r="AU130" s="22" t="s">
        <v>91</v>
      </c>
      <c r="AY130" s="22" t="s">
        <v>176</v>
      </c>
      <c r="BE130" s="204">
        <f t="shared" si="34"/>
        <v>0</v>
      </c>
      <c r="BF130" s="204">
        <f t="shared" si="35"/>
        <v>0</v>
      </c>
      <c r="BG130" s="204">
        <f t="shared" si="36"/>
        <v>0</v>
      </c>
      <c r="BH130" s="204">
        <f t="shared" si="37"/>
        <v>0</v>
      </c>
      <c r="BI130" s="204">
        <f t="shared" si="38"/>
        <v>0</v>
      </c>
      <c r="BJ130" s="22" t="s">
        <v>89</v>
      </c>
      <c r="BK130" s="204">
        <f t="shared" si="39"/>
        <v>0</v>
      </c>
      <c r="BL130" s="22" t="s">
        <v>276</v>
      </c>
      <c r="BM130" s="22" t="s">
        <v>2620</v>
      </c>
    </row>
    <row r="131" spans="2:65" s="1" customFormat="1" ht="44.25" customHeight="1">
      <c r="B131" s="40"/>
      <c r="C131" s="193" t="s">
        <v>412</v>
      </c>
      <c r="D131" s="193" t="s">
        <v>178</v>
      </c>
      <c r="E131" s="194" t="s">
        <v>2621</v>
      </c>
      <c r="F131" s="195" t="s">
        <v>2622</v>
      </c>
      <c r="G131" s="196" t="s">
        <v>341</v>
      </c>
      <c r="H131" s="197">
        <v>3</v>
      </c>
      <c r="I131" s="198"/>
      <c r="J131" s="199">
        <f t="shared" si="30"/>
        <v>0</v>
      </c>
      <c r="K131" s="195" t="s">
        <v>182</v>
      </c>
      <c r="L131" s="60"/>
      <c r="M131" s="200" t="s">
        <v>37</v>
      </c>
      <c r="N131" s="201" t="s">
        <v>52</v>
      </c>
      <c r="O131" s="41"/>
      <c r="P131" s="202">
        <f t="shared" si="31"/>
        <v>0</v>
      </c>
      <c r="Q131" s="202">
        <v>4.7840000000000001E-2</v>
      </c>
      <c r="R131" s="202">
        <f t="shared" si="32"/>
        <v>0.14352000000000001</v>
      </c>
      <c r="S131" s="202">
        <v>0</v>
      </c>
      <c r="T131" s="203">
        <f t="shared" si="33"/>
        <v>0</v>
      </c>
      <c r="AR131" s="22" t="s">
        <v>276</v>
      </c>
      <c r="AT131" s="22" t="s">
        <v>178</v>
      </c>
      <c r="AU131" s="22" t="s">
        <v>91</v>
      </c>
      <c r="AY131" s="22" t="s">
        <v>176</v>
      </c>
      <c r="BE131" s="204">
        <f t="shared" si="34"/>
        <v>0</v>
      </c>
      <c r="BF131" s="204">
        <f t="shared" si="35"/>
        <v>0</v>
      </c>
      <c r="BG131" s="204">
        <f t="shared" si="36"/>
        <v>0</v>
      </c>
      <c r="BH131" s="204">
        <f t="shared" si="37"/>
        <v>0</v>
      </c>
      <c r="BI131" s="204">
        <f t="shared" si="38"/>
        <v>0</v>
      </c>
      <c r="BJ131" s="22" t="s">
        <v>89</v>
      </c>
      <c r="BK131" s="204">
        <f t="shared" si="39"/>
        <v>0</v>
      </c>
      <c r="BL131" s="22" t="s">
        <v>276</v>
      </c>
      <c r="BM131" s="22" t="s">
        <v>2623</v>
      </c>
    </row>
    <row r="132" spans="2:65" s="1" customFormat="1" ht="44.25" customHeight="1">
      <c r="B132" s="40"/>
      <c r="C132" s="193" t="s">
        <v>417</v>
      </c>
      <c r="D132" s="193" t="s">
        <v>178</v>
      </c>
      <c r="E132" s="194" t="s">
        <v>2624</v>
      </c>
      <c r="F132" s="195" t="s">
        <v>2622</v>
      </c>
      <c r="G132" s="196" t="s">
        <v>341</v>
      </c>
      <c r="H132" s="197">
        <v>3</v>
      </c>
      <c r="I132" s="198"/>
      <c r="J132" s="199">
        <f t="shared" si="30"/>
        <v>0</v>
      </c>
      <c r="K132" s="195" t="s">
        <v>37</v>
      </c>
      <c r="L132" s="60"/>
      <c r="M132" s="200" t="s">
        <v>37</v>
      </c>
      <c r="N132" s="201" t="s">
        <v>52</v>
      </c>
      <c r="O132" s="41"/>
      <c r="P132" s="202">
        <f t="shared" si="31"/>
        <v>0</v>
      </c>
      <c r="Q132" s="202">
        <v>4.7840000000000001E-2</v>
      </c>
      <c r="R132" s="202">
        <f t="shared" si="32"/>
        <v>0.14352000000000001</v>
      </c>
      <c r="S132" s="202">
        <v>0</v>
      </c>
      <c r="T132" s="203">
        <f t="shared" si="33"/>
        <v>0</v>
      </c>
      <c r="AR132" s="22" t="s">
        <v>276</v>
      </c>
      <c r="AT132" s="22" t="s">
        <v>178</v>
      </c>
      <c r="AU132" s="22" t="s">
        <v>91</v>
      </c>
      <c r="AY132" s="22" t="s">
        <v>176</v>
      </c>
      <c r="BE132" s="204">
        <f t="shared" si="34"/>
        <v>0</v>
      </c>
      <c r="BF132" s="204">
        <f t="shared" si="35"/>
        <v>0</v>
      </c>
      <c r="BG132" s="204">
        <f t="shared" si="36"/>
        <v>0</v>
      </c>
      <c r="BH132" s="204">
        <f t="shared" si="37"/>
        <v>0</v>
      </c>
      <c r="BI132" s="204">
        <f t="shared" si="38"/>
        <v>0</v>
      </c>
      <c r="BJ132" s="22" t="s">
        <v>89</v>
      </c>
      <c r="BK132" s="204">
        <f t="shared" si="39"/>
        <v>0</v>
      </c>
      <c r="BL132" s="22" t="s">
        <v>276</v>
      </c>
      <c r="BM132" s="22" t="s">
        <v>2625</v>
      </c>
    </row>
    <row r="133" spans="2:65" s="1" customFormat="1" ht="22.5" customHeight="1">
      <c r="B133" s="40"/>
      <c r="C133" s="220" t="s">
        <v>422</v>
      </c>
      <c r="D133" s="220" t="s">
        <v>195</v>
      </c>
      <c r="E133" s="221" t="s">
        <v>2626</v>
      </c>
      <c r="F133" s="222" t="s">
        <v>2627</v>
      </c>
      <c r="G133" s="223" t="s">
        <v>2532</v>
      </c>
      <c r="H133" s="224">
        <v>2</v>
      </c>
      <c r="I133" s="225"/>
      <c r="J133" s="226">
        <f t="shared" si="30"/>
        <v>0</v>
      </c>
      <c r="K133" s="222" t="s">
        <v>37</v>
      </c>
      <c r="L133" s="227"/>
      <c r="M133" s="228" t="s">
        <v>37</v>
      </c>
      <c r="N133" s="229" t="s">
        <v>52</v>
      </c>
      <c r="O133" s="41"/>
      <c r="P133" s="202">
        <f t="shared" si="31"/>
        <v>0</v>
      </c>
      <c r="Q133" s="202">
        <v>0</v>
      </c>
      <c r="R133" s="202">
        <f t="shared" si="32"/>
        <v>0</v>
      </c>
      <c r="S133" s="202">
        <v>0</v>
      </c>
      <c r="T133" s="203">
        <f t="shared" si="33"/>
        <v>0</v>
      </c>
      <c r="AR133" s="22" t="s">
        <v>199</v>
      </c>
      <c r="AT133" s="22" t="s">
        <v>195</v>
      </c>
      <c r="AU133" s="22" t="s">
        <v>91</v>
      </c>
      <c r="AY133" s="22" t="s">
        <v>176</v>
      </c>
      <c r="BE133" s="204">
        <f t="shared" si="34"/>
        <v>0</v>
      </c>
      <c r="BF133" s="204">
        <f t="shared" si="35"/>
        <v>0</v>
      </c>
      <c r="BG133" s="204">
        <f t="shared" si="36"/>
        <v>0</v>
      </c>
      <c r="BH133" s="204">
        <f t="shared" si="37"/>
        <v>0</v>
      </c>
      <c r="BI133" s="204">
        <f t="shared" si="38"/>
        <v>0</v>
      </c>
      <c r="BJ133" s="22" t="s">
        <v>89</v>
      </c>
      <c r="BK133" s="204">
        <f t="shared" si="39"/>
        <v>0</v>
      </c>
      <c r="BL133" s="22" t="s">
        <v>183</v>
      </c>
      <c r="BM133" s="22" t="s">
        <v>527</v>
      </c>
    </row>
    <row r="134" spans="2:65" s="1" customFormat="1" ht="22.5" customHeight="1">
      <c r="B134" s="40"/>
      <c r="C134" s="220" t="s">
        <v>427</v>
      </c>
      <c r="D134" s="220" t="s">
        <v>195</v>
      </c>
      <c r="E134" s="221" t="s">
        <v>2628</v>
      </c>
      <c r="F134" s="222" t="s">
        <v>2629</v>
      </c>
      <c r="G134" s="223" t="s">
        <v>2532</v>
      </c>
      <c r="H134" s="224">
        <v>2</v>
      </c>
      <c r="I134" s="225"/>
      <c r="J134" s="226">
        <f t="shared" si="30"/>
        <v>0</v>
      </c>
      <c r="K134" s="222" t="s">
        <v>37</v>
      </c>
      <c r="L134" s="227"/>
      <c r="M134" s="228" t="s">
        <v>37</v>
      </c>
      <c r="N134" s="229" t="s">
        <v>52</v>
      </c>
      <c r="O134" s="41"/>
      <c r="P134" s="202">
        <f t="shared" si="31"/>
        <v>0</v>
      </c>
      <c r="Q134" s="202">
        <v>0</v>
      </c>
      <c r="R134" s="202">
        <f t="shared" si="32"/>
        <v>0</v>
      </c>
      <c r="S134" s="202">
        <v>0</v>
      </c>
      <c r="T134" s="203">
        <f t="shared" si="33"/>
        <v>0</v>
      </c>
      <c r="AR134" s="22" t="s">
        <v>199</v>
      </c>
      <c r="AT134" s="22" t="s">
        <v>195</v>
      </c>
      <c r="AU134" s="22" t="s">
        <v>91</v>
      </c>
      <c r="AY134" s="22" t="s">
        <v>176</v>
      </c>
      <c r="BE134" s="204">
        <f t="shared" si="34"/>
        <v>0</v>
      </c>
      <c r="BF134" s="204">
        <f t="shared" si="35"/>
        <v>0</v>
      </c>
      <c r="BG134" s="204">
        <f t="shared" si="36"/>
        <v>0</v>
      </c>
      <c r="BH134" s="204">
        <f t="shared" si="37"/>
        <v>0</v>
      </c>
      <c r="BI134" s="204">
        <f t="shared" si="38"/>
        <v>0</v>
      </c>
      <c r="BJ134" s="22" t="s">
        <v>89</v>
      </c>
      <c r="BK134" s="204">
        <f t="shared" si="39"/>
        <v>0</v>
      </c>
      <c r="BL134" s="22" t="s">
        <v>183</v>
      </c>
      <c r="BM134" s="22" t="s">
        <v>539</v>
      </c>
    </row>
    <row r="135" spans="2:65" s="1" customFormat="1" ht="22.5" customHeight="1">
      <c r="B135" s="40"/>
      <c r="C135" s="220" t="s">
        <v>434</v>
      </c>
      <c r="D135" s="220" t="s">
        <v>195</v>
      </c>
      <c r="E135" s="221" t="s">
        <v>2630</v>
      </c>
      <c r="F135" s="222" t="s">
        <v>2631</v>
      </c>
      <c r="G135" s="223" t="s">
        <v>2532</v>
      </c>
      <c r="H135" s="224">
        <v>31</v>
      </c>
      <c r="I135" s="225"/>
      <c r="J135" s="226">
        <f t="shared" si="30"/>
        <v>0</v>
      </c>
      <c r="K135" s="222" t="s">
        <v>37</v>
      </c>
      <c r="L135" s="227"/>
      <c r="M135" s="228" t="s">
        <v>37</v>
      </c>
      <c r="N135" s="229" t="s">
        <v>52</v>
      </c>
      <c r="O135" s="41"/>
      <c r="P135" s="202">
        <f t="shared" si="31"/>
        <v>0</v>
      </c>
      <c r="Q135" s="202">
        <v>0</v>
      </c>
      <c r="R135" s="202">
        <f t="shared" si="32"/>
        <v>0</v>
      </c>
      <c r="S135" s="202">
        <v>0</v>
      </c>
      <c r="T135" s="203">
        <f t="shared" si="33"/>
        <v>0</v>
      </c>
      <c r="AR135" s="22" t="s">
        <v>199</v>
      </c>
      <c r="AT135" s="22" t="s">
        <v>195</v>
      </c>
      <c r="AU135" s="22" t="s">
        <v>91</v>
      </c>
      <c r="AY135" s="22" t="s">
        <v>176</v>
      </c>
      <c r="BE135" s="204">
        <f t="shared" si="34"/>
        <v>0</v>
      </c>
      <c r="BF135" s="204">
        <f t="shared" si="35"/>
        <v>0</v>
      </c>
      <c r="BG135" s="204">
        <f t="shared" si="36"/>
        <v>0</v>
      </c>
      <c r="BH135" s="204">
        <f t="shared" si="37"/>
        <v>0</v>
      </c>
      <c r="BI135" s="204">
        <f t="shared" si="38"/>
        <v>0</v>
      </c>
      <c r="BJ135" s="22" t="s">
        <v>89</v>
      </c>
      <c r="BK135" s="204">
        <f t="shared" si="39"/>
        <v>0</v>
      </c>
      <c r="BL135" s="22" t="s">
        <v>183</v>
      </c>
      <c r="BM135" s="22" t="s">
        <v>552</v>
      </c>
    </row>
    <row r="136" spans="2:65" s="10" customFormat="1" ht="29.85" customHeight="1">
      <c r="B136" s="176"/>
      <c r="C136" s="177"/>
      <c r="D136" s="190" t="s">
        <v>80</v>
      </c>
      <c r="E136" s="191" t="s">
        <v>2632</v>
      </c>
      <c r="F136" s="191" t="s">
        <v>2633</v>
      </c>
      <c r="G136" s="177"/>
      <c r="H136" s="177"/>
      <c r="I136" s="180"/>
      <c r="J136" s="192">
        <f>BK136</f>
        <v>0</v>
      </c>
      <c r="K136" s="177"/>
      <c r="L136" s="182"/>
      <c r="M136" s="183"/>
      <c r="N136" s="184"/>
      <c r="O136" s="184"/>
      <c r="P136" s="185">
        <f>P137</f>
        <v>0</v>
      </c>
      <c r="Q136" s="184"/>
      <c r="R136" s="185">
        <f>R137</f>
        <v>0</v>
      </c>
      <c r="S136" s="184"/>
      <c r="T136" s="186">
        <f>T137</f>
        <v>0</v>
      </c>
      <c r="AR136" s="187" t="s">
        <v>89</v>
      </c>
      <c r="AT136" s="188" t="s">
        <v>80</v>
      </c>
      <c r="AU136" s="188" t="s">
        <v>89</v>
      </c>
      <c r="AY136" s="187" t="s">
        <v>176</v>
      </c>
      <c r="BK136" s="189">
        <f>BK137</f>
        <v>0</v>
      </c>
    </row>
    <row r="137" spans="2:65" s="1" customFormat="1" ht="22.5" customHeight="1">
      <c r="B137" s="40"/>
      <c r="C137" s="220" t="s">
        <v>443</v>
      </c>
      <c r="D137" s="220" t="s">
        <v>195</v>
      </c>
      <c r="E137" s="221" t="s">
        <v>2634</v>
      </c>
      <c r="F137" s="222" t="s">
        <v>2635</v>
      </c>
      <c r="G137" s="223" t="s">
        <v>295</v>
      </c>
      <c r="H137" s="224">
        <v>450</v>
      </c>
      <c r="I137" s="225"/>
      <c r="J137" s="226">
        <f>ROUND(I137*H137,2)</f>
        <v>0</v>
      </c>
      <c r="K137" s="222" t="s">
        <v>37</v>
      </c>
      <c r="L137" s="227"/>
      <c r="M137" s="228" t="s">
        <v>37</v>
      </c>
      <c r="N137" s="229" t="s">
        <v>52</v>
      </c>
      <c r="O137" s="41"/>
      <c r="P137" s="202">
        <f>O137*H137</f>
        <v>0</v>
      </c>
      <c r="Q137" s="202">
        <v>0</v>
      </c>
      <c r="R137" s="202">
        <f>Q137*H137</f>
        <v>0</v>
      </c>
      <c r="S137" s="202">
        <v>0</v>
      </c>
      <c r="T137" s="203">
        <f>S137*H137</f>
        <v>0</v>
      </c>
      <c r="AR137" s="22" t="s">
        <v>199</v>
      </c>
      <c r="AT137" s="22" t="s">
        <v>195</v>
      </c>
      <c r="AU137" s="22" t="s">
        <v>91</v>
      </c>
      <c r="AY137" s="22" t="s">
        <v>176</v>
      </c>
      <c r="BE137" s="204">
        <f>IF(N137="základní",J137,0)</f>
        <v>0</v>
      </c>
      <c r="BF137" s="204">
        <f>IF(N137="snížená",J137,0)</f>
        <v>0</v>
      </c>
      <c r="BG137" s="204">
        <f>IF(N137="zákl. přenesená",J137,0)</f>
        <v>0</v>
      </c>
      <c r="BH137" s="204">
        <f>IF(N137="sníž. přenesená",J137,0)</f>
        <v>0</v>
      </c>
      <c r="BI137" s="204">
        <f>IF(N137="nulová",J137,0)</f>
        <v>0</v>
      </c>
      <c r="BJ137" s="22" t="s">
        <v>89</v>
      </c>
      <c r="BK137" s="204">
        <f>ROUND(I137*H137,2)</f>
        <v>0</v>
      </c>
      <c r="BL137" s="22" t="s">
        <v>183</v>
      </c>
      <c r="BM137" s="22" t="s">
        <v>562</v>
      </c>
    </row>
    <row r="138" spans="2:65" s="10" customFormat="1" ht="29.85" customHeight="1">
      <c r="B138" s="176"/>
      <c r="C138" s="177"/>
      <c r="D138" s="190" t="s">
        <v>80</v>
      </c>
      <c r="E138" s="191" t="s">
        <v>2636</v>
      </c>
      <c r="F138" s="191" t="s">
        <v>2637</v>
      </c>
      <c r="G138" s="177"/>
      <c r="H138" s="177"/>
      <c r="I138" s="180"/>
      <c r="J138" s="192">
        <f>BK138</f>
        <v>0</v>
      </c>
      <c r="K138" s="177"/>
      <c r="L138" s="182"/>
      <c r="M138" s="183"/>
      <c r="N138" s="184"/>
      <c r="O138" s="184"/>
      <c r="P138" s="185">
        <f>P139</f>
        <v>0</v>
      </c>
      <c r="Q138" s="184"/>
      <c r="R138" s="185">
        <f>R139</f>
        <v>0</v>
      </c>
      <c r="S138" s="184"/>
      <c r="T138" s="186">
        <f>T139</f>
        <v>0</v>
      </c>
      <c r="AR138" s="187" t="s">
        <v>89</v>
      </c>
      <c r="AT138" s="188" t="s">
        <v>80</v>
      </c>
      <c r="AU138" s="188" t="s">
        <v>89</v>
      </c>
      <c r="AY138" s="187" t="s">
        <v>176</v>
      </c>
      <c r="BK138" s="189">
        <f>BK139</f>
        <v>0</v>
      </c>
    </row>
    <row r="139" spans="2:65" s="1" customFormat="1" ht="22.5" customHeight="1">
      <c r="B139" s="40"/>
      <c r="C139" s="220" t="s">
        <v>449</v>
      </c>
      <c r="D139" s="220" t="s">
        <v>195</v>
      </c>
      <c r="E139" s="221" t="s">
        <v>2638</v>
      </c>
      <c r="F139" s="222" t="s">
        <v>2639</v>
      </c>
      <c r="G139" s="223" t="s">
        <v>223</v>
      </c>
      <c r="H139" s="224">
        <v>5</v>
      </c>
      <c r="I139" s="225"/>
      <c r="J139" s="226">
        <f>ROUND(I139*H139,2)</f>
        <v>0</v>
      </c>
      <c r="K139" s="222" t="s">
        <v>37</v>
      </c>
      <c r="L139" s="227"/>
      <c r="M139" s="228" t="s">
        <v>37</v>
      </c>
      <c r="N139" s="229" t="s">
        <v>52</v>
      </c>
      <c r="O139" s="41"/>
      <c r="P139" s="202">
        <f>O139*H139</f>
        <v>0</v>
      </c>
      <c r="Q139" s="202">
        <v>0</v>
      </c>
      <c r="R139" s="202">
        <f>Q139*H139</f>
        <v>0</v>
      </c>
      <c r="S139" s="202">
        <v>0</v>
      </c>
      <c r="T139" s="203">
        <f>S139*H139</f>
        <v>0</v>
      </c>
      <c r="AR139" s="22" t="s">
        <v>199</v>
      </c>
      <c r="AT139" s="22" t="s">
        <v>195</v>
      </c>
      <c r="AU139" s="22" t="s">
        <v>91</v>
      </c>
      <c r="AY139" s="22" t="s">
        <v>176</v>
      </c>
      <c r="BE139" s="204">
        <f>IF(N139="základní",J139,0)</f>
        <v>0</v>
      </c>
      <c r="BF139" s="204">
        <f>IF(N139="snížená",J139,0)</f>
        <v>0</v>
      </c>
      <c r="BG139" s="204">
        <f>IF(N139="zákl. přenesená",J139,0)</f>
        <v>0</v>
      </c>
      <c r="BH139" s="204">
        <f>IF(N139="sníž. přenesená",J139,0)</f>
        <v>0</v>
      </c>
      <c r="BI139" s="204">
        <f>IF(N139="nulová",J139,0)</f>
        <v>0</v>
      </c>
      <c r="BJ139" s="22" t="s">
        <v>89</v>
      </c>
      <c r="BK139" s="204">
        <f>ROUND(I139*H139,2)</f>
        <v>0</v>
      </c>
      <c r="BL139" s="22" t="s">
        <v>183</v>
      </c>
      <c r="BM139" s="22" t="s">
        <v>2640</v>
      </c>
    </row>
    <row r="140" spans="2:65" s="10" customFormat="1" ht="29.85" customHeight="1">
      <c r="B140" s="176"/>
      <c r="C140" s="177"/>
      <c r="D140" s="190" t="s">
        <v>80</v>
      </c>
      <c r="E140" s="191" t="s">
        <v>80</v>
      </c>
      <c r="F140" s="191" t="s">
        <v>2641</v>
      </c>
      <c r="G140" s="177"/>
      <c r="H140" s="177"/>
      <c r="I140" s="180"/>
      <c r="J140" s="192">
        <f>BK140</f>
        <v>0</v>
      </c>
      <c r="K140" s="177"/>
      <c r="L140" s="182"/>
      <c r="M140" s="183"/>
      <c r="N140" s="184"/>
      <c r="O140" s="184"/>
      <c r="P140" s="185">
        <f>P141</f>
        <v>0</v>
      </c>
      <c r="Q140" s="184"/>
      <c r="R140" s="185">
        <f>R141</f>
        <v>0</v>
      </c>
      <c r="S140" s="184"/>
      <c r="T140" s="186">
        <f>T141</f>
        <v>0</v>
      </c>
      <c r="AR140" s="187" t="s">
        <v>89</v>
      </c>
      <c r="AT140" s="188" t="s">
        <v>80</v>
      </c>
      <c r="AU140" s="188" t="s">
        <v>89</v>
      </c>
      <c r="AY140" s="187" t="s">
        <v>176</v>
      </c>
      <c r="BK140" s="189">
        <f>BK141</f>
        <v>0</v>
      </c>
    </row>
    <row r="141" spans="2:65" s="1" customFormat="1" ht="22.5" customHeight="1">
      <c r="B141" s="40"/>
      <c r="C141" s="220" t="s">
        <v>455</v>
      </c>
      <c r="D141" s="220" t="s">
        <v>195</v>
      </c>
      <c r="E141" s="221" t="s">
        <v>2642</v>
      </c>
      <c r="F141" s="222" t="s">
        <v>2643</v>
      </c>
      <c r="G141" s="223" t="s">
        <v>720</v>
      </c>
      <c r="H141" s="224">
        <v>10</v>
      </c>
      <c r="I141" s="225"/>
      <c r="J141" s="226">
        <f>ROUND(I141*H141,2)</f>
        <v>0</v>
      </c>
      <c r="K141" s="222" t="s">
        <v>37</v>
      </c>
      <c r="L141" s="227"/>
      <c r="M141" s="228" t="s">
        <v>37</v>
      </c>
      <c r="N141" s="229" t="s">
        <v>52</v>
      </c>
      <c r="O141" s="41"/>
      <c r="P141" s="202">
        <f>O141*H141</f>
        <v>0</v>
      </c>
      <c r="Q141" s="202">
        <v>0</v>
      </c>
      <c r="R141" s="202">
        <f>Q141*H141</f>
        <v>0</v>
      </c>
      <c r="S141" s="202">
        <v>0</v>
      </c>
      <c r="T141" s="203">
        <f>S141*H141</f>
        <v>0</v>
      </c>
      <c r="AR141" s="22" t="s">
        <v>199</v>
      </c>
      <c r="AT141" s="22" t="s">
        <v>195</v>
      </c>
      <c r="AU141" s="22" t="s">
        <v>91</v>
      </c>
      <c r="AY141" s="22" t="s">
        <v>176</v>
      </c>
      <c r="BE141" s="204">
        <f>IF(N141="základní",J141,0)</f>
        <v>0</v>
      </c>
      <c r="BF141" s="204">
        <f>IF(N141="snížená",J141,0)</f>
        <v>0</v>
      </c>
      <c r="BG141" s="204">
        <f>IF(N141="zákl. přenesená",J141,0)</f>
        <v>0</v>
      </c>
      <c r="BH141" s="204">
        <f>IF(N141="sníž. přenesená",J141,0)</f>
        <v>0</v>
      </c>
      <c r="BI141" s="204">
        <f>IF(N141="nulová",J141,0)</f>
        <v>0</v>
      </c>
      <c r="BJ141" s="22" t="s">
        <v>89</v>
      </c>
      <c r="BK141" s="204">
        <f>ROUND(I141*H141,2)</f>
        <v>0</v>
      </c>
      <c r="BL141" s="22" t="s">
        <v>183</v>
      </c>
      <c r="BM141" s="22" t="s">
        <v>581</v>
      </c>
    </row>
    <row r="142" spans="2:65" s="10" customFormat="1" ht="29.85" customHeight="1">
      <c r="B142" s="176"/>
      <c r="C142" s="177"/>
      <c r="D142" s="190" t="s">
        <v>80</v>
      </c>
      <c r="E142" s="191" t="s">
        <v>2644</v>
      </c>
      <c r="F142" s="191" t="s">
        <v>2645</v>
      </c>
      <c r="G142" s="177"/>
      <c r="H142" s="177"/>
      <c r="I142" s="180"/>
      <c r="J142" s="192">
        <f>BK142</f>
        <v>0</v>
      </c>
      <c r="K142" s="177"/>
      <c r="L142" s="182"/>
      <c r="M142" s="183"/>
      <c r="N142" s="184"/>
      <c r="O142" s="184"/>
      <c r="P142" s="185">
        <f>SUM(P143:P144)</f>
        <v>0</v>
      </c>
      <c r="Q142" s="184"/>
      <c r="R142" s="185">
        <f>SUM(R143:R144)</f>
        <v>0</v>
      </c>
      <c r="S142" s="184"/>
      <c r="T142" s="186">
        <f>SUM(T143:T144)</f>
        <v>0</v>
      </c>
      <c r="AR142" s="187" t="s">
        <v>89</v>
      </c>
      <c r="AT142" s="188" t="s">
        <v>80</v>
      </c>
      <c r="AU142" s="188" t="s">
        <v>89</v>
      </c>
      <c r="AY142" s="187" t="s">
        <v>176</v>
      </c>
      <c r="BK142" s="189">
        <f>SUM(BK143:BK144)</f>
        <v>0</v>
      </c>
    </row>
    <row r="143" spans="2:65" s="1" customFormat="1" ht="22.5" customHeight="1">
      <c r="B143" s="40"/>
      <c r="C143" s="193" t="s">
        <v>462</v>
      </c>
      <c r="D143" s="193" t="s">
        <v>178</v>
      </c>
      <c r="E143" s="194" t="s">
        <v>2646</v>
      </c>
      <c r="F143" s="195" t="s">
        <v>2647</v>
      </c>
      <c r="G143" s="196" t="s">
        <v>371</v>
      </c>
      <c r="H143" s="197">
        <v>1</v>
      </c>
      <c r="I143" s="198"/>
      <c r="J143" s="199">
        <f>ROUND(I143*H143,2)</f>
        <v>0</v>
      </c>
      <c r="K143" s="195" t="s">
        <v>37</v>
      </c>
      <c r="L143" s="60"/>
      <c r="M143" s="200" t="s">
        <v>37</v>
      </c>
      <c r="N143" s="201" t="s">
        <v>52</v>
      </c>
      <c r="O143" s="41"/>
      <c r="P143" s="202">
        <f>O143*H143</f>
        <v>0</v>
      </c>
      <c r="Q143" s="202">
        <v>0</v>
      </c>
      <c r="R143" s="202">
        <f>Q143*H143</f>
        <v>0</v>
      </c>
      <c r="S143" s="202">
        <v>0</v>
      </c>
      <c r="T143" s="203">
        <f>S143*H143</f>
        <v>0</v>
      </c>
      <c r="AR143" s="22" t="s">
        <v>183</v>
      </c>
      <c r="AT143" s="22" t="s">
        <v>178</v>
      </c>
      <c r="AU143" s="22" t="s">
        <v>91</v>
      </c>
      <c r="AY143" s="22" t="s">
        <v>176</v>
      </c>
      <c r="BE143" s="204">
        <f>IF(N143="základní",J143,0)</f>
        <v>0</v>
      </c>
      <c r="BF143" s="204">
        <f>IF(N143="snížená",J143,0)</f>
        <v>0</v>
      </c>
      <c r="BG143" s="204">
        <f>IF(N143="zákl. přenesená",J143,0)</f>
        <v>0</v>
      </c>
      <c r="BH143" s="204">
        <f>IF(N143="sníž. přenesená",J143,0)</f>
        <v>0</v>
      </c>
      <c r="BI143" s="204">
        <f>IF(N143="nulová",J143,0)</f>
        <v>0</v>
      </c>
      <c r="BJ143" s="22" t="s">
        <v>89</v>
      </c>
      <c r="BK143" s="204">
        <f>ROUND(I143*H143,2)</f>
        <v>0</v>
      </c>
      <c r="BL143" s="22" t="s">
        <v>183</v>
      </c>
      <c r="BM143" s="22" t="s">
        <v>2648</v>
      </c>
    </row>
    <row r="144" spans="2:65" s="11" customFormat="1">
      <c r="B144" s="208"/>
      <c r="C144" s="209"/>
      <c r="D144" s="205" t="s">
        <v>187</v>
      </c>
      <c r="E144" s="230" t="s">
        <v>37</v>
      </c>
      <c r="F144" s="231" t="s">
        <v>89</v>
      </c>
      <c r="G144" s="209"/>
      <c r="H144" s="232">
        <v>1</v>
      </c>
      <c r="I144" s="214"/>
      <c r="J144" s="209"/>
      <c r="K144" s="209"/>
      <c r="L144" s="215"/>
      <c r="M144" s="216"/>
      <c r="N144" s="217"/>
      <c r="O144" s="217"/>
      <c r="P144" s="217"/>
      <c r="Q144" s="217"/>
      <c r="R144" s="217"/>
      <c r="S144" s="217"/>
      <c r="T144" s="218"/>
      <c r="AT144" s="219" t="s">
        <v>187</v>
      </c>
      <c r="AU144" s="219" t="s">
        <v>91</v>
      </c>
      <c r="AV144" s="11" t="s">
        <v>91</v>
      </c>
      <c r="AW144" s="11" t="s">
        <v>44</v>
      </c>
      <c r="AX144" s="11" t="s">
        <v>89</v>
      </c>
      <c r="AY144" s="219" t="s">
        <v>176</v>
      </c>
    </row>
    <row r="145" spans="2:65" s="10" customFormat="1" ht="29.85" customHeight="1">
      <c r="B145" s="176"/>
      <c r="C145" s="177"/>
      <c r="D145" s="190" t="s">
        <v>80</v>
      </c>
      <c r="E145" s="191" t="s">
        <v>2649</v>
      </c>
      <c r="F145" s="191" t="s">
        <v>2650</v>
      </c>
      <c r="G145" s="177"/>
      <c r="H145" s="177"/>
      <c r="I145" s="180"/>
      <c r="J145" s="192">
        <f>BK145</f>
        <v>0</v>
      </c>
      <c r="K145" s="177"/>
      <c r="L145" s="182"/>
      <c r="M145" s="183"/>
      <c r="N145" s="184"/>
      <c r="O145" s="184"/>
      <c r="P145" s="185">
        <f>SUM(P146:P147)</f>
        <v>0</v>
      </c>
      <c r="Q145" s="184"/>
      <c r="R145" s="185">
        <f>SUM(R146:R147)</f>
        <v>0</v>
      </c>
      <c r="S145" s="184"/>
      <c r="T145" s="186">
        <f>SUM(T146:T147)</f>
        <v>0</v>
      </c>
      <c r="AR145" s="187" t="s">
        <v>89</v>
      </c>
      <c r="AT145" s="188" t="s">
        <v>80</v>
      </c>
      <c r="AU145" s="188" t="s">
        <v>89</v>
      </c>
      <c r="AY145" s="187" t="s">
        <v>176</v>
      </c>
      <c r="BK145" s="189">
        <f>SUM(BK146:BK147)</f>
        <v>0</v>
      </c>
    </row>
    <row r="146" spans="2:65" s="1" customFormat="1" ht="31.5" customHeight="1">
      <c r="B146" s="40"/>
      <c r="C146" s="193" t="s">
        <v>468</v>
      </c>
      <c r="D146" s="193" t="s">
        <v>178</v>
      </c>
      <c r="E146" s="194" t="s">
        <v>2651</v>
      </c>
      <c r="F146" s="195" t="s">
        <v>2652</v>
      </c>
      <c r="G146" s="196" t="s">
        <v>2383</v>
      </c>
      <c r="H146" s="197">
        <v>36</v>
      </c>
      <c r="I146" s="198"/>
      <c r="J146" s="199">
        <f>ROUND(I146*H146,2)</f>
        <v>0</v>
      </c>
      <c r="K146" s="195" t="s">
        <v>37</v>
      </c>
      <c r="L146" s="60"/>
      <c r="M146" s="200" t="s">
        <v>37</v>
      </c>
      <c r="N146" s="201" t="s">
        <v>52</v>
      </c>
      <c r="O146" s="41"/>
      <c r="P146" s="202">
        <f>O146*H146</f>
        <v>0</v>
      </c>
      <c r="Q146" s="202">
        <v>0</v>
      </c>
      <c r="R146" s="202">
        <f>Q146*H146</f>
        <v>0</v>
      </c>
      <c r="S146" s="202">
        <v>0</v>
      </c>
      <c r="T146" s="203">
        <f>S146*H146</f>
        <v>0</v>
      </c>
      <c r="AR146" s="22" t="s">
        <v>183</v>
      </c>
      <c r="AT146" s="22" t="s">
        <v>178</v>
      </c>
      <c r="AU146" s="22" t="s">
        <v>91</v>
      </c>
      <c r="AY146" s="22" t="s">
        <v>176</v>
      </c>
      <c r="BE146" s="204">
        <f>IF(N146="základní",J146,0)</f>
        <v>0</v>
      </c>
      <c r="BF146" s="204">
        <f>IF(N146="snížená",J146,0)</f>
        <v>0</v>
      </c>
      <c r="BG146" s="204">
        <f>IF(N146="zákl. přenesená",J146,0)</f>
        <v>0</v>
      </c>
      <c r="BH146" s="204">
        <f>IF(N146="sníž. přenesená",J146,0)</f>
        <v>0</v>
      </c>
      <c r="BI146" s="204">
        <f>IF(N146="nulová",J146,0)</f>
        <v>0</v>
      </c>
      <c r="BJ146" s="22" t="s">
        <v>89</v>
      </c>
      <c r="BK146" s="204">
        <f>ROUND(I146*H146,2)</f>
        <v>0</v>
      </c>
      <c r="BL146" s="22" t="s">
        <v>183</v>
      </c>
      <c r="BM146" s="22" t="s">
        <v>592</v>
      </c>
    </row>
    <row r="147" spans="2:65" s="1" customFormat="1" ht="22.5" customHeight="1">
      <c r="B147" s="40"/>
      <c r="C147" s="193" t="s">
        <v>473</v>
      </c>
      <c r="D147" s="193" t="s">
        <v>178</v>
      </c>
      <c r="E147" s="194" t="s">
        <v>2653</v>
      </c>
      <c r="F147" s="195" t="s">
        <v>2654</v>
      </c>
      <c r="G147" s="196" t="s">
        <v>2532</v>
      </c>
      <c r="H147" s="197">
        <v>1</v>
      </c>
      <c r="I147" s="198"/>
      <c r="J147" s="199">
        <f>ROUND(I147*H147,2)</f>
        <v>0</v>
      </c>
      <c r="K147" s="195" t="s">
        <v>37</v>
      </c>
      <c r="L147" s="60"/>
      <c r="M147" s="200" t="s">
        <v>37</v>
      </c>
      <c r="N147" s="251" t="s">
        <v>52</v>
      </c>
      <c r="O147" s="252"/>
      <c r="P147" s="253">
        <f>O147*H147</f>
        <v>0</v>
      </c>
      <c r="Q147" s="253">
        <v>0</v>
      </c>
      <c r="R147" s="253">
        <f>Q147*H147</f>
        <v>0</v>
      </c>
      <c r="S147" s="253">
        <v>0</v>
      </c>
      <c r="T147" s="254">
        <f>S147*H147</f>
        <v>0</v>
      </c>
      <c r="AR147" s="22" t="s">
        <v>183</v>
      </c>
      <c r="AT147" s="22" t="s">
        <v>178</v>
      </c>
      <c r="AU147" s="22" t="s">
        <v>91</v>
      </c>
      <c r="AY147" s="22" t="s">
        <v>176</v>
      </c>
      <c r="BE147" s="204">
        <f>IF(N147="základní",J147,0)</f>
        <v>0</v>
      </c>
      <c r="BF147" s="204">
        <f>IF(N147="snížená",J147,0)</f>
        <v>0</v>
      </c>
      <c r="BG147" s="204">
        <f>IF(N147="zákl. přenesená",J147,0)</f>
        <v>0</v>
      </c>
      <c r="BH147" s="204">
        <f>IF(N147="sníž. přenesená",J147,0)</f>
        <v>0</v>
      </c>
      <c r="BI147" s="204">
        <f>IF(N147="nulová",J147,0)</f>
        <v>0</v>
      </c>
      <c r="BJ147" s="22" t="s">
        <v>89</v>
      </c>
      <c r="BK147" s="204">
        <f>ROUND(I147*H147,2)</f>
        <v>0</v>
      </c>
      <c r="BL147" s="22" t="s">
        <v>183</v>
      </c>
      <c r="BM147" s="22" t="s">
        <v>602</v>
      </c>
    </row>
    <row r="148" spans="2:65" s="1" customFormat="1" ht="6.95" customHeight="1">
      <c r="B148" s="55"/>
      <c r="C148" s="56"/>
      <c r="D148" s="56"/>
      <c r="E148" s="56"/>
      <c r="F148" s="56"/>
      <c r="G148" s="56"/>
      <c r="H148" s="56"/>
      <c r="I148" s="139"/>
      <c r="J148" s="56"/>
      <c r="K148" s="56"/>
      <c r="L148" s="60"/>
    </row>
  </sheetData>
  <sheetProtection algorithmName="SHA-512" hashValue="OV8kO6RQm1SO5W3JmpoLgZBIeVB4qNyrSPY1WiewClnkKtyAu1pHJY6GJVX0ej936m941H9wFNdf991+OWmkrg==" saltValue="PEjyvmwaDQ7HOoBEq4l/9A==" spinCount="100000" sheet="1" objects="1" scenarios="1" formatCells="0" formatColumns="0" formatRows="0" sort="0" autoFilter="0"/>
  <autoFilter ref="C85:K147"/>
  <mergeCells count="9">
    <mergeCell ref="E76:H76"/>
    <mergeCell ref="E78:H78"/>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5"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69"/>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104</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2655</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37</v>
      </c>
      <c r="G11" s="41"/>
      <c r="H11" s="41"/>
      <c r="I11" s="118" t="s">
        <v>22</v>
      </c>
      <c r="J11" s="33" t="s">
        <v>37</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10.9" customHeight="1">
      <c r="B13" s="40"/>
      <c r="C13" s="41"/>
      <c r="D13" s="41"/>
      <c r="E13" s="41"/>
      <c r="F13" s="41"/>
      <c r="G13" s="41"/>
      <c r="H13" s="41"/>
      <c r="I13" s="117"/>
      <c r="J13" s="41"/>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ROUND(J84,2)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ROUND(SUM(BE84:BE168), 2)</f>
        <v>0</v>
      </c>
      <c r="G30" s="41"/>
      <c r="H30" s="41"/>
      <c r="I30" s="131">
        <v>0.21</v>
      </c>
      <c r="J30" s="130">
        <f>ROUND(ROUND((SUM(BE84:BE168)), 2)*I30, 2)</f>
        <v>0</v>
      </c>
      <c r="K30" s="44"/>
    </row>
    <row r="31" spans="2:11" s="1" customFormat="1" ht="14.45" customHeight="1">
      <c r="B31" s="40"/>
      <c r="C31" s="41"/>
      <c r="D31" s="41"/>
      <c r="E31" s="48" t="s">
        <v>53</v>
      </c>
      <c r="F31" s="130">
        <f>ROUND(SUM(BF84:BF168), 2)</f>
        <v>0</v>
      </c>
      <c r="G31" s="41"/>
      <c r="H31" s="41"/>
      <c r="I31" s="131">
        <v>0.15</v>
      </c>
      <c r="J31" s="130">
        <f>ROUND(ROUND((SUM(BF84:BF168)), 2)*I31, 2)</f>
        <v>0</v>
      </c>
      <c r="K31" s="44"/>
    </row>
    <row r="32" spans="2:11" s="1" customFormat="1" ht="14.45" hidden="1" customHeight="1">
      <c r="B32" s="40"/>
      <c r="C32" s="41"/>
      <c r="D32" s="41"/>
      <c r="E32" s="48" t="s">
        <v>54</v>
      </c>
      <c r="F32" s="130">
        <f>ROUND(SUM(BG84:BG168), 2)</f>
        <v>0</v>
      </c>
      <c r="G32" s="41"/>
      <c r="H32" s="41"/>
      <c r="I32" s="131">
        <v>0.21</v>
      </c>
      <c r="J32" s="130">
        <v>0</v>
      </c>
      <c r="K32" s="44"/>
    </row>
    <row r="33" spans="2:11" s="1" customFormat="1" ht="14.45" hidden="1" customHeight="1">
      <c r="B33" s="40"/>
      <c r="C33" s="41"/>
      <c r="D33" s="41"/>
      <c r="E33" s="48" t="s">
        <v>55</v>
      </c>
      <c r="F33" s="130">
        <f>ROUND(SUM(BH84:BH168), 2)</f>
        <v>0</v>
      </c>
      <c r="G33" s="41"/>
      <c r="H33" s="41"/>
      <c r="I33" s="131">
        <v>0.15</v>
      </c>
      <c r="J33" s="130">
        <v>0</v>
      </c>
      <c r="K33" s="44"/>
    </row>
    <row r="34" spans="2:11" s="1" customFormat="1" ht="14.45" hidden="1" customHeight="1">
      <c r="B34" s="40"/>
      <c r="C34" s="41"/>
      <c r="D34" s="41"/>
      <c r="E34" s="48" t="s">
        <v>56</v>
      </c>
      <c r="F34" s="130">
        <f>ROUND(SUM(BI84:BI168),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D.5 - Elektroinstalace vč. slaboproudu</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J84</f>
        <v>0</v>
      </c>
      <c r="K56" s="44"/>
      <c r="AU56" s="22" t="s">
        <v>133</v>
      </c>
    </row>
    <row r="57" spans="2:47" s="7" customFormat="1" ht="24.95" customHeight="1">
      <c r="B57" s="149"/>
      <c r="C57" s="150"/>
      <c r="D57" s="151" t="s">
        <v>2656</v>
      </c>
      <c r="E57" s="152"/>
      <c r="F57" s="152"/>
      <c r="G57" s="152"/>
      <c r="H57" s="152"/>
      <c r="I57" s="153"/>
      <c r="J57" s="154">
        <f>J85</f>
        <v>0</v>
      </c>
      <c r="K57" s="155"/>
    </row>
    <row r="58" spans="2:47" s="7" customFormat="1" ht="24.95" customHeight="1">
      <c r="B58" s="149"/>
      <c r="C58" s="150"/>
      <c r="D58" s="151" t="s">
        <v>2657</v>
      </c>
      <c r="E58" s="152"/>
      <c r="F58" s="152"/>
      <c r="G58" s="152"/>
      <c r="H58" s="152"/>
      <c r="I58" s="153"/>
      <c r="J58" s="154">
        <f>J107</f>
        <v>0</v>
      </c>
      <c r="K58" s="155"/>
    </row>
    <row r="59" spans="2:47" s="7" customFormat="1" ht="24.95" customHeight="1">
      <c r="B59" s="149"/>
      <c r="C59" s="150"/>
      <c r="D59" s="151" t="s">
        <v>2658</v>
      </c>
      <c r="E59" s="152"/>
      <c r="F59" s="152"/>
      <c r="G59" s="152"/>
      <c r="H59" s="152"/>
      <c r="I59" s="153"/>
      <c r="J59" s="154">
        <f>J111</f>
        <v>0</v>
      </c>
      <c r="K59" s="155"/>
    </row>
    <row r="60" spans="2:47" s="7" customFormat="1" ht="24.95" customHeight="1">
      <c r="B60" s="149"/>
      <c r="C60" s="150"/>
      <c r="D60" s="151" t="s">
        <v>2659</v>
      </c>
      <c r="E60" s="152"/>
      <c r="F60" s="152"/>
      <c r="G60" s="152"/>
      <c r="H60" s="152"/>
      <c r="I60" s="153"/>
      <c r="J60" s="154">
        <f>J128</f>
        <v>0</v>
      </c>
      <c r="K60" s="155"/>
    </row>
    <row r="61" spans="2:47" s="7" customFormat="1" ht="24.95" customHeight="1">
      <c r="B61" s="149"/>
      <c r="C61" s="150"/>
      <c r="D61" s="151" t="s">
        <v>2660</v>
      </c>
      <c r="E61" s="152"/>
      <c r="F61" s="152"/>
      <c r="G61" s="152"/>
      <c r="H61" s="152"/>
      <c r="I61" s="153"/>
      <c r="J61" s="154">
        <f>J143</f>
        <v>0</v>
      </c>
      <c r="K61" s="155"/>
    </row>
    <row r="62" spans="2:47" s="7" customFormat="1" ht="24.95" customHeight="1">
      <c r="B62" s="149"/>
      <c r="C62" s="150"/>
      <c r="D62" s="151" t="s">
        <v>2661</v>
      </c>
      <c r="E62" s="152"/>
      <c r="F62" s="152"/>
      <c r="G62" s="152"/>
      <c r="H62" s="152"/>
      <c r="I62" s="153"/>
      <c r="J62" s="154">
        <f>J148</f>
        <v>0</v>
      </c>
      <c r="K62" s="155"/>
    </row>
    <row r="63" spans="2:47" s="7" customFormat="1" ht="24.95" customHeight="1">
      <c r="B63" s="149"/>
      <c r="C63" s="150"/>
      <c r="D63" s="151" t="s">
        <v>2662</v>
      </c>
      <c r="E63" s="152"/>
      <c r="F63" s="152"/>
      <c r="G63" s="152"/>
      <c r="H63" s="152"/>
      <c r="I63" s="153"/>
      <c r="J63" s="154">
        <f>J151</f>
        <v>0</v>
      </c>
      <c r="K63" s="155"/>
    </row>
    <row r="64" spans="2:47" s="7" customFormat="1" ht="24.95" customHeight="1">
      <c r="B64" s="149"/>
      <c r="C64" s="150"/>
      <c r="D64" s="151" t="s">
        <v>2663</v>
      </c>
      <c r="E64" s="152"/>
      <c r="F64" s="152"/>
      <c r="G64" s="152"/>
      <c r="H64" s="152"/>
      <c r="I64" s="153"/>
      <c r="J64" s="154">
        <f>J162</f>
        <v>0</v>
      </c>
      <c r="K64" s="155"/>
    </row>
    <row r="65" spans="2:12" s="1" customFormat="1" ht="21.75" customHeight="1">
      <c r="B65" s="40"/>
      <c r="C65" s="41"/>
      <c r="D65" s="41"/>
      <c r="E65" s="41"/>
      <c r="F65" s="41"/>
      <c r="G65" s="41"/>
      <c r="H65" s="41"/>
      <c r="I65" s="117"/>
      <c r="J65" s="41"/>
      <c r="K65" s="44"/>
    </row>
    <row r="66" spans="2:12" s="1" customFormat="1" ht="6.95" customHeight="1">
      <c r="B66" s="55"/>
      <c r="C66" s="56"/>
      <c r="D66" s="56"/>
      <c r="E66" s="56"/>
      <c r="F66" s="56"/>
      <c r="G66" s="56"/>
      <c r="H66" s="56"/>
      <c r="I66" s="139"/>
      <c r="J66" s="56"/>
      <c r="K66" s="57"/>
    </row>
    <row r="70" spans="2:12" s="1" customFormat="1" ht="6.95" customHeight="1">
      <c r="B70" s="58"/>
      <c r="C70" s="59"/>
      <c r="D70" s="59"/>
      <c r="E70" s="59"/>
      <c r="F70" s="59"/>
      <c r="G70" s="59"/>
      <c r="H70" s="59"/>
      <c r="I70" s="142"/>
      <c r="J70" s="59"/>
      <c r="K70" s="59"/>
      <c r="L70" s="60"/>
    </row>
    <row r="71" spans="2:12" s="1" customFormat="1" ht="36.950000000000003" customHeight="1">
      <c r="B71" s="40"/>
      <c r="C71" s="61" t="s">
        <v>160</v>
      </c>
      <c r="D71" s="62"/>
      <c r="E71" s="62"/>
      <c r="F71" s="62"/>
      <c r="G71" s="62"/>
      <c r="H71" s="62"/>
      <c r="I71" s="163"/>
      <c r="J71" s="62"/>
      <c r="K71" s="62"/>
      <c r="L71" s="60"/>
    </row>
    <row r="72" spans="2:12" s="1" customFormat="1" ht="6.95" customHeight="1">
      <c r="B72" s="40"/>
      <c r="C72" s="62"/>
      <c r="D72" s="62"/>
      <c r="E72" s="62"/>
      <c r="F72" s="62"/>
      <c r="G72" s="62"/>
      <c r="H72" s="62"/>
      <c r="I72" s="163"/>
      <c r="J72" s="62"/>
      <c r="K72" s="62"/>
      <c r="L72" s="60"/>
    </row>
    <row r="73" spans="2:12" s="1" customFormat="1" ht="14.45" customHeight="1">
      <c r="B73" s="40"/>
      <c r="C73" s="64" t="s">
        <v>18</v>
      </c>
      <c r="D73" s="62"/>
      <c r="E73" s="62"/>
      <c r="F73" s="62"/>
      <c r="G73" s="62"/>
      <c r="H73" s="62"/>
      <c r="I73" s="163"/>
      <c r="J73" s="62"/>
      <c r="K73" s="62"/>
      <c r="L73" s="60"/>
    </row>
    <row r="74" spans="2:12" s="1" customFormat="1" ht="22.5" customHeight="1">
      <c r="B74" s="40"/>
      <c r="C74" s="62"/>
      <c r="D74" s="62"/>
      <c r="E74" s="371" t="str">
        <f>E7</f>
        <v>COH KLATOVY - úpravy objektu č.p. 782/III</v>
      </c>
      <c r="F74" s="372"/>
      <c r="G74" s="372"/>
      <c r="H74" s="372"/>
      <c r="I74" s="163"/>
      <c r="J74" s="62"/>
      <c r="K74" s="62"/>
      <c r="L74" s="60"/>
    </row>
    <row r="75" spans="2:12" s="1" customFormat="1" ht="14.45" customHeight="1">
      <c r="B75" s="40"/>
      <c r="C75" s="64" t="s">
        <v>126</v>
      </c>
      <c r="D75" s="62"/>
      <c r="E75" s="62"/>
      <c r="F75" s="62"/>
      <c r="G75" s="62"/>
      <c r="H75" s="62"/>
      <c r="I75" s="163"/>
      <c r="J75" s="62"/>
      <c r="K75" s="62"/>
      <c r="L75" s="60"/>
    </row>
    <row r="76" spans="2:12" s="1" customFormat="1" ht="23.25" customHeight="1">
      <c r="B76" s="40"/>
      <c r="C76" s="62"/>
      <c r="D76" s="62"/>
      <c r="E76" s="339" t="str">
        <f>E9</f>
        <v>D.5 - Elektroinstalace vč. slaboproudu</v>
      </c>
      <c r="F76" s="373"/>
      <c r="G76" s="373"/>
      <c r="H76" s="373"/>
      <c r="I76" s="163"/>
      <c r="J76" s="62"/>
      <c r="K76" s="62"/>
      <c r="L76" s="60"/>
    </row>
    <row r="77" spans="2:12" s="1" customFormat="1" ht="6.95" customHeight="1">
      <c r="B77" s="40"/>
      <c r="C77" s="62"/>
      <c r="D77" s="62"/>
      <c r="E77" s="62"/>
      <c r="F77" s="62"/>
      <c r="G77" s="62"/>
      <c r="H77" s="62"/>
      <c r="I77" s="163"/>
      <c r="J77" s="62"/>
      <c r="K77" s="62"/>
      <c r="L77" s="60"/>
    </row>
    <row r="78" spans="2:12" s="1" customFormat="1" ht="18" customHeight="1">
      <c r="B78" s="40"/>
      <c r="C78" s="64" t="s">
        <v>24</v>
      </c>
      <c r="D78" s="62"/>
      <c r="E78" s="62"/>
      <c r="F78" s="164" t="str">
        <f>F12</f>
        <v>Klatovy</v>
      </c>
      <c r="G78" s="62"/>
      <c r="H78" s="62"/>
      <c r="I78" s="165" t="s">
        <v>26</v>
      </c>
      <c r="J78" s="72" t="str">
        <f>IF(J12="","",J12)</f>
        <v>21.04.2017</v>
      </c>
      <c r="K78" s="62"/>
      <c r="L78" s="60"/>
    </row>
    <row r="79" spans="2:12" s="1" customFormat="1" ht="6.95" customHeight="1">
      <c r="B79" s="40"/>
      <c r="C79" s="62"/>
      <c r="D79" s="62"/>
      <c r="E79" s="62"/>
      <c r="F79" s="62"/>
      <c r="G79" s="62"/>
      <c r="H79" s="62"/>
      <c r="I79" s="163"/>
      <c r="J79" s="62"/>
      <c r="K79" s="62"/>
      <c r="L79" s="60"/>
    </row>
    <row r="80" spans="2:12" s="1" customFormat="1" ht="15">
      <c r="B80" s="40"/>
      <c r="C80" s="64" t="s">
        <v>32</v>
      </c>
      <c r="D80" s="62"/>
      <c r="E80" s="62"/>
      <c r="F80" s="164" t="str">
        <f>E15</f>
        <v>Město Klatovy, nám. Míru č.p.62/1, 339 01 Klatovy</v>
      </c>
      <c r="G80" s="62"/>
      <c r="H80" s="62"/>
      <c r="I80" s="165" t="s">
        <v>40</v>
      </c>
      <c r="J80" s="164" t="str">
        <f>E21</f>
        <v>AREA group s.r.o.</v>
      </c>
      <c r="K80" s="62"/>
      <c r="L80" s="60"/>
    </row>
    <row r="81" spans="2:65" s="1" customFormat="1" ht="14.45" customHeight="1">
      <c r="B81" s="40"/>
      <c r="C81" s="64" t="s">
        <v>38</v>
      </c>
      <c r="D81" s="62"/>
      <c r="E81" s="62"/>
      <c r="F81" s="164" t="str">
        <f>IF(E18="","",E18)</f>
        <v/>
      </c>
      <c r="G81" s="62"/>
      <c r="H81" s="62"/>
      <c r="I81" s="163"/>
      <c r="J81" s="62"/>
      <c r="K81" s="62"/>
      <c r="L81" s="60"/>
    </row>
    <row r="82" spans="2:65" s="1" customFormat="1" ht="10.35" customHeight="1">
      <c r="B82" s="40"/>
      <c r="C82" s="62"/>
      <c r="D82" s="62"/>
      <c r="E82" s="62"/>
      <c r="F82" s="62"/>
      <c r="G82" s="62"/>
      <c r="H82" s="62"/>
      <c r="I82" s="163"/>
      <c r="J82" s="62"/>
      <c r="K82" s="62"/>
      <c r="L82" s="60"/>
    </row>
    <row r="83" spans="2:65" s="9" customFormat="1" ht="29.25" customHeight="1">
      <c r="B83" s="166"/>
      <c r="C83" s="167" t="s">
        <v>161</v>
      </c>
      <c r="D83" s="168" t="s">
        <v>66</v>
      </c>
      <c r="E83" s="168" t="s">
        <v>62</v>
      </c>
      <c r="F83" s="168" t="s">
        <v>162</v>
      </c>
      <c r="G83" s="168" t="s">
        <v>163</v>
      </c>
      <c r="H83" s="168" t="s">
        <v>164</v>
      </c>
      <c r="I83" s="169" t="s">
        <v>165</v>
      </c>
      <c r="J83" s="168" t="s">
        <v>131</v>
      </c>
      <c r="K83" s="170" t="s">
        <v>166</v>
      </c>
      <c r="L83" s="171"/>
      <c r="M83" s="80" t="s">
        <v>167</v>
      </c>
      <c r="N83" s="81" t="s">
        <v>51</v>
      </c>
      <c r="O83" s="81" t="s">
        <v>168</v>
      </c>
      <c r="P83" s="81" t="s">
        <v>169</v>
      </c>
      <c r="Q83" s="81" t="s">
        <v>170</v>
      </c>
      <c r="R83" s="81" t="s">
        <v>171</v>
      </c>
      <c r="S83" s="81" t="s">
        <v>172</v>
      </c>
      <c r="T83" s="82" t="s">
        <v>173</v>
      </c>
    </row>
    <row r="84" spans="2:65" s="1" customFormat="1" ht="29.25" customHeight="1">
      <c r="B84" s="40"/>
      <c r="C84" s="86" t="s">
        <v>132</v>
      </c>
      <c r="D84" s="62"/>
      <c r="E84" s="62"/>
      <c r="F84" s="62"/>
      <c r="G84" s="62"/>
      <c r="H84" s="62"/>
      <c r="I84" s="163"/>
      <c r="J84" s="172">
        <f>BK84</f>
        <v>0</v>
      </c>
      <c r="K84" s="62"/>
      <c r="L84" s="60"/>
      <c r="M84" s="83"/>
      <c r="N84" s="84"/>
      <c r="O84" s="84"/>
      <c r="P84" s="173">
        <f>P85+P107+P111+P128+P143+P148+P151+P162</f>
        <v>0</v>
      </c>
      <c r="Q84" s="84"/>
      <c r="R84" s="173">
        <f>R85+R107+R111+R128+R143+R148+R151+R162</f>
        <v>0</v>
      </c>
      <c r="S84" s="84"/>
      <c r="T84" s="174">
        <f>T85+T107+T111+T128+T143+T148+T151+T162</f>
        <v>0</v>
      </c>
      <c r="AT84" s="22" t="s">
        <v>80</v>
      </c>
      <c r="AU84" s="22" t="s">
        <v>133</v>
      </c>
      <c r="BK84" s="175">
        <f>BK85+BK107+BK111+BK128+BK143+BK148+BK151+BK162</f>
        <v>0</v>
      </c>
    </row>
    <row r="85" spans="2:65" s="10" customFormat="1" ht="37.35" customHeight="1">
      <c r="B85" s="176"/>
      <c r="C85" s="177"/>
      <c r="D85" s="190" t="s">
        <v>80</v>
      </c>
      <c r="E85" s="249" t="s">
        <v>2664</v>
      </c>
      <c r="F85" s="249" t="s">
        <v>2665</v>
      </c>
      <c r="G85" s="177"/>
      <c r="H85" s="177"/>
      <c r="I85" s="180"/>
      <c r="J85" s="250">
        <f>BK85</f>
        <v>0</v>
      </c>
      <c r="K85" s="177"/>
      <c r="L85" s="182"/>
      <c r="M85" s="183"/>
      <c r="N85" s="184"/>
      <c r="O85" s="184"/>
      <c r="P85" s="185">
        <f>SUM(P86:P106)</f>
        <v>0</v>
      </c>
      <c r="Q85" s="184"/>
      <c r="R85" s="185">
        <f>SUM(R86:R106)</f>
        <v>0</v>
      </c>
      <c r="S85" s="184"/>
      <c r="T85" s="186">
        <f>SUM(T86:T106)</f>
        <v>0</v>
      </c>
      <c r="AR85" s="187" t="s">
        <v>89</v>
      </c>
      <c r="AT85" s="188" t="s">
        <v>80</v>
      </c>
      <c r="AU85" s="188" t="s">
        <v>81</v>
      </c>
      <c r="AY85" s="187" t="s">
        <v>176</v>
      </c>
      <c r="BK85" s="189">
        <f>SUM(BK86:BK106)</f>
        <v>0</v>
      </c>
    </row>
    <row r="86" spans="2:65" s="1" customFormat="1" ht="22.5" customHeight="1">
      <c r="B86" s="40"/>
      <c r="C86" s="193" t="s">
        <v>89</v>
      </c>
      <c r="D86" s="193" t="s">
        <v>178</v>
      </c>
      <c r="E86" s="194" t="s">
        <v>2666</v>
      </c>
      <c r="F86" s="195" t="s">
        <v>2667</v>
      </c>
      <c r="G86" s="196" t="s">
        <v>295</v>
      </c>
      <c r="H86" s="197">
        <v>687</v>
      </c>
      <c r="I86" s="198"/>
      <c r="J86" s="199">
        <f t="shared" ref="J86:J106" si="0">ROUND(I86*H86,2)</f>
        <v>0</v>
      </c>
      <c r="K86" s="195" t="s">
        <v>37</v>
      </c>
      <c r="L86" s="60"/>
      <c r="M86" s="200" t="s">
        <v>37</v>
      </c>
      <c r="N86" s="201" t="s">
        <v>52</v>
      </c>
      <c r="O86" s="41"/>
      <c r="P86" s="202">
        <f t="shared" ref="P86:P106" si="1">O86*H86</f>
        <v>0</v>
      </c>
      <c r="Q86" s="202">
        <v>0</v>
      </c>
      <c r="R86" s="202">
        <f t="shared" ref="R86:R106" si="2">Q86*H86</f>
        <v>0</v>
      </c>
      <c r="S86" s="202">
        <v>0</v>
      </c>
      <c r="T86" s="203">
        <f t="shared" ref="T86:T106" si="3">S86*H86</f>
        <v>0</v>
      </c>
      <c r="AR86" s="22" t="s">
        <v>183</v>
      </c>
      <c r="AT86" s="22" t="s">
        <v>178</v>
      </c>
      <c r="AU86" s="22" t="s">
        <v>89</v>
      </c>
      <c r="AY86" s="22" t="s">
        <v>176</v>
      </c>
      <c r="BE86" s="204">
        <f t="shared" ref="BE86:BE106" si="4">IF(N86="základní",J86,0)</f>
        <v>0</v>
      </c>
      <c r="BF86" s="204">
        <f t="shared" ref="BF86:BF106" si="5">IF(N86="snížená",J86,0)</f>
        <v>0</v>
      </c>
      <c r="BG86" s="204">
        <f t="shared" ref="BG86:BG106" si="6">IF(N86="zákl. přenesená",J86,0)</f>
        <v>0</v>
      </c>
      <c r="BH86" s="204">
        <f t="shared" ref="BH86:BH106" si="7">IF(N86="sníž. přenesená",J86,0)</f>
        <v>0</v>
      </c>
      <c r="BI86" s="204">
        <f t="shared" ref="BI86:BI106" si="8">IF(N86="nulová",J86,0)</f>
        <v>0</v>
      </c>
      <c r="BJ86" s="22" t="s">
        <v>89</v>
      </c>
      <c r="BK86" s="204">
        <f t="shared" ref="BK86:BK106" si="9">ROUND(I86*H86,2)</f>
        <v>0</v>
      </c>
      <c r="BL86" s="22" t="s">
        <v>183</v>
      </c>
      <c r="BM86" s="22" t="s">
        <v>91</v>
      </c>
    </row>
    <row r="87" spans="2:65" s="1" customFormat="1" ht="22.5" customHeight="1">
      <c r="B87" s="40"/>
      <c r="C87" s="193" t="s">
        <v>91</v>
      </c>
      <c r="D87" s="193" t="s">
        <v>178</v>
      </c>
      <c r="E87" s="194" t="s">
        <v>2668</v>
      </c>
      <c r="F87" s="195" t="s">
        <v>2669</v>
      </c>
      <c r="G87" s="196" t="s">
        <v>295</v>
      </c>
      <c r="H87" s="197">
        <v>150</v>
      </c>
      <c r="I87" s="198"/>
      <c r="J87" s="199">
        <f t="shared" si="0"/>
        <v>0</v>
      </c>
      <c r="K87" s="195" t="s">
        <v>37</v>
      </c>
      <c r="L87" s="60"/>
      <c r="M87" s="200" t="s">
        <v>37</v>
      </c>
      <c r="N87" s="201" t="s">
        <v>52</v>
      </c>
      <c r="O87" s="41"/>
      <c r="P87" s="202">
        <f t="shared" si="1"/>
        <v>0</v>
      </c>
      <c r="Q87" s="202">
        <v>0</v>
      </c>
      <c r="R87" s="202">
        <f t="shared" si="2"/>
        <v>0</v>
      </c>
      <c r="S87" s="202">
        <v>0</v>
      </c>
      <c r="T87" s="203">
        <f t="shared" si="3"/>
        <v>0</v>
      </c>
      <c r="AR87" s="22" t="s">
        <v>183</v>
      </c>
      <c r="AT87" s="22" t="s">
        <v>178</v>
      </c>
      <c r="AU87" s="22" t="s">
        <v>89</v>
      </c>
      <c r="AY87" s="22" t="s">
        <v>176</v>
      </c>
      <c r="BE87" s="204">
        <f t="shared" si="4"/>
        <v>0</v>
      </c>
      <c r="BF87" s="204">
        <f t="shared" si="5"/>
        <v>0</v>
      </c>
      <c r="BG87" s="204">
        <f t="shared" si="6"/>
        <v>0</v>
      </c>
      <c r="BH87" s="204">
        <f t="shared" si="7"/>
        <v>0</v>
      </c>
      <c r="BI87" s="204">
        <f t="shared" si="8"/>
        <v>0</v>
      </c>
      <c r="BJ87" s="22" t="s">
        <v>89</v>
      </c>
      <c r="BK87" s="204">
        <f t="shared" si="9"/>
        <v>0</v>
      </c>
      <c r="BL87" s="22" t="s">
        <v>183</v>
      </c>
      <c r="BM87" s="22" t="s">
        <v>183</v>
      </c>
    </row>
    <row r="88" spans="2:65" s="1" customFormat="1" ht="22.5" customHeight="1">
      <c r="B88" s="40"/>
      <c r="C88" s="193" t="s">
        <v>194</v>
      </c>
      <c r="D88" s="193" t="s">
        <v>178</v>
      </c>
      <c r="E88" s="194" t="s">
        <v>2670</v>
      </c>
      <c r="F88" s="195" t="s">
        <v>2671</v>
      </c>
      <c r="G88" s="196" t="s">
        <v>376</v>
      </c>
      <c r="H88" s="197">
        <v>20</v>
      </c>
      <c r="I88" s="198"/>
      <c r="J88" s="199">
        <f t="shared" si="0"/>
        <v>0</v>
      </c>
      <c r="K88" s="195" t="s">
        <v>37</v>
      </c>
      <c r="L88" s="60"/>
      <c r="M88" s="200" t="s">
        <v>37</v>
      </c>
      <c r="N88" s="201" t="s">
        <v>52</v>
      </c>
      <c r="O88" s="41"/>
      <c r="P88" s="202">
        <f t="shared" si="1"/>
        <v>0</v>
      </c>
      <c r="Q88" s="202">
        <v>0</v>
      </c>
      <c r="R88" s="202">
        <f t="shared" si="2"/>
        <v>0</v>
      </c>
      <c r="S88" s="202">
        <v>0</v>
      </c>
      <c r="T88" s="203">
        <f t="shared" si="3"/>
        <v>0</v>
      </c>
      <c r="AR88" s="22" t="s">
        <v>183</v>
      </c>
      <c r="AT88" s="22" t="s">
        <v>178</v>
      </c>
      <c r="AU88" s="22" t="s">
        <v>89</v>
      </c>
      <c r="AY88" s="22" t="s">
        <v>176</v>
      </c>
      <c r="BE88" s="204">
        <f t="shared" si="4"/>
        <v>0</v>
      </c>
      <c r="BF88" s="204">
        <f t="shared" si="5"/>
        <v>0</v>
      </c>
      <c r="BG88" s="204">
        <f t="shared" si="6"/>
        <v>0</v>
      </c>
      <c r="BH88" s="204">
        <f t="shared" si="7"/>
        <v>0</v>
      </c>
      <c r="BI88" s="204">
        <f t="shared" si="8"/>
        <v>0</v>
      </c>
      <c r="BJ88" s="22" t="s">
        <v>89</v>
      </c>
      <c r="BK88" s="204">
        <f t="shared" si="9"/>
        <v>0</v>
      </c>
      <c r="BL88" s="22" t="s">
        <v>183</v>
      </c>
      <c r="BM88" s="22" t="s">
        <v>213</v>
      </c>
    </row>
    <row r="89" spans="2:65" s="1" customFormat="1" ht="22.5" customHeight="1">
      <c r="B89" s="40"/>
      <c r="C89" s="193" t="s">
        <v>183</v>
      </c>
      <c r="D89" s="193" t="s">
        <v>178</v>
      </c>
      <c r="E89" s="194" t="s">
        <v>2672</v>
      </c>
      <c r="F89" s="195" t="s">
        <v>2673</v>
      </c>
      <c r="G89" s="196" t="s">
        <v>376</v>
      </c>
      <c r="H89" s="197">
        <v>8</v>
      </c>
      <c r="I89" s="198"/>
      <c r="J89" s="199">
        <f t="shared" si="0"/>
        <v>0</v>
      </c>
      <c r="K89" s="195" t="s">
        <v>37</v>
      </c>
      <c r="L89" s="60"/>
      <c r="M89" s="200" t="s">
        <v>37</v>
      </c>
      <c r="N89" s="201" t="s">
        <v>52</v>
      </c>
      <c r="O89" s="41"/>
      <c r="P89" s="202">
        <f t="shared" si="1"/>
        <v>0</v>
      </c>
      <c r="Q89" s="202">
        <v>0</v>
      </c>
      <c r="R89" s="202">
        <f t="shared" si="2"/>
        <v>0</v>
      </c>
      <c r="S89" s="202">
        <v>0</v>
      </c>
      <c r="T89" s="203">
        <f t="shared" si="3"/>
        <v>0</v>
      </c>
      <c r="AR89" s="22" t="s">
        <v>183</v>
      </c>
      <c r="AT89" s="22" t="s">
        <v>178</v>
      </c>
      <c r="AU89" s="22" t="s">
        <v>89</v>
      </c>
      <c r="AY89" s="22" t="s">
        <v>176</v>
      </c>
      <c r="BE89" s="204">
        <f t="shared" si="4"/>
        <v>0</v>
      </c>
      <c r="BF89" s="204">
        <f t="shared" si="5"/>
        <v>0</v>
      </c>
      <c r="BG89" s="204">
        <f t="shared" si="6"/>
        <v>0</v>
      </c>
      <c r="BH89" s="204">
        <f t="shared" si="7"/>
        <v>0</v>
      </c>
      <c r="BI89" s="204">
        <f t="shared" si="8"/>
        <v>0</v>
      </c>
      <c r="BJ89" s="22" t="s">
        <v>89</v>
      </c>
      <c r="BK89" s="204">
        <f t="shared" si="9"/>
        <v>0</v>
      </c>
      <c r="BL89" s="22" t="s">
        <v>183</v>
      </c>
      <c r="BM89" s="22" t="s">
        <v>199</v>
      </c>
    </row>
    <row r="90" spans="2:65" s="1" customFormat="1" ht="22.5" customHeight="1">
      <c r="B90" s="40"/>
      <c r="C90" s="193" t="s">
        <v>208</v>
      </c>
      <c r="D90" s="193" t="s">
        <v>178</v>
      </c>
      <c r="E90" s="194" t="s">
        <v>2674</v>
      </c>
      <c r="F90" s="195" t="s">
        <v>2675</v>
      </c>
      <c r="G90" s="196" t="s">
        <v>376</v>
      </c>
      <c r="H90" s="197">
        <v>22</v>
      </c>
      <c r="I90" s="198"/>
      <c r="J90" s="199">
        <f t="shared" si="0"/>
        <v>0</v>
      </c>
      <c r="K90" s="195" t="s">
        <v>37</v>
      </c>
      <c r="L90" s="60"/>
      <c r="M90" s="200" t="s">
        <v>37</v>
      </c>
      <c r="N90" s="201" t="s">
        <v>52</v>
      </c>
      <c r="O90" s="41"/>
      <c r="P90" s="202">
        <f t="shared" si="1"/>
        <v>0</v>
      </c>
      <c r="Q90" s="202">
        <v>0</v>
      </c>
      <c r="R90" s="202">
        <f t="shared" si="2"/>
        <v>0</v>
      </c>
      <c r="S90" s="202">
        <v>0</v>
      </c>
      <c r="T90" s="203">
        <f t="shared" si="3"/>
        <v>0</v>
      </c>
      <c r="AR90" s="22" t="s">
        <v>183</v>
      </c>
      <c r="AT90" s="22" t="s">
        <v>178</v>
      </c>
      <c r="AU90" s="22" t="s">
        <v>89</v>
      </c>
      <c r="AY90" s="22" t="s">
        <v>176</v>
      </c>
      <c r="BE90" s="204">
        <f t="shared" si="4"/>
        <v>0</v>
      </c>
      <c r="BF90" s="204">
        <f t="shared" si="5"/>
        <v>0</v>
      </c>
      <c r="BG90" s="204">
        <f t="shared" si="6"/>
        <v>0</v>
      </c>
      <c r="BH90" s="204">
        <f t="shared" si="7"/>
        <v>0</v>
      </c>
      <c r="BI90" s="204">
        <f t="shared" si="8"/>
        <v>0</v>
      </c>
      <c r="BJ90" s="22" t="s">
        <v>89</v>
      </c>
      <c r="BK90" s="204">
        <f t="shared" si="9"/>
        <v>0</v>
      </c>
      <c r="BL90" s="22" t="s">
        <v>183</v>
      </c>
      <c r="BM90" s="22" t="s">
        <v>237</v>
      </c>
    </row>
    <row r="91" spans="2:65" s="1" customFormat="1" ht="22.5" customHeight="1">
      <c r="B91" s="40"/>
      <c r="C91" s="193" t="s">
        <v>213</v>
      </c>
      <c r="D91" s="193" t="s">
        <v>178</v>
      </c>
      <c r="E91" s="194" t="s">
        <v>2676</v>
      </c>
      <c r="F91" s="195" t="s">
        <v>2677</v>
      </c>
      <c r="G91" s="196" t="s">
        <v>376</v>
      </c>
      <c r="H91" s="197">
        <v>10</v>
      </c>
      <c r="I91" s="198"/>
      <c r="J91" s="199">
        <f t="shared" si="0"/>
        <v>0</v>
      </c>
      <c r="K91" s="195" t="s">
        <v>37</v>
      </c>
      <c r="L91" s="60"/>
      <c r="M91" s="200" t="s">
        <v>37</v>
      </c>
      <c r="N91" s="201" t="s">
        <v>52</v>
      </c>
      <c r="O91" s="41"/>
      <c r="P91" s="202">
        <f t="shared" si="1"/>
        <v>0</v>
      </c>
      <c r="Q91" s="202">
        <v>0</v>
      </c>
      <c r="R91" s="202">
        <f t="shared" si="2"/>
        <v>0</v>
      </c>
      <c r="S91" s="202">
        <v>0</v>
      </c>
      <c r="T91" s="203">
        <f t="shared" si="3"/>
        <v>0</v>
      </c>
      <c r="AR91" s="22" t="s">
        <v>183</v>
      </c>
      <c r="AT91" s="22" t="s">
        <v>178</v>
      </c>
      <c r="AU91" s="22" t="s">
        <v>89</v>
      </c>
      <c r="AY91" s="22" t="s">
        <v>176</v>
      </c>
      <c r="BE91" s="204">
        <f t="shared" si="4"/>
        <v>0</v>
      </c>
      <c r="BF91" s="204">
        <f t="shared" si="5"/>
        <v>0</v>
      </c>
      <c r="BG91" s="204">
        <f t="shared" si="6"/>
        <v>0</v>
      </c>
      <c r="BH91" s="204">
        <f t="shared" si="7"/>
        <v>0</v>
      </c>
      <c r="BI91" s="204">
        <f t="shared" si="8"/>
        <v>0</v>
      </c>
      <c r="BJ91" s="22" t="s">
        <v>89</v>
      </c>
      <c r="BK91" s="204">
        <f t="shared" si="9"/>
        <v>0</v>
      </c>
      <c r="BL91" s="22" t="s">
        <v>183</v>
      </c>
      <c r="BM91" s="22" t="s">
        <v>23</v>
      </c>
    </row>
    <row r="92" spans="2:65" s="1" customFormat="1" ht="22.5" customHeight="1">
      <c r="B92" s="40"/>
      <c r="C92" s="193" t="s">
        <v>220</v>
      </c>
      <c r="D92" s="193" t="s">
        <v>178</v>
      </c>
      <c r="E92" s="194" t="s">
        <v>2678</v>
      </c>
      <c r="F92" s="195" t="s">
        <v>2679</v>
      </c>
      <c r="G92" s="196" t="s">
        <v>376</v>
      </c>
      <c r="H92" s="197">
        <v>8</v>
      </c>
      <c r="I92" s="198"/>
      <c r="J92" s="199">
        <f t="shared" si="0"/>
        <v>0</v>
      </c>
      <c r="K92" s="195" t="s">
        <v>37</v>
      </c>
      <c r="L92" s="60"/>
      <c r="M92" s="200" t="s">
        <v>37</v>
      </c>
      <c r="N92" s="201" t="s">
        <v>52</v>
      </c>
      <c r="O92" s="41"/>
      <c r="P92" s="202">
        <f t="shared" si="1"/>
        <v>0</v>
      </c>
      <c r="Q92" s="202">
        <v>0</v>
      </c>
      <c r="R92" s="202">
        <f t="shared" si="2"/>
        <v>0</v>
      </c>
      <c r="S92" s="202">
        <v>0</v>
      </c>
      <c r="T92" s="203">
        <f t="shared" si="3"/>
        <v>0</v>
      </c>
      <c r="AR92" s="22" t="s">
        <v>183</v>
      </c>
      <c r="AT92" s="22" t="s">
        <v>178</v>
      </c>
      <c r="AU92" s="22" t="s">
        <v>89</v>
      </c>
      <c r="AY92" s="22" t="s">
        <v>176</v>
      </c>
      <c r="BE92" s="204">
        <f t="shared" si="4"/>
        <v>0</v>
      </c>
      <c r="BF92" s="204">
        <f t="shared" si="5"/>
        <v>0</v>
      </c>
      <c r="BG92" s="204">
        <f t="shared" si="6"/>
        <v>0</v>
      </c>
      <c r="BH92" s="204">
        <f t="shared" si="7"/>
        <v>0</v>
      </c>
      <c r="BI92" s="204">
        <f t="shared" si="8"/>
        <v>0</v>
      </c>
      <c r="BJ92" s="22" t="s">
        <v>89</v>
      </c>
      <c r="BK92" s="204">
        <f t="shared" si="9"/>
        <v>0</v>
      </c>
      <c r="BL92" s="22" t="s">
        <v>183</v>
      </c>
      <c r="BM92" s="22" t="s">
        <v>266</v>
      </c>
    </row>
    <row r="93" spans="2:65" s="1" customFormat="1" ht="22.5" customHeight="1">
      <c r="B93" s="40"/>
      <c r="C93" s="193" t="s">
        <v>199</v>
      </c>
      <c r="D93" s="193" t="s">
        <v>178</v>
      </c>
      <c r="E93" s="194" t="s">
        <v>2680</v>
      </c>
      <c r="F93" s="195" t="s">
        <v>2681</v>
      </c>
      <c r="G93" s="196" t="s">
        <v>376</v>
      </c>
      <c r="H93" s="197">
        <v>2</v>
      </c>
      <c r="I93" s="198"/>
      <c r="J93" s="199">
        <f t="shared" si="0"/>
        <v>0</v>
      </c>
      <c r="K93" s="195" t="s">
        <v>37</v>
      </c>
      <c r="L93" s="60"/>
      <c r="M93" s="200" t="s">
        <v>37</v>
      </c>
      <c r="N93" s="201" t="s">
        <v>52</v>
      </c>
      <c r="O93" s="41"/>
      <c r="P93" s="202">
        <f t="shared" si="1"/>
        <v>0</v>
      </c>
      <c r="Q93" s="202">
        <v>0</v>
      </c>
      <c r="R93" s="202">
        <f t="shared" si="2"/>
        <v>0</v>
      </c>
      <c r="S93" s="202">
        <v>0</v>
      </c>
      <c r="T93" s="203">
        <f t="shared" si="3"/>
        <v>0</v>
      </c>
      <c r="AR93" s="22" t="s">
        <v>183</v>
      </c>
      <c r="AT93" s="22" t="s">
        <v>178</v>
      </c>
      <c r="AU93" s="22" t="s">
        <v>89</v>
      </c>
      <c r="AY93" s="22" t="s">
        <v>176</v>
      </c>
      <c r="BE93" s="204">
        <f t="shared" si="4"/>
        <v>0</v>
      </c>
      <c r="BF93" s="204">
        <f t="shared" si="5"/>
        <v>0</v>
      </c>
      <c r="BG93" s="204">
        <f t="shared" si="6"/>
        <v>0</v>
      </c>
      <c r="BH93" s="204">
        <f t="shared" si="7"/>
        <v>0</v>
      </c>
      <c r="BI93" s="204">
        <f t="shared" si="8"/>
        <v>0</v>
      </c>
      <c r="BJ93" s="22" t="s">
        <v>89</v>
      </c>
      <c r="BK93" s="204">
        <f t="shared" si="9"/>
        <v>0</v>
      </c>
      <c r="BL93" s="22" t="s">
        <v>183</v>
      </c>
      <c r="BM93" s="22" t="s">
        <v>276</v>
      </c>
    </row>
    <row r="94" spans="2:65" s="1" customFormat="1" ht="22.5" customHeight="1">
      <c r="B94" s="40"/>
      <c r="C94" s="193" t="s">
        <v>231</v>
      </c>
      <c r="D94" s="193" t="s">
        <v>178</v>
      </c>
      <c r="E94" s="194" t="s">
        <v>2682</v>
      </c>
      <c r="F94" s="195" t="s">
        <v>2683</v>
      </c>
      <c r="G94" s="196" t="s">
        <v>376</v>
      </c>
      <c r="H94" s="197">
        <v>2</v>
      </c>
      <c r="I94" s="198"/>
      <c r="J94" s="199">
        <f t="shared" si="0"/>
        <v>0</v>
      </c>
      <c r="K94" s="195" t="s">
        <v>37</v>
      </c>
      <c r="L94" s="60"/>
      <c r="M94" s="200" t="s">
        <v>37</v>
      </c>
      <c r="N94" s="201" t="s">
        <v>52</v>
      </c>
      <c r="O94" s="41"/>
      <c r="P94" s="202">
        <f t="shared" si="1"/>
        <v>0</v>
      </c>
      <c r="Q94" s="202">
        <v>0</v>
      </c>
      <c r="R94" s="202">
        <f t="shared" si="2"/>
        <v>0</v>
      </c>
      <c r="S94" s="202">
        <v>0</v>
      </c>
      <c r="T94" s="203">
        <f t="shared" si="3"/>
        <v>0</v>
      </c>
      <c r="AR94" s="22" t="s">
        <v>183</v>
      </c>
      <c r="AT94" s="22" t="s">
        <v>178</v>
      </c>
      <c r="AU94" s="22" t="s">
        <v>89</v>
      </c>
      <c r="AY94" s="22" t="s">
        <v>176</v>
      </c>
      <c r="BE94" s="204">
        <f t="shared" si="4"/>
        <v>0</v>
      </c>
      <c r="BF94" s="204">
        <f t="shared" si="5"/>
        <v>0</v>
      </c>
      <c r="BG94" s="204">
        <f t="shared" si="6"/>
        <v>0</v>
      </c>
      <c r="BH94" s="204">
        <f t="shared" si="7"/>
        <v>0</v>
      </c>
      <c r="BI94" s="204">
        <f t="shared" si="8"/>
        <v>0</v>
      </c>
      <c r="BJ94" s="22" t="s">
        <v>89</v>
      </c>
      <c r="BK94" s="204">
        <f t="shared" si="9"/>
        <v>0</v>
      </c>
      <c r="BL94" s="22" t="s">
        <v>183</v>
      </c>
      <c r="BM94" s="22" t="s">
        <v>286</v>
      </c>
    </row>
    <row r="95" spans="2:65" s="1" customFormat="1" ht="22.5" customHeight="1">
      <c r="B95" s="40"/>
      <c r="C95" s="193" t="s">
        <v>237</v>
      </c>
      <c r="D95" s="193" t="s">
        <v>178</v>
      </c>
      <c r="E95" s="194" t="s">
        <v>2684</v>
      </c>
      <c r="F95" s="195" t="s">
        <v>2685</v>
      </c>
      <c r="G95" s="196" t="s">
        <v>376</v>
      </c>
      <c r="H95" s="197">
        <v>2</v>
      </c>
      <c r="I95" s="198"/>
      <c r="J95" s="199">
        <f t="shared" si="0"/>
        <v>0</v>
      </c>
      <c r="K95" s="195" t="s">
        <v>37</v>
      </c>
      <c r="L95" s="60"/>
      <c r="M95" s="200" t="s">
        <v>37</v>
      </c>
      <c r="N95" s="201" t="s">
        <v>52</v>
      </c>
      <c r="O95" s="41"/>
      <c r="P95" s="202">
        <f t="shared" si="1"/>
        <v>0</v>
      </c>
      <c r="Q95" s="202">
        <v>0</v>
      </c>
      <c r="R95" s="202">
        <f t="shared" si="2"/>
        <v>0</v>
      </c>
      <c r="S95" s="202">
        <v>0</v>
      </c>
      <c r="T95" s="203">
        <f t="shared" si="3"/>
        <v>0</v>
      </c>
      <c r="AR95" s="22" t="s">
        <v>183</v>
      </c>
      <c r="AT95" s="22" t="s">
        <v>178</v>
      </c>
      <c r="AU95" s="22" t="s">
        <v>89</v>
      </c>
      <c r="AY95" s="22" t="s">
        <v>176</v>
      </c>
      <c r="BE95" s="204">
        <f t="shared" si="4"/>
        <v>0</v>
      </c>
      <c r="BF95" s="204">
        <f t="shared" si="5"/>
        <v>0</v>
      </c>
      <c r="BG95" s="204">
        <f t="shared" si="6"/>
        <v>0</v>
      </c>
      <c r="BH95" s="204">
        <f t="shared" si="7"/>
        <v>0</v>
      </c>
      <c r="BI95" s="204">
        <f t="shared" si="8"/>
        <v>0</v>
      </c>
      <c r="BJ95" s="22" t="s">
        <v>89</v>
      </c>
      <c r="BK95" s="204">
        <f t="shared" si="9"/>
        <v>0</v>
      </c>
      <c r="BL95" s="22" t="s">
        <v>183</v>
      </c>
      <c r="BM95" s="22" t="s">
        <v>298</v>
      </c>
    </row>
    <row r="96" spans="2:65" s="1" customFormat="1" ht="22.5" customHeight="1">
      <c r="B96" s="40"/>
      <c r="C96" s="193" t="s">
        <v>246</v>
      </c>
      <c r="D96" s="193" t="s">
        <v>178</v>
      </c>
      <c r="E96" s="194" t="s">
        <v>2686</v>
      </c>
      <c r="F96" s="195" t="s">
        <v>2687</v>
      </c>
      <c r="G96" s="196" t="s">
        <v>376</v>
      </c>
      <c r="H96" s="197">
        <v>13</v>
      </c>
      <c r="I96" s="198"/>
      <c r="J96" s="199">
        <f t="shared" si="0"/>
        <v>0</v>
      </c>
      <c r="K96" s="195" t="s">
        <v>37</v>
      </c>
      <c r="L96" s="60"/>
      <c r="M96" s="200" t="s">
        <v>37</v>
      </c>
      <c r="N96" s="201" t="s">
        <v>52</v>
      </c>
      <c r="O96" s="41"/>
      <c r="P96" s="202">
        <f t="shared" si="1"/>
        <v>0</v>
      </c>
      <c r="Q96" s="202">
        <v>0</v>
      </c>
      <c r="R96" s="202">
        <f t="shared" si="2"/>
        <v>0</v>
      </c>
      <c r="S96" s="202">
        <v>0</v>
      </c>
      <c r="T96" s="203">
        <f t="shared" si="3"/>
        <v>0</v>
      </c>
      <c r="AR96" s="22" t="s">
        <v>183</v>
      </c>
      <c r="AT96" s="22" t="s">
        <v>178</v>
      </c>
      <c r="AU96" s="22" t="s">
        <v>89</v>
      </c>
      <c r="AY96" s="22" t="s">
        <v>176</v>
      </c>
      <c r="BE96" s="204">
        <f t="shared" si="4"/>
        <v>0</v>
      </c>
      <c r="BF96" s="204">
        <f t="shared" si="5"/>
        <v>0</v>
      </c>
      <c r="BG96" s="204">
        <f t="shared" si="6"/>
        <v>0</v>
      </c>
      <c r="BH96" s="204">
        <f t="shared" si="7"/>
        <v>0</v>
      </c>
      <c r="BI96" s="204">
        <f t="shared" si="8"/>
        <v>0</v>
      </c>
      <c r="BJ96" s="22" t="s">
        <v>89</v>
      </c>
      <c r="BK96" s="204">
        <f t="shared" si="9"/>
        <v>0</v>
      </c>
      <c r="BL96" s="22" t="s">
        <v>183</v>
      </c>
      <c r="BM96" s="22" t="s">
        <v>307</v>
      </c>
    </row>
    <row r="97" spans="2:65" s="1" customFormat="1" ht="22.5" customHeight="1">
      <c r="B97" s="40"/>
      <c r="C97" s="193" t="s">
        <v>23</v>
      </c>
      <c r="D97" s="193" t="s">
        <v>178</v>
      </c>
      <c r="E97" s="194" t="s">
        <v>2688</v>
      </c>
      <c r="F97" s="195" t="s">
        <v>2689</v>
      </c>
      <c r="G97" s="196" t="s">
        <v>376</v>
      </c>
      <c r="H97" s="197">
        <v>70</v>
      </c>
      <c r="I97" s="198"/>
      <c r="J97" s="199">
        <f t="shared" si="0"/>
        <v>0</v>
      </c>
      <c r="K97" s="195" t="s">
        <v>37</v>
      </c>
      <c r="L97" s="60"/>
      <c r="M97" s="200" t="s">
        <v>37</v>
      </c>
      <c r="N97" s="201" t="s">
        <v>52</v>
      </c>
      <c r="O97" s="41"/>
      <c r="P97" s="202">
        <f t="shared" si="1"/>
        <v>0</v>
      </c>
      <c r="Q97" s="202">
        <v>0</v>
      </c>
      <c r="R97" s="202">
        <f t="shared" si="2"/>
        <v>0</v>
      </c>
      <c r="S97" s="202">
        <v>0</v>
      </c>
      <c r="T97" s="203">
        <f t="shared" si="3"/>
        <v>0</v>
      </c>
      <c r="AR97" s="22" t="s">
        <v>183</v>
      </c>
      <c r="AT97" s="22" t="s">
        <v>178</v>
      </c>
      <c r="AU97" s="22" t="s">
        <v>89</v>
      </c>
      <c r="AY97" s="22" t="s">
        <v>176</v>
      </c>
      <c r="BE97" s="204">
        <f t="shared" si="4"/>
        <v>0</v>
      </c>
      <c r="BF97" s="204">
        <f t="shared" si="5"/>
        <v>0</v>
      </c>
      <c r="BG97" s="204">
        <f t="shared" si="6"/>
        <v>0</v>
      </c>
      <c r="BH97" s="204">
        <f t="shared" si="7"/>
        <v>0</v>
      </c>
      <c r="BI97" s="204">
        <f t="shared" si="8"/>
        <v>0</v>
      </c>
      <c r="BJ97" s="22" t="s">
        <v>89</v>
      </c>
      <c r="BK97" s="204">
        <f t="shared" si="9"/>
        <v>0</v>
      </c>
      <c r="BL97" s="22" t="s">
        <v>183</v>
      </c>
      <c r="BM97" s="22" t="s">
        <v>319</v>
      </c>
    </row>
    <row r="98" spans="2:65" s="1" customFormat="1" ht="22.5" customHeight="1">
      <c r="B98" s="40"/>
      <c r="C98" s="193" t="s">
        <v>258</v>
      </c>
      <c r="D98" s="193" t="s">
        <v>178</v>
      </c>
      <c r="E98" s="194" t="s">
        <v>2690</v>
      </c>
      <c r="F98" s="195" t="s">
        <v>2691</v>
      </c>
      <c r="G98" s="196" t="s">
        <v>376</v>
      </c>
      <c r="H98" s="197">
        <v>15</v>
      </c>
      <c r="I98" s="198"/>
      <c r="J98" s="199">
        <f t="shared" si="0"/>
        <v>0</v>
      </c>
      <c r="K98" s="195" t="s">
        <v>37</v>
      </c>
      <c r="L98" s="60"/>
      <c r="M98" s="200" t="s">
        <v>37</v>
      </c>
      <c r="N98" s="201" t="s">
        <v>52</v>
      </c>
      <c r="O98" s="41"/>
      <c r="P98" s="202">
        <f t="shared" si="1"/>
        <v>0</v>
      </c>
      <c r="Q98" s="202">
        <v>0</v>
      </c>
      <c r="R98" s="202">
        <f t="shared" si="2"/>
        <v>0</v>
      </c>
      <c r="S98" s="202">
        <v>0</v>
      </c>
      <c r="T98" s="203">
        <f t="shared" si="3"/>
        <v>0</v>
      </c>
      <c r="AR98" s="22" t="s">
        <v>183</v>
      </c>
      <c r="AT98" s="22" t="s">
        <v>178</v>
      </c>
      <c r="AU98" s="22" t="s">
        <v>89</v>
      </c>
      <c r="AY98" s="22" t="s">
        <v>176</v>
      </c>
      <c r="BE98" s="204">
        <f t="shared" si="4"/>
        <v>0</v>
      </c>
      <c r="BF98" s="204">
        <f t="shared" si="5"/>
        <v>0</v>
      </c>
      <c r="BG98" s="204">
        <f t="shared" si="6"/>
        <v>0</v>
      </c>
      <c r="BH98" s="204">
        <f t="shared" si="7"/>
        <v>0</v>
      </c>
      <c r="BI98" s="204">
        <f t="shared" si="8"/>
        <v>0</v>
      </c>
      <c r="BJ98" s="22" t="s">
        <v>89</v>
      </c>
      <c r="BK98" s="204">
        <f t="shared" si="9"/>
        <v>0</v>
      </c>
      <c r="BL98" s="22" t="s">
        <v>183</v>
      </c>
      <c r="BM98" s="22" t="s">
        <v>333</v>
      </c>
    </row>
    <row r="99" spans="2:65" s="1" customFormat="1" ht="22.5" customHeight="1">
      <c r="B99" s="40"/>
      <c r="C99" s="193" t="s">
        <v>266</v>
      </c>
      <c r="D99" s="193" t="s">
        <v>178</v>
      </c>
      <c r="E99" s="194" t="s">
        <v>2692</v>
      </c>
      <c r="F99" s="195" t="s">
        <v>2693</v>
      </c>
      <c r="G99" s="196" t="s">
        <v>376</v>
      </c>
      <c r="H99" s="197">
        <v>43</v>
      </c>
      <c r="I99" s="198"/>
      <c r="J99" s="199">
        <f t="shared" si="0"/>
        <v>0</v>
      </c>
      <c r="K99" s="195" t="s">
        <v>37</v>
      </c>
      <c r="L99" s="60"/>
      <c r="M99" s="200" t="s">
        <v>37</v>
      </c>
      <c r="N99" s="201" t="s">
        <v>52</v>
      </c>
      <c r="O99" s="41"/>
      <c r="P99" s="202">
        <f t="shared" si="1"/>
        <v>0</v>
      </c>
      <c r="Q99" s="202">
        <v>0</v>
      </c>
      <c r="R99" s="202">
        <f t="shared" si="2"/>
        <v>0</v>
      </c>
      <c r="S99" s="202">
        <v>0</v>
      </c>
      <c r="T99" s="203">
        <f t="shared" si="3"/>
        <v>0</v>
      </c>
      <c r="AR99" s="22" t="s">
        <v>183</v>
      </c>
      <c r="AT99" s="22" t="s">
        <v>178</v>
      </c>
      <c r="AU99" s="22" t="s">
        <v>89</v>
      </c>
      <c r="AY99" s="22" t="s">
        <v>176</v>
      </c>
      <c r="BE99" s="204">
        <f t="shared" si="4"/>
        <v>0</v>
      </c>
      <c r="BF99" s="204">
        <f t="shared" si="5"/>
        <v>0</v>
      </c>
      <c r="BG99" s="204">
        <f t="shared" si="6"/>
        <v>0</v>
      </c>
      <c r="BH99" s="204">
        <f t="shared" si="7"/>
        <v>0</v>
      </c>
      <c r="BI99" s="204">
        <f t="shared" si="8"/>
        <v>0</v>
      </c>
      <c r="BJ99" s="22" t="s">
        <v>89</v>
      </c>
      <c r="BK99" s="204">
        <f t="shared" si="9"/>
        <v>0</v>
      </c>
      <c r="BL99" s="22" t="s">
        <v>183</v>
      </c>
      <c r="BM99" s="22" t="s">
        <v>345</v>
      </c>
    </row>
    <row r="100" spans="2:65" s="1" customFormat="1" ht="22.5" customHeight="1">
      <c r="B100" s="40"/>
      <c r="C100" s="193" t="s">
        <v>10</v>
      </c>
      <c r="D100" s="193" t="s">
        <v>178</v>
      </c>
      <c r="E100" s="194" t="s">
        <v>2694</v>
      </c>
      <c r="F100" s="195" t="s">
        <v>2695</v>
      </c>
      <c r="G100" s="196" t="s">
        <v>376</v>
      </c>
      <c r="H100" s="197">
        <v>22</v>
      </c>
      <c r="I100" s="198"/>
      <c r="J100" s="199">
        <f t="shared" si="0"/>
        <v>0</v>
      </c>
      <c r="K100" s="195" t="s">
        <v>37</v>
      </c>
      <c r="L100" s="60"/>
      <c r="M100" s="200" t="s">
        <v>37</v>
      </c>
      <c r="N100" s="201" t="s">
        <v>52</v>
      </c>
      <c r="O100" s="41"/>
      <c r="P100" s="202">
        <f t="shared" si="1"/>
        <v>0</v>
      </c>
      <c r="Q100" s="202">
        <v>0</v>
      </c>
      <c r="R100" s="202">
        <f t="shared" si="2"/>
        <v>0</v>
      </c>
      <c r="S100" s="202">
        <v>0</v>
      </c>
      <c r="T100" s="203">
        <f t="shared" si="3"/>
        <v>0</v>
      </c>
      <c r="AR100" s="22" t="s">
        <v>183</v>
      </c>
      <c r="AT100" s="22" t="s">
        <v>178</v>
      </c>
      <c r="AU100" s="22" t="s">
        <v>89</v>
      </c>
      <c r="AY100" s="22" t="s">
        <v>176</v>
      </c>
      <c r="BE100" s="204">
        <f t="shared" si="4"/>
        <v>0</v>
      </c>
      <c r="BF100" s="204">
        <f t="shared" si="5"/>
        <v>0</v>
      </c>
      <c r="BG100" s="204">
        <f t="shared" si="6"/>
        <v>0</v>
      </c>
      <c r="BH100" s="204">
        <f t="shared" si="7"/>
        <v>0</v>
      </c>
      <c r="BI100" s="204">
        <f t="shared" si="8"/>
        <v>0</v>
      </c>
      <c r="BJ100" s="22" t="s">
        <v>89</v>
      </c>
      <c r="BK100" s="204">
        <f t="shared" si="9"/>
        <v>0</v>
      </c>
      <c r="BL100" s="22" t="s">
        <v>183</v>
      </c>
      <c r="BM100" s="22" t="s">
        <v>356</v>
      </c>
    </row>
    <row r="101" spans="2:65" s="1" customFormat="1" ht="22.5" customHeight="1">
      <c r="B101" s="40"/>
      <c r="C101" s="193" t="s">
        <v>276</v>
      </c>
      <c r="D101" s="193" t="s">
        <v>178</v>
      </c>
      <c r="E101" s="194" t="s">
        <v>2696</v>
      </c>
      <c r="F101" s="195" t="s">
        <v>2697</v>
      </c>
      <c r="G101" s="196" t="s">
        <v>376</v>
      </c>
      <c r="H101" s="197">
        <v>2</v>
      </c>
      <c r="I101" s="198"/>
      <c r="J101" s="199">
        <f t="shared" si="0"/>
        <v>0</v>
      </c>
      <c r="K101" s="195" t="s">
        <v>37</v>
      </c>
      <c r="L101" s="60"/>
      <c r="M101" s="200" t="s">
        <v>37</v>
      </c>
      <c r="N101" s="201" t="s">
        <v>52</v>
      </c>
      <c r="O101" s="41"/>
      <c r="P101" s="202">
        <f t="shared" si="1"/>
        <v>0</v>
      </c>
      <c r="Q101" s="202">
        <v>0</v>
      </c>
      <c r="R101" s="202">
        <f t="shared" si="2"/>
        <v>0</v>
      </c>
      <c r="S101" s="202">
        <v>0</v>
      </c>
      <c r="T101" s="203">
        <f t="shared" si="3"/>
        <v>0</v>
      </c>
      <c r="AR101" s="22" t="s">
        <v>183</v>
      </c>
      <c r="AT101" s="22" t="s">
        <v>178</v>
      </c>
      <c r="AU101" s="22" t="s">
        <v>89</v>
      </c>
      <c r="AY101" s="22" t="s">
        <v>176</v>
      </c>
      <c r="BE101" s="204">
        <f t="shared" si="4"/>
        <v>0</v>
      </c>
      <c r="BF101" s="204">
        <f t="shared" si="5"/>
        <v>0</v>
      </c>
      <c r="BG101" s="204">
        <f t="shared" si="6"/>
        <v>0</v>
      </c>
      <c r="BH101" s="204">
        <f t="shared" si="7"/>
        <v>0</v>
      </c>
      <c r="BI101" s="204">
        <f t="shared" si="8"/>
        <v>0</v>
      </c>
      <c r="BJ101" s="22" t="s">
        <v>89</v>
      </c>
      <c r="BK101" s="204">
        <f t="shared" si="9"/>
        <v>0</v>
      </c>
      <c r="BL101" s="22" t="s">
        <v>183</v>
      </c>
      <c r="BM101" s="22" t="s">
        <v>368</v>
      </c>
    </row>
    <row r="102" spans="2:65" s="1" customFormat="1" ht="22.5" customHeight="1">
      <c r="B102" s="40"/>
      <c r="C102" s="193" t="s">
        <v>281</v>
      </c>
      <c r="D102" s="193" t="s">
        <v>178</v>
      </c>
      <c r="E102" s="194" t="s">
        <v>2698</v>
      </c>
      <c r="F102" s="195" t="s">
        <v>2699</v>
      </c>
      <c r="G102" s="196" t="s">
        <v>376</v>
      </c>
      <c r="H102" s="197">
        <v>18</v>
      </c>
      <c r="I102" s="198"/>
      <c r="J102" s="199">
        <f t="shared" si="0"/>
        <v>0</v>
      </c>
      <c r="K102" s="195" t="s">
        <v>37</v>
      </c>
      <c r="L102" s="60"/>
      <c r="M102" s="200" t="s">
        <v>37</v>
      </c>
      <c r="N102" s="201" t="s">
        <v>52</v>
      </c>
      <c r="O102" s="41"/>
      <c r="P102" s="202">
        <f t="shared" si="1"/>
        <v>0</v>
      </c>
      <c r="Q102" s="202">
        <v>0</v>
      </c>
      <c r="R102" s="202">
        <f t="shared" si="2"/>
        <v>0</v>
      </c>
      <c r="S102" s="202">
        <v>0</v>
      </c>
      <c r="T102" s="203">
        <f t="shared" si="3"/>
        <v>0</v>
      </c>
      <c r="AR102" s="22" t="s">
        <v>183</v>
      </c>
      <c r="AT102" s="22" t="s">
        <v>178</v>
      </c>
      <c r="AU102" s="22" t="s">
        <v>89</v>
      </c>
      <c r="AY102" s="22" t="s">
        <v>176</v>
      </c>
      <c r="BE102" s="204">
        <f t="shared" si="4"/>
        <v>0</v>
      </c>
      <c r="BF102" s="204">
        <f t="shared" si="5"/>
        <v>0</v>
      </c>
      <c r="BG102" s="204">
        <f t="shared" si="6"/>
        <v>0</v>
      </c>
      <c r="BH102" s="204">
        <f t="shared" si="7"/>
        <v>0</v>
      </c>
      <c r="BI102" s="204">
        <f t="shared" si="8"/>
        <v>0</v>
      </c>
      <c r="BJ102" s="22" t="s">
        <v>89</v>
      </c>
      <c r="BK102" s="204">
        <f t="shared" si="9"/>
        <v>0</v>
      </c>
      <c r="BL102" s="22" t="s">
        <v>183</v>
      </c>
      <c r="BM102" s="22" t="s">
        <v>378</v>
      </c>
    </row>
    <row r="103" spans="2:65" s="1" customFormat="1" ht="22.5" customHeight="1">
      <c r="B103" s="40"/>
      <c r="C103" s="193" t="s">
        <v>286</v>
      </c>
      <c r="D103" s="193" t="s">
        <v>178</v>
      </c>
      <c r="E103" s="194" t="s">
        <v>2700</v>
      </c>
      <c r="F103" s="195" t="s">
        <v>2701</v>
      </c>
      <c r="G103" s="196" t="s">
        <v>376</v>
      </c>
      <c r="H103" s="197">
        <v>2</v>
      </c>
      <c r="I103" s="198"/>
      <c r="J103" s="199">
        <f t="shared" si="0"/>
        <v>0</v>
      </c>
      <c r="K103" s="195" t="s">
        <v>37</v>
      </c>
      <c r="L103" s="60"/>
      <c r="M103" s="200" t="s">
        <v>37</v>
      </c>
      <c r="N103" s="201" t="s">
        <v>52</v>
      </c>
      <c r="O103" s="41"/>
      <c r="P103" s="202">
        <f t="shared" si="1"/>
        <v>0</v>
      </c>
      <c r="Q103" s="202">
        <v>0</v>
      </c>
      <c r="R103" s="202">
        <f t="shared" si="2"/>
        <v>0</v>
      </c>
      <c r="S103" s="202">
        <v>0</v>
      </c>
      <c r="T103" s="203">
        <f t="shared" si="3"/>
        <v>0</v>
      </c>
      <c r="AR103" s="22" t="s">
        <v>183</v>
      </c>
      <c r="AT103" s="22" t="s">
        <v>178</v>
      </c>
      <c r="AU103" s="22" t="s">
        <v>89</v>
      </c>
      <c r="AY103" s="22" t="s">
        <v>176</v>
      </c>
      <c r="BE103" s="204">
        <f t="shared" si="4"/>
        <v>0</v>
      </c>
      <c r="BF103" s="204">
        <f t="shared" si="5"/>
        <v>0</v>
      </c>
      <c r="BG103" s="204">
        <f t="shared" si="6"/>
        <v>0</v>
      </c>
      <c r="BH103" s="204">
        <f t="shared" si="7"/>
        <v>0</v>
      </c>
      <c r="BI103" s="204">
        <f t="shared" si="8"/>
        <v>0</v>
      </c>
      <c r="BJ103" s="22" t="s">
        <v>89</v>
      </c>
      <c r="BK103" s="204">
        <f t="shared" si="9"/>
        <v>0</v>
      </c>
      <c r="BL103" s="22" t="s">
        <v>183</v>
      </c>
      <c r="BM103" s="22" t="s">
        <v>390</v>
      </c>
    </row>
    <row r="104" spans="2:65" s="1" customFormat="1" ht="22.5" customHeight="1">
      <c r="B104" s="40"/>
      <c r="C104" s="193" t="s">
        <v>292</v>
      </c>
      <c r="D104" s="193" t="s">
        <v>178</v>
      </c>
      <c r="E104" s="194" t="s">
        <v>2702</v>
      </c>
      <c r="F104" s="195" t="s">
        <v>2703</v>
      </c>
      <c r="G104" s="196" t="s">
        <v>376</v>
      </c>
      <c r="H104" s="197">
        <v>202</v>
      </c>
      <c r="I104" s="198"/>
      <c r="J104" s="199">
        <f t="shared" si="0"/>
        <v>0</v>
      </c>
      <c r="K104" s="195" t="s">
        <v>37</v>
      </c>
      <c r="L104" s="60"/>
      <c r="M104" s="200" t="s">
        <v>37</v>
      </c>
      <c r="N104" s="201" t="s">
        <v>52</v>
      </c>
      <c r="O104" s="41"/>
      <c r="P104" s="202">
        <f t="shared" si="1"/>
        <v>0</v>
      </c>
      <c r="Q104" s="202">
        <v>0</v>
      </c>
      <c r="R104" s="202">
        <f t="shared" si="2"/>
        <v>0</v>
      </c>
      <c r="S104" s="202">
        <v>0</v>
      </c>
      <c r="T104" s="203">
        <f t="shared" si="3"/>
        <v>0</v>
      </c>
      <c r="AR104" s="22" t="s">
        <v>183</v>
      </c>
      <c r="AT104" s="22" t="s">
        <v>178</v>
      </c>
      <c r="AU104" s="22" t="s">
        <v>89</v>
      </c>
      <c r="AY104" s="22" t="s">
        <v>176</v>
      </c>
      <c r="BE104" s="204">
        <f t="shared" si="4"/>
        <v>0</v>
      </c>
      <c r="BF104" s="204">
        <f t="shared" si="5"/>
        <v>0</v>
      </c>
      <c r="BG104" s="204">
        <f t="shared" si="6"/>
        <v>0</v>
      </c>
      <c r="BH104" s="204">
        <f t="shared" si="7"/>
        <v>0</v>
      </c>
      <c r="BI104" s="204">
        <f t="shared" si="8"/>
        <v>0</v>
      </c>
      <c r="BJ104" s="22" t="s">
        <v>89</v>
      </c>
      <c r="BK104" s="204">
        <f t="shared" si="9"/>
        <v>0</v>
      </c>
      <c r="BL104" s="22" t="s">
        <v>183</v>
      </c>
      <c r="BM104" s="22" t="s">
        <v>400</v>
      </c>
    </row>
    <row r="105" spans="2:65" s="1" customFormat="1" ht="22.5" customHeight="1">
      <c r="B105" s="40"/>
      <c r="C105" s="193" t="s">
        <v>298</v>
      </c>
      <c r="D105" s="193" t="s">
        <v>178</v>
      </c>
      <c r="E105" s="194" t="s">
        <v>2704</v>
      </c>
      <c r="F105" s="195" t="s">
        <v>2705</v>
      </c>
      <c r="G105" s="196" t="s">
        <v>376</v>
      </c>
      <c r="H105" s="197">
        <v>46</v>
      </c>
      <c r="I105" s="198"/>
      <c r="J105" s="199">
        <f t="shared" si="0"/>
        <v>0</v>
      </c>
      <c r="K105" s="195" t="s">
        <v>37</v>
      </c>
      <c r="L105" s="60"/>
      <c r="M105" s="200" t="s">
        <v>37</v>
      </c>
      <c r="N105" s="201" t="s">
        <v>52</v>
      </c>
      <c r="O105" s="41"/>
      <c r="P105" s="202">
        <f t="shared" si="1"/>
        <v>0</v>
      </c>
      <c r="Q105" s="202">
        <v>0</v>
      </c>
      <c r="R105" s="202">
        <f t="shared" si="2"/>
        <v>0</v>
      </c>
      <c r="S105" s="202">
        <v>0</v>
      </c>
      <c r="T105" s="203">
        <f t="shared" si="3"/>
        <v>0</v>
      </c>
      <c r="AR105" s="22" t="s">
        <v>183</v>
      </c>
      <c r="AT105" s="22" t="s">
        <v>178</v>
      </c>
      <c r="AU105" s="22" t="s">
        <v>89</v>
      </c>
      <c r="AY105" s="22" t="s">
        <v>176</v>
      </c>
      <c r="BE105" s="204">
        <f t="shared" si="4"/>
        <v>0</v>
      </c>
      <c r="BF105" s="204">
        <f t="shared" si="5"/>
        <v>0</v>
      </c>
      <c r="BG105" s="204">
        <f t="shared" si="6"/>
        <v>0</v>
      </c>
      <c r="BH105" s="204">
        <f t="shared" si="7"/>
        <v>0</v>
      </c>
      <c r="BI105" s="204">
        <f t="shared" si="8"/>
        <v>0</v>
      </c>
      <c r="BJ105" s="22" t="s">
        <v>89</v>
      </c>
      <c r="BK105" s="204">
        <f t="shared" si="9"/>
        <v>0</v>
      </c>
      <c r="BL105" s="22" t="s">
        <v>183</v>
      </c>
      <c r="BM105" s="22" t="s">
        <v>412</v>
      </c>
    </row>
    <row r="106" spans="2:65" s="1" customFormat="1" ht="22.5" customHeight="1">
      <c r="B106" s="40"/>
      <c r="C106" s="193" t="s">
        <v>9</v>
      </c>
      <c r="D106" s="193" t="s">
        <v>178</v>
      </c>
      <c r="E106" s="194" t="s">
        <v>2706</v>
      </c>
      <c r="F106" s="195" t="s">
        <v>2707</v>
      </c>
      <c r="G106" s="196" t="s">
        <v>376</v>
      </c>
      <c r="H106" s="197">
        <v>20</v>
      </c>
      <c r="I106" s="198"/>
      <c r="J106" s="199">
        <f t="shared" si="0"/>
        <v>0</v>
      </c>
      <c r="K106" s="195" t="s">
        <v>37</v>
      </c>
      <c r="L106" s="60"/>
      <c r="M106" s="200" t="s">
        <v>37</v>
      </c>
      <c r="N106" s="201" t="s">
        <v>52</v>
      </c>
      <c r="O106" s="41"/>
      <c r="P106" s="202">
        <f t="shared" si="1"/>
        <v>0</v>
      </c>
      <c r="Q106" s="202">
        <v>0</v>
      </c>
      <c r="R106" s="202">
        <f t="shared" si="2"/>
        <v>0</v>
      </c>
      <c r="S106" s="202">
        <v>0</v>
      </c>
      <c r="T106" s="203">
        <f t="shared" si="3"/>
        <v>0</v>
      </c>
      <c r="AR106" s="22" t="s">
        <v>183</v>
      </c>
      <c r="AT106" s="22" t="s">
        <v>178</v>
      </c>
      <c r="AU106" s="22" t="s">
        <v>89</v>
      </c>
      <c r="AY106" s="22" t="s">
        <v>176</v>
      </c>
      <c r="BE106" s="204">
        <f t="shared" si="4"/>
        <v>0</v>
      </c>
      <c r="BF106" s="204">
        <f t="shared" si="5"/>
        <v>0</v>
      </c>
      <c r="BG106" s="204">
        <f t="shared" si="6"/>
        <v>0</v>
      </c>
      <c r="BH106" s="204">
        <f t="shared" si="7"/>
        <v>0</v>
      </c>
      <c r="BI106" s="204">
        <f t="shared" si="8"/>
        <v>0</v>
      </c>
      <c r="BJ106" s="22" t="s">
        <v>89</v>
      </c>
      <c r="BK106" s="204">
        <f t="shared" si="9"/>
        <v>0</v>
      </c>
      <c r="BL106" s="22" t="s">
        <v>183</v>
      </c>
      <c r="BM106" s="22" t="s">
        <v>422</v>
      </c>
    </row>
    <row r="107" spans="2:65" s="10" customFormat="1" ht="37.35" customHeight="1">
      <c r="B107" s="176"/>
      <c r="C107" s="177"/>
      <c r="D107" s="190" t="s">
        <v>80</v>
      </c>
      <c r="E107" s="249" t="s">
        <v>2708</v>
      </c>
      <c r="F107" s="249" t="s">
        <v>2709</v>
      </c>
      <c r="G107" s="177"/>
      <c r="H107" s="177"/>
      <c r="I107" s="180"/>
      <c r="J107" s="250">
        <f>BK107</f>
        <v>0</v>
      </c>
      <c r="K107" s="177"/>
      <c r="L107" s="182"/>
      <c r="M107" s="183"/>
      <c r="N107" s="184"/>
      <c r="O107" s="184"/>
      <c r="P107" s="185">
        <f>SUM(P108:P110)</f>
        <v>0</v>
      </c>
      <c r="Q107" s="184"/>
      <c r="R107" s="185">
        <f>SUM(R108:R110)</f>
        <v>0</v>
      </c>
      <c r="S107" s="184"/>
      <c r="T107" s="186">
        <f>SUM(T108:T110)</f>
        <v>0</v>
      </c>
      <c r="AR107" s="187" t="s">
        <v>89</v>
      </c>
      <c r="AT107" s="188" t="s">
        <v>80</v>
      </c>
      <c r="AU107" s="188" t="s">
        <v>81</v>
      </c>
      <c r="AY107" s="187" t="s">
        <v>176</v>
      </c>
      <c r="BK107" s="189">
        <f>SUM(BK108:BK110)</f>
        <v>0</v>
      </c>
    </row>
    <row r="108" spans="2:65" s="1" customFormat="1" ht="22.5" customHeight="1">
      <c r="B108" s="40"/>
      <c r="C108" s="193" t="s">
        <v>307</v>
      </c>
      <c r="D108" s="193" t="s">
        <v>178</v>
      </c>
      <c r="E108" s="194" t="s">
        <v>2710</v>
      </c>
      <c r="F108" s="195" t="s">
        <v>2711</v>
      </c>
      <c r="G108" s="196" t="s">
        <v>295</v>
      </c>
      <c r="H108" s="197">
        <v>1750</v>
      </c>
      <c r="I108" s="198"/>
      <c r="J108" s="199">
        <f>ROUND(I108*H108,2)</f>
        <v>0</v>
      </c>
      <c r="K108" s="195" t="s">
        <v>37</v>
      </c>
      <c r="L108" s="60"/>
      <c r="M108" s="200" t="s">
        <v>37</v>
      </c>
      <c r="N108" s="201" t="s">
        <v>52</v>
      </c>
      <c r="O108" s="41"/>
      <c r="P108" s="202">
        <f>O108*H108</f>
        <v>0</v>
      </c>
      <c r="Q108" s="202">
        <v>0</v>
      </c>
      <c r="R108" s="202">
        <f>Q108*H108</f>
        <v>0</v>
      </c>
      <c r="S108" s="202">
        <v>0</v>
      </c>
      <c r="T108" s="203">
        <f>S108*H108</f>
        <v>0</v>
      </c>
      <c r="AR108" s="22" t="s">
        <v>183</v>
      </c>
      <c r="AT108" s="22" t="s">
        <v>178</v>
      </c>
      <c r="AU108" s="22" t="s">
        <v>89</v>
      </c>
      <c r="AY108" s="22" t="s">
        <v>176</v>
      </c>
      <c r="BE108" s="204">
        <f>IF(N108="základní",J108,0)</f>
        <v>0</v>
      </c>
      <c r="BF108" s="204">
        <f>IF(N108="snížená",J108,0)</f>
        <v>0</v>
      </c>
      <c r="BG108" s="204">
        <f>IF(N108="zákl. přenesená",J108,0)</f>
        <v>0</v>
      </c>
      <c r="BH108" s="204">
        <f>IF(N108="sníž. přenesená",J108,0)</f>
        <v>0</v>
      </c>
      <c r="BI108" s="204">
        <f>IF(N108="nulová",J108,0)</f>
        <v>0</v>
      </c>
      <c r="BJ108" s="22" t="s">
        <v>89</v>
      </c>
      <c r="BK108" s="204">
        <f>ROUND(I108*H108,2)</f>
        <v>0</v>
      </c>
      <c r="BL108" s="22" t="s">
        <v>183</v>
      </c>
      <c r="BM108" s="22" t="s">
        <v>434</v>
      </c>
    </row>
    <row r="109" spans="2:65" s="1" customFormat="1" ht="22.5" customHeight="1">
      <c r="B109" s="40"/>
      <c r="C109" s="193" t="s">
        <v>313</v>
      </c>
      <c r="D109" s="193" t="s">
        <v>178</v>
      </c>
      <c r="E109" s="194" t="s">
        <v>2712</v>
      </c>
      <c r="F109" s="195" t="s">
        <v>2713</v>
      </c>
      <c r="G109" s="196" t="s">
        <v>376</v>
      </c>
      <c r="H109" s="197">
        <v>114</v>
      </c>
      <c r="I109" s="198"/>
      <c r="J109" s="199">
        <f>ROUND(I109*H109,2)</f>
        <v>0</v>
      </c>
      <c r="K109" s="195" t="s">
        <v>37</v>
      </c>
      <c r="L109" s="60"/>
      <c r="M109" s="200" t="s">
        <v>37</v>
      </c>
      <c r="N109" s="201" t="s">
        <v>52</v>
      </c>
      <c r="O109" s="41"/>
      <c r="P109" s="202">
        <f>O109*H109</f>
        <v>0</v>
      </c>
      <c r="Q109" s="202">
        <v>0</v>
      </c>
      <c r="R109" s="202">
        <f>Q109*H109</f>
        <v>0</v>
      </c>
      <c r="S109" s="202">
        <v>0</v>
      </c>
      <c r="T109" s="203">
        <f>S109*H109</f>
        <v>0</v>
      </c>
      <c r="AR109" s="22" t="s">
        <v>183</v>
      </c>
      <c r="AT109" s="22" t="s">
        <v>178</v>
      </c>
      <c r="AU109" s="22" t="s">
        <v>89</v>
      </c>
      <c r="AY109" s="22" t="s">
        <v>176</v>
      </c>
      <c r="BE109" s="204">
        <f>IF(N109="základní",J109,0)</f>
        <v>0</v>
      </c>
      <c r="BF109" s="204">
        <f>IF(N109="snížená",J109,0)</f>
        <v>0</v>
      </c>
      <c r="BG109" s="204">
        <f>IF(N109="zákl. přenesená",J109,0)</f>
        <v>0</v>
      </c>
      <c r="BH109" s="204">
        <f>IF(N109="sníž. přenesená",J109,0)</f>
        <v>0</v>
      </c>
      <c r="BI109" s="204">
        <f>IF(N109="nulová",J109,0)</f>
        <v>0</v>
      </c>
      <c r="BJ109" s="22" t="s">
        <v>89</v>
      </c>
      <c r="BK109" s="204">
        <f>ROUND(I109*H109,2)</f>
        <v>0</v>
      </c>
      <c r="BL109" s="22" t="s">
        <v>183</v>
      </c>
      <c r="BM109" s="22" t="s">
        <v>449</v>
      </c>
    </row>
    <row r="110" spans="2:65" s="1" customFormat="1" ht="22.5" customHeight="1">
      <c r="B110" s="40"/>
      <c r="C110" s="193" t="s">
        <v>319</v>
      </c>
      <c r="D110" s="193" t="s">
        <v>178</v>
      </c>
      <c r="E110" s="194" t="s">
        <v>2688</v>
      </c>
      <c r="F110" s="195" t="s">
        <v>2689</v>
      </c>
      <c r="G110" s="196" t="s">
        <v>376</v>
      </c>
      <c r="H110" s="197">
        <v>114</v>
      </c>
      <c r="I110" s="198"/>
      <c r="J110" s="199">
        <f>ROUND(I110*H110,2)</f>
        <v>0</v>
      </c>
      <c r="K110" s="195" t="s">
        <v>37</v>
      </c>
      <c r="L110" s="60"/>
      <c r="M110" s="200" t="s">
        <v>37</v>
      </c>
      <c r="N110" s="201" t="s">
        <v>52</v>
      </c>
      <c r="O110" s="41"/>
      <c r="P110" s="202">
        <f>O110*H110</f>
        <v>0</v>
      </c>
      <c r="Q110" s="202">
        <v>0</v>
      </c>
      <c r="R110" s="202">
        <f>Q110*H110</f>
        <v>0</v>
      </c>
      <c r="S110" s="202">
        <v>0</v>
      </c>
      <c r="T110" s="203">
        <f>S110*H110</f>
        <v>0</v>
      </c>
      <c r="AR110" s="22" t="s">
        <v>183</v>
      </c>
      <c r="AT110" s="22" t="s">
        <v>178</v>
      </c>
      <c r="AU110" s="22" t="s">
        <v>89</v>
      </c>
      <c r="AY110" s="22" t="s">
        <v>176</v>
      </c>
      <c r="BE110" s="204">
        <f>IF(N110="základní",J110,0)</f>
        <v>0</v>
      </c>
      <c r="BF110" s="204">
        <f>IF(N110="snížená",J110,0)</f>
        <v>0</v>
      </c>
      <c r="BG110" s="204">
        <f>IF(N110="zákl. přenesená",J110,0)</f>
        <v>0</v>
      </c>
      <c r="BH110" s="204">
        <f>IF(N110="sníž. přenesená",J110,0)</f>
        <v>0</v>
      </c>
      <c r="BI110" s="204">
        <f>IF(N110="nulová",J110,0)</f>
        <v>0</v>
      </c>
      <c r="BJ110" s="22" t="s">
        <v>89</v>
      </c>
      <c r="BK110" s="204">
        <f>ROUND(I110*H110,2)</f>
        <v>0</v>
      </c>
      <c r="BL110" s="22" t="s">
        <v>183</v>
      </c>
      <c r="BM110" s="22" t="s">
        <v>462</v>
      </c>
    </row>
    <row r="111" spans="2:65" s="10" customFormat="1" ht="37.35" customHeight="1">
      <c r="B111" s="176"/>
      <c r="C111" s="177"/>
      <c r="D111" s="190" t="s">
        <v>80</v>
      </c>
      <c r="E111" s="249" t="s">
        <v>2714</v>
      </c>
      <c r="F111" s="249" t="s">
        <v>2715</v>
      </c>
      <c r="G111" s="177"/>
      <c r="H111" s="177"/>
      <c r="I111" s="180"/>
      <c r="J111" s="250">
        <f>BK111</f>
        <v>0</v>
      </c>
      <c r="K111" s="177"/>
      <c r="L111" s="182"/>
      <c r="M111" s="183"/>
      <c r="N111" s="184"/>
      <c r="O111" s="184"/>
      <c r="P111" s="185">
        <f>SUM(P112:P127)</f>
        <v>0</v>
      </c>
      <c r="Q111" s="184"/>
      <c r="R111" s="185">
        <f>SUM(R112:R127)</f>
        <v>0</v>
      </c>
      <c r="S111" s="184"/>
      <c r="T111" s="186">
        <f>SUM(T112:T127)</f>
        <v>0</v>
      </c>
      <c r="AR111" s="187" t="s">
        <v>89</v>
      </c>
      <c r="AT111" s="188" t="s">
        <v>80</v>
      </c>
      <c r="AU111" s="188" t="s">
        <v>81</v>
      </c>
      <c r="AY111" s="187" t="s">
        <v>176</v>
      </c>
      <c r="BK111" s="189">
        <f>SUM(BK112:BK127)</f>
        <v>0</v>
      </c>
    </row>
    <row r="112" spans="2:65" s="1" customFormat="1" ht="22.5" customHeight="1">
      <c r="B112" s="40"/>
      <c r="C112" s="193" t="s">
        <v>326</v>
      </c>
      <c r="D112" s="193" t="s">
        <v>178</v>
      </c>
      <c r="E112" s="194" t="s">
        <v>2716</v>
      </c>
      <c r="F112" s="195" t="s">
        <v>2717</v>
      </c>
      <c r="G112" s="196" t="s">
        <v>295</v>
      </c>
      <c r="H112" s="197">
        <v>40</v>
      </c>
      <c r="I112" s="198"/>
      <c r="J112" s="199">
        <f t="shared" ref="J112:J127" si="10">ROUND(I112*H112,2)</f>
        <v>0</v>
      </c>
      <c r="K112" s="195" t="s">
        <v>37</v>
      </c>
      <c r="L112" s="60"/>
      <c r="M112" s="200" t="s">
        <v>37</v>
      </c>
      <c r="N112" s="201" t="s">
        <v>52</v>
      </c>
      <c r="O112" s="41"/>
      <c r="P112" s="202">
        <f t="shared" ref="P112:P127" si="11">O112*H112</f>
        <v>0</v>
      </c>
      <c r="Q112" s="202">
        <v>0</v>
      </c>
      <c r="R112" s="202">
        <f t="shared" ref="R112:R127" si="12">Q112*H112</f>
        <v>0</v>
      </c>
      <c r="S112" s="202">
        <v>0</v>
      </c>
      <c r="T112" s="203">
        <f t="shared" ref="T112:T127" si="13">S112*H112</f>
        <v>0</v>
      </c>
      <c r="AR112" s="22" t="s">
        <v>183</v>
      </c>
      <c r="AT112" s="22" t="s">
        <v>178</v>
      </c>
      <c r="AU112" s="22" t="s">
        <v>89</v>
      </c>
      <c r="AY112" s="22" t="s">
        <v>176</v>
      </c>
      <c r="BE112" s="204">
        <f t="shared" ref="BE112:BE127" si="14">IF(N112="základní",J112,0)</f>
        <v>0</v>
      </c>
      <c r="BF112" s="204">
        <f t="shared" ref="BF112:BF127" si="15">IF(N112="snížená",J112,0)</f>
        <v>0</v>
      </c>
      <c r="BG112" s="204">
        <f t="shared" ref="BG112:BG127" si="16">IF(N112="zákl. přenesená",J112,0)</f>
        <v>0</v>
      </c>
      <c r="BH112" s="204">
        <f t="shared" ref="BH112:BH127" si="17">IF(N112="sníž. přenesená",J112,0)</f>
        <v>0</v>
      </c>
      <c r="BI112" s="204">
        <f t="shared" ref="BI112:BI127" si="18">IF(N112="nulová",J112,0)</f>
        <v>0</v>
      </c>
      <c r="BJ112" s="22" t="s">
        <v>89</v>
      </c>
      <c r="BK112" s="204">
        <f t="shared" ref="BK112:BK127" si="19">ROUND(I112*H112,2)</f>
        <v>0</v>
      </c>
      <c r="BL112" s="22" t="s">
        <v>183</v>
      </c>
      <c r="BM112" s="22" t="s">
        <v>473</v>
      </c>
    </row>
    <row r="113" spans="2:65" s="1" customFormat="1" ht="22.5" customHeight="1">
      <c r="B113" s="40"/>
      <c r="C113" s="193" t="s">
        <v>333</v>
      </c>
      <c r="D113" s="193" t="s">
        <v>178</v>
      </c>
      <c r="E113" s="194" t="s">
        <v>2718</v>
      </c>
      <c r="F113" s="195" t="s">
        <v>2719</v>
      </c>
      <c r="G113" s="196" t="s">
        <v>295</v>
      </c>
      <c r="H113" s="197">
        <v>5</v>
      </c>
      <c r="I113" s="198"/>
      <c r="J113" s="199">
        <f t="shared" si="10"/>
        <v>0</v>
      </c>
      <c r="K113" s="195" t="s">
        <v>37</v>
      </c>
      <c r="L113" s="60"/>
      <c r="M113" s="200" t="s">
        <v>37</v>
      </c>
      <c r="N113" s="201" t="s">
        <v>52</v>
      </c>
      <c r="O113" s="41"/>
      <c r="P113" s="202">
        <f t="shared" si="11"/>
        <v>0</v>
      </c>
      <c r="Q113" s="202">
        <v>0</v>
      </c>
      <c r="R113" s="202">
        <f t="shared" si="12"/>
        <v>0</v>
      </c>
      <c r="S113" s="202">
        <v>0</v>
      </c>
      <c r="T113" s="203">
        <f t="shared" si="13"/>
        <v>0</v>
      </c>
      <c r="AR113" s="22" t="s">
        <v>183</v>
      </c>
      <c r="AT113" s="22" t="s">
        <v>178</v>
      </c>
      <c r="AU113" s="22" t="s">
        <v>89</v>
      </c>
      <c r="AY113" s="22" t="s">
        <v>176</v>
      </c>
      <c r="BE113" s="204">
        <f t="shared" si="14"/>
        <v>0</v>
      </c>
      <c r="BF113" s="204">
        <f t="shared" si="15"/>
        <v>0</v>
      </c>
      <c r="BG113" s="204">
        <f t="shared" si="16"/>
        <v>0</v>
      </c>
      <c r="BH113" s="204">
        <f t="shared" si="17"/>
        <v>0</v>
      </c>
      <c r="BI113" s="204">
        <f t="shared" si="18"/>
        <v>0</v>
      </c>
      <c r="BJ113" s="22" t="s">
        <v>89</v>
      </c>
      <c r="BK113" s="204">
        <f t="shared" si="19"/>
        <v>0</v>
      </c>
      <c r="BL113" s="22" t="s">
        <v>183</v>
      </c>
      <c r="BM113" s="22" t="s">
        <v>482</v>
      </c>
    </row>
    <row r="114" spans="2:65" s="1" customFormat="1" ht="22.5" customHeight="1">
      <c r="B114" s="40"/>
      <c r="C114" s="193" t="s">
        <v>338</v>
      </c>
      <c r="D114" s="193" t="s">
        <v>178</v>
      </c>
      <c r="E114" s="194" t="s">
        <v>2720</v>
      </c>
      <c r="F114" s="195" t="s">
        <v>2721</v>
      </c>
      <c r="G114" s="196" t="s">
        <v>295</v>
      </c>
      <c r="H114" s="197">
        <v>35</v>
      </c>
      <c r="I114" s="198"/>
      <c r="J114" s="199">
        <f t="shared" si="10"/>
        <v>0</v>
      </c>
      <c r="K114" s="195" t="s">
        <v>37</v>
      </c>
      <c r="L114" s="60"/>
      <c r="M114" s="200" t="s">
        <v>37</v>
      </c>
      <c r="N114" s="201" t="s">
        <v>52</v>
      </c>
      <c r="O114" s="41"/>
      <c r="P114" s="202">
        <f t="shared" si="11"/>
        <v>0</v>
      </c>
      <c r="Q114" s="202">
        <v>0</v>
      </c>
      <c r="R114" s="202">
        <f t="shared" si="12"/>
        <v>0</v>
      </c>
      <c r="S114" s="202">
        <v>0</v>
      </c>
      <c r="T114" s="203">
        <f t="shared" si="13"/>
        <v>0</v>
      </c>
      <c r="AR114" s="22" t="s">
        <v>183</v>
      </c>
      <c r="AT114" s="22" t="s">
        <v>178</v>
      </c>
      <c r="AU114" s="22" t="s">
        <v>89</v>
      </c>
      <c r="AY114" s="22" t="s">
        <v>176</v>
      </c>
      <c r="BE114" s="204">
        <f t="shared" si="14"/>
        <v>0</v>
      </c>
      <c r="BF114" s="204">
        <f t="shared" si="15"/>
        <v>0</v>
      </c>
      <c r="BG114" s="204">
        <f t="shared" si="16"/>
        <v>0</v>
      </c>
      <c r="BH114" s="204">
        <f t="shared" si="17"/>
        <v>0</v>
      </c>
      <c r="BI114" s="204">
        <f t="shared" si="18"/>
        <v>0</v>
      </c>
      <c r="BJ114" s="22" t="s">
        <v>89</v>
      </c>
      <c r="BK114" s="204">
        <f t="shared" si="19"/>
        <v>0</v>
      </c>
      <c r="BL114" s="22" t="s">
        <v>183</v>
      </c>
      <c r="BM114" s="22" t="s">
        <v>494</v>
      </c>
    </row>
    <row r="115" spans="2:65" s="1" customFormat="1" ht="22.5" customHeight="1">
      <c r="B115" s="40"/>
      <c r="C115" s="193" t="s">
        <v>345</v>
      </c>
      <c r="D115" s="193" t="s">
        <v>178</v>
      </c>
      <c r="E115" s="194" t="s">
        <v>2722</v>
      </c>
      <c r="F115" s="195" t="s">
        <v>2723</v>
      </c>
      <c r="G115" s="196" t="s">
        <v>376</v>
      </c>
      <c r="H115" s="197">
        <v>1</v>
      </c>
      <c r="I115" s="198"/>
      <c r="J115" s="199">
        <f t="shared" si="10"/>
        <v>0</v>
      </c>
      <c r="K115" s="195" t="s">
        <v>37</v>
      </c>
      <c r="L115" s="60"/>
      <c r="M115" s="200" t="s">
        <v>37</v>
      </c>
      <c r="N115" s="201" t="s">
        <v>52</v>
      </c>
      <c r="O115" s="41"/>
      <c r="P115" s="202">
        <f t="shared" si="11"/>
        <v>0</v>
      </c>
      <c r="Q115" s="202">
        <v>0</v>
      </c>
      <c r="R115" s="202">
        <f t="shared" si="12"/>
        <v>0</v>
      </c>
      <c r="S115" s="202">
        <v>0</v>
      </c>
      <c r="T115" s="203">
        <f t="shared" si="13"/>
        <v>0</v>
      </c>
      <c r="AR115" s="22" t="s">
        <v>183</v>
      </c>
      <c r="AT115" s="22" t="s">
        <v>178</v>
      </c>
      <c r="AU115" s="22" t="s">
        <v>89</v>
      </c>
      <c r="AY115" s="22" t="s">
        <v>176</v>
      </c>
      <c r="BE115" s="204">
        <f t="shared" si="14"/>
        <v>0</v>
      </c>
      <c r="BF115" s="204">
        <f t="shared" si="15"/>
        <v>0</v>
      </c>
      <c r="BG115" s="204">
        <f t="shared" si="16"/>
        <v>0</v>
      </c>
      <c r="BH115" s="204">
        <f t="shared" si="17"/>
        <v>0</v>
      </c>
      <c r="BI115" s="204">
        <f t="shared" si="18"/>
        <v>0</v>
      </c>
      <c r="BJ115" s="22" t="s">
        <v>89</v>
      </c>
      <c r="BK115" s="204">
        <f t="shared" si="19"/>
        <v>0</v>
      </c>
      <c r="BL115" s="22" t="s">
        <v>183</v>
      </c>
      <c r="BM115" s="22" t="s">
        <v>504</v>
      </c>
    </row>
    <row r="116" spans="2:65" s="1" customFormat="1" ht="22.5" customHeight="1">
      <c r="B116" s="40"/>
      <c r="C116" s="193" t="s">
        <v>351</v>
      </c>
      <c r="D116" s="193" t="s">
        <v>178</v>
      </c>
      <c r="E116" s="194" t="s">
        <v>2724</v>
      </c>
      <c r="F116" s="195" t="s">
        <v>2725</v>
      </c>
      <c r="G116" s="196" t="s">
        <v>376</v>
      </c>
      <c r="H116" s="197">
        <v>1</v>
      </c>
      <c r="I116" s="198"/>
      <c r="J116" s="199">
        <f t="shared" si="10"/>
        <v>0</v>
      </c>
      <c r="K116" s="195" t="s">
        <v>37</v>
      </c>
      <c r="L116" s="60"/>
      <c r="M116" s="200" t="s">
        <v>37</v>
      </c>
      <c r="N116" s="201" t="s">
        <v>52</v>
      </c>
      <c r="O116" s="41"/>
      <c r="P116" s="202">
        <f t="shared" si="11"/>
        <v>0</v>
      </c>
      <c r="Q116" s="202">
        <v>0</v>
      </c>
      <c r="R116" s="202">
        <f t="shared" si="12"/>
        <v>0</v>
      </c>
      <c r="S116" s="202">
        <v>0</v>
      </c>
      <c r="T116" s="203">
        <f t="shared" si="13"/>
        <v>0</v>
      </c>
      <c r="AR116" s="22" t="s">
        <v>183</v>
      </c>
      <c r="AT116" s="22" t="s">
        <v>178</v>
      </c>
      <c r="AU116" s="22" t="s">
        <v>89</v>
      </c>
      <c r="AY116" s="22" t="s">
        <v>176</v>
      </c>
      <c r="BE116" s="204">
        <f t="shared" si="14"/>
        <v>0</v>
      </c>
      <c r="BF116" s="204">
        <f t="shared" si="15"/>
        <v>0</v>
      </c>
      <c r="BG116" s="204">
        <f t="shared" si="16"/>
        <v>0</v>
      </c>
      <c r="BH116" s="204">
        <f t="shared" si="17"/>
        <v>0</v>
      </c>
      <c r="BI116" s="204">
        <f t="shared" si="18"/>
        <v>0</v>
      </c>
      <c r="BJ116" s="22" t="s">
        <v>89</v>
      </c>
      <c r="BK116" s="204">
        <f t="shared" si="19"/>
        <v>0</v>
      </c>
      <c r="BL116" s="22" t="s">
        <v>183</v>
      </c>
      <c r="BM116" s="22" t="s">
        <v>516</v>
      </c>
    </row>
    <row r="117" spans="2:65" s="1" customFormat="1" ht="22.5" customHeight="1">
      <c r="B117" s="40"/>
      <c r="C117" s="193" t="s">
        <v>356</v>
      </c>
      <c r="D117" s="193" t="s">
        <v>178</v>
      </c>
      <c r="E117" s="194" t="s">
        <v>2726</v>
      </c>
      <c r="F117" s="195" t="s">
        <v>2727</v>
      </c>
      <c r="G117" s="196" t="s">
        <v>376</v>
      </c>
      <c r="H117" s="197">
        <v>1</v>
      </c>
      <c r="I117" s="198"/>
      <c r="J117" s="199">
        <f t="shared" si="10"/>
        <v>0</v>
      </c>
      <c r="K117" s="195" t="s">
        <v>37</v>
      </c>
      <c r="L117" s="60"/>
      <c r="M117" s="200" t="s">
        <v>37</v>
      </c>
      <c r="N117" s="201" t="s">
        <v>52</v>
      </c>
      <c r="O117" s="41"/>
      <c r="P117" s="202">
        <f t="shared" si="11"/>
        <v>0</v>
      </c>
      <c r="Q117" s="202">
        <v>0</v>
      </c>
      <c r="R117" s="202">
        <f t="shared" si="12"/>
        <v>0</v>
      </c>
      <c r="S117" s="202">
        <v>0</v>
      </c>
      <c r="T117" s="203">
        <f t="shared" si="13"/>
        <v>0</v>
      </c>
      <c r="AR117" s="22" t="s">
        <v>183</v>
      </c>
      <c r="AT117" s="22" t="s">
        <v>178</v>
      </c>
      <c r="AU117" s="22" t="s">
        <v>89</v>
      </c>
      <c r="AY117" s="22" t="s">
        <v>176</v>
      </c>
      <c r="BE117" s="204">
        <f t="shared" si="14"/>
        <v>0</v>
      </c>
      <c r="BF117" s="204">
        <f t="shared" si="15"/>
        <v>0</v>
      </c>
      <c r="BG117" s="204">
        <f t="shared" si="16"/>
        <v>0</v>
      </c>
      <c r="BH117" s="204">
        <f t="shared" si="17"/>
        <v>0</v>
      </c>
      <c r="BI117" s="204">
        <f t="shared" si="18"/>
        <v>0</v>
      </c>
      <c r="BJ117" s="22" t="s">
        <v>89</v>
      </c>
      <c r="BK117" s="204">
        <f t="shared" si="19"/>
        <v>0</v>
      </c>
      <c r="BL117" s="22" t="s">
        <v>183</v>
      </c>
      <c r="BM117" s="22" t="s">
        <v>527</v>
      </c>
    </row>
    <row r="118" spans="2:65" s="1" customFormat="1" ht="22.5" customHeight="1">
      <c r="B118" s="40"/>
      <c r="C118" s="193" t="s">
        <v>362</v>
      </c>
      <c r="D118" s="193" t="s">
        <v>178</v>
      </c>
      <c r="E118" s="194" t="s">
        <v>2728</v>
      </c>
      <c r="F118" s="195" t="s">
        <v>2729</v>
      </c>
      <c r="G118" s="196" t="s">
        <v>295</v>
      </c>
      <c r="H118" s="197">
        <v>21</v>
      </c>
      <c r="I118" s="198"/>
      <c r="J118" s="199">
        <f t="shared" si="10"/>
        <v>0</v>
      </c>
      <c r="K118" s="195" t="s">
        <v>37</v>
      </c>
      <c r="L118" s="60"/>
      <c r="M118" s="200" t="s">
        <v>37</v>
      </c>
      <c r="N118" s="201" t="s">
        <v>52</v>
      </c>
      <c r="O118" s="41"/>
      <c r="P118" s="202">
        <f t="shared" si="11"/>
        <v>0</v>
      </c>
      <c r="Q118" s="202">
        <v>0</v>
      </c>
      <c r="R118" s="202">
        <f t="shared" si="12"/>
        <v>0</v>
      </c>
      <c r="S118" s="202">
        <v>0</v>
      </c>
      <c r="T118" s="203">
        <f t="shared" si="13"/>
        <v>0</v>
      </c>
      <c r="AR118" s="22" t="s">
        <v>183</v>
      </c>
      <c r="AT118" s="22" t="s">
        <v>178</v>
      </c>
      <c r="AU118" s="22" t="s">
        <v>89</v>
      </c>
      <c r="AY118" s="22" t="s">
        <v>176</v>
      </c>
      <c r="BE118" s="204">
        <f t="shared" si="14"/>
        <v>0</v>
      </c>
      <c r="BF118" s="204">
        <f t="shared" si="15"/>
        <v>0</v>
      </c>
      <c r="BG118" s="204">
        <f t="shared" si="16"/>
        <v>0</v>
      </c>
      <c r="BH118" s="204">
        <f t="shared" si="17"/>
        <v>0</v>
      </c>
      <c r="BI118" s="204">
        <f t="shared" si="18"/>
        <v>0</v>
      </c>
      <c r="BJ118" s="22" t="s">
        <v>89</v>
      </c>
      <c r="BK118" s="204">
        <f t="shared" si="19"/>
        <v>0</v>
      </c>
      <c r="BL118" s="22" t="s">
        <v>183</v>
      </c>
      <c r="BM118" s="22" t="s">
        <v>539</v>
      </c>
    </row>
    <row r="119" spans="2:65" s="1" customFormat="1" ht="22.5" customHeight="1">
      <c r="B119" s="40"/>
      <c r="C119" s="193" t="s">
        <v>368</v>
      </c>
      <c r="D119" s="193" t="s">
        <v>178</v>
      </c>
      <c r="E119" s="194" t="s">
        <v>2730</v>
      </c>
      <c r="F119" s="195" t="s">
        <v>2731</v>
      </c>
      <c r="G119" s="196" t="s">
        <v>2383</v>
      </c>
      <c r="H119" s="197">
        <v>1</v>
      </c>
      <c r="I119" s="198"/>
      <c r="J119" s="199">
        <f t="shared" si="10"/>
        <v>0</v>
      </c>
      <c r="K119" s="195" t="s">
        <v>37</v>
      </c>
      <c r="L119" s="60"/>
      <c r="M119" s="200" t="s">
        <v>37</v>
      </c>
      <c r="N119" s="201" t="s">
        <v>52</v>
      </c>
      <c r="O119" s="41"/>
      <c r="P119" s="202">
        <f t="shared" si="11"/>
        <v>0</v>
      </c>
      <c r="Q119" s="202">
        <v>0</v>
      </c>
      <c r="R119" s="202">
        <f t="shared" si="12"/>
        <v>0</v>
      </c>
      <c r="S119" s="202">
        <v>0</v>
      </c>
      <c r="T119" s="203">
        <f t="shared" si="13"/>
        <v>0</v>
      </c>
      <c r="AR119" s="22" t="s">
        <v>183</v>
      </c>
      <c r="AT119" s="22" t="s">
        <v>178</v>
      </c>
      <c r="AU119" s="22" t="s">
        <v>89</v>
      </c>
      <c r="AY119" s="22" t="s">
        <v>176</v>
      </c>
      <c r="BE119" s="204">
        <f t="shared" si="14"/>
        <v>0</v>
      </c>
      <c r="BF119" s="204">
        <f t="shared" si="15"/>
        <v>0</v>
      </c>
      <c r="BG119" s="204">
        <f t="shared" si="16"/>
        <v>0</v>
      </c>
      <c r="BH119" s="204">
        <f t="shared" si="17"/>
        <v>0</v>
      </c>
      <c r="BI119" s="204">
        <f t="shared" si="18"/>
        <v>0</v>
      </c>
      <c r="BJ119" s="22" t="s">
        <v>89</v>
      </c>
      <c r="BK119" s="204">
        <f t="shared" si="19"/>
        <v>0</v>
      </c>
      <c r="BL119" s="22" t="s">
        <v>183</v>
      </c>
      <c r="BM119" s="22" t="s">
        <v>552</v>
      </c>
    </row>
    <row r="120" spans="2:65" s="1" customFormat="1" ht="22.5" customHeight="1">
      <c r="B120" s="40"/>
      <c r="C120" s="193" t="s">
        <v>373</v>
      </c>
      <c r="D120" s="193" t="s">
        <v>178</v>
      </c>
      <c r="E120" s="194" t="s">
        <v>2732</v>
      </c>
      <c r="F120" s="195" t="s">
        <v>2733</v>
      </c>
      <c r="G120" s="196" t="s">
        <v>376</v>
      </c>
      <c r="H120" s="197">
        <v>1</v>
      </c>
      <c r="I120" s="198"/>
      <c r="J120" s="199">
        <f t="shared" si="10"/>
        <v>0</v>
      </c>
      <c r="K120" s="195" t="s">
        <v>37</v>
      </c>
      <c r="L120" s="60"/>
      <c r="M120" s="200" t="s">
        <v>37</v>
      </c>
      <c r="N120" s="201" t="s">
        <v>52</v>
      </c>
      <c r="O120" s="41"/>
      <c r="P120" s="202">
        <f t="shared" si="11"/>
        <v>0</v>
      </c>
      <c r="Q120" s="202">
        <v>0</v>
      </c>
      <c r="R120" s="202">
        <f t="shared" si="12"/>
        <v>0</v>
      </c>
      <c r="S120" s="202">
        <v>0</v>
      </c>
      <c r="T120" s="203">
        <f t="shared" si="13"/>
        <v>0</v>
      </c>
      <c r="AR120" s="22" t="s">
        <v>183</v>
      </c>
      <c r="AT120" s="22" t="s">
        <v>178</v>
      </c>
      <c r="AU120" s="22" t="s">
        <v>89</v>
      </c>
      <c r="AY120" s="22" t="s">
        <v>176</v>
      </c>
      <c r="BE120" s="204">
        <f t="shared" si="14"/>
        <v>0</v>
      </c>
      <c r="BF120" s="204">
        <f t="shared" si="15"/>
        <v>0</v>
      </c>
      <c r="BG120" s="204">
        <f t="shared" si="16"/>
        <v>0</v>
      </c>
      <c r="BH120" s="204">
        <f t="shared" si="17"/>
        <v>0</v>
      </c>
      <c r="BI120" s="204">
        <f t="shared" si="18"/>
        <v>0</v>
      </c>
      <c r="BJ120" s="22" t="s">
        <v>89</v>
      </c>
      <c r="BK120" s="204">
        <f t="shared" si="19"/>
        <v>0</v>
      </c>
      <c r="BL120" s="22" t="s">
        <v>183</v>
      </c>
      <c r="BM120" s="22" t="s">
        <v>562</v>
      </c>
    </row>
    <row r="121" spans="2:65" s="1" customFormat="1" ht="22.5" customHeight="1">
      <c r="B121" s="40"/>
      <c r="C121" s="193" t="s">
        <v>378</v>
      </c>
      <c r="D121" s="193" t="s">
        <v>178</v>
      </c>
      <c r="E121" s="194" t="s">
        <v>2734</v>
      </c>
      <c r="F121" s="195" t="s">
        <v>2735</v>
      </c>
      <c r="G121" s="196" t="s">
        <v>376</v>
      </c>
      <c r="H121" s="197">
        <v>1</v>
      </c>
      <c r="I121" s="198"/>
      <c r="J121" s="199">
        <f t="shared" si="10"/>
        <v>0</v>
      </c>
      <c r="K121" s="195" t="s">
        <v>37</v>
      </c>
      <c r="L121" s="60"/>
      <c r="M121" s="200" t="s">
        <v>37</v>
      </c>
      <c r="N121" s="201" t="s">
        <v>52</v>
      </c>
      <c r="O121" s="41"/>
      <c r="P121" s="202">
        <f t="shared" si="11"/>
        <v>0</v>
      </c>
      <c r="Q121" s="202">
        <v>0</v>
      </c>
      <c r="R121" s="202">
        <f t="shared" si="12"/>
        <v>0</v>
      </c>
      <c r="S121" s="202">
        <v>0</v>
      </c>
      <c r="T121" s="203">
        <f t="shared" si="13"/>
        <v>0</v>
      </c>
      <c r="AR121" s="22" t="s">
        <v>183</v>
      </c>
      <c r="AT121" s="22" t="s">
        <v>178</v>
      </c>
      <c r="AU121" s="22" t="s">
        <v>89</v>
      </c>
      <c r="AY121" s="22" t="s">
        <v>176</v>
      </c>
      <c r="BE121" s="204">
        <f t="shared" si="14"/>
        <v>0</v>
      </c>
      <c r="BF121" s="204">
        <f t="shared" si="15"/>
        <v>0</v>
      </c>
      <c r="BG121" s="204">
        <f t="shared" si="16"/>
        <v>0</v>
      </c>
      <c r="BH121" s="204">
        <f t="shared" si="17"/>
        <v>0</v>
      </c>
      <c r="BI121" s="204">
        <f t="shared" si="18"/>
        <v>0</v>
      </c>
      <c r="BJ121" s="22" t="s">
        <v>89</v>
      </c>
      <c r="BK121" s="204">
        <f t="shared" si="19"/>
        <v>0</v>
      </c>
      <c r="BL121" s="22" t="s">
        <v>183</v>
      </c>
      <c r="BM121" s="22" t="s">
        <v>572</v>
      </c>
    </row>
    <row r="122" spans="2:65" s="1" customFormat="1" ht="22.5" customHeight="1">
      <c r="B122" s="40"/>
      <c r="C122" s="193" t="s">
        <v>384</v>
      </c>
      <c r="D122" s="193" t="s">
        <v>178</v>
      </c>
      <c r="E122" s="194" t="s">
        <v>2736</v>
      </c>
      <c r="F122" s="195" t="s">
        <v>2737</v>
      </c>
      <c r="G122" s="196" t="s">
        <v>376</v>
      </c>
      <c r="H122" s="197">
        <v>1</v>
      </c>
      <c r="I122" s="198"/>
      <c r="J122" s="199">
        <f t="shared" si="10"/>
        <v>0</v>
      </c>
      <c r="K122" s="195" t="s">
        <v>37</v>
      </c>
      <c r="L122" s="60"/>
      <c r="M122" s="200" t="s">
        <v>37</v>
      </c>
      <c r="N122" s="201" t="s">
        <v>52</v>
      </c>
      <c r="O122" s="41"/>
      <c r="P122" s="202">
        <f t="shared" si="11"/>
        <v>0</v>
      </c>
      <c r="Q122" s="202">
        <v>0</v>
      </c>
      <c r="R122" s="202">
        <f t="shared" si="12"/>
        <v>0</v>
      </c>
      <c r="S122" s="202">
        <v>0</v>
      </c>
      <c r="T122" s="203">
        <f t="shared" si="13"/>
        <v>0</v>
      </c>
      <c r="AR122" s="22" t="s">
        <v>183</v>
      </c>
      <c r="AT122" s="22" t="s">
        <v>178</v>
      </c>
      <c r="AU122" s="22" t="s">
        <v>89</v>
      </c>
      <c r="AY122" s="22" t="s">
        <v>176</v>
      </c>
      <c r="BE122" s="204">
        <f t="shared" si="14"/>
        <v>0</v>
      </c>
      <c r="BF122" s="204">
        <f t="shared" si="15"/>
        <v>0</v>
      </c>
      <c r="BG122" s="204">
        <f t="shared" si="16"/>
        <v>0</v>
      </c>
      <c r="BH122" s="204">
        <f t="shared" si="17"/>
        <v>0</v>
      </c>
      <c r="BI122" s="204">
        <f t="shared" si="18"/>
        <v>0</v>
      </c>
      <c r="BJ122" s="22" t="s">
        <v>89</v>
      </c>
      <c r="BK122" s="204">
        <f t="shared" si="19"/>
        <v>0</v>
      </c>
      <c r="BL122" s="22" t="s">
        <v>183</v>
      </c>
      <c r="BM122" s="22" t="s">
        <v>581</v>
      </c>
    </row>
    <row r="123" spans="2:65" s="1" customFormat="1" ht="22.5" customHeight="1">
      <c r="B123" s="40"/>
      <c r="C123" s="193" t="s">
        <v>390</v>
      </c>
      <c r="D123" s="193" t="s">
        <v>178</v>
      </c>
      <c r="E123" s="194" t="s">
        <v>2738</v>
      </c>
      <c r="F123" s="195" t="s">
        <v>2739</v>
      </c>
      <c r="G123" s="196" t="s">
        <v>376</v>
      </c>
      <c r="H123" s="197">
        <v>26</v>
      </c>
      <c r="I123" s="198"/>
      <c r="J123" s="199">
        <f t="shared" si="10"/>
        <v>0</v>
      </c>
      <c r="K123" s="195" t="s">
        <v>37</v>
      </c>
      <c r="L123" s="60"/>
      <c r="M123" s="200" t="s">
        <v>37</v>
      </c>
      <c r="N123" s="201" t="s">
        <v>52</v>
      </c>
      <c r="O123" s="41"/>
      <c r="P123" s="202">
        <f t="shared" si="11"/>
        <v>0</v>
      </c>
      <c r="Q123" s="202">
        <v>0</v>
      </c>
      <c r="R123" s="202">
        <f t="shared" si="12"/>
        <v>0</v>
      </c>
      <c r="S123" s="202">
        <v>0</v>
      </c>
      <c r="T123" s="203">
        <f t="shared" si="13"/>
        <v>0</v>
      </c>
      <c r="AR123" s="22" t="s">
        <v>183</v>
      </c>
      <c r="AT123" s="22" t="s">
        <v>178</v>
      </c>
      <c r="AU123" s="22" t="s">
        <v>89</v>
      </c>
      <c r="AY123" s="22" t="s">
        <v>176</v>
      </c>
      <c r="BE123" s="204">
        <f t="shared" si="14"/>
        <v>0</v>
      </c>
      <c r="BF123" s="204">
        <f t="shared" si="15"/>
        <v>0</v>
      </c>
      <c r="BG123" s="204">
        <f t="shared" si="16"/>
        <v>0</v>
      </c>
      <c r="BH123" s="204">
        <f t="shared" si="17"/>
        <v>0</v>
      </c>
      <c r="BI123" s="204">
        <f t="shared" si="18"/>
        <v>0</v>
      </c>
      <c r="BJ123" s="22" t="s">
        <v>89</v>
      </c>
      <c r="BK123" s="204">
        <f t="shared" si="19"/>
        <v>0</v>
      </c>
      <c r="BL123" s="22" t="s">
        <v>183</v>
      </c>
      <c r="BM123" s="22" t="s">
        <v>592</v>
      </c>
    </row>
    <row r="124" spans="2:65" s="1" customFormat="1" ht="22.5" customHeight="1">
      <c r="B124" s="40"/>
      <c r="C124" s="193" t="s">
        <v>395</v>
      </c>
      <c r="D124" s="193" t="s">
        <v>178</v>
      </c>
      <c r="E124" s="194" t="s">
        <v>2740</v>
      </c>
      <c r="F124" s="195" t="s">
        <v>2741</v>
      </c>
      <c r="G124" s="196" t="s">
        <v>376</v>
      </c>
      <c r="H124" s="197">
        <v>9</v>
      </c>
      <c r="I124" s="198"/>
      <c r="J124" s="199">
        <f t="shared" si="10"/>
        <v>0</v>
      </c>
      <c r="K124" s="195" t="s">
        <v>37</v>
      </c>
      <c r="L124" s="60"/>
      <c r="M124" s="200" t="s">
        <v>37</v>
      </c>
      <c r="N124" s="201" t="s">
        <v>52</v>
      </c>
      <c r="O124" s="41"/>
      <c r="P124" s="202">
        <f t="shared" si="11"/>
        <v>0</v>
      </c>
      <c r="Q124" s="202">
        <v>0</v>
      </c>
      <c r="R124" s="202">
        <f t="shared" si="12"/>
        <v>0</v>
      </c>
      <c r="S124" s="202">
        <v>0</v>
      </c>
      <c r="T124" s="203">
        <f t="shared" si="13"/>
        <v>0</v>
      </c>
      <c r="AR124" s="22" t="s">
        <v>183</v>
      </c>
      <c r="AT124" s="22" t="s">
        <v>178</v>
      </c>
      <c r="AU124" s="22" t="s">
        <v>89</v>
      </c>
      <c r="AY124" s="22" t="s">
        <v>176</v>
      </c>
      <c r="BE124" s="204">
        <f t="shared" si="14"/>
        <v>0</v>
      </c>
      <c r="BF124" s="204">
        <f t="shared" si="15"/>
        <v>0</v>
      </c>
      <c r="BG124" s="204">
        <f t="shared" si="16"/>
        <v>0</v>
      </c>
      <c r="BH124" s="204">
        <f t="shared" si="17"/>
        <v>0</v>
      </c>
      <c r="BI124" s="204">
        <f t="shared" si="18"/>
        <v>0</v>
      </c>
      <c r="BJ124" s="22" t="s">
        <v>89</v>
      </c>
      <c r="BK124" s="204">
        <f t="shared" si="19"/>
        <v>0</v>
      </c>
      <c r="BL124" s="22" t="s">
        <v>183</v>
      </c>
      <c r="BM124" s="22" t="s">
        <v>602</v>
      </c>
    </row>
    <row r="125" spans="2:65" s="1" customFormat="1" ht="22.5" customHeight="1">
      <c r="B125" s="40"/>
      <c r="C125" s="193" t="s">
        <v>400</v>
      </c>
      <c r="D125" s="193" t="s">
        <v>178</v>
      </c>
      <c r="E125" s="194" t="s">
        <v>2742</v>
      </c>
      <c r="F125" s="195" t="s">
        <v>2743</v>
      </c>
      <c r="G125" s="196" t="s">
        <v>376</v>
      </c>
      <c r="H125" s="197">
        <v>1</v>
      </c>
      <c r="I125" s="198"/>
      <c r="J125" s="199">
        <f t="shared" si="10"/>
        <v>0</v>
      </c>
      <c r="K125" s="195" t="s">
        <v>37</v>
      </c>
      <c r="L125" s="60"/>
      <c r="M125" s="200" t="s">
        <v>37</v>
      </c>
      <c r="N125" s="201" t="s">
        <v>52</v>
      </c>
      <c r="O125" s="41"/>
      <c r="P125" s="202">
        <f t="shared" si="11"/>
        <v>0</v>
      </c>
      <c r="Q125" s="202">
        <v>0</v>
      </c>
      <c r="R125" s="202">
        <f t="shared" si="12"/>
        <v>0</v>
      </c>
      <c r="S125" s="202">
        <v>0</v>
      </c>
      <c r="T125" s="203">
        <f t="shared" si="13"/>
        <v>0</v>
      </c>
      <c r="AR125" s="22" t="s">
        <v>183</v>
      </c>
      <c r="AT125" s="22" t="s">
        <v>178</v>
      </c>
      <c r="AU125" s="22" t="s">
        <v>89</v>
      </c>
      <c r="AY125" s="22" t="s">
        <v>176</v>
      </c>
      <c r="BE125" s="204">
        <f t="shared" si="14"/>
        <v>0</v>
      </c>
      <c r="BF125" s="204">
        <f t="shared" si="15"/>
        <v>0</v>
      </c>
      <c r="BG125" s="204">
        <f t="shared" si="16"/>
        <v>0</v>
      </c>
      <c r="BH125" s="204">
        <f t="shared" si="17"/>
        <v>0</v>
      </c>
      <c r="BI125" s="204">
        <f t="shared" si="18"/>
        <v>0</v>
      </c>
      <c r="BJ125" s="22" t="s">
        <v>89</v>
      </c>
      <c r="BK125" s="204">
        <f t="shared" si="19"/>
        <v>0</v>
      </c>
      <c r="BL125" s="22" t="s">
        <v>183</v>
      </c>
      <c r="BM125" s="22" t="s">
        <v>613</v>
      </c>
    </row>
    <row r="126" spans="2:65" s="1" customFormat="1" ht="22.5" customHeight="1">
      <c r="B126" s="40"/>
      <c r="C126" s="193" t="s">
        <v>406</v>
      </c>
      <c r="D126" s="193" t="s">
        <v>178</v>
      </c>
      <c r="E126" s="194" t="s">
        <v>2744</v>
      </c>
      <c r="F126" s="195" t="s">
        <v>2731</v>
      </c>
      <c r="G126" s="196" t="s">
        <v>2383</v>
      </c>
      <c r="H126" s="197">
        <v>6</v>
      </c>
      <c r="I126" s="198"/>
      <c r="J126" s="199">
        <f t="shared" si="10"/>
        <v>0</v>
      </c>
      <c r="K126" s="195" t="s">
        <v>37</v>
      </c>
      <c r="L126" s="60"/>
      <c r="M126" s="200" t="s">
        <v>37</v>
      </c>
      <c r="N126" s="201" t="s">
        <v>52</v>
      </c>
      <c r="O126" s="41"/>
      <c r="P126" s="202">
        <f t="shared" si="11"/>
        <v>0</v>
      </c>
      <c r="Q126" s="202">
        <v>0</v>
      </c>
      <c r="R126" s="202">
        <f t="shared" si="12"/>
        <v>0</v>
      </c>
      <c r="S126" s="202">
        <v>0</v>
      </c>
      <c r="T126" s="203">
        <f t="shared" si="13"/>
        <v>0</v>
      </c>
      <c r="AR126" s="22" t="s">
        <v>183</v>
      </c>
      <c r="AT126" s="22" t="s">
        <v>178</v>
      </c>
      <c r="AU126" s="22" t="s">
        <v>89</v>
      </c>
      <c r="AY126" s="22" t="s">
        <v>176</v>
      </c>
      <c r="BE126" s="204">
        <f t="shared" si="14"/>
        <v>0</v>
      </c>
      <c r="BF126" s="204">
        <f t="shared" si="15"/>
        <v>0</v>
      </c>
      <c r="BG126" s="204">
        <f t="shared" si="16"/>
        <v>0</v>
      </c>
      <c r="BH126" s="204">
        <f t="shared" si="17"/>
        <v>0</v>
      </c>
      <c r="BI126" s="204">
        <f t="shared" si="18"/>
        <v>0</v>
      </c>
      <c r="BJ126" s="22" t="s">
        <v>89</v>
      </c>
      <c r="BK126" s="204">
        <f t="shared" si="19"/>
        <v>0</v>
      </c>
      <c r="BL126" s="22" t="s">
        <v>183</v>
      </c>
      <c r="BM126" s="22" t="s">
        <v>625</v>
      </c>
    </row>
    <row r="127" spans="2:65" s="1" customFormat="1" ht="22.5" customHeight="1">
      <c r="B127" s="40"/>
      <c r="C127" s="193" t="s">
        <v>412</v>
      </c>
      <c r="D127" s="193" t="s">
        <v>178</v>
      </c>
      <c r="E127" s="194" t="s">
        <v>2745</v>
      </c>
      <c r="F127" s="195" t="s">
        <v>2746</v>
      </c>
      <c r="G127" s="196" t="s">
        <v>2532</v>
      </c>
      <c r="H127" s="197">
        <v>1</v>
      </c>
      <c r="I127" s="198"/>
      <c r="J127" s="199">
        <f t="shared" si="10"/>
        <v>0</v>
      </c>
      <c r="K127" s="195" t="s">
        <v>37</v>
      </c>
      <c r="L127" s="60"/>
      <c r="M127" s="200" t="s">
        <v>37</v>
      </c>
      <c r="N127" s="201" t="s">
        <v>52</v>
      </c>
      <c r="O127" s="41"/>
      <c r="P127" s="202">
        <f t="shared" si="11"/>
        <v>0</v>
      </c>
      <c r="Q127" s="202">
        <v>0</v>
      </c>
      <c r="R127" s="202">
        <f t="shared" si="12"/>
        <v>0</v>
      </c>
      <c r="S127" s="202">
        <v>0</v>
      </c>
      <c r="T127" s="203">
        <f t="shared" si="13"/>
        <v>0</v>
      </c>
      <c r="AR127" s="22" t="s">
        <v>183</v>
      </c>
      <c r="AT127" s="22" t="s">
        <v>178</v>
      </c>
      <c r="AU127" s="22" t="s">
        <v>89</v>
      </c>
      <c r="AY127" s="22" t="s">
        <v>176</v>
      </c>
      <c r="BE127" s="204">
        <f t="shared" si="14"/>
        <v>0</v>
      </c>
      <c r="BF127" s="204">
        <f t="shared" si="15"/>
        <v>0</v>
      </c>
      <c r="BG127" s="204">
        <f t="shared" si="16"/>
        <v>0</v>
      </c>
      <c r="BH127" s="204">
        <f t="shared" si="17"/>
        <v>0</v>
      </c>
      <c r="BI127" s="204">
        <f t="shared" si="18"/>
        <v>0</v>
      </c>
      <c r="BJ127" s="22" t="s">
        <v>89</v>
      </c>
      <c r="BK127" s="204">
        <f t="shared" si="19"/>
        <v>0</v>
      </c>
      <c r="BL127" s="22" t="s">
        <v>183</v>
      </c>
      <c r="BM127" s="22" t="s">
        <v>643</v>
      </c>
    </row>
    <row r="128" spans="2:65" s="10" customFormat="1" ht="37.35" customHeight="1">
      <c r="B128" s="176"/>
      <c r="C128" s="177"/>
      <c r="D128" s="190" t="s">
        <v>80</v>
      </c>
      <c r="E128" s="249" t="s">
        <v>2747</v>
      </c>
      <c r="F128" s="249" t="s">
        <v>2748</v>
      </c>
      <c r="G128" s="177"/>
      <c r="H128" s="177"/>
      <c r="I128" s="180"/>
      <c r="J128" s="250">
        <f>BK128</f>
        <v>0</v>
      </c>
      <c r="K128" s="177"/>
      <c r="L128" s="182"/>
      <c r="M128" s="183"/>
      <c r="N128" s="184"/>
      <c r="O128" s="184"/>
      <c r="P128" s="185">
        <f>SUM(P129:P142)</f>
        <v>0</v>
      </c>
      <c r="Q128" s="184"/>
      <c r="R128" s="185">
        <f>SUM(R129:R142)</f>
        <v>0</v>
      </c>
      <c r="S128" s="184"/>
      <c r="T128" s="186">
        <f>SUM(T129:T142)</f>
        <v>0</v>
      </c>
      <c r="AR128" s="187" t="s">
        <v>89</v>
      </c>
      <c r="AT128" s="188" t="s">
        <v>80</v>
      </c>
      <c r="AU128" s="188" t="s">
        <v>81</v>
      </c>
      <c r="AY128" s="187" t="s">
        <v>176</v>
      </c>
      <c r="BK128" s="189">
        <f>SUM(BK129:BK142)</f>
        <v>0</v>
      </c>
    </row>
    <row r="129" spans="2:65" s="1" customFormat="1" ht="22.5" customHeight="1">
      <c r="B129" s="40"/>
      <c r="C129" s="193" t="s">
        <v>417</v>
      </c>
      <c r="D129" s="193" t="s">
        <v>178</v>
      </c>
      <c r="E129" s="194" t="s">
        <v>2749</v>
      </c>
      <c r="F129" s="195" t="s">
        <v>2750</v>
      </c>
      <c r="G129" s="196" t="s">
        <v>295</v>
      </c>
      <c r="H129" s="197">
        <v>90</v>
      </c>
      <c r="I129" s="198"/>
      <c r="J129" s="199">
        <f t="shared" ref="J129:J142" si="20">ROUND(I129*H129,2)</f>
        <v>0</v>
      </c>
      <c r="K129" s="195" t="s">
        <v>37</v>
      </c>
      <c r="L129" s="60"/>
      <c r="M129" s="200" t="s">
        <v>37</v>
      </c>
      <c r="N129" s="201" t="s">
        <v>52</v>
      </c>
      <c r="O129" s="41"/>
      <c r="P129" s="202">
        <f t="shared" ref="P129:P142" si="21">O129*H129</f>
        <v>0</v>
      </c>
      <c r="Q129" s="202">
        <v>0</v>
      </c>
      <c r="R129" s="202">
        <f t="shared" ref="R129:R142" si="22">Q129*H129</f>
        <v>0</v>
      </c>
      <c r="S129" s="202">
        <v>0</v>
      </c>
      <c r="T129" s="203">
        <f t="shared" ref="T129:T142" si="23">S129*H129</f>
        <v>0</v>
      </c>
      <c r="AR129" s="22" t="s">
        <v>183</v>
      </c>
      <c r="AT129" s="22" t="s">
        <v>178</v>
      </c>
      <c r="AU129" s="22" t="s">
        <v>89</v>
      </c>
      <c r="AY129" s="22" t="s">
        <v>176</v>
      </c>
      <c r="BE129" s="204">
        <f t="shared" ref="BE129:BE142" si="24">IF(N129="základní",J129,0)</f>
        <v>0</v>
      </c>
      <c r="BF129" s="204">
        <f t="shared" ref="BF129:BF142" si="25">IF(N129="snížená",J129,0)</f>
        <v>0</v>
      </c>
      <c r="BG129" s="204">
        <f t="shared" ref="BG129:BG142" si="26">IF(N129="zákl. přenesená",J129,0)</f>
        <v>0</v>
      </c>
      <c r="BH129" s="204">
        <f t="shared" ref="BH129:BH142" si="27">IF(N129="sníž. přenesená",J129,0)</f>
        <v>0</v>
      </c>
      <c r="BI129" s="204">
        <f t="shared" ref="BI129:BI142" si="28">IF(N129="nulová",J129,0)</f>
        <v>0</v>
      </c>
      <c r="BJ129" s="22" t="s">
        <v>89</v>
      </c>
      <c r="BK129" s="204">
        <f t="shared" ref="BK129:BK142" si="29">ROUND(I129*H129,2)</f>
        <v>0</v>
      </c>
      <c r="BL129" s="22" t="s">
        <v>183</v>
      </c>
      <c r="BM129" s="22" t="s">
        <v>656</v>
      </c>
    </row>
    <row r="130" spans="2:65" s="1" customFormat="1" ht="22.5" customHeight="1">
      <c r="B130" s="40"/>
      <c r="C130" s="193" t="s">
        <v>422</v>
      </c>
      <c r="D130" s="193" t="s">
        <v>178</v>
      </c>
      <c r="E130" s="194" t="s">
        <v>2751</v>
      </c>
      <c r="F130" s="195" t="s">
        <v>2752</v>
      </c>
      <c r="G130" s="196" t="s">
        <v>295</v>
      </c>
      <c r="H130" s="197">
        <v>168</v>
      </c>
      <c r="I130" s="198"/>
      <c r="J130" s="199">
        <f t="shared" si="20"/>
        <v>0</v>
      </c>
      <c r="K130" s="195" t="s">
        <v>37</v>
      </c>
      <c r="L130" s="60"/>
      <c r="M130" s="200" t="s">
        <v>37</v>
      </c>
      <c r="N130" s="201" t="s">
        <v>52</v>
      </c>
      <c r="O130" s="41"/>
      <c r="P130" s="202">
        <f t="shared" si="21"/>
        <v>0</v>
      </c>
      <c r="Q130" s="202">
        <v>0</v>
      </c>
      <c r="R130" s="202">
        <f t="shared" si="22"/>
        <v>0</v>
      </c>
      <c r="S130" s="202">
        <v>0</v>
      </c>
      <c r="T130" s="203">
        <f t="shared" si="23"/>
        <v>0</v>
      </c>
      <c r="AR130" s="22" t="s">
        <v>183</v>
      </c>
      <c r="AT130" s="22" t="s">
        <v>178</v>
      </c>
      <c r="AU130" s="22" t="s">
        <v>89</v>
      </c>
      <c r="AY130" s="22" t="s">
        <v>176</v>
      </c>
      <c r="BE130" s="204">
        <f t="shared" si="24"/>
        <v>0</v>
      </c>
      <c r="BF130" s="204">
        <f t="shared" si="25"/>
        <v>0</v>
      </c>
      <c r="BG130" s="204">
        <f t="shared" si="26"/>
        <v>0</v>
      </c>
      <c r="BH130" s="204">
        <f t="shared" si="27"/>
        <v>0</v>
      </c>
      <c r="BI130" s="204">
        <f t="shared" si="28"/>
        <v>0</v>
      </c>
      <c r="BJ130" s="22" t="s">
        <v>89</v>
      </c>
      <c r="BK130" s="204">
        <f t="shared" si="29"/>
        <v>0</v>
      </c>
      <c r="BL130" s="22" t="s">
        <v>183</v>
      </c>
      <c r="BM130" s="22" t="s">
        <v>667</v>
      </c>
    </row>
    <row r="131" spans="2:65" s="1" customFormat="1" ht="22.5" customHeight="1">
      <c r="B131" s="40"/>
      <c r="C131" s="193" t="s">
        <v>427</v>
      </c>
      <c r="D131" s="193" t="s">
        <v>178</v>
      </c>
      <c r="E131" s="194" t="s">
        <v>2753</v>
      </c>
      <c r="F131" s="195" t="s">
        <v>2754</v>
      </c>
      <c r="G131" s="196" t="s">
        <v>376</v>
      </c>
      <c r="H131" s="197">
        <v>15</v>
      </c>
      <c r="I131" s="198"/>
      <c r="J131" s="199">
        <f t="shared" si="20"/>
        <v>0</v>
      </c>
      <c r="K131" s="195" t="s">
        <v>37</v>
      </c>
      <c r="L131" s="60"/>
      <c r="M131" s="200" t="s">
        <v>37</v>
      </c>
      <c r="N131" s="201" t="s">
        <v>52</v>
      </c>
      <c r="O131" s="41"/>
      <c r="P131" s="202">
        <f t="shared" si="21"/>
        <v>0</v>
      </c>
      <c r="Q131" s="202">
        <v>0</v>
      </c>
      <c r="R131" s="202">
        <f t="shared" si="22"/>
        <v>0</v>
      </c>
      <c r="S131" s="202">
        <v>0</v>
      </c>
      <c r="T131" s="203">
        <f t="shared" si="23"/>
        <v>0</v>
      </c>
      <c r="AR131" s="22" t="s">
        <v>183</v>
      </c>
      <c r="AT131" s="22" t="s">
        <v>178</v>
      </c>
      <c r="AU131" s="22" t="s">
        <v>89</v>
      </c>
      <c r="AY131" s="22" t="s">
        <v>176</v>
      </c>
      <c r="BE131" s="204">
        <f t="shared" si="24"/>
        <v>0</v>
      </c>
      <c r="BF131" s="204">
        <f t="shared" si="25"/>
        <v>0</v>
      </c>
      <c r="BG131" s="204">
        <f t="shared" si="26"/>
        <v>0</v>
      </c>
      <c r="BH131" s="204">
        <f t="shared" si="27"/>
        <v>0</v>
      </c>
      <c r="BI131" s="204">
        <f t="shared" si="28"/>
        <v>0</v>
      </c>
      <c r="BJ131" s="22" t="s">
        <v>89</v>
      </c>
      <c r="BK131" s="204">
        <f t="shared" si="29"/>
        <v>0</v>
      </c>
      <c r="BL131" s="22" t="s">
        <v>183</v>
      </c>
      <c r="BM131" s="22" t="s">
        <v>677</v>
      </c>
    </row>
    <row r="132" spans="2:65" s="1" customFormat="1" ht="22.5" customHeight="1">
      <c r="B132" s="40"/>
      <c r="C132" s="193" t="s">
        <v>434</v>
      </c>
      <c r="D132" s="193" t="s">
        <v>178</v>
      </c>
      <c r="E132" s="194" t="s">
        <v>2755</v>
      </c>
      <c r="F132" s="195" t="s">
        <v>2756</v>
      </c>
      <c r="G132" s="196" t="s">
        <v>376</v>
      </c>
      <c r="H132" s="197">
        <v>5</v>
      </c>
      <c r="I132" s="198"/>
      <c r="J132" s="199">
        <f t="shared" si="20"/>
        <v>0</v>
      </c>
      <c r="K132" s="195" t="s">
        <v>37</v>
      </c>
      <c r="L132" s="60"/>
      <c r="M132" s="200" t="s">
        <v>37</v>
      </c>
      <c r="N132" s="201" t="s">
        <v>52</v>
      </c>
      <c r="O132" s="41"/>
      <c r="P132" s="202">
        <f t="shared" si="21"/>
        <v>0</v>
      </c>
      <c r="Q132" s="202">
        <v>0</v>
      </c>
      <c r="R132" s="202">
        <f t="shared" si="22"/>
        <v>0</v>
      </c>
      <c r="S132" s="202">
        <v>0</v>
      </c>
      <c r="T132" s="203">
        <f t="shared" si="23"/>
        <v>0</v>
      </c>
      <c r="AR132" s="22" t="s">
        <v>183</v>
      </c>
      <c r="AT132" s="22" t="s">
        <v>178</v>
      </c>
      <c r="AU132" s="22" t="s">
        <v>89</v>
      </c>
      <c r="AY132" s="22" t="s">
        <v>176</v>
      </c>
      <c r="BE132" s="204">
        <f t="shared" si="24"/>
        <v>0</v>
      </c>
      <c r="BF132" s="204">
        <f t="shared" si="25"/>
        <v>0</v>
      </c>
      <c r="BG132" s="204">
        <f t="shared" si="26"/>
        <v>0</v>
      </c>
      <c r="BH132" s="204">
        <f t="shared" si="27"/>
        <v>0</v>
      </c>
      <c r="BI132" s="204">
        <f t="shared" si="28"/>
        <v>0</v>
      </c>
      <c r="BJ132" s="22" t="s">
        <v>89</v>
      </c>
      <c r="BK132" s="204">
        <f t="shared" si="29"/>
        <v>0</v>
      </c>
      <c r="BL132" s="22" t="s">
        <v>183</v>
      </c>
      <c r="BM132" s="22" t="s">
        <v>693</v>
      </c>
    </row>
    <row r="133" spans="2:65" s="1" customFormat="1" ht="22.5" customHeight="1">
      <c r="B133" s="40"/>
      <c r="C133" s="193" t="s">
        <v>443</v>
      </c>
      <c r="D133" s="193" t="s">
        <v>178</v>
      </c>
      <c r="E133" s="194" t="s">
        <v>2757</v>
      </c>
      <c r="F133" s="195" t="s">
        <v>2758</v>
      </c>
      <c r="G133" s="196" t="s">
        <v>376</v>
      </c>
      <c r="H133" s="197">
        <v>10</v>
      </c>
      <c r="I133" s="198"/>
      <c r="J133" s="199">
        <f t="shared" si="20"/>
        <v>0</v>
      </c>
      <c r="K133" s="195" t="s">
        <v>37</v>
      </c>
      <c r="L133" s="60"/>
      <c r="M133" s="200" t="s">
        <v>37</v>
      </c>
      <c r="N133" s="201" t="s">
        <v>52</v>
      </c>
      <c r="O133" s="41"/>
      <c r="P133" s="202">
        <f t="shared" si="21"/>
        <v>0</v>
      </c>
      <c r="Q133" s="202">
        <v>0</v>
      </c>
      <c r="R133" s="202">
        <f t="shared" si="22"/>
        <v>0</v>
      </c>
      <c r="S133" s="202">
        <v>0</v>
      </c>
      <c r="T133" s="203">
        <f t="shared" si="23"/>
        <v>0</v>
      </c>
      <c r="AR133" s="22" t="s">
        <v>183</v>
      </c>
      <c r="AT133" s="22" t="s">
        <v>178</v>
      </c>
      <c r="AU133" s="22" t="s">
        <v>89</v>
      </c>
      <c r="AY133" s="22" t="s">
        <v>176</v>
      </c>
      <c r="BE133" s="204">
        <f t="shared" si="24"/>
        <v>0</v>
      </c>
      <c r="BF133" s="204">
        <f t="shared" si="25"/>
        <v>0</v>
      </c>
      <c r="BG133" s="204">
        <f t="shared" si="26"/>
        <v>0</v>
      </c>
      <c r="BH133" s="204">
        <f t="shared" si="27"/>
        <v>0</v>
      </c>
      <c r="BI133" s="204">
        <f t="shared" si="28"/>
        <v>0</v>
      </c>
      <c r="BJ133" s="22" t="s">
        <v>89</v>
      </c>
      <c r="BK133" s="204">
        <f t="shared" si="29"/>
        <v>0</v>
      </c>
      <c r="BL133" s="22" t="s">
        <v>183</v>
      </c>
      <c r="BM133" s="22" t="s">
        <v>702</v>
      </c>
    </row>
    <row r="134" spans="2:65" s="1" customFormat="1" ht="22.5" customHeight="1">
      <c r="B134" s="40"/>
      <c r="C134" s="193" t="s">
        <v>449</v>
      </c>
      <c r="D134" s="193" t="s">
        <v>178</v>
      </c>
      <c r="E134" s="194" t="s">
        <v>2759</v>
      </c>
      <c r="F134" s="195" t="s">
        <v>2760</v>
      </c>
      <c r="G134" s="196" t="s">
        <v>376</v>
      </c>
      <c r="H134" s="197">
        <v>5</v>
      </c>
      <c r="I134" s="198"/>
      <c r="J134" s="199">
        <f t="shared" si="20"/>
        <v>0</v>
      </c>
      <c r="K134" s="195" t="s">
        <v>37</v>
      </c>
      <c r="L134" s="60"/>
      <c r="M134" s="200" t="s">
        <v>37</v>
      </c>
      <c r="N134" s="201" t="s">
        <v>52</v>
      </c>
      <c r="O134" s="41"/>
      <c r="P134" s="202">
        <f t="shared" si="21"/>
        <v>0</v>
      </c>
      <c r="Q134" s="202">
        <v>0</v>
      </c>
      <c r="R134" s="202">
        <f t="shared" si="22"/>
        <v>0</v>
      </c>
      <c r="S134" s="202">
        <v>0</v>
      </c>
      <c r="T134" s="203">
        <f t="shared" si="23"/>
        <v>0</v>
      </c>
      <c r="AR134" s="22" t="s">
        <v>183</v>
      </c>
      <c r="AT134" s="22" t="s">
        <v>178</v>
      </c>
      <c r="AU134" s="22" t="s">
        <v>89</v>
      </c>
      <c r="AY134" s="22" t="s">
        <v>176</v>
      </c>
      <c r="BE134" s="204">
        <f t="shared" si="24"/>
        <v>0</v>
      </c>
      <c r="BF134" s="204">
        <f t="shared" si="25"/>
        <v>0</v>
      </c>
      <c r="BG134" s="204">
        <f t="shared" si="26"/>
        <v>0</v>
      </c>
      <c r="BH134" s="204">
        <f t="shared" si="27"/>
        <v>0</v>
      </c>
      <c r="BI134" s="204">
        <f t="shared" si="28"/>
        <v>0</v>
      </c>
      <c r="BJ134" s="22" t="s">
        <v>89</v>
      </c>
      <c r="BK134" s="204">
        <f t="shared" si="29"/>
        <v>0</v>
      </c>
      <c r="BL134" s="22" t="s">
        <v>183</v>
      </c>
      <c r="BM134" s="22" t="s">
        <v>712</v>
      </c>
    </row>
    <row r="135" spans="2:65" s="1" customFormat="1" ht="22.5" customHeight="1">
      <c r="B135" s="40"/>
      <c r="C135" s="193" t="s">
        <v>455</v>
      </c>
      <c r="D135" s="193" t="s">
        <v>178</v>
      </c>
      <c r="E135" s="194" t="s">
        <v>2761</v>
      </c>
      <c r="F135" s="195" t="s">
        <v>2762</v>
      </c>
      <c r="G135" s="196" t="s">
        <v>376</v>
      </c>
      <c r="H135" s="197">
        <v>10</v>
      </c>
      <c r="I135" s="198"/>
      <c r="J135" s="199">
        <f t="shared" si="20"/>
        <v>0</v>
      </c>
      <c r="K135" s="195" t="s">
        <v>37</v>
      </c>
      <c r="L135" s="60"/>
      <c r="M135" s="200" t="s">
        <v>37</v>
      </c>
      <c r="N135" s="201" t="s">
        <v>52</v>
      </c>
      <c r="O135" s="41"/>
      <c r="P135" s="202">
        <f t="shared" si="21"/>
        <v>0</v>
      </c>
      <c r="Q135" s="202">
        <v>0</v>
      </c>
      <c r="R135" s="202">
        <f t="shared" si="22"/>
        <v>0</v>
      </c>
      <c r="S135" s="202">
        <v>0</v>
      </c>
      <c r="T135" s="203">
        <f t="shared" si="23"/>
        <v>0</v>
      </c>
      <c r="AR135" s="22" t="s">
        <v>183</v>
      </c>
      <c r="AT135" s="22" t="s">
        <v>178</v>
      </c>
      <c r="AU135" s="22" t="s">
        <v>89</v>
      </c>
      <c r="AY135" s="22" t="s">
        <v>176</v>
      </c>
      <c r="BE135" s="204">
        <f t="shared" si="24"/>
        <v>0</v>
      </c>
      <c r="BF135" s="204">
        <f t="shared" si="25"/>
        <v>0</v>
      </c>
      <c r="BG135" s="204">
        <f t="shared" si="26"/>
        <v>0</v>
      </c>
      <c r="BH135" s="204">
        <f t="shared" si="27"/>
        <v>0</v>
      </c>
      <c r="BI135" s="204">
        <f t="shared" si="28"/>
        <v>0</v>
      </c>
      <c r="BJ135" s="22" t="s">
        <v>89</v>
      </c>
      <c r="BK135" s="204">
        <f t="shared" si="29"/>
        <v>0</v>
      </c>
      <c r="BL135" s="22" t="s">
        <v>183</v>
      </c>
      <c r="BM135" s="22" t="s">
        <v>727</v>
      </c>
    </row>
    <row r="136" spans="2:65" s="1" customFormat="1" ht="22.5" customHeight="1">
      <c r="B136" s="40"/>
      <c r="C136" s="193" t="s">
        <v>462</v>
      </c>
      <c r="D136" s="193" t="s">
        <v>178</v>
      </c>
      <c r="E136" s="194" t="s">
        <v>2763</v>
      </c>
      <c r="F136" s="195" t="s">
        <v>2764</v>
      </c>
      <c r="G136" s="196" t="s">
        <v>376</v>
      </c>
      <c r="H136" s="197">
        <v>12</v>
      </c>
      <c r="I136" s="198"/>
      <c r="J136" s="199">
        <f t="shared" si="20"/>
        <v>0</v>
      </c>
      <c r="K136" s="195" t="s">
        <v>37</v>
      </c>
      <c r="L136" s="60"/>
      <c r="M136" s="200" t="s">
        <v>37</v>
      </c>
      <c r="N136" s="201" t="s">
        <v>52</v>
      </c>
      <c r="O136" s="41"/>
      <c r="P136" s="202">
        <f t="shared" si="21"/>
        <v>0</v>
      </c>
      <c r="Q136" s="202">
        <v>0</v>
      </c>
      <c r="R136" s="202">
        <f t="shared" si="22"/>
        <v>0</v>
      </c>
      <c r="S136" s="202">
        <v>0</v>
      </c>
      <c r="T136" s="203">
        <f t="shared" si="23"/>
        <v>0</v>
      </c>
      <c r="AR136" s="22" t="s">
        <v>183</v>
      </c>
      <c r="AT136" s="22" t="s">
        <v>178</v>
      </c>
      <c r="AU136" s="22" t="s">
        <v>89</v>
      </c>
      <c r="AY136" s="22" t="s">
        <v>176</v>
      </c>
      <c r="BE136" s="204">
        <f t="shared" si="24"/>
        <v>0</v>
      </c>
      <c r="BF136" s="204">
        <f t="shared" si="25"/>
        <v>0</v>
      </c>
      <c r="BG136" s="204">
        <f t="shared" si="26"/>
        <v>0</v>
      </c>
      <c r="BH136" s="204">
        <f t="shared" si="27"/>
        <v>0</v>
      </c>
      <c r="BI136" s="204">
        <f t="shared" si="28"/>
        <v>0</v>
      </c>
      <c r="BJ136" s="22" t="s">
        <v>89</v>
      </c>
      <c r="BK136" s="204">
        <f t="shared" si="29"/>
        <v>0</v>
      </c>
      <c r="BL136" s="22" t="s">
        <v>183</v>
      </c>
      <c r="BM136" s="22" t="s">
        <v>742</v>
      </c>
    </row>
    <row r="137" spans="2:65" s="1" customFormat="1" ht="22.5" customHeight="1">
      <c r="B137" s="40"/>
      <c r="C137" s="193" t="s">
        <v>468</v>
      </c>
      <c r="D137" s="193" t="s">
        <v>178</v>
      </c>
      <c r="E137" s="194" t="s">
        <v>2765</v>
      </c>
      <c r="F137" s="195" t="s">
        <v>2766</v>
      </c>
      <c r="G137" s="196" t="s">
        <v>376</v>
      </c>
      <c r="H137" s="197">
        <v>44</v>
      </c>
      <c r="I137" s="198"/>
      <c r="J137" s="199">
        <f t="shared" si="20"/>
        <v>0</v>
      </c>
      <c r="K137" s="195" t="s">
        <v>37</v>
      </c>
      <c r="L137" s="60"/>
      <c r="M137" s="200" t="s">
        <v>37</v>
      </c>
      <c r="N137" s="201" t="s">
        <v>52</v>
      </c>
      <c r="O137" s="41"/>
      <c r="P137" s="202">
        <f t="shared" si="21"/>
        <v>0</v>
      </c>
      <c r="Q137" s="202">
        <v>0</v>
      </c>
      <c r="R137" s="202">
        <f t="shared" si="22"/>
        <v>0</v>
      </c>
      <c r="S137" s="202">
        <v>0</v>
      </c>
      <c r="T137" s="203">
        <f t="shared" si="23"/>
        <v>0</v>
      </c>
      <c r="AR137" s="22" t="s">
        <v>183</v>
      </c>
      <c r="AT137" s="22" t="s">
        <v>178</v>
      </c>
      <c r="AU137" s="22" t="s">
        <v>89</v>
      </c>
      <c r="AY137" s="22" t="s">
        <v>176</v>
      </c>
      <c r="BE137" s="204">
        <f t="shared" si="24"/>
        <v>0</v>
      </c>
      <c r="BF137" s="204">
        <f t="shared" si="25"/>
        <v>0</v>
      </c>
      <c r="BG137" s="204">
        <f t="shared" si="26"/>
        <v>0</v>
      </c>
      <c r="BH137" s="204">
        <f t="shared" si="27"/>
        <v>0</v>
      </c>
      <c r="BI137" s="204">
        <f t="shared" si="28"/>
        <v>0</v>
      </c>
      <c r="BJ137" s="22" t="s">
        <v>89</v>
      </c>
      <c r="BK137" s="204">
        <f t="shared" si="29"/>
        <v>0</v>
      </c>
      <c r="BL137" s="22" t="s">
        <v>183</v>
      </c>
      <c r="BM137" s="22" t="s">
        <v>755</v>
      </c>
    </row>
    <row r="138" spans="2:65" s="1" customFormat="1" ht="22.5" customHeight="1">
      <c r="B138" s="40"/>
      <c r="C138" s="193" t="s">
        <v>473</v>
      </c>
      <c r="D138" s="193" t="s">
        <v>178</v>
      </c>
      <c r="E138" s="194" t="s">
        <v>2767</v>
      </c>
      <c r="F138" s="195" t="s">
        <v>2768</v>
      </c>
      <c r="G138" s="196" t="s">
        <v>376</v>
      </c>
      <c r="H138" s="197">
        <v>5</v>
      </c>
      <c r="I138" s="198"/>
      <c r="J138" s="199">
        <f t="shared" si="20"/>
        <v>0</v>
      </c>
      <c r="K138" s="195" t="s">
        <v>37</v>
      </c>
      <c r="L138" s="60"/>
      <c r="M138" s="200" t="s">
        <v>37</v>
      </c>
      <c r="N138" s="201" t="s">
        <v>52</v>
      </c>
      <c r="O138" s="41"/>
      <c r="P138" s="202">
        <f t="shared" si="21"/>
        <v>0</v>
      </c>
      <c r="Q138" s="202">
        <v>0</v>
      </c>
      <c r="R138" s="202">
        <f t="shared" si="22"/>
        <v>0</v>
      </c>
      <c r="S138" s="202">
        <v>0</v>
      </c>
      <c r="T138" s="203">
        <f t="shared" si="23"/>
        <v>0</v>
      </c>
      <c r="AR138" s="22" t="s">
        <v>183</v>
      </c>
      <c r="AT138" s="22" t="s">
        <v>178</v>
      </c>
      <c r="AU138" s="22" t="s">
        <v>89</v>
      </c>
      <c r="AY138" s="22" t="s">
        <v>176</v>
      </c>
      <c r="BE138" s="204">
        <f t="shared" si="24"/>
        <v>0</v>
      </c>
      <c r="BF138" s="204">
        <f t="shared" si="25"/>
        <v>0</v>
      </c>
      <c r="BG138" s="204">
        <f t="shared" si="26"/>
        <v>0</v>
      </c>
      <c r="BH138" s="204">
        <f t="shared" si="27"/>
        <v>0</v>
      </c>
      <c r="BI138" s="204">
        <f t="shared" si="28"/>
        <v>0</v>
      </c>
      <c r="BJ138" s="22" t="s">
        <v>89</v>
      </c>
      <c r="BK138" s="204">
        <f t="shared" si="29"/>
        <v>0</v>
      </c>
      <c r="BL138" s="22" t="s">
        <v>183</v>
      </c>
      <c r="BM138" s="22" t="s">
        <v>1256</v>
      </c>
    </row>
    <row r="139" spans="2:65" s="1" customFormat="1" ht="22.5" customHeight="1">
      <c r="B139" s="40"/>
      <c r="C139" s="193" t="s">
        <v>477</v>
      </c>
      <c r="D139" s="193" t="s">
        <v>178</v>
      </c>
      <c r="E139" s="194" t="s">
        <v>2769</v>
      </c>
      <c r="F139" s="195" t="s">
        <v>2770</v>
      </c>
      <c r="G139" s="196" t="s">
        <v>376</v>
      </c>
      <c r="H139" s="197">
        <v>5</v>
      </c>
      <c r="I139" s="198"/>
      <c r="J139" s="199">
        <f t="shared" si="20"/>
        <v>0</v>
      </c>
      <c r="K139" s="195" t="s">
        <v>37</v>
      </c>
      <c r="L139" s="60"/>
      <c r="M139" s="200" t="s">
        <v>37</v>
      </c>
      <c r="N139" s="201" t="s">
        <v>52</v>
      </c>
      <c r="O139" s="41"/>
      <c r="P139" s="202">
        <f t="shared" si="21"/>
        <v>0</v>
      </c>
      <c r="Q139" s="202">
        <v>0</v>
      </c>
      <c r="R139" s="202">
        <f t="shared" si="22"/>
        <v>0</v>
      </c>
      <c r="S139" s="202">
        <v>0</v>
      </c>
      <c r="T139" s="203">
        <f t="shared" si="23"/>
        <v>0</v>
      </c>
      <c r="AR139" s="22" t="s">
        <v>183</v>
      </c>
      <c r="AT139" s="22" t="s">
        <v>178</v>
      </c>
      <c r="AU139" s="22" t="s">
        <v>89</v>
      </c>
      <c r="AY139" s="22" t="s">
        <v>176</v>
      </c>
      <c r="BE139" s="204">
        <f t="shared" si="24"/>
        <v>0</v>
      </c>
      <c r="BF139" s="204">
        <f t="shared" si="25"/>
        <v>0</v>
      </c>
      <c r="BG139" s="204">
        <f t="shared" si="26"/>
        <v>0</v>
      </c>
      <c r="BH139" s="204">
        <f t="shared" si="27"/>
        <v>0</v>
      </c>
      <c r="BI139" s="204">
        <f t="shared" si="28"/>
        <v>0</v>
      </c>
      <c r="BJ139" s="22" t="s">
        <v>89</v>
      </c>
      <c r="BK139" s="204">
        <f t="shared" si="29"/>
        <v>0</v>
      </c>
      <c r="BL139" s="22" t="s">
        <v>183</v>
      </c>
      <c r="BM139" s="22" t="s">
        <v>1265</v>
      </c>
    </row>
    <row r="140" spans="2:65" s="1" customFormat="1" ht="22.5" customHeight="1">
      <c r="B140" s="40"/>
      <c r="C140" s="193" t="s">
        <v>482</v>
      </c>
      <c r="D140" s="193" t="s">
        <v>178</v>
      </c>
      <c r="E140" s="194" t="s">
        <v>2771</v>
      </c>
      <c r="F140" s="195" t="s">
        <v>2772</v>
      </c>
      <c r="G140" s="196" t="s">
        <v>720</v>
      </c>
      <c r="H140" s="197">
        <v>20</v>
      </c>
      <c r="I140" s="198"/>
      <c r="J140" s="199">
        <f t="shared" si="20"/>
        <v>0</v>
      </c>
      <c r="K140" s="195" t="s">
        <v>37</v>
      </c>
      <c r="L140" s="60"/>
      <c r="M140" s="200" t="s">
        <v>37</v>
      </c>
      <c r="N140" s="201" t="s">
        <v>52</v>
      </c>
      <c r="O140" s="41"/>
      <c r="P140" s="202">
        <f t="shared" si="21"/>
        <v>0</v>
      </c>
      <c r="Q140" s="202">
        <v>0</v>
      </c>
      <c r="R140" s="202">
        <f t="shared" si="22"/>
        <v>0</v>
      </c>
      <c r="S140" s="202">
        <v>0</v>
      </c>
      <c r="T140" s="203">
        <f t="shared" si="23"/>
        <v>0</v>
      </c>
      <c r="AR140" s="22" t="s">
        <v>183</v>
      </c>
      <c r="AT140" s="22" t="s">
        <v>178</v>
      </c>
      <c r="AU140" s="22" t="s">
        <v>89</v>
      </c>
      <c r="AY140" s="22" t="s">
        <v>176</v>
      </c>
      <c r="BE140" s="204">
        <f t="shared" si="24"/>
        <v>0</v>
      </c>
      <c r="BF140" s="204">
        <f t="shared" si="25"/>
        <v>0</v>
      </c>
      <c r="BG140" s="204">
        <f t="shared" si="26"/>
        <v>0</v>
      </c>
      <c r="BH140" s="204">
        <f t="shared" si="27"/>
        <v>0</v>
      </c>
      <c r="BI140" s="204">
        <f t="shared" si="28"/>
        <v>0</v>
      </c>
      <c r="BJ140" s="22" t="s">
        <v>89</v>
      </c>
      <c r="BK140" s="204">
        <f t="shared" si="29"/>
        <v>0</v>
      </c>
      <c r="BL140" s="22" t="s">
        <v>183</v>
      </c>
      <c r="BM140" s="22" t="s">
        <v>1279</v>
      </c>
    </row>
    <row r="141" spans="2:65" s="1" customFormat="1" ht="22.5" customHeight="1">
      <c r="B141" s="40"/>
      <c r="C141" s="193" t="s">
        <v>488</v>
      </c>
      <c r="D141" s="193" t="s">
        <v>178</v>
      </c>
      <c r="E141" s="194" t="s">
        <v>2773</v>
      </c>
      <c r="F141" s="195" t="s">
        <v>2774</v>
      </c>
      <c r="G141" s="196" t="s">
        <v>2775</v>
      </c>
      <c r="H141" s="197">
        <v>1</v>
      </c>
      <c r="I141" s="198"/>
      <c r="J141" s="199">
        <f t="shared" si="20"/>
        <v>0</v>
      </c>
      <c r="K141" s="195" t="s">
        <v>37</v>
      </c>
      <c r="L141" s="60"/>
      <c r="M141" s="200" t="s">
        <v>37</v>
      </c>
      <c r="N141" s="201" t="s">
        <v>52</v>
      </c>
      <c r="O141" s="41"/>
      <c r="P141" s="202">
        <f t="shared" si="21"/>
        <v>0</v>
      </c>
      <c r="Q141" s="202">
        <v>0</v>
      </c>
      <c r="R141" s="202">
        <f t="shared" si="22"/>
        <v>0</v>
      </c>
      <c r="S141" s="202">
        <v>0</v>
      </c>
      <c r="T141" s="203">
        <f t="shared" si="23"/>
        <v>0</v>
      </c>
      <c r="AR141" s="22" t="s">
        <v>183</v>
      </c>
      <c r="AT141" s="22" t="s">
        <v>178</v>
      </c>
      <c r="AU141" s="22" t="s">
        <v>89</v>
      </c>
      <c r="AY141" s="22" t="s">
        <v>176</v>
      </c>
      <c r="BE141" s="204">
        <f t="shared" si="24"/>
        <v>0</v>
      </c>
      <c r="BF141" s="204">
        <f t="shared" si="25"/>
        <v>0</v>
      </c>
      <c r="BG141" s="204">
        <f t="shared" si="26"/>
        <v>0</v>
      </c>
      <c r="BH141" s="204">
        <f t="shared" si="27"/>
        <v>0</v>
      </c>
      <c r="BI141" s="204">
        <f t="shared" si="28"/>
        <v>0</v>
      </c>
      <c r="BJ141" s="22" t="s">
        <v>89</v>
      </c>
      <c r="BK141" s="204">
        <f t="shared" si="29"/>
        <v>0</v>
      </c>
      <c r="BL141" s="22" t="s">
        <v>183</v>
      </c>
      <c r="BM141" s="22" t="s">
        <v>1291</v>
      </c>
    </row>
    <row r="142" spans="2:65" s="1" customFormat="1" ht="22.5" customHeight="1">
      <c r="B142" s="40"/>
      <c r="C142" s="193" t="s">
        <v>494</v>
      </c>
      <c r="D142" s="193" t="s">
        <v>178</v>
      </c>
      <c r="E142" s="194" t="s">
        <v>2776</v>
      </c>
      <c r="F142" s="195" t="s">
        <v>2777</v>
      </c>
      <c r="G142" s="196" t="s">
        <v>2775</v>
      </c>
      <c r="H142" s="197">
        <v>1</v>
      </c>
      <c r="I142" s="198"/>
      <c r="J142" s="199">
        <f t="shared" si="20"/>
        <v>0</v>
      </c>
      <c r="K142" s="195" t="s">
        <v>37</v>
      </c>
      <c r="L142" s="60"/>
      <c r="M142" s="200" t="s">
        <v>37</v>
      </c>
      <c r="N142" s="201" t="s">
        <v>52</v>
      </c>
      <c r="O142" s="41"/>
      <c r="P142" s="202">
        <f t="shared" si="21"/>
        <v>0</v>
      </c>
      <c r="Q142" s="202">
        <v>0</v>
      </c>
      <c r="R142" s="202">
        <f t="shared" si="22"/>
        <v>0</v>
      </c>
      <c r="S142" s="202">
        <v>0</v>
      </c>
      <c r="T142" s="203">
        <f t="shared" si="23"/>
        <v>0</v>
      </c>
      <c r="AR142" s="22" t="s">
        <v>183</v>
      </c>
      <c r="AT142" s="22" t="s">
        <v>178</v>
      </c>
      <c r="AU142" s="22" t="s">
        <v>89</v>
      </c>
      <c r="AY142" s="22" t="s">
        <v>176</v>
      </c>
      <c r="BE142" s="204">
        <f t="shared" si="24"/>
        <v>0</v>
      </c>
      <c r="BF142" s="204">
        <f t="shared" si="25"/>
        <v>0</v>
      </c>
      <c r="BG142" s="204">
        <f t="shared" si="26"/>
        <v>0</v>
      </c>
      <c r="BH142" s="204">
        <f t="shared" si="27"/>
        <v>0</v>
      </c>
      <c r="BI142" s="204">
        <f t="shared" si="28"/>
        <v>0</v>
      </c>
      <c r="BJ142" s="22" t="s">
        <v>89</v>
      </c>
      <c r="BK142" s="204">
        <f t="shared" si="29"/>
        <v>0</v>
      </c>
      <c r="BL142" s="22" t="s">
        <v>183</v>
      </c>
      <c r="BM142" s="22" t="s">
        <v>1305</v>
      </c>
    </row>
    <row r="143" spans="2:65" s="10" customFormat="1" ht="37.35" customHeight="1">
      <c r="B143" s="176"/>
      <c r="C143" s="177"/>
      <c r="D143" s="190" t="s">
        <v>80</v>
      </c>
      <c r="E143" s="249" t="s">
        <v>2778</v>
      </c>
      <c r="F143" s="249" t="s">
        <v>2779</v>
      </c>
      <c r="G143" s="177"/>
      <c r="H143" s="177"/>
      <c r="I143" s="180"/>
      <c r="J143" s="250">
        <f>BK143</f>
        <v>0</v>
      </c>
      <c r="K143" s="177"/>
      <c r="L143" s="182"/>
      <c r="M143" s="183"/>
      <c r="N143" s="184"/>
      <c r="O143" s="184"/>
      <c r="P143" s="185">
        <f>SUM(P144:P147)</f>
        <v>0</v>
      </c>
      <c r="Q143" s="184"/>
      <c r="R143" s="185">
        <f>SUM(R144:R147)</f>
        <v>0</v>
      </c>
      <c r="S143" s="184"/>
      <c r="T143" s="186">
        <f>SUM(T144:T147)</f>
        <v>0</v>
      </c>
      <c r="AR143" s="187" t="s">
        <v>89</v>
      </c>
      <c r="AT143" s="188" t="s">
        <v>80</v>
      </c>
      <c r="AU143" s="188" t="s">
        <v>81</v>
      </c>
      <c r="AY143" s="187" t="s">
        <v>176</v>
      </c>
      <c r="BK143" s="189">
        <f>SUM(BK144:BK147)</f>
        <v>0</v>
      </c>
    </row>
    <row r="144" spans="2:65" s="1" customFormat="1" ht="22.5" customHeight="1">
      <c r="B144" s="40"/>
      <c r="C144" s="193" t="s">
        <v>498</v>
      </c>
      <c r="D144" s="193" t="s">
        <v>178</v>
      </c>
      <c r="E144" s="194" t="s">
        <v>2780</v>
      </c>
      <c r="F144" s="195" t="s">
        <v>2781</v>
      </c>
      <c r="G144" s="196" t="s">
        <v>295</v>
      </c>
      <c r="H144" s="197">
        <v>350</v>
      </c>
      <c r="I144" s="198"/>
      <c r="J144" s="199">
        <f>ROUND(I144*H144,2)</f>
        <v>0</v>
      </c>
      <c r="K144" s="195" t="s">
        <v>37</v>
      </c>
      <c r="L144" s="60"/>
      <c r="M144" s="200" t="s">
        <v>37</v>
      </c>
      <c r="N144" s="201" t="s">
        <v>52</v>
      </c>
      <c r="O144" s="41"/>
      <c r="P144" s="202">
        <f>O144*H144</f>
        <v>0</v>
      </c>
      <c r="Q144" s="202">
        <v>0</v>
      </c>
      <c r="R144" s="202">
        <f>Q144*H144</f>
        <v>0</v>
      </c>
      <c r="S144" s="202">
        <v>0</v>
      </c>
      <c r="T144" s="203">
        <f>S144*H144</f>
        <v>0</v>
      </c>
      <c r="AR144" s="22" t="s">
        <v>183</v>
      </c>
      <c r="AT144" s="22" t="s">
        <v>178</v>
      </c>
      <c r="AU144" s="22" t="s">
        <v>89</v>
      </c>
      <c r="AY144" s="22" t="s">
        <v>176</v>
      </c>
      <c r="BE144" s="204">
        <f>IF(N144="základní",J144,0)</f>
        <v>0</v>
      </c>
      <c r="BF144" s="204">
        <f>IF(N144="snížená",J144,0)</f>
        <v>0</v>
      </c>
      <c r="BG144" s="204">
        <f>IF(N144="zákl. přenesená",J144,0)</f>
        <v>0</v>
      </c>
      <c r="BH144" s="204">
        <f>IF(N144="sníž. přenesená",J144,0)</f>
        <v>0</v>
      </c>
      <c r="BI144" s="204">
        <f>IF(N144="nulová",J144,0)</f>
        <v>0</v>
      </c>
      <c r="BJ144" s="22" t="s">
        <v>89</v>
      </c>
      <c r="BK144" s="204">
        <f>ROUND(I144*H144,2)</f>
        <v>0</v>
      </c>
      <c r="BL144" s="22" t="s">
        <v>183</v>
      </c>
      <c r="BM144" s="22" t="s">
        <v>1314</v>
      </c>
    </row>
    <row r="145" spans="2:65" s="1" customFormat="1" ht="22.5" customHeight="1">
      <c r="B145" s="40"/>
      <c r="C145" s="193" t="s">
        <v>504</v>
      </c>
      <c r="D145" s="193" t="s">
        <v>178</v>
      </c>
      <c r="E145" s="194" t="s">
        <v>2782</v>
      </c>
      <c r="F145" s="195" t="s">
        <v>2783</v>
      </c>
      <c r="G145" s="196" t="s">
        <v>295</v>
      </c>
      <c r="H145" s="197">
        <v>39</v>
      </c>
      <c r="I145" s="198"/>
      <c r="J145" s="199">
        <f>ROUND(I145*H145,2)</f>
        <v>0</v>
      </c>
      <c r="K145" s="195" t="s">
        <v>37</v>
      </c>
      <c r="L145" s="60"/>
      <c r="M145" s="200" t="s">
        <v>37</v>
      </c>
      <c r="N145" s="201" t="s">
        <v>52</v>
      </c>
      <c r="O145" s="41"/>
      <c r="P145" s="202">
        <f>O145*H145</f>
        <v>0</v>
      </c>
      <c r="Q145" s="202">
        <v>0</v>
      </c>
      <c r="R145" s="202">
        <f>Q145*H145</f>
        <v>0</v>
      </c>
      <c r="S145" s="202">
        <v>0</v>
      </c>
      <c r="T145" s="203">
        <f>S145*H145</f>
        <v>0</v>
      </c>
      <c r="AR145" s="22" t="s">
        <v>183</v>
      </c>
      <c r="AT145" s="22" t="s">
        <v>178</v>
      </c>
      <c r="AU145" s="22" t="s">
        <v>89</v>
      </c>
      <c r="AY145" s="22" t="s">
        <v>176</v>
      </c>
      <c r="BE145" s="204">
        <f>IF(N145="základní",J145,0)</f>
        <v>0</v>
      </c>
      <c r="BF145" s="204">
        <f>IF(N145="snížená",J145,0)</f>
        <v>0</v>
      </c>
      <c r="BG145" s="204">
        <f>IF(N145="zákl. přenesená",J145,0)</f>
        <v>0</v>
      </c>
      <c r="BH145" s="204">
        <f>IF(N145="sníž. přenesená",J145,0)</f>
        <v>0</v>
      </c>
      <c r="BI145" s="204">
        <f>IF(N145="nulová",J145,0)</f>
        <v>0</v>
      </c>
      <c r="BJ145" s="22" t="s">
        <v>89</v>
      </c>
      <c r="BK145" s="204">
        <f>ROUND(I145*H145,2)</f>
        <v>0</v>
      </c>
      <c r="BL145" s="22" t="s">
        <v>183</v>
      </c>
      <c r="BM145" s="22" t="s">
        <v>1323</v>
      </c>
    </row>
    <row r="146" spans="2:65" s="1" customFormat="1" ht="22.5" customHeight="1">
      <c r="B146" s="40"/>
      <c r="C146" s="193" t="s">
        <v>509</v>
      </c>
      <c r="D146" s="193" t="s">
        <v>178</v>
      </c>
      <c r="E146" s="194" t="s">
        <v>2784</v>
      </c>
      <c r="F146" s="195" t="s">
        <v>2785</v>
      </c>
      <c r="G146" s="196" t="s">
        <v>376</v>
      </c>
      <c r="H146" s="197">
        <v>45</v>
      </c>
      <c r="I146" s="198"/>
      <c r="J146" s="199">
        <f>ROUND(I146*H146,2)</f>
        <v>0</v>
      </c>
      <c r="K146" s="195" t="s">
        <v>37</v>
      </c>
      <c r="L146" s="60"/>
      <c r="M146" s="200" t="s">
        <v>37</v>
      </c>
      <c r="N146" s="201" t="s">
        <v>52</v>
      </c>
      <c r="O146" s="41"/>
      <c r="P146" s="202">
        <f>O146*H146</f>
        <v>0</v>
      </c>
      <c r="Q146" s="202">
        <v>0</v>
      </c>
      <c r="R146" s="202">
        <f>Q146*H146</f>
        <v>0</v>
      </c>
      <c r="S146" s="202">
        <v>0</v>
      </c>
      <c r="T146" s="203">
        <f>S146*H146</f>
        <v>0</v>
      </c>
      <c r="AR146" s="22" t="s">
        <v>183</v>
      </c>
      <c r="AT146" s="22" t="s">
        <v>178</v>
      </c>
      <c r="AU146" s="22" t="s">
        <v>89</v>
      </c>
      <c r="AY146" s="22" t="s">
        <v>176</v>
      </c>
      <c r="BE146" s="204">
        <f>IF(N146="základní",J146,0)</f>
        <v>0</v>
      </c>
      <c r="BF146" s="204">
        <f>IF(N146="snížená",J146,0)</f>
        <v>0</v>
      </c>
      <c r="BG146" s="204">
        <f>IF(N146="zákl. přenesená",J146,0)</f>
        <v>0</v>
      </c>
      <c r="BH146" s="204">
        <f>IF(N146="sníž. přenesená",J146,0)</f>
        <v>0</v>
      </c>
      <c r="BI146" s="204">
        <f>IF(N146="nulová",J146,0)</f>
        <v>0</v>
      </c>
      <c r="BJ146" s="22" t="s">
        <v>89</v>
      </c>
      <c r="BK146" s="204">
        <f>ROUND(I146*H146,2)</f>
        <v>0</v>
      </c>
      <c r="BL146" s="22" t="s">
        <v>183</v>
      </c>
      <c r="BM146" s="22" t="s">
        <v>1332</v>
      </c>
    </row>
    <row r="147" spans="2:65" s="1" customFormat="1" ht="22.5" customHeight="1">
      <c r="B147" s="40"/>
      <c r="C147" s="193" t="s">
        <v>516</v>
      </c>
      <c r="D147" s="193" t="s">
        <v>178</v>
      </c>
      <c r="E147" s="194" t="s">
        <v>2786</v>
      </c>
      <c r="F147" s="195" t="s">
        <v>2787</v>
      </c>
      <c r="G147" s="196" t="s">
        <v>376</v>
      </c>
      <c r="H147" s="197">
        <v>30</v>
      </c>
      <c r="I147" s="198"/>
      <c r="J147" s="199">
        <f>ROUND(I147*H147,2)</f>
        <v>0</v>
      </c>
      <c r="K147" s="195" t="s">
        <v>37</v>
      </c>
      <c r="L147" s="60"/>
      <c r="M147" s="200" t="s">
        <v>37</v>
      </c>
      <c r="N147" s="201" t="s">
        <v>52</v>
      </c>
      <c r="O147" s="41"/>
      <c r="P147" s="202">
        <f>O147*H147</f>
        <v>0</v>
      </c>
      <c r="Q147" s="202">
        <v>0</v>
      </c>
      <c r="R147" s="202">
        <f>Q147*H147</f>
        <v>0</v>
      </c>
      <c r="S147" s="202">
        <v>0</v>
      </c>
      <c r="T147" s="203">
        <f>S147*H147</f>
        <v>0</v>
      </c>
      <c r="AR147" s="22" t="s">
        <v>183</v>
      </c>
      <c r="AT147" s="22" t="s">
        <v>178</v>
      </c>
      <c r="AU147" s="22" t="s">
        <v>89</v>
      </c>
      <c r="AY147" s="22" t="s">
        <v>176</v>
      </c>
      <c r="BE147" s="204">
        <f>IF(N147="základní",J147,0)</f>
        <v>0</v>
      </c>
      <c r="BF147" s="204">
        <f>IF(N147="snížená",J147,0)</f>
        <v>0</v>
      </c>
      <c r="BG147" s="204">
        <f>IF(N147="zákl. přenesená",J147,0)</f>
        <v>0</v>
      </c>
      <c r="BH147" s="204">
        <f>IF(N147="sníž. přenesená",J147,0)</f>
        <v>0</v>
      </c>
      <c r="BI147" s="204">
        <f>IF(N147="nulová",J147,0)</f>
        <v>0</v>
      </c>
      <c r="BJ147" s="22" t="s">
        <v>89</v>
      </c>
      <c r="BK147" s="204">
        <f>ROUND(I147*H147,2)</f>
        <v>0</v>
      </c>
      <c r="BL147" s="22" t="s">
        <v>183</v>
      </c>
      <c r="BM147" s="22" t="s">
        <v>1340</v>
      </c>
    </row>
    <row r="148" spans="2:65" s="10" customFormat="1" ht="37.35" customHeight="1">
      <c r="B148" s="176"/>
      <c r="C148" s="177"/>
      <c r="D148" s="190" t="s">
        <v>80</v>
      </c>
      <c r="E148" s="249" t="s">
        <v>2788</v>
      </c>
      <c r="F148" s="249" t="s">
        <v>2789</v>
      </c>
      <c r="G148" s="177"/>
      <c r="H148" s="177"/>
      <c r="I148" s="180"/>
      <c r="J148" s="250">
        <f>BK148</f>
        <v>0</v>
      </c>
      <c r="K148" s="177"/>
      <c r="L148" s="182"/>
      <c r="M148" s="183"/>
      <c r="N148" s="184"/>
      <c r="O148" s="184"/>
      <c r="P148" s="185">
        <f>SUM(P149:P150)</f>
        <v>0</v>
      </c>
      <c r="Q148" s="184"/>
      <c r="R148" s="185">
        <f>SUM(R149:R150)</f>
        <v>0</v>
      </c>
      <c r="S148" s="184"/>
      <c r="T148" s="186">
        <f>SUM(T149:T150)</f>
        <v>0</v>
      </c>
      <c r="AR148" s="187" t="s">
        <v>89</v>
      </c>
      <c r="AT148" s="188" t="s">
        <v>80</v>
      </c>
      <c r="AU148" s="188" t="s">
        <v>81</v>
      </c>
      <c r="AY148" s="187" t="s">
        <v>176</v>
      </c>
      <c r="BK148" s="189">
        <f>SUM(BK149:BK150)</f>
        <v>0</v>
      </c>
    </row>
    <row r="149" spans="2:65" s="1" customFormat="1" ht="22.5" customHeight="1">
      <c r="B149" s="40"/>
      <c r="C149" s="193" t="s">
        <v>521</v>
      </c>
      <c r="D149" s="193" t="s">
        <v>178</v>
      </c>
      <c r="E149" s="194" t="s">
        <v>2790</v>
      </c>
      <c r="F149" s="195" t="s">
        <v>2791</v>
      </c>
      <c r="G149" s="196" t="s">
        <v>2775</v>
      </c>
      <c r="H149" s="197">
        <v>1</v>
      </c>
      <c r="I149" s="198"/>
      <c r="J149" s="199">
        <f>ROUND(I149*H149,2)</f>
        <v>0</v>
      </c>
      <c r="K149" s="195" t="s">
        <v>37</v>
      </c>
      <c r="L149" s="60"/>
      <c r="M149" s="200" t="s">
        <v>37</v>
      </c>
      <c r="N149" s="201" t="s">
        <v>52</v>
      </c>
      <c r="O149" s="41"/>
      <c r="P149" s="202">
        <f>O149*H149</f>
        <v>0</v>
      </c>
      <c r="Q149" s="202">
        <v>0</v>
      </c>
      <c r="R149" s="202">
        <f>Q149*H149</f>
        <v>0</v>
      </c>
      <c r="S149" s="202">
        <v>0</v>
      </c>
      <c r="T149" s="203">
        <f>S149*H149</f>
        <v>0</v>
      </c>
      <c r="AR149" s="22" t="s">
        <v>183</v>
      </c>
      <c r="AT149" s="22" t="s">
        <v>178</v>
      </c>
      <c r="AU149" s="22" t="s">
        <v>89</v>
      </c>
      <c r="AY149" s="22" t="s">
        <v>176</v>
      </c>
      <c r="BE149" s="204">
        <f>IF(N149="základní",J149,0)</f>
        <v>0</v>
      </c>
      <c r="BF149" s="204">
        <f>IF(N149="snížená",J149,0)</f>
        <v>0</v>
      </c>
      <c r="BG149" s="204">
        <f>IF(N149="zákl. přenesená",J149,0)</f>
        <v>0</v>
      </c>
      <c r="BH149" s="204">
        <f>IF(N149="sníž. přenesená",J149,0)</f>
        <v>0</v>
      </c>
      <c r="BI149" s="204">
        <f>IF(N149="nulová",J149,0)</f>
        <v>0</v>
      </c>
      <c r="BJ149" s="22" t="s">
        <v>89</v>
      </c>
      <c r="BK149" s="204">
        <f>ROUND(I149*H149,2)</f>
        <v>0</v>
      </c>
      <c r="BL149" s="22" t="s">
        <v>183</v>
      </c>
      <c r="BM149" s="22" t="s">
        <v>1348</v>
      </c>
    </row>
    <row r="150" spans="2:65" s="1" customFormat="1" ht="22.5" customHeight="1">
      <c r="B150" s="40"/>
      <c r="C150" s="193" t="s">
        <v>527</v>
      </c>
      <c r="D150" s="193" t="s">
        <v>178</v>
      </c>
      <c r="E150" s="194" t="s">
        <v>2792</v>
      </c>
      <c r="F150" s="195" t="s">
        <v>2793</v>
      </c>
      <c r="G150" s="196" t="s">
        <v>2775</v>
      </c>
      <c r="H150" s="197">
        <v>1</v>
      </c>
      <c r="I150" s="198"/>
      <c r="J150" s="199">
        <f>ROUND(I150*H150,2)</f>
        <v>0</v>
      </c>
      <c r="K150" s="195" t="s">
        <v>37</v>
      </c>
      <c r="L150" s="60"/>
      <c r="M150" s="200" t="s">
        <v>37</v>
      </c>
      <c r="N150" s="201" t="s">
        <v>52</v>
      </c>
      <c r="O150" s="41"/>
      <c r="P150" s="202">
        <f>O150*H150</f>
        <v>0</v>
      </c>
      <c r="Q150" s="202">
        <v>0</v>
      </c>
      <c r="R150" s="202">
        <f>Q150*H150</f>
        <v>0</v>
      </c>
      <c r="S150" s="202">
        <v>0</v>
      </c>
      <c r="T150" s="203">
        <f>S150*H150</f>
        <v>0</v>
      </c>
      <c r="AR150" s="22" t="s">
        <v>183</v>
      </c>
      <c r="AT150" s="22" t="s">
        <v>178</v>
      </c>
      <c r="AU150" s="22" t="s">
        <v>89</v>
      </c>
      <c r="AY150" s="22" t="s">
        <v>176</v>
      </c>
      <c r="BE150" s="204">
        <f>IF(N150="základní",J150,0)</f>
        <v>0</v>
      </c>
      <c r="BF150" s="204">
        <f>IF(N150="snížená",J150,0)</f>
        <v>0</v>
      </c>
      <c r="BG150" s="204">
        <f>IF(N150="zákl. přenesená",J150,0)</f>
        <v>0</v>
      </c>
      <c r="BH150" s="204">
        <f>IF(N150="sníž. přenesená",J150,0)</f>
        <v>0</v>
      </c>
      <c r="BI150" s="204">
        <f>IF(N150="nulová",J150,0)</f>
        <v>0</v>
      </c>
      <c r="BJ150" s="22" t="s">
        <v>89</v>
      </c>
      <c r="BK150" s="204">
        <f>ROUND(I150*H150,2)</f>
        <v>0</v>
      </c>
      <c r="BL150" s="22" t="s">
        <v>183</v>
      </c>
      <c r="BM150" s="22" t="s">
        <v>1357</v>
      </c>
    </row>
    <row r="151" spans="2:65" s="10" customFormat="1" ht="37.35" customHeight="1">
      <c r="B151" s="176"/>
      <c r="C151" s="177"/>
      <c r="D151" s="190" t="s">
        <v>80</v>
      </c>
      <c r="E151" s="249" t="s">
        <v>2794</v>
      </c>
      <c r="F151" s="249" t="s">
        <v>2795</v>
      </c>
      <c r="G151" s="177"/>
      <c r="H151" s="177"/>
      <c r="I151" s="180"/>
      <c r="J151" s="250">
        <f>BK151</f>
        <v>0</v>
      </c>
      <c r="K151" s="177"/>
      <c r="L151" s="182"/>
      <c r="M151" s="183"/>
      <c r="N151" s="184"/>
      <c r="O151" s="184"/>
      <c r="P151" s="185">
        <f>SUM(P152:P161)</f>
        <v>0</v>
      </c>
      <c r="Q151" s="184"/>
      <c r="R151" s="185">
        <f>SUM(R152:R161)</f>
        <v>0</v>
      </c>
      <c r="S151" s="184"/>
      <c r="T151" s="186">
        <f>SUM(T152:T161)</f>
        <v>0</v>
      </c>
      <c r="AR151" s="187" t="s">
        <v>89</v>
      </c>
      <c r="AT151" s="188" t="s">
        <v>80</v>
      </c>
      <c r="AU151" s="188" t="s">
        <v>81</v>
      </c>
      <c r="AY151" s="187" t="s">
        <v>176</v>
      </c>
      <c r="BK151" s="189">
        <f>SUM(BK152:BK161)</f>
        <v>0</v>
      </c>
    </row>
    <row r="152" spans="2:65" s="1" customFormat="1" ht="22.5" customHeight="1">
      <c r="B152" s="40"/>
      <c r="C152" s="193" t="s">
        <v>531</v>
      </c>
      <c r="D152" s="193" t="s">
        <v>178</v>
      </c>
      <c r="E152" s="194" t="s">
        <v>2796</v>
      </c>
      <c r="F152" s="195" t="s">
        <v>2797</v>
      </c>
      <c r="G152" s="196" t="s">
        <v>295</v>
      </c>
      <c r="H152" s="197">
        <v>1336</v>
      </c>
      <c r="I152" s="198"/>
      <c r="J152" s="199">
        <f t="shared" ref="J152:J161" si="30">ROUND(I152*H152,2)</f>
        <v>0</v>
      </c>
      <c r="K152" s="195" t="s">
        <v>37</v>
      </c>
      <c r="L152" s="60"/>
      <c r="M152" s="200" t="s">
        <v>37</v>
      </c>
      <c r="N152" s="201" t="s">
        <v>52</v>
      </c>
      <c r="O152" s="41"/>
      <c r="P152" s="202">
        <f t="shared" ref="P152:P161" si="31">O152*H152</f>
        <v>0</v>
      </c>
      <c r="Q152" s="202">
        <v>0</v>
      </c>
      <c r="R152" s="202">
        <f t="shared" ref="R152:R161" si="32">Q152*H152</f>
        <v>0</v>
      </c>
      <c r="S152" s="202">
        <v>0</v>
      </c>
      <c r="T152" s="203">
        <f t="shared" ref="T152:T161" si="33">S152*H152</f>
        <v>0</v>
      </c>
      <c r="AR152" s="22" t="s">
        <v>183</v>
      </c>
      <c r="AT152" s="22" t="s">
        <v>178</v>
      </c>
      <c r="AU152" s="22" t="s">
        <v>89</v>
      </c>
      <c r="AY152" s="22" t="s">
        <v>176</v>
      </c>
      <c r="BE152" s="204">
        <f t="shared" ref="BE152:BE161" si="34">IF(N152="základní",J152,0)</f>
        <v>0</v>
      </c>
      <c r="BF152" s="204">
        <f t="shared" ref="BF152:BF161" si="35">IF(N152="snížená",J152,0)</f>
        <v>0</v>
      </c>
      <c r="BG152" s="204">
        <f t="shared" ref="BG152:BG161" si="36">IF(N152="zákl. přenesená",J152,0)</f>
        <v>0</v>
      </c>
      <c r="BH152" s="204">
        <f t="shared" ref="BH152:BH161" si="37">IF(N152="sníž. přenesená",J152,0)</f>
        <v>0</v>
      </c>
      <c r="BI152" s="204">
        <f t="shared" ref="BI152:BI161" si="38">IF(N152="nulová",J152,0)</f>
        <v>0</v>
      </c>
      <c r="BJ152" s="22" t="s">
        <v>89</v>
      </c>
      <c r="BK152" s="204">
        <f t="shared" ref="BK152:BK161" si="39">ROUND(I152*H152,2)</f>
        <v>0</v>
      </c>
      <c r="BL152" s="22" t="s">
        <v>183</v>
      </c>
      <c r="BM152" s="22" t="s">
        <v>2798</v>
      </c>
    </row>
    <row r="153" spans="2:65" s="1" customFormat="1" ht="22.5" customHeight="1">
      <c r="B153" s="40"/>
      <c r="C153" s="193" t="s">
        <v>539</v>
      </c>
      <c r="D153" s="193" t="s">
        <v>178</v>
      </c>
      <c r="E153" s="194" t="s">
        <v>2799</v>
      </c>
      <c r="F153" s="195" t="s">
        <v>2800</v>
      </c>
      <c r="G153" s="196" t="s">
        <v>295</v>
      </c>
      <c r="H153" s="197">
        <v>330</v>
      </c>
      <c r="I153" s="198"/>
      <c r="J153" s="199">
        <f t="shared" si="30"/>
        <v>0</v>
      </c>
      <c r="K153" s="195" t="s">
        <v>37</v>
      </c>
      <c r="L153" s="60"/>
      <c r="M153" s="200" t="s">
        <v>37</v>
      </c>
      <c r="N153" s="201" t="s">
        <v>52</v>
      </c>
      <c r="O153" s="41"/>
      <c r="P153" s="202">
        <f t="shared" si="31"/>
        <v>0</v>
      </c>
      <c r="Q153" s="202">
        <v>0</v>
      </c>
      <c r="R153" s="202">
        <f t="shared" si="32"/>
        <v>0</v>
      </c>
      <c r="S153" s="202">
        <v>0</v>
      </c>
      <c r="T153" s="203">
        <f t="shared" si="33"/>
        <v>0</v>
      </c>
      <c r="AR153" s="22" t="s">
        <v>183</v>
      </c>
      <c r="AT153" s="22" t="s">
        <v>178</v>
      </c>
      <c r="AU153" s="22" t="s">
        <v>89</v>
      </c>
      <c r="AY153" s="22" t="s">
        <v>176</v>
      </c>
      <c r="BE153" s="204">
        <f t="shared" si="34"/>
        <v>0</v>
      </c>
      <c r="BF153" s="204">
        <f t="shared" si="35"/>
        <v>0</v>
      </c>
      <c r="BG153" s="204">
        <f t="shared" si="36"/>
        <v>0</v>
      </c>
      <c r="BH153" s="204">
        <f t="shared" si="37"/>
        <v>0</v>
      </c>
      <c r="BI153" s="204">
        <f t="shared" si="38"/>
        <v>0</v>
      </c>
      <c r="BJ153" s="22" t="s">
        <v>89</v>
      </c>
      <c r="BK153" s="204">
        <f t="shared" si="39"/>
        <v>0</v>
      </c>
      <c r="BL153" s="22" t="s">
        <v>183</v>
      </c>
      <c r="BM153" s="22" t="s">
        <v>2801</v>
      </c>
    </row>
    <row r="154" spans="2:65" s="1" customFormat="1" ht="22.5" customHeight="1">
      <c r="B154" s="40"/>
      <c r="C154" s="193" t="s">
        <v>545</v>
      </c>
      <c r="D154" s="193" t="s">
        <v>178</v>
      </c>
      <c r="E154" s="194" t="s">
        <v>2802</v>
      </c>
      <c r="F154" s="195" t="s">
        <v>2803</v>
      </c>
      <c r="G154" s="196" t="s">
        <v>376</v>
      </c>
      <c r="H154" s="197">
        <v>31</v>
      </c>
      <c r="I154" s="198"/>
      <c r="J154" s="199">
        <f t="shared" si="30"/>
        <v>0</v>
      </c>
      <c r="K154" s="195" t="s">
        <v>37</v>
      </c>
      <c r="L154" s="60"/>
      <c r="M154" s="200" t="s">
        <v>37</v>
      </c>
      <c r="N154" s="201" t="s">
        <v>52</v>
      </c>
      <c r="O154" s="41"/>
      <c r="P154" s="202">
        <f t="shared" si="31"/>
        <v>0</v>
      </c>
      <c r="Q154" s="202">
        <v>0</v>
      </c>
      <c r="R154" s="202">
        <f t="shared" si="32"/>
        <v>0</v>
      </c>
      <c r="S154" s="202">
        <v>0</v>
      </c>
      <c r="T154" s="203">
        <f t="shared" si="33"/>
        <v>0</v>
      </c>
      <c r="AR154" s="22" t="s">
        <v>183</v>
      </c>
      <c r="AT154" s="22" t="s">
        <v>178</v>
      </c>
      <c r="AU154" s="22" t="s">
        <v>89</v>
      </c>
      <c r="AY154" s="22" t="s">
        <v>176</v>
      </c>
      <c r="BE154" s="204">
        <f t="shared" si="34"/>
        <v>0</v>
      </c>
      <c r="BF154" s="204">
        <f t="shared" si="35"/>
        <v>0</v>
      </c>
      <c r="BG154" s="204">
        <f t="shared" si="36"/>
        <v>0</v>
      </c>
      <c r="BH154" s="204">
        <f t="shared" si="37"/>
        <v>0</v>
      </c>
      <c r="BI154" s="204">
        <f t="shared" si="38"/>
        <v>0</v>
      </c>
      <c r="BJ154" s="22" t="s">
        <v>89</v>
      </c>
      <c r="BK154" s="204">
        <f t="shared" si="39"/>
        <v>0</v>
      </c>
      <c r="BL154" s="22" t="s">
        <v>183</v>
      </c>
      <c r="BM154" s="22" t="s">
        <v>2804</v>
      </c>
    </row>
    <row r="155" spans="2:65" s="1" customFormat="1" ht="22.5" customHeight="1">
      <c r="B155" s="40"/>
      <c r="C155" s="193" t="s">
        <v>552</v>
      </c>
      <c r="D155" s="193" t="s">
        <v>178</v>
      </c>
      <c r="E155" s="194" t="s">
        <v>2805</v>
      </c>
      <c r="F155" s="195" t="s">
        <v>2806</v>
      </c>
      <c r="G155" s="196" t="s">
        <v>376</v>
      </c>
      <c r="H155" s="197">
        <v>31</v>
      </c>
      <c r="I155" s="198"/>
      <c r="J155" s="199">
        <f t="shared" si="30"/>
        <v>0</v>
      </c>
      <c r="K155" s="195" t="s">
        <v>37</v>
      </c>
      <c r="L155" s="60"/>
      <c r="M155" s="200" t="s">
        <v>37</v>
      </c>
      <c r="N155" s="201" t="s">
        <v>52</v>
      </c>
      <c r="O155" s="41"/>
      <c r="P155" s="202">
        <f t="shared" si="31"/>
        <v>0</v>
      </c>
      <c r="Q155" s="202">
        <v>0</v>
      </c>
      <c r="R155" s="202">
        <f t="shared" si="32"/>
        <v>0</v>
      </c>
      <c r="S155" s="202">
        <v>0</v>
      </c>
      <c r="T155" s="203">
        <f t="shared" si="33"/>
        <v>0</v>
      </c>
      <c r="AR155" s="22" t="s">
        <v>183</v>
      </c>
      <c r="AT155" s="22" t="s">
        <v>178</v>
      </c>
      <c r="AU155" s="22" t="s">
        <v>89</v>
      </c>
      <c r="AY155" s="22" t="s">
        <v>176</v>
      </c>
      <c r="BE155" s="204">
        <f t="shared" si="34"/>
        <v>0</v>
      </c>
      <c r="BF155" s="204">
        <f t="shared" si="35"/>
        <v>0</v>
      </c>
      <c r="BG155" s="204">
        <f t="shared" si="36"/>
        <v>0</v>
      </c>
      <c r="BH155" s="204">
        <f t="shared" si="37"/>
        <v>0</v>
      </c>
      <c r="BI155" s="204">
        <f t="shared" si="38"/>
        <v>0</v>
      </c>
      <c r="BJ155" s="22" t="s">
        <v>89</v>
      </c>
      <c r="BK155" s="204">
        <f t="shared" si="39"/>
        <v>0</v>
      </c>
      <c r="BL155" s="22" t="s">
        <v>183</v>
      </c>
      <c r="BM155" s="22" t="s">
        <v>2807</v>
      </c>
    </row>
    <row r="156" spans="2:65" s="1" customFormat="1" ht="22.5" customHeight="1">
      <c r="B156" s="40"/>
      <c r="C156" s="193" t="s">
        <v>556</v>
      </c>
      <c r="D156" s="193" t="s">
        <v>178</v>
      </c>
      <c r="E156" s="194" t="s">
        <v>2808</v>
      </c>
      <c r="F156" s="195" t="s">
        <v>2809</v>
      </c>
      <c r="G156" s="196" t="s">
        <v>376</v>
      </c>
      <c r="H156" s="197">
        <v>1</v>
      </c>
      <c r="I156" s="198"/>
      <c r="J156" s="199">
        <f t="shared" si="30"/>
        <v>0</v>
      </c>
      <c r="K156" s="195" t="s">
        <v>37</v>
      </c>
      <c r="L156" s="60"/>
      <c r="M156" s="200" t="s">
        <v>37</v>
      </c>
      <c r="N156" s="201" t="s">
        <v>52</v>
      </c>
      <c r="O156" s="41"/>
      <c r="P156" s="202">
        <f t="shared" si="31"/>
        <v>0</v>
      </c>
      <c r="Q156" s="202">
        <v>0</v>
      </c>
      <c r="R156" s="202">
        <f t="shared" si="32"/>
        <v>0</v>
      </c>
      <c r="S156" s="202">
        <v>0</v>
      </c>
      <c r="T156" s="203">
        <f t="shared" si="33"/>
        <v>0</v>
      </c>
      <c r="AR156" s="22" t="s">
        <v>183</v>
      </c>
      <c r="AT156" s="22" t="s">
        <v>178</v>
      </c>
      <c r="AU156" s="22" t="s">
        <v>89</v>
      </c>
      <c r="AY156" s="22" t="s">
        <v>176</v>
      </c>
      <c r="BE156" s="204">
        <f t="shared" si="34"/>
        <v>0</v>
      </c>
      <c r="BF156" s="204">
        <f t="shared" si="35"/>
        <v>0</v>
      </c>
      <c r="BG156" s="204">
        <f t="shared" si="36"/>
        <v>0</v>
      </c>
      <c r="BH156" s="204">
        <f t="shared" si="37"/>
        <v>0</v>
      </c>
      <c r="BI156" s="204">
        <f t="shared" si="38"/>
        <v>0</v>
      </c>
      <c r="BJ156" s="22" t="s">
        <v>89</v>
      </c>
      <c r="BK156" s="204">
        <f t="shared" si="39"/>
        <v>0</v>
      </c>
      <c r="BL156" s="22" t="s">
        <v>183</v>
      </c>
      <c r="BM156" s="22" t="s">
        <v>2810</v>
      </c>
    </row>
    <row r="157" spans="2:65" s="1" customFormat="1" ht="22.5" customHeight="1">
      <c r="B157" s="40"/>
      <c r="C157" s="193" t="s">
        <v>562</v>
      </c>
      <c r="D157" s="193" t="s">
        <v>178</v>
      </c>
      <c r="E157" s="194" t="s">
        <v>2811</v>
      </c>
      <c r="F157" s="195" t="s">
        <v>2812</v>
      </c>
      <c r="G157" s="196" t="s">
        <v>376</v>
      </c>
      <c r="H157" s="197">
        <v>2</v>
      </c>
      <c r="I157" s="198"/>
      <c r="J157" s="199">
        <f t="shared" si="30"/>
        <v>0</v>
      </c>
      <c r="K157" s="195" t="s">
        <v>37</v>
      </c>
      <c r="L157" s="60"/>
      <c r="M157" s="200" t="s">
        <v>37</v>
      </c>
      <c r="N157" s="201" t="s">
        <v>52</v>
      </c>
      <c r="O157" s="41"/>
      <c r="P157" s="202">
        <f t="shared" si="31"/>
        <v>0</v>
      </c>
      <c r="Q157" s="202">
        <v>0</v>
      </c>
      <c r="R157" s="202">
        <f t="shared" si="32"/>
        <v>0</v>
      </c>
      <c r="S157" s="202">
        <v>0</v>
      </c>
      <c r="T157" s="203">
        <f t="shared" si="33"/>
        <v>0</v>
      </c>
      <c r="AR157" s="22" t="s">
        <v>183</v>
      </c>
      <c r="AT157" s="22" t="s">
        <v>178</v>
      </c>
      <c r="AU157" s="22" t="s">
        <v>89</v>
      </c>
      <c r="AY157" s="22" t="s">
        <v>176</v>
      </c>
      <c r="BE157" s="204">
        <f t="shared" si="34"/>
        <v>0</v>
      </c>
      <c r="BF157" s="204">
        <f t="shared" si="35"/>
        <v>0</v>
      </c>
      <c r="BG157" s="204">
        <f t="shared" si="36"/>
        <v>0</v>
      </c>
      <c r="BH157" s="204">
        <f t="shared" si="37"/>
        <v>0</v>
      </c>
      <c r="BI157" s="204">
        <f t="shared" si="38"/>
        <v>0</v>
      </c>
      <c r="BJ157" s="22" t="s">
        <v>89</v>
      </c>
      <c r="BK157" s="204">
        <f t="shared" si="39"/>
        <v>0</v>
      </c>
      <c r="BL157" s="22" t="s">
        <v>183</v>
      </c>
      <c r="BM157" s="22" t="s">
        <v>2813</v>
      </c>
    </row>
    <row r="158" spans="2:65" s="1" customFormat="1" ht="22.5" customHeight="1">
      <c r="B158" s="40"/>
      <c r="C158" s="193" t="s">
        <v>567</v>
      </c>
      <c r="D158" s="193" t="s">
        <v>178</v>
      </c>
      <c r="E158" s="194" t="s">
        <v>2814</v>
      </c>
      <c r="F158" s="195" t="s">
        <v>2815</v>
      </c>
      <c r="G158" s="196" t="s">
        <v>376</v>
      </c>
      <c r="H158" s="197">
        <v>1</v>
      </c>
      <c r="I158" s="198"/>
      <c r="J158" s="199">
        <f t="shared" si="30"/>
        <v>0</v>
      </c>
      <c r="K158" s="195" t="s">
        <v>37</v>
      </c>
      <c r="L158" s="60"/>
      <c r="M158" s="200" t="s">
        <v>37</v>
      </c>
      <c r="N158" s="201" t="s">
        <v>52</v>
      </c>
      <c r="O158" s="41"/>
      <c r="P158" s="202">
        <f t="shared" si="31"/>
        <v>0</v>
      </c>
      <c r="Q158" s="202">
        <v>0</v>
      </c>
      <c r="R158" s="202">
        <f t="shared" si="32"/>
        <v>0</v>
      </c>
      <c r="S158" s="202">
        <v>0</v>
      </c>
      <c r="T158" s="203">
        <f t="shared" si="33"/>
        <v>0</v>
      </c>
      <c r="AR158" s="22" t="s">
        <v>183</v>
      </c>
      <c r="AT158" s="22" t="s">
        <v>178</v>
      </c>
      <c r="AU158" s="22" t="s">
        <v>89</v>
      </c>
      <c r="AY158" s="22" t="s">
        <v>176</v>
      </c>
      <c r="BE158" s="204">
        <f t="shared" si="34"/>
        <v>0</v>
      </c>
      <c r="BF158" s="204">
        <f t="shared" si="35"/>
        <v>0</v>
      </c>
      <c r="BG158" s="204">
        <f t="shared" si="36"/>
        <v>0</v>
      </c>
      <c r="BH158" s="204">
        <f t="shared" si="37"/>
        <v>0</v>
      </c>
      <c r="BI158" s="204">
        <f t="shared" si="38"/>
        <v>0</v>
      </c>
      <c r="BJ158" s="22" t="s">
        <v>89</v>
      </c>
      <c r="BK158" s="204">
        <f t="shared" si="39"/>
        <v>0</v>
      </c>
      <c r="BL158" s="22" t="s">
        <v>183</v>
      </c>
      <c r="BM158" s="22" t="s">
        <v>2816</v>
      </c>
    </row>
    <row r="159" spans="2:65" s="1" customFormat="1" ht="22.5" customHeight="1">
      <c r="B159" s="40"/>
      <c r="C159" s="193" t="s">
        <v>572</v>
      </c>
      <c r="D159" s="193" t="s">
        <v>178</v>
      </c>
      <c r="E159" s="194" t="s">
        <v>2817</v>
      </c>
      <c r="F159" s="195" t="s">
        <v>2818</v>
      </c>
      <c r="G159" s="196" t="s">
        <v>376</v>
      </c>
      <c r="H159" s="197">
        <v>2</v>
      </c>
      <c r="I159" s="198"/>
      <c r="J159" s="199">
        <f t="shared" si="30"/>
        <v>0</v>
      </c>
      <c r="K159" s="195" t="s">
        <v>37</v>
      </c>
      <c r="L159" s="60"/>
      <c r="M159" s="200" t="s">
        <v>37</v>
      </c>
      <c r="N159" s="201" t="s">
        <v>52</v>
      </c>
      <c r="O159" s="41"/>
      <c r="P159" s="202">
        <f t="shared" si="31"/>
        <v>0</v>
      </c>
      <c r="Q159" s="202">
        <v>0</v>
      </c>
      <c r="R159" s="202">
        <f t="shared" si="32"/>
        <v>0</v>
      </c>
      <c r="S159" s="202">
        <v>0</v>
      </c>
      <c r="T159" s="203">
        <f t="shared" si="33"/>
        <v>0</v>
      </c>
      <c r="AR159" s="22" t="s">
        <v>183</v>
      </c>
      <c r="AT159" s="22" t="s">
        <v>178</v>
      </c>
      <c r="AU159" s="22" t="s">
        <v>89</v>
      </c>
      <c r="AY159" s="22" t="s">
        <v>176</v>
      </c>
      <c r="BE159" s="204">
        <f t="shared" si="34"/>
        <v>0</v>
      </c>
      <c r="BF159" s="204">
        <f t="shared" si="35"/>
        <v>0</v>
      </c>
      <c r="BG159" s="204">
        <f t="shared" si="36"/>
        <v>0</v>
      </c>
      <c r="BH159" s="204">
        <f t="shared" si="37"/>
        <v>0</v>
      </c>
      <c r="BI159" s="204">
        <f t="shared" si="38"/>
        <v>0</v>
      </c>
      <c r="BJ159" s="22" t="s">
        <v>89</v>
      </c>
      <c r="BK159" s="204">
        <f t="shared" si="39"/>
        <v>0</v>
      </c>
      <c r="BL159" s="22" t="s">
        <v>183</v>
      </c>
      <c r="BM159" s="22" t="s">
        <v>2819</v>
      </c>
    </row>
    <row r="160" spans="2:65" s="1" customFormat="1" ht="22.5" customHeight="1">
      <c r="B160" s="40"/>
      <c r="C160" s="193" t="s">
        <v>577</v>
      </c>
      <c r="D160" s="193" t="s">
        <v>178</v>
      </c>
      <c r="E160" s="194" t="s">
        <v>2820</v>
      </c>
      <c r="F160" s="195" t="s">
        <v>2821</v>
      </c>
      <c r="G160" s="196" t="s">
        <v>376</v>
      </c>
      <c r="H160" s="197">
        <v>3</v>
      </c>
      <c r="I160" s="198"/>
      <c r="J160" s="199">
        <f t="shared" si="30"/>
        <v>0</v>
      </c>
      <c r="K160" s="195" t="s">
        <v>37</v>
      </c>
      <c r="L160" s="60"/>
      <c r="M160" s="200" t="s">
        <v>37</v>
      </c>
      <c r="N160" s="201" t="s">
        <v>52</v>
      </c>
      <c r="O160" s="41"/>
      <c r="P160" s="202">
        <f t="shared" si="31"/>
        <v>0</v>
      </c>
      <c r="Q160" s="202">
        <v>0</v>
      </c>
      <c r="R160" s="202">
        <f t="shared" si="32"/>
        <v>0</v>
      </c>
      <c r="S160" s="202">
        <v>0</v>
      </c>
      <c r="T160" s="203">
        <f t="shared" si="33"/>
        <v>0</v>
      </c>
      <c r="AR160" s="22" t="s">
        <v>183</v>
      </c>
      <c r="AT160" s="22" t="s">
        <v>178</v>
      </c>
      <c r="AU160" s="22" t="s">
        <v>89</v>
      </c>
      <c r="AY160" s="22" t="s">
        <v>176</v>
      </c>
      <c r="BE160" s="204">
        <f t="shared" si="34"/>
        <v>0</v>
      </c>
      <c r="BF160" s="204">
        <f t="shared" si="35"/>
        <v>0</v>
      </c>
      <c r="BG160" s="204">
        <f t="shared" si="36"/>
        <v>0</v>
      </c>
      <c r="BH160" s="204">
        <f t="shared" si="37"/>
        <v>0</v>
      </c>
      <c r="BI160" s="204">
        <f t="shared" si="38"/>
        <v>0</v>
      </c>
      <c r="BJ160" s="22" t="s">
        <v>89</v>
      </c>
      <c r="BK160" s="204">
        <f t="shared" si="39"/>
        <v>0</v>
      </c>
      <c r="BL160" s="22" t="s">
        <v>183</v>
      </c>
      <c r="BM160" s="22" t="s">
        <v>2822</v>
      </c>
    </row>
    <row r="161" spans="2:65" s="1" customFormat="1" ht="22.5" customHeight="1">
      <c r="B161" s="40"/>
      <c r="C161" s="193" t="s">
        <v>581</v>
      </c>
      <c r="D161" s="193" t="s">
        <v>178</v>
      </c>
      <c r="E161" s="194" t="s">
        <v>2823</v>
      </c>
      <c r="F161" s="195" t="s">
        <v>2824</v>
      </c>
      <c r="G161" s="196" t="s">
        <v>376</v>
      </c>
      <c r="H161" s="197">
        <v>66</v>
      </c>
      <c r="I161" s="198"/>
      <c r="J161" s="199">
        <f t="shared" si="30"/>
        <v>0</v>
      </c>
      <c r="K161" s="195" t="s">
        <v>37</v>
      </c>
      <c r="L161" s="60"/>
      <c r="M161" s="200" t="s">
        <v>37</v>
      </c>
      <c r="N161" s="201" t="s">
        <v>52</v>
      </c>
      <c r="O161" s="41"/>
      <c r="P161" s="202">
        <f t="shared" si="31"/>
        <v>0</v>
      </c>
      <c r="Q161" s="202">
        <v>0</v>
      </c>
      <c r="R161" s="202">
        <f t="shared" si="32"/>
        <v>0</v>
      </c>
      <c r="S161" s="202">
        <v>0</v>
      </c>
      <c r="T161" s="203">
        <f t="shared" si="33"/>
        <v>0</v>
      </c>
      <c r="AR161" s="22" t="s">
        <v>183</v>
      </c>
      <c r="AT161" s="22" t="s">
        <v>178</v>
      </c>
      <c r="AU161" s="22" t="s">
        <v>89</v>
      </c>
      <c r="AY161" s="22" t="s">
        <v>176</v>
      </c>
      <c r="BE161" s="204">
        <f t="shared" si="34"/>
        <v>0</v>
      </c>
      <c r="BF161" s="204">
        <f t="shared" si="35"/>
        <v>0</v>
      </c>
      <c r="BG161" s="204">
        <f t="shared" si="36"/>
        <v>0</v>
      </c>
      <c r="BH161" s="204">
        <f t="shared" si="37"/>
        <v>0</v>
      </c>
      <c r="BI161" s="204">
        <f t="shared" si="38"/>
        <v>0</v>
      </c>
      <c r="BJ161" s="22" t="s">
        <v>89</v>
      </c>
      <c r="BK161" s="204">
        <f t="shared" si="39"/>
        <v>0</v>
      </c>
      <c r="BL161" s="22" t="s">
        <v>183</v>
      </c>
      <c r="BM161" s="22" t="s">
        <v>2825</v>
      </c>
    </row>
    <row r="162" spans="2:65" s="10" customFormat="1" ht="37.35" customHeight="1">
      <c r="B162" s="176"/>
      <c r="C162" s="177"/>
      <c r="D162" s="190" t="s">
        <v>80</v>
      </c>
      <c r="E162" s="249" t="s">
        <v>2826</v>
      </c>
      <c r="F162" s="249" t="s">
        <v>2827</v>
      </c>
      <c r="G162" s="177"/>
      <c r="H162" s="177"/>
      <c r="I162" s="180"/>
      <c r="J162" s="250">
        <f>BK162</f>
        <v>0</v>
      </c>
      <c r="K162" s="177"/>
      <c r="L162" s="182"/>
      <c r="M162" s="183"/>
      <c r="N162" s="184"/>
      <c r="O162" s="184"/>
      <c r="P162" s="185">
        <f>SUM(P163:P168)</f>
        <v>0</v>
      </c>
      <c r="Q162" s="184"/>
      <c r="R162" s="185">
        <f>SUM(R163:R168)</f>
        <v>0</v>
      </c>
      <c r="S162" s="184"/>
      <c r="T162" s="186">
        <f>SUM(T163:T168)</f>
        <v>0</v>
      </c>
      <c r="AR162" s="187" t="s">
        <v>89</v>
      </c>
      <c r="AT162" s="188" t="s">
        <v>80</v>
      </c>
      <c r="AU162" s="188" t="s">
        <v>81</v>
      </c>
      <c r="AY162" s="187" t="s">
        <v>176</v>
      </c>
      <c r="BK162" s="189">
        <f>SUM(BK163:BK168)</f>
        <v>0</v>
      </c>
    </row>
    <row r="163" spans="2:65" s="1" customFormat="1" ht="22.5" customHeight="1">
      <c r="B163" s="40"/>
      <c r="C163" s="193" t="s">
        <v>585</v>
      </c>
      <c r="D163" s="193" t="s">
        <v>178</v>
      </c>
      <c r="E163" s="194" t="s">
        <v>2828</v>
      </c>
      <c r="F163" s="195" t="s">
        <v>2829</v>
      </c>
      <c r="G163" s="196" t="s">
        <v>376</v>
      </c>
      <c r="H163" s="197">
        <v>12</v>
      </c>
      <c r="I163" s="198"/>
      <c r="J163" s="199">
        <f t="shared" ref="J163:J168" si="40">ROUND(I163*H163,2)</f>
        <v>0</v>
      </c>
      <c r="K163" s="195" t="s">
        <v>37</v>
      </c>
      <c r="L163" s="60"/>
      <c r="M163" s="200" t="s">
        <v>37</v>
      </c>
      <c r="N163" s="201" t="s">
        <v>52</v>
      </c>
      <c r="O163" s="41"/>
      <c r="P163" s="202">
        <f t="shared" ref="P163:P168" si="41">O163*H163</f>
        <v>0</v>
      </c>
      <c r="Q163" s="202">
        <v>0</v>
      </c>
      <c r="R163" s="202">
        <f t="shared" ref="R163:R168" si="42">Q163*H163</f>
        <v>0</v>
      </c>
      <c r="S163" s="202">
        <v>0</v>
      </c>
      <c r="T163" s="203">
        <f t="shared" ref="T163:T168" si="43">S163*H163</f>
        <v>0</v>
      </c>
      <c r="AR163" s="22" t="s">
        <v>183</v>
      </c>
      <c r="AT163" s="22" t="s">
        <v>178</v>
      </c>
      <c r="AU163" s="22" t="s">
        <v>89</v>
      </c>
      <c r="AY163" s="22" t="s">
        <v>176</v>
      </c>
      <c r="BE163" s="204">
        <f t="shared" ref="BE163:BE168" si="44">IF(N163="základní",J163,0)</f>
        <v>0</v>
      </c>
      <c r="BF163" s="204">
        <f t="shared" ref="BF163:BF168" si="45">IF(N163="snížená",J163,0)</f>
        <v>0</v>
      </c>
      <c r="BG163" s="204">
        <f t="shared" ref="BG163:BG168" si="46">IF(N163="zákl. přenesená",J163,0)</f>
        <v>0</v>
      </c>
      <c r="BH163" s="204">
        <f t="shared" ref="BH163:BH168" si="47">IF(N163="sníž. přenesená",J163,0)</f>
        <v>0</v>
      </c>
      <c r="BI163" s="204">
        <f t="shared" ref="BI163:BI168" si="48">IF(N163="nulová",J163,0)</f>
        <v>0</v>
      </c>
      <c r="BJ163" s="22" t="s">
        <v>89</v>
      </c>
      <c r="BK163" s="204">
        <f t="shared" ref="BK163:BK168" si="49">ROUND(I163*H163,2)</f>
        <v>0</v>
      </c>
      <c r="BL163" s="22" t="s">
        <v>183</v>
      </c>
      <c r="BM163" s="22" t="s">
        <v>2830</v>
      </c>
    </row>
    <row r="164" spans="2:65" s="1" customFormat="1" ht="22.5" customHeight="1">
      <c r="B164" s="40"/>
      <c r="C164" s="193" t="s">
        <v>592</v>
      </c>
      <c r="D164" s="193" t="s">
        <v>178</v>
      </c>
      <c r="E164" s="194" t="s">
        <v>2831</v>
      </c>
      <c r="F164" s="195" t="s">
        <v>2832</v>
      </c>
      <c r="G164" s="196" t="s">
        <v>2775</v>
      </c>
      <c r="H164" s="197">
        <v>1</v>
      </c>
      <c r="I164" s="198"/>
      <c r="J164" s="199">
        <f t="shared" si="40"/>
        <v>0</v>
      </c>
      <c r="K164" s="195" t="s">
        <v>37</v>
      </c>
      <c r="L164" s="60"/>
      <c r="M164" s="200" t="s">
        <v>37</v>
      </c>
      <c r="N164" s="201" t="s">
        <v>52</v>
      </c>
      <c r="O164" s="41"/>
      <c r="P164" s="202">
        <f t="shared" si="41"/>
        <v>0</v>
      </c>
      <c r="Q164" s="202">
        <v>0</v>
      </c>
      <c r="R164" s="202">
        <f t="shared" si="42"/>
        <v>0</v>
      </c>
      <c r="S164" s="202">
        <v>0</v>
      </c>
      <c r="T164" s="203">
        <f t="shared" si="43"/>
        <v>0</v>
      </c>
      <c r="AR164" s="22" t="s">
        <v>183</v>
      </c>
      <c r="AT164" s="22" t="s">
        <v>178</v>
      </c>
      <c r="AU164" s="22" t="s">
        <v>89</v>
      </c>
      <c r="AY164" s="22" t="s">
        <v>176</v>
      </c>
      <c r="BE164" s="204">
        <f t="shared" si="44"/>
        <v>0</v>
      </c>
      <c r="BF164" s="204">
        <f t="shared" si="45"/>
        <v>0</v>
      </c>
      <c r="BG164" s="204">
        <f t="shared" si="46"/>
        <v>0</v>
      </c>
      <c r="BH164" s="204">
        <f t="shared" si="47"/>
        <v>0</v>
      </c>
      <c r="BI164" s="204">
        <f t="shared" si="48"/>
        <v>0</v>
      </c>
      <c r="BJ164" s="22" t="s">
        <v>89</v>
      </c>
      <c r="BK164" s="204">
        <f t="shared" si="49"/>
        <v>0</v>
      </c>
      <c r="BL164" s="22" t="s">
        <v>183</v>
      </c>
      <c r="BM164" s="22" t="s">
        <v>2833</v>
      </c>
    </row>
    <row r="165" spans="2:65" s="1" customFormat="1" ht="22.5" customHeight="1">
      <c r="B165" s="40"/>
      <c r="C165" s="193" t="s">
        <v>596</v>
      </c>
      <c r="D165" s="193" t="s">
        <v>178</v>
      </c>
      <c r="E165" s="194" t="s">
        <v>2834</v>
      </c>
      <c r="F165" s="195" t="s">
        <v>2835</v>
      </c>
      <c r="G165" s="196" t="s">
        <v>2836</v>
      </c>
      <c r="H165" s="197">
        <v>66</v>
      </c>
      <c r="I165" s="198"/>
      <c r="J165" s="199">
        <f t="shared" si="40"/>
        <v>0</v>
      </c>
      <c r="K165" s="195" t="s">
        <v>37</v>
      </c>
      <c r="L165" s="60"/>
      <c r="M165" s="200" t="s">
        <v>37</v>
      </c>
      <c r="N165" s="201" t="s">
        <v>52</v>
      </c>
      <c r="O165" s="41"/>
      <c r="P165" s="202">
        <f t="shared" si="41"/>
        <v>0</v>
      </c>
      <c r="Q165" s="202">
        <v>0</v>
      </c>
      <c r="R165" s="202">
        <f t="shared" si="42"/>
        <v>0</v>
      </c>
      <c r="S165" s="202">
        <v>0</v>
      </c>
      <c r="T165" s="203">
        <f t="shared" si="43"/>
        <v>0</v>
      </c>
      <c r="AR165" s="22" t="s">
        <v>183</v>
      </c>
      <c r="AT165" s="22" t="s">
        <v>178</v>
      </c>
      <c r="AU165" s="22" t="s">
        <v>89</v>
      </c>
      <c r="AY165" s="22" t="s">
        <v>176</v>
      </c>
      <c r="BE165" s="204">
        <f t="shared" si="44"/>
        <v>0</v>
      </c>
      <c r="BF165" s="204">
        <f t="shared" si="45"/>
        <v>0</v>
      </c>
      <c r="BG165" s="204">
        <f t="shared" si="46"/>
        <v>0</v>
      </c>
      <c r="BH165" s="204">
        <f t="shared" si="47"/>
        <v>0</v>
      </c>
      <c r="BI165" s="204">
        <f t="shared" si="48"/>
        <v>0</v>
      </c>
      <c r="BJ165" s="22" t="s">
        <v>89</v>
      </c>
      <c r="BK165" s="204">
        <f t="shared" si="49"/>
        <v>0</v>
      </c>
      <c r="BL165" s="22" t="s">
        <v>183</v>
      </c>
      <c r="BM165" s="22" t="s">
        <v>2837</v>
      </c>
    </row>
    <row r="166" spans="2:65" s="1" customFormat="1" ht="22.5" customHeight="1">
      <c r="B166" s="40"/>
      <c r="C166" s="193" t="s">
        <v>602</v>
      </c>
      <c r="D166" s="193" t="s">
        <v>178</v>
      </c>
      <c r="E166" s="194" t="s">
        <v>2838</v>
      </c>
      <c r="F166" s="195" t="s">
        <v>2839</v>
      </c>
      <c r="G166" s="196" t="s">
        <v>2775</v>
      </c>
      <c r="H166" s="197">
        <v>1</v>
      </c>
      <c r="I166" s="198"/>
      <c r="J166" s="199">
        <f t="shared" si="40"/>
        <v>0</v>
      </c>
      <c r="K166" s="195" t="s">
        <v>37</v>
      </c>
      <c r="L166" s="60"/>
      <c r="M166" s="200" t="s">
        <v>37</v>
      </c>
      <c r="N166" s="201" t="s">
        <v>52</v>
      </c>
      <c r="O166" s="41"/>
      <c r="P166" s="202">
        <f t="shared" si="41"/>
        <v>0</v>
      </c>
      <c r="Q166" s="202">
        <v>0</v>
      </c>
      <c r="R166" s="202">
        <f t="shared" si="42"/>
        <v>0</v>
      </c>
      <c r="S166" s="202">
        <v>0</v>
      </c>
      <c r="T166" s="203">
        <f t="shared" si="43"/>
        <v>0</v>
      </c>
      <c r="AR166" s="22" t="s">
        <v>183</v>
      </c>
      <c r="AT166" s="22" t="s">
        <v>178</v>
      </c>
      <c r="AU166" s="22" t="s">
        <v>89</v>
      </c>
      <c r="AY166" s="22" t="s">
        <v>176</v>
      </c>
      <c r="BE166" s="204">
        <f t="shared" si="44"/>
        <v>0</v>
      </c>
      <c r="BF166" s="204">
        <f t="shared" si="45"/>
        <v>0</v>
      </c>
      <c r="BG166" s="204">
        <f t="shared" si="46"/>
        <v>0</v>
      </c>
      <c r="BH166" s="204">
        <f t="shared" si="47"/>
        <v>0</v>
      </c>
      <c r="BI166" s="204">
        <f t="shared" si="48"/>
        <v>0</v>
      </c>
      <c r="BJ166" s="22" t="s">
        <v>89</v>
      </c>
      <c r="BK166" s="204">
        <f t="shared" si="49"/>
        <v>0</v>
      </c>
      <c r="BL166" s="22" t="s">
        <v>183</v>
      </c>
      <c r="BM166" s="22" t="s">
        <v>2840</v>
      </c>
    </row>
    <row r="167" spans="2:65" s="1" customFormat="1" ht="22.5" customHeight="1">
      <c r="B167" s="40"/>
      <c r="C167" s="193" t="s">
        <v>607</v>
      </c>
      <c r="D167" s="193" t="s">
        <v>178</v>
      </c>
      <c r="E167" s="194" t="s">
        <v>2841</v>
      </c>
      <c r="F167" s="195" t="s">
        <v>2842</v>
      </c>
      <c r="G167" s="196" t="s">
        <v>2775</v>
      </c>
      <c r="H167" s="197">
        <v>1</v>
      </c>
      <c r="I167" s="198"/>
      <c r="J167" s="199">
        <f t="shared" si="40"/>
        <v>0</v>
      </c>
      <c r="K167" s="195" t="s">
        <v>37</v>
      </c>
      <c r="L167" s="60"/>
      <c r="M167" s="200" t="s">
        <v>37</v>
      </c>
      <c r="N167" s="201" t="s">
        <v>52</v>
      </c>
      <c r="O167" s="41"/>
      <c r="P167" s="202">
        <f t="shared" si="41"/>
        <v>0</v>
      </c>
      <c r="Q167" s="202">
        <v>0</v>
      </c>
      <c r="R167" s="202">
        <f t="shared" si="42"/>
        <v>0</v>
      </c>
      <c r="S167" s="202">
        <v>0</v>
      </c>
      <c r="T167" s="203">
        <f t="shared" si="43"/>
        <v>0</v>
      </c>
      <c r="AR167" s="22" t="s">
        <v>183</v>
      </c>
      <c r="AT167" s="22" t="s">
        <v>178</v>
      </c>
      <c r="AU167" s="22" t="s">
        <v>89</v>
      </c>
      <c r="AY167" s="22" t="s">
        <v>176</v>
      </c>
      <c r="BE167" s="204">
        <f t="shared" si="44"/>
        <v>0</v>
      </c>
      <c r="BF167" s="204">
        <f t="shared" si="45"/>
        <v>0</v>
      </c>
      <c r="BG167" s="204">
        <f t="shared" si="46"/>
        <v>0</v>
      </c>
      <c r="BH167" s="204">
        <f t="shared" si="47"/>
        <v>0</v>
      </c>
      <c r="BI167" s="204">
        <f t="shared" si="48"/>
        <v>0</v>
      </c>
      <c r="BJ167" s="22" t="s">
        <v>89</v>
      </c>
      <c r="BK167" s="204">
        <f t="shared" si="49"/>
        <v>0</v>
      </c>
      <c r="BL167" s="22" t="s">
        <v>183</v>
      </c>
      <c r="BM167" s="22" t="s">
        <v>2843</v>
      </c>
    </row>
    <row r="168" spans="2:65" s="1" customFormat="1" ht="22.5" customHeight="1">
      <c r="B168" s="40"/>
      <c r="C168" s="193" t="s">
        <v>613</v>
      </c>
      <c r="D168" s="193" t="s">
        <v>178</v>
      </c>
      <c r="E168" s="194" t="s">
        <v>2844</v>
      </c>
      <c r="F168" s="195" t="s">
        <v>2793</v>
      </c>
      <c r="G168" s="196" t="s">
        <v>2775</v>
      </c>
      <c r="H168" s="197">
        <v>1</v>
      </c>
      <c r="I168" s="198"/>
      <c r="J168" s="199">
        <f t="shared" si="40"/>
        <v>0</v>
      </c>
      <c r="K168" s="195" t="s">
        <v>37</v>
      </c>
      <c r="L168" s="60"/>
      <c r="M168" s="200" t="s">
        <v>37</v>
      </c>
      <c r="N168" s="251" t="s">
        <v>52</v>
      </c>
      <c r="O168" s="252"/>
      <c r="P168" s="253">
        <f t="shared" si="41"/>
        <v>0</v>
      </c>
      <c r="Q168" s="253">
        <v>0</v>
      </c>
      <c r="R168" s="253">
        <f t="shared" si="42"/>
        <v>0</v>
      </c>
      <c r="S168" s="253">
        <v>0</v>
      </c>
      <c r="T168" s="254">
        <f t="shared" si="43"/>
        <v>0</v>
      </c>
      <c r="AR168" s="22" t="s">
        <v>183</v>
      </c>
      <c r="AT168" s="22" t="s">
        <v>178</v>
      </c>
      <c r="AU168" s="22" t="s">
        <v>89</v>
      </c>
      <c r="AY168" s="22" t="s">
        <v>176</v>
      </c>
      <c r="BE168" s="204">
        <f t="shared" si="44"/>
        <v>0</v>
      </c>
      <c r="BF168" s="204">
        <f t="shared" si="45"/>
        <v>0</v>
      </c>
      <c r="BG168" s="204">
        <f t="shared" si="46"/>
        <v>0</v>
      </c>
      <c r="BH168" s="204">
        <f t="shared" si="47"/>
        <v>0</v>
      </c>
      <c r="BI168" s="204">
        <f t="shared" si="48"/>
        <v>0</v>
      </c>
      <c r="BJ168" s="22" t="s">
        <v>89</v>
      </c>
      <c r="BK168" s="204">
        <f t="shared" si="49"/>
        <v>0</v>
      </c>
      <c r="BL168" s="22" t="s">
        <v>183</v>
      </c>
      <c r="BM168" s="22" t="s">
        <v>2845</v>
      </c>
    </row>
    <row r="169" spans="2:65" s="1" customFormat="1" ht="6.95" customHeight="1">
      <c r="B169" s="55"/>
      <c r="C169" s="56"/>
      <c r="D169" s="56"/>
      <c r="E169" s="56"/>
      <c r="F169" s="56"/>
      <c r="G169" s="56"/>
      <c r="H169" s="56"/>
      <c r="I169" s="139"/>
      <c r="J169" s="56"/>
      <c r="K169" s="56"/>
      <c r="L169" s="60"/>
    </row>
  </sheetData>
  <sheetProtection algorithmName="SHA-512" hashValue="UCv/aP39/SKiLd7TkkjX42QC0t1pZ57v3N5r7upyJf21BFsKEL6dmKhnpZu5sBoqLmxgJa7/HsrG7CQgbjwDOA==" saltValue="xj4FHq2PnFtocxXKZpXqOA==" spinCount="100000" sheet="1" objects="1" scenarios="1" formatCells="0" formatColumns="0" formatRows="0" sort="0" autoFilter="0"/>
  <autoFilter ref="C83:K168"/>
  <mergeCells count="9">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11"/>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107</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2846</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21</v>
      </c>
      <c r="G11" s="41"/>
      <c r="H11" s="41"/>
      <c r="I11" s="118" t="s">
        <v>22</v>
      </c>
      <c r="J11" s="33" t="s">
        <v>23</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21.75" customHeight="1">
      <c r="B13" s="40"/>
      <c r="C13" s="41"/>
      <c r="D13" s="32" t="s">
        <v>28</v>
      </c>
      <c r="E13" s="41"/>
      <c r="F13" s="37" t="s">
        <v>29</v>
      </c>
      <c r="G13" s="41"/>
      <c r="H13" s="41"/>
      <c r="I13" s="120" t="s">
        <v>30</v>
      </c>
      <c r="J13" s="37" t="s">
        <v>31</v>
      </c>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ROUND(J80,2)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ROUND(SUM(BE80:BE210), 2)</f>
        <v>0</v>
      </c>
      <c r="G30" s="41"/>
      <c r="H30" s="41"/>
      <c r="I30" s="131">
        <v>0.21</v>
      </c>
      <c r="J30" s="130">
        <f>ROUND(ROUND((SUM(BE80:BE210)), 2)*I30, 2)</f>
        <v>0</v>
      </c>
      <c r="K30" s="44"/>
    </row>
    <row r="31" spans="2:11" s="1" customFormat="1" ht="14.45" customHeight="1">
      <c r="B31" s="40"/>
      <c r="C31" s="41"/>
      <c r="D31" s="41"/>
      <c r="E31" s="48" t="s">
        <v>53</v>
      </c>
      <c r="F31" s="130">
        <f>ROUND(SUM(BF80:BF210), 2)</f>
        <v>0</v>
      </c>
      <c r="G31" s="41"/>
      <c r="H31" s="41"/>
      <c r="I31" s="131">
        <v>0.15</v>
      </c>
      <c r="J31" s="130">
        <f>ROUND(ROUND((SUM(BF80:BF210)), 2)*I31, 2)</f>
        <v>0</v>
      </c>
      <c r="K31" s="44"/>
    </row>
    <row r="32" spans="2:11" s="1" customFormat="1" ht="14.45" hidden="1" customHeight="1">
      <c r="B32" s="40"/>
      <c r="C32" s="41"/>
      <c r="D32" s="41"/>
      <c r="E32" s="48" t="s">
        <v>54</v>
      </c>
      <c r="F32" s="130">
        <f>ROUND(SUM(BG80:BG210), 2)</f>
        <v>0</v>
      </c>
      <c r="G32" s="41"/>
      <c r="H32" s="41"/>
      <c r="I32" s="131">
        <v>0.21</v>
      </c>
      <c r="J32" s="130">
        <v>0</v>
      </c>
      <c r="K32" s="44"/>
    </row>
    <row r="33" spans="2:11" s="1" customFormat="1" ht="14.45" hidden="1" customHeight="1">
      <c r="B33" s="40"/>
      <c r="C33" s="41"/>
      <c r="D33" s="41"/>
      <c r="E33" s="48" t="s">
        <v>55</v>
      </c>
      <c r="F33" s="130">
        <f>ROUND(SUM(BH80:BH210), 2)</f>
        <v>0</v>
      </c>
      <c r="G33" s="41"/>
      <c r="H33" s="41"/>
      <c r="I33" s="131">
        <v>0.15</v>
      </c>
      <c r="J33" s="130">
        <v>0</v>
      </c>
      <c r="K33" s="44"/>
    </row>
    <row r="34" spans="2:11" s="1" customFormat="1" ht="14.45" hidden="1" customHeight="1">
      <c r="B34" s="40"/>
      <c r="C34" s="41"/>
      <c r="D34" s="41"/>
      <c r="E34" s="48" t="s">
        <v>56</v>
      </c>
      <c r="F34" s="130">
        <f>ROUND(SUM(BI80:BI210),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D.6 - Nucené větrání</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J80</f>
        <v>0</v>
      </c>
      <c r="K56" s="44"/>
      <c r="AU56" s="22" t="s">
        <v>133</v>
      </c>
    </row>
    <row r="57" spans="2:47" s="7" customFormat="1" ht="24.95" customHeight="1">
      <c r="B57" s="149"/>
      <c r="C57" s="150"/>
      <c r="D57" s="151" t="s">
        <v>2847</v>
      </c>
      <c r="E57" s="152"/>
      <c r="F57" s="152"/>
      <c r="G57" s="152"/>
      <c r="H57" s="152"/>
      <c r="I57" s="153"/>
      <c r="J57" s="154">
        <f>J81</f>
        <v>0</v>
      </c>
      <c r="K57" s="155"/>
    </row>
    <row r="58" spans="2:47" s="7" customFormat="1" ht="24.95" customHeight="1">
      <c r="B58" s="149"/>
      <c r="C58" s="150"/>
      <c r="D58" s="151" t="s">
        <v>2848</v>
      </c>
      <c r="E58" s="152"/>
      <c r="F58" s="152"/>
      <c r="G58" s="152"/>
      <c r="H58" s="152"/>
      <c r="I58" s="153"/>
      <c r="J58" s="154">
        <f>J138</f>
        <v>0</v>
      </c>
      <c r="K58" s="155"/>
    </row>
    <row r="59" spans="2:47" s="7" customFormat="1" ht="24.95" customHeight="1">
      <c r="B59" s="149"/>
      <c r="C59" s="150"/>
      <c r="D59" s="151" t="s">
        <v>2849</v>
      </c>
      <c r="E59" s="152"/>
      <c r="F59" s="152"/>
      <c r="G59" s="152"/>
      <c r="H59" s="152"/>
      <c r="I59" s="153"/>
      <c r="J59" s="154">
        <f>J182</f>
        <v>0</v>
      </c>
      <c r="K59" s="155"/>
    </row>
    <row r="60" spans="2:47" s="7" customFormat="1" ht="24.95" customHeight="1">
      <c r="B60" s="149"/>
      <c r="C60" s="150"/>
      <c r="D60" s="151" t="s">
        <v>2850</v>
      </c>
      <c r="E60" s="152"/>
      <c r="F60" s="152"/>
      <c r="G60" s="152"/>
      <c r="H60" s="152"/>
      <c r="I60" s="153"/>
      <c r="J60" s="154">
        <f>J199</f>
        <v>0</v>
      </c>
      <c r="K60" s="155"/>
    </row>
    <row r="61" spans="2:47" s="1" customFormat="1" ht="21.75" customHeight="1">
      <c r="B61" s="40"/>
      <c r="C61" s="41"/>
      <c r="D61" s="41"/>
      <c r="E61" s="41"/>
      <c r="F61" s="41"/>
      <c r="G61" s="41"/>
      <c r="H61" s="41"/>
      <c r="I61" s="117"/>
      <c r="J61" s="41"/>
      <c r="K61" s="44"/>
    </row>
    <row r="62" spans="2:47" s="1" customFormat="1" ht="6.95" customHeight="1">
      <c r="B62" s="55"/>
      <c r="C62" s="56"/>
      <c r="D62" s="56"/>
      <c r="E62" s="56"/>
      <c r="F62" s="56"/>
      <c r="G62" s="56"/>
      <c r="H62" s="56"/>
      <c r="I62" s="139"/>
      <c r="J62" s="56"/>
      <c r="K62" s="57"/>
    </row>
    <row r="66" spans="2:63" s="1" customFormat="1" ht="6.95" customHeight="1">
      <c r="B66" s="58"/>
      <c r="C66" s="59"/>
      <c r="D66" s="59"/>
      <c r="E66" s="59"/>
      <c r="F66" s="59"/>
      <c r="G66" s="59"/>
      <c r="H66" s="59"/>
      <c r="I66" s="142"/>
      <c r="J66" s="59"/>
      <c r="K66" s="59"/>
      <c r="L66" s="60"/>
    </row>
    <row r="67" spans="2:63" s="1" customFormat="1" ht="36.950000000000003" customHeight="1">
      <c r="B67" s="40"/>
      <c r="C67" s="61" t="s">
        <v>160</v>
      </c>
      <c r="D67" s="62"/>
      <c r="E67" s="62"/>
      <c r="F67" s="62"/>
      <c r="G67" s="62"/>
      <c r="H67" s="62"/>
      <c r="I67" s="163"/>
      <c r="J67" s="62"/>
      <c r="K67" s="62"/>
      <c r="L67" s="60"/>
    </row>
    <row r="68" spans="2:63" s="1" customFormat="1" ht="6.95" customHeight="1">
      <c r="B68" s="40"/>
      <c r="C68" s="62"/>
      <c r="D68" s="62"/>
      <c r="E68" s="62"/>
      <c r="F68" s="62"/>
      <c r="G68" s="62"/>
      <c r="H68" s="62"/>
      <c r="I68" s="163"/>
      <c r="J68" s="62"/>
      <c r="K68" s="62"/>
      <c r="L68" s="60"/>
    </row>
    <row r="69" spans="2:63" s="1" customFormat="1" ht="14.45" customHeight="1">
      <c r="B69" s="40"/>
      <c r="C69" s="64" t="s">
        <v>18</v>
      </c>
      <c r="D69" s="62"/>
      <c r="E69" s="62"/>
      <c r="F69" s="62"/>
      <c r="G69" s="62"/>
      <c r="H69" s="62"/>
      <c r="I69" s="163"/>
      <c r="J69" s="62"/>
      <c r="K69" s="62"/>
      <c r="L69" s="60"/>
    </row>
    <row r="70" spans="2:63" s="1" customFormat="1" ht="22.5" customHeight="1">
      <c r="B70" s="40"/>
      <c r="C70" s="62"/>
      <c r="D70" s="62"/>
      <c r="E70" s="371" t="str">
        <f>E7</f>
        <v>COH KLATOVY - úpravy objektu č.p. 782/III</v>
      </c>
      <c r="F70" s="372"/>
      <c r="G70" s="372"/>
      <c r="H70" s="372"/>
      <c r="I70" s="163"/>
      <c r="J70" s="62"/>
      <c r="K70" s="62"/>
      <c r="L70" s="60"/>
    </row>
    <row r="71" spans="2:63" s="1" customFormat="1" ht="14.45" customHeight="1">
      <c r="B71" s="40"/>
      <c r="C71" s="64" t="s">
        <v>126</v>
      </c>
      <c r="D71" s="62"/>
      <c r="E71" s="62"/>
      <c r="F71" s="62"/>
      <c r="G71" s="62"/>
      <c r="H71" s="62"/>
      <c r="I71" s="163"/>
      <c r="J71" s="62"/>
      <c r="K71" s="62"/>
      <c r="L71" s="60"/>
    </row>
    <row r="72" spans="2:63" s="1" customFormat="1" ht="23.25" customHeight="1">
      <c r="B72" s="40"/>
      <c r="C72" s="62"/>
      <c r="D72" s="62"/>
      <c r="E72" s="339" t="str">
        <f>E9</f>
        <v>D.6 - Nucené větrání</v>
      </c>
      <c r="F72" s="373"/>
      <c r="G72" s="373"/>
      <c r="H72" s="373"/>
      <c r="I72" s="163"/>
      <c r="J72" s="62"/>
      <c r="K72" s="62"/>
      <c r="L72" s="60"/>
    </row>
    <row r="73" spans="2:63" s="1" customFormat="1" ht="6.95" customHeight="1">
      <c r="B73" s="40"/>
      <c r="C73" s="62"/>
      <c r="D73" s="62"/>
      <c r="E73" s="62"/>
      <c r="F73" s="62"/>
      <c r="G73" s="62"/>
      <c r="H73" s="62"/>
      <c r="I73" s="163"/>
      <c r="J73" s="62"/>
      <c r="K73" s="62"/>
      <c r="L73" s="60"/>
    </row>
    <row r="74" spans="2:63" s="1" customFormat="1" ht="18" customHeight="1">
      <c r="B74" s="40"/>
      <c r="C74" s="64" t="s">
        <v>24</v>
      </c>
      <c r="D74" s="62"/>
      <c r="E74" s="62"/>
      <c r="F74" s="164" t="str">
        <f>F12</f>
        <v>Klatovy</v>
      </c>
      <c r="G74" s="62"/>
      <c r="H74" s="62"/>
      <c r="I74" s="165" t="s">
        <v>26</v>
      </c>
      <c r="J74" s="72" t="str">
        <f>IF(J12="","",J12)</f>
        <v>21.04.2017</v>
      </c>
      <c r="K74" s="62"/>
      <c r="L74" s="60"/>
    </row>
    <row r="75" spans="2:63" s="1" customFormat="1" ht="6.95" customHeight="1">
      <c r="B75" s="40"/>
      <c r="C75" s="62"/>
      <c r="D75" s="62"/>
      <c r="E75" s="62"/>
      <c r="F75" s="62"/>
      <c r="G75" s="62"/>
      <c r="H75" s="62"/>
      <c r="I75" s="163"/>
      <c r="J75" s="62"/>
      <c r="K75" s="62"/>
      <c r="L75" s="60"/>
    </row>
    <row r="76" spans="2:63" s="1" customFormat="1" ht="15">
      <c r="B76" s="40"/>
      <c r="C76" s="64" t="s">
        <v>32</v>
      </c>
      <c r="D76" s="62"/>
      <c r="E76" s="62"/>
      <c r="F76" s="164" t="str">
        <f>E15</f>
        <v>Město Klatovy, nám. Míru č.p.62/1, 339 01 Klatovy</v>
      </c>
      <c r="G76" s="62"/>
      <c r="H76" s="62"/>
      <c r="I76" s="165" t="s">
        <v>40</v>
      </c>
      <c r="J76" s="164" t="str">
        <f>E21</f>
        <v>AREA group s.r.o.</v>
      </c>
      <c r="K76" s="62"/>
      <c r="L76" s="60"/>
    </row>
    <row r="77" spans="2:63" s="1" customFormat="1" ht="14.45" customHeight="1">
      <c r="B77" s="40"/>
      <c r="C77" s="64" t="s">
        <v>38</v>
      </c>
      <c r="D77" s="62"/>
      <c r="E77" s="62"/>
      <c r="F77" s="164" t="str">
        <f>IF(E18="","",E18)</f>
        <v/>
      </c>
      <c r="G77" s="62"/>
      <c r="H77" s="62"/>
      <c r="I77" s="163"/>
      <c r="J77" s="62"/>
      <c r="K77" s="62"/>
      <c r="L77" s="60"/>
    </row>
    <row r="78" spans="2:63" s="1" customFormat="1" ht="10.35" customHeight="1">
      <c r="B78" s="40"/>
      <c r="C78" s="62"/>
      <c r="D78" s="62"/>
      <c r="E78" s="62"/>
      <c r="F78" s="62"/>
      <c r="G78" s="62"/>
      <c r="H78" s="62"/>
      <c r="I78" s="163"/>
      <c r="J78" s="62"/>
      <c r="K78" s="62"/>
      <c r="L78" s="60"/>
    </row>
    <row r="79" spans="2:63" s="9" customFormat="1" ht="29.25" customHeight="1">
      <c r="B79" s="166"/>
      <c r="C79" s="167" t="s">
        <v>161</v>
      </c>
      <c r="D79" s="168" t="s">
        <v>66</v>
      </c>
      <c r="E79" s="168" t="s">
        <v>62</v>
      </c>
      <c r="F79" s="168" t="s">
        <v>162</v>
      </c>
      <c r="G79" s="168" t="s">
        <v>163</v>
      </c>
      <c r="H79" s="168" t="s">
        <v>164</v>
      </c>
      <c r="I79" s="169" t="s">
        <v>165</v>
      </c>
      <c r="J79" s="168" t="s">
        <v>131</v>
      </c>
      <c r="K79" s="170" t="s">
        <v>166</v>
      </c>
      <c r="L79" s="171"/>
      <c r="M79" s="80" t="s">
        <v>167</v>
      </c>
      <c r="N79" s="81" t="s">
        <v>51</v>
      </c>
      <c r="O79" s="81" t="s">
        <v>168</v>
      </c>
      <c r="P79" s="81" t="s">
        <v>169</v>
      </c>
      <c r="Q79" s="81" t="s">
        <v>170</v>
      </c>
      <c r="R79" s="81" t="s">
        <v>171</v>
      </c>
      <c r="S79" s="81" t="s">
        <v>172</v>
      </c>
      <c r="T79" s="82" t="s">
        <v>173</v>
      </c>
    </row>
    <row r="80" spans="2:63" s="1" customFormat="1" ht="29.25" customHeight="1">
      <c r="B80" s="40"/>
      <c r="C80" s="86" t="s">
        <v>132</v>
      </c>
      <c r="D80" s="62"/>
      <c r="E80" s="62"/>
      <c r="F80" s="62"/>
      <c r="G80" s="62"/>
      <c r="H80" s="62"/>
      <c r="I80" s="163"/>
      <c r="J80" s="172">
        <f>BK80</f>
        <v>0</v>
      </c>
      <c r="K80" s="62"/>
      <c r="L80" s="60"/>
      <c r="M80" s="83"/>
      <c r="N80" s="84"/>
      <c r="O80" s="84"/>
      <c r="P80" s="173">
        <f>P81+P138+P182+P199</f>
        <v>0</v>
      </c>
      <c r="Q80" s="84"/>
      <c r="R80" s="173">
        <f>R81+R138+R182+R199</f>
        <v>0</v>
      </c>
      <c r="S80" s="84"/>
      <c r="T80" s="174">
        <f>T81+T138+T182+T199</f>
        <v>0</v>
      </c>
      <c r="AT80" s="22" t="s">
        <v>80</v>
      </c>
      <c r="AU80" s="22" t="s">
        <v>133</v>
      </c>
      <c r="BK80" s="175">
        <f>BK81+BK138+BK182+BK199</f>
        <v>0</v>
      </c>
    </row>
    <row r="81" spans="2:65" s="10" customFormat="1" ht="37.35" customHeight="1">
      <c r="B81" s="176"/>
      <c r="C81" s="177"/>
      <c r="D81" s="190" t="s">
        <v>80</v>
      </c>
      <c r="E81" s="249" t="s">
        <v>2851</v>
      </c>
      <c r="F81" s="249" t="s">
        <v>2852</v>
      </c>
      <c r="G81" s="177"/>
      <c r="H81" s="177"/>
      <c r="I81" s="180"/>
      <c r="J81" s="250">
        <f>BK81</f>
        <v>0</v>
      </c>
      <c r="K81" s="177"/>
      <c r="L81" s="182"/>
      <c r="M81" s="183"/>
      <c r="N81" s="184"/>
      <c r="O81" s="184"/>
      <c r="P81" s="185">
        <f>SUM(P82:P137)</f>
        <v>0</v>
      </c>
      <c r="Q81" s="184"/>
      <c r="R81" s="185">
        <f>SUM(R82:R137)</f>
        <v>0</v>
      </c>
      <c r="S81" s="184"/>
      <c r="T81" s="186">
        <f>SUM(T82:T137)</f>
        <v>0</v>
      </c>
      <c r="AR81" s="187" t="s">
        <v>89</v>
      </c>
      <c r="AT81" s="188" t="s">
        <v>80</v>
      </c>
      <c r="AU81" s="188" t="s">
        <v>81</v>
      </c>
      <c r="AY81" s="187" t="s">
        <v>176</v>
      </c>
      <c r="BK81" s="189">
        <f>SUM(BK82:BK137)</f>
        <v>0</v>
      </c>
    </row>
    <row r="82" spans="2:65" s="1" customFormat="1" ht="44.25" customHeight="1">
      <c r="B82" s="40"/>
      <c r="C82" s="220" t="s">
        <v>89</v>
      </c>
      <c r="D82" s="220" t="s">
        <v>195</v>
      </c>
      <c r="E82" s="221" t="s">
        <v>2853</v>
      </c>
      <c r="F82" s="222" t="s">
        <v>2854</v>
      </c>
      <c r="G82" s="223" t="s">
        <v>376</v>
      </c>
      <c r="H82" s="224">
        <v>3</v>
      </c>
      <c r="I82" s="225"/>
      <c r="J82" s="226">
        <f>ROUND(I82*H82,2)</f>
        <v>0</v>
      </c>
      <c r="K82" s="222" t="s">
        <v>37</v>
      </c>
      <c r="L82" s="227"/>
      <c r="M82" s="228" t="s">
        <v>37</v>
      </c>
      <c r="N82" s="229" t="s">
        <v>52</v>
      </c>
      <c r="O82" s="41"/>
      <c r="P82" s="202">
        <f>O82*H82</f>
        <v>0</v>
      </c>
      <c r="Q82" s="202">
        <v>0</v>
      </c>
      <c r="R82" s="202">
        <f>Q82*H82</f>
        <v>0</v>
      </c>
      <c r="S82" s="202">
        <v>0</v>
      </c>
      <c r="T82" s="203">
        <f>S82*H82</f>
        <v>0</v>
      </c>
      <c r="AR82" s="22" t="s">
        <v>199</v>
      </c>
      <c r="AT82" s="22" t="s">
        <v>195</v>
      </c>
      <c r="AU82" s="22" t="s">
        <v>89</v>
      </c>
      <c r="AY82" s="22" t="s">
        <v>176</v>
      </c>
      <c r="BE82" s="204">
        <f>IF(N82="základní",J82,0)</f>
        <v>0</v>
      </c>
      <c r="BF82" s="204">
        <f>IF(N82="snížená",J82,0)</f>
        <v>0</v>
      </c>
      <c r="BG82" s="204">
        <f>IF(N82="zákl. přenesená",J82,0)</f>
        <v>0</v>
      </c>
      <c r="BH82" s="204">
        <f>IF(N82="sníž. přenesená",J82,0)</f>
        <v>0</v>
      </c>
      <c r="BI82" s="204">
        <f>IF(N82="nulová",J82,0)</f>
        <v>0</v>
      </c>
      <c r="BJ82" s="22" t="s">
        <v>89</v>
      </c>
      <c r="BK82" s="204">
        <f>ROUND(I82*H82,2)</f>
        <v>0</v>
      </c>
      <c r="BL82" s="22" t="s">
        <v>183</v>
      </c>
      <c r="BM82" s="22" t="s">
        <v>2855</v>
      </c>
    </row>
    <row r="83" spans="2:65" s="1" customFormat="1" ht="54">
      <c r="B83" s="40"/>
      <c r="C83" s="62"/>
      <c r="D83" s="210" t="s">
        <v>1248</v>
      </c>
      <c r="E83" s="62"/>
      <c r="F83" s="233" t="s">
        <v>2856</v>
      </c>
      <c r="G83" s="62"/>
      <c r="H83" s="62"/>
      <c r="I83" s="163"/>
      <c r="J83" s="62"/>
      <c r="K83" s="62"/>
      <c r="L83" s="60"/>
      <c r="M83" s="207"/>
      <c r="N83" s="41"/>
      <c r="O83" s="41"/>
      <c r="P83" s="41"/>
      <c r="Q83" s="41"/>
      <c r="R83" s="41"/>
      <c r="S83" s="41"/>
      <c r="T83" s="77"/>
      <c r="AT83" s="22" t="s">
        <v>1248</v>
      </c>
      <c r="AU83" s="22" t="s">
        <v>89</v>
      </c>
    </row>
    <row r="84" spans="2:65" s="1" customFormat="1" ht="22.5" customHeight="1">
      <c r="B84" s="40"/>
      <c r="C84" s="193" t="s">
        <v>91</v>
      </c>
      <c r="D84" s="193" t="s">
        <v>178</v>
      </c>
      <c r="E84" s="194" t="s">
        <v>2857</v>
      </c>
      <c r="F84" s="195" t="s">
        <v>2858</v>
      </c>
      <c r="G84" s="196" t="s">
        <v>376</v>
      </c>
      <c r="H84" s="197">
        <v>3</v>
      </c>
      <c r="I84" s="198"/>
      <c r="J84" s="199">
        <f>ROUND(I84*H84,2)</f>
        <v>0</v>
      </c>
      <c r="K84" s="195" t="s">
        <v>37</v>
      </c>
      <c r="L84" s="60"/>
      <c r="M84" s="200" t="s">
        <v>37</v>
      </c>
      <c r="N84" s="201" t="s">
        <v>52</v>
      </c>
      <c r="O84" s="41"/>
      <c r="P84" s="202">
        <f>O84*H84</f>
        <v>0</v>
      </c>
      <c r="Q84" s="202">
        <v>0</v>
      </c>
      <c r="R84" s="202">
        <f>Q84*H84</f>
        <v>0</v>
      </c>
      <c r="S84" s="202">
        <v>0</v>
      </c>
      <c r="T84" s="203">
        <f>S84*H84</f>
        <v>0</v>
      </c>
      <c r="AR84" s="22" t="s">
        <v>183</v>
      </c>
      <c r="AT84" s="22" t="s">
        <v>178</v>
      </c>
      <c r="AU84" s="22" t="s">
        <v>89</v>
      </c>
      <c r="AY84" s="22" t="s">
        <v>176</v>
      </c>
      <c r="BE84" s="204">
        <f>IF(N84="základní",J84,0)</f>
        <v>0</v>
      </c>
      <c r="BF84" s="204">
        <f>IF(N84="snížená",J84,0)</f>
        <v>0</v>
      </c>
      <c r="BG84" s="204">
        <f>IF(N84="zákl. přenesená",J84,0)</f>
        <v>0</v>
      </c>
      <c r="BH84" s="204">
        <f>IF(N84="sníž. přenesená",J84,0)</f>
        <v>0</v>
      </c>
      <c r="BI84" s="204">
        <f>IF(N84="nulová",J84,0)</f>
        <v>0</v>
      </c>
      <c r="BJ84" s="22" t="s">
        <v>89</v>
      </c>
      <c r="BK84" s="204">
        <f>ROUND(I84*H84,2)</f>
        <v>0</v>
      </c>
      <c r="BL84" s="22" t="s">
        <v>183</v>
      </c>
      <c r="BM84" s="22" t="s">
        <v>2859</v>
      </c>
    </row>
    <row r="85" spans="2:65" s="1" customFormat="1" ht="27">
      <c r="B85" s="40"/>
      <c r="C85" s="62"/>
      <c r="D85" s="210" t="s">
        <v>1248</v>
      </c>
      <c r="E85" s="62"/>
      <c r="F85" s="233" t="s">
        <v>2860</v>
      </c>
      <c r="G85" s="62"/>
      <c r="H85" s="62"/>
      <c r="I85" s="163"/>
      <c r="J85" s="62"/>
      <c r="K85" s="62"/>
      <c r="L85" s="60"/>
      <c r="M85" s="207"/>
      <c r="N85" s="41"/>
      <c r="O85" s="41"/>
      <c r="P85" s="41"/>
      <c r="Q85" s="41"/>
      <c r="R85" s="41"/>
      <c r="S85" s="41"/>
      <c r="T85" s="77"/>
      <c r="AT85" s="22" t="s">
        <v>1248</v>
      </c>
      <c r="AU85" s="22" t="s">
        <v>89</v>
      </c>
    </row>
    <row r="86" spans="2:65" s="1" customFormat="1" ht="22.5" customHeight="1">
      <c r="B86" s="40"/>
      <c r="C86" s="220" t="s">
        <v>194</v>
      </c>
      <c r="D86" s="220" t="s">
        <v>195</v>
      </c>
      <c r="E86" s="221" t="s">
        <v>2861</v>
      </c>
      <c r="F86" s="222" t="s">
        <v>2862</v>
      </c>
      <c r="G86" s="223" t="s">
        <v>376</v>
      </c>
      <c r="H86" s="224">
        <v>2</v>
      </c>
      <c r="I86" s="225"/>
      <c r="J86" s="226">
        <f>ROUND(I86*H86,2)</f>
        <v>0</v>
      </c>
      <c r="K86" s="222" t="s">
        <v>37</v>
      </c>
      <c r="L86" s="227"/>
      <c r="M86" s="228" t="s">
        <v>37</v>
      </c>
      <c r="N86" s="229" t="s">
        <v>52</v>
      </c>
      <c r="O86" s="41"/>
      <c r="P86" s="202">
        <f>O86*H86</f>
        <v>0</v>
      </c>
      <c r="Q86" s="202">
        <v>0</v>
      </c>
      <c r="R86" s="202">
        <f>Q86*H86</f>
        <v>0</v>
      </c>
      <c r="S86" s="202">
        <v>0</v>
      </c>
      <c r="T86" s="203">
        <f>S86*H86</f>
        <v>0</v>
      </c>
      <c r="AR86" s="22" t="s">
        <v>199</v>
      </c>
      <c r="AT86" s="22" t="s">
        <v>195</v>
      </c>
      <c r="AU86" s="22" t="s">
        <v>89</v>
      </c>
      <c r="AY86" s="22" t="s">
        <v>176</v>
      </c>
      <c r="BE86" s="204">
        <f>IF(N86="základní",J86,0)</f>
        <v>0</v>
      </c>
      <c r="BF86" s="204">
        <f>IF(N86="snížená",J86,0)</f>
        <v>0</v>
      </c>
      <c r="BG86" s="204">
        <f>IF(N86="zákl. přenesená",J86,0)</f>
        <v>0</v>
      </c>
      <c r="BH86" s="204">
        <f>IF(N86="sníž. přenesená",J86,0)</f>
        <v>0</v>
      </c>
      <c r="BI86" s="204">
        <f>IF(N86="nulová",J86,0)</f>
        <v>0</v>
      </c>
      <c r="BJ86" s="22" t="s">
        <v>89</v>
      </c>
      <c r="BK86" s="204">
        <f>ROUND(I86*H86,2)</f>
        <v>0</v>
      </c>
      <c r="BL86" s="22" t="s">
        <v>183</v>
      </c>
      <c r="BM86" s="22" t="s">
        <v>213</v>
      </c>
    </row>
    <row r="87" spans="2:65" s="1" customFormat="1" ht="40.5">
      <c r="B87" s="40"/>
      <c r="C87" s="62"/>
      <c r="D87" s="210" t="s">
        <v>1248</v>
      </c>
      <c r="E87" s="62"/>
      <c r="F87" s="233" t="s">
        <v>2863</v>
      </c>
      <c r="G87" s="62"/>
      <c r="H87" s="62"/>
      <c r="I87" s="163"/>
      <c r="J87" s="62"/>
      <c r="K87" s="62"/>
      <c r="L87" s="60"/>
      <c r="M87" s="207"/>
      <c r="N87" s="41"/>
      <c r="O87" s="41"/>
      <c r="P87" s="41"/>
      <c r="Q87" s="41"/>
      <c r="R87" s="41"/>
      <c r="S87" s="41"/>
      <c r="T87" s="77"/>
      <c r="AT87" s="22" t="s">
        <v>1248</v>
      </c>
      <c r="AU87" s="22" t="s">
        <v>89</v>
      </c>
    </row>
    <row r="88" spans="2:65" s="1" customFormat="1" ht="22.5" customHeight="1">
      <c r="B88" s="40"/>
      <c r="C88" s="193" t="s">
        <v>183</v>
      </c>
      <c r="D88" s="193" t="s">
        <v>178</v>
      </c>
      <c r="E88" s="194" t="s">
        <v>2864</v>
      </c>
      <c r="F88" s="195" t="s">
        <v>2865</v>
      </c>
      <c r="G88" s="196" t="s">
        <v>376</v>
      </c>
      <c r="H88" s="197">
        <v>2</v>
      </c>
      <c r="I88" s="198"/>
      <c r="J88" s="199">
        <f>ROUND(I88*H88,2)</f>
        <v>0</v>
      </c>
      <c r="K88" s="195" t="s">
        <v>37</v>
      </c>
      <c r="L88" s="60"/>
      <c r="M88" s="200" t="s">
        <v>37</v>
      </c>
      <c r="N88" s="201" t="s">
        <v>52</v>
      </c>
      <c r="O88" s="41"/>
      <c r="P88" s="202">
        <f>O88*H88</f>
        <v>0</v>
      </c>
      <c r="Q88" s="202">
        <v>0</v>
      </c>
      <c r="R88" s="202">
        <f>Q88*H88</f>
        <v>0</v>
      </c>
      <c r="S88" s="202">
        <v>0</v>
      </c>
      <c r="T88" s="203">
        <f>S88*H88</f>
        <v>0</v>
      </c>
      <c r="AR88" s="22" t="s">
        <v>183</v>
      </c>
      <c r="AT88" s="22" t="s">
        <v>178</v>
      </c>
      <c r="AU88" s="22" t="s">
        <v>89</v>
      </c>
      <c r="AY88" s="22" t="s">
        <v>176</v>
      </c>
      <c r="BE88" s="204">
        <f>IF(N88="základní",J88,0)</f>
        <v>0</v>
      </c>
      <c r="BF88" s="204">
        <f>IF(N88="snížená",J88,0)</f>
        <v>0</v>
      </c>
      <c r="BG88" s="204">
        <f>IF(N88="zákl. přenesená",J88,0)</f>
        <v>0</v>
      </c>
      <c r="BH88" s="204">
        <f>IF(N88="sníž. přenesená",J88,0)</f>
        <v>0</v>
      </c>
      <c r="BI88" s="204">
        <f>IF(N88="nulová",J88,0)</f>
        <v>0</v>
      </c>
      <c r="BJ88" s="22" t="s">
        <v>89</v>
      </c>
      <c r="BK88" s="204">
        <f>ROUND(I88*H88,2)</f>
        <v>0</v>
      </c>
      <c r="BL88" s="22" t="s">
        <v>183</v>
      </c>
      <c r="BM88" s="22" t="s">
        <v>2866</v>
      </c>
    </row>
    <row r="89" spans="2:65" s="1" customFormat="1" ht="27">
      <c r="B89" s="40"/>
      <c r="C89" s="62"/>
      <c r="D89" s="210" t="s">
        <v>1248</v>
      </c>
      <c r="E89" s="62"/>
      <c r="F89" s="233" t="s">
        <v>2867</v>
      </c>
      <c r="G89" s="62"/>
      <c r="H89" s="62"/>
      <c r="I89" s="163"/>
      <c r="J89" s="62"/>
      <c r="K89" s="62"/>
      <c r="L89" s="60"/>
      <c r="M89" s="207"/>
      <c r="N89" s="41"/>
      <c r="O89" s="41"/>
      <c r="P89" s="41"/>
      <c r="Q89" s="41"/>
      <c r="R89" s="41"/>
      <c r="S89" s="41"/>
      <c r="T89" s="77"/>
      <c r="AT89" s="22" t="s">
        <v>1248</v>
      </c>
      <c r="AU89" s="22" t="s">
        <v>89</v>
      </c>
    </row>
    <row r="90" spans="2:65" s="1" customFormat="1" ht="22.5" customHeight="1">
      <c r="B90" s="40"/>
      <c r="C90" s="220" t="s">
        <v>208</v>
      </c>
      <c r="D90" s="220" t="s">
        <v>195</v>
      </c>
      <c r="E90" s="221" t="s">
        <v>2868</v>
      </c>
      <c r="F90" s="222" t="s">
        <v>2869</v>
      </c>
      <c r="G90" s="223" t="s">
        <v>376</v>
      </c>
      <c r="H90" s="224">
        <v>4</v>
      </c>
      <c r="I90" s="225"/>
      <c r="J90" s="226">
        <f>ROUND(I90*H90,2)</f>
        <v>0</v>
      </c>
      <c r="K90" s="222" t="s">
        <v>37</v>
      </c>
      <c r="L90" s="227"/>
      <c r="M90" s="228" t="s">
        <v>37</v>
      </c>
      <c r="N90" s="229" t="s">
        <v>52</v>
      </c>
      <c r="O90" s="41"/>
      <c r="P90" s="202">
        <f>O90*H90</f>
        <v>0</v>
      </c>
      <c r="Q90" s="202">
        <v>0</v>
      </c>
      <c r="R90" s="202">
        <f>Q90*H90</f>
        <v>0</v>
      </c>
      <c r="S90" s="202">
        <v>0</v>
      </c>
      <c r="T90" s="203">
        <f>S90*H90</f>
        <v>0</v>
      </c>
      <c r="AR90" s="22" t="s">
        <v>199</v>
      </c>
      <c r="AT90" s="22" t="s">
        <v>195</v>
      </c>
      <c r="AU90" s="22" t="s">
        <v>89</v>
      </c>
      <c r="AY90" s="22" t="s">
        <v>176</v>
      </c>
      <c r="BE90" s="204">
        <f>IF(N90="základní",J90,0)</f>
        <v>0</v>
      </c>
      <c r="BF90" s="204">
        <f>IF(N90="snížená",J90,0)</f>
        <v>0</v>
      </c>
      <c r="BG90" s="204">
        <f>IF(N90="zákl. přenesená",J90,0)</f>
        <v>0</v>
      </c>
      <c r="BH90" s="204">
        <f>IF(N90="sníž. přenesená",J90,0)</f>
        <v>0</v>
      </c>
      <c r="BI90" s="204">
        <f>IF(N90="nulová",J90,0)</f>
        <v>0</v>
      </c>
      <c r="BJ90" s="22" t="s">
        <v>89</v>
      </c>
      <c r="BK90" s="204">
        <f>ROUND(I90*H90,2)</f>
        <v>0</v>
      </c>
      <c r="BL90" s="22" t="s">
        <v>183</v>
      </c>
      <c r="BM90" s="22" t="s">
        <v>237</v>
      </c>
    </row>
    <row r="91" spans="2:65" s="1" customFormat="1" ht="40.5">
      <c r="B91" s="40"/>
      <c r="C91" s="62"/>
      <c r="D91" s="210" t="s">
        <v>1248</v>
      </c>
      <c r="E91" s="62"/>
      <c r="F91" s="233" t="s">
        <v>2863</v>
      </c>
      <c r="G91" s="62"/>
      <c r="H91" s="62"/>
      <c r="I91" s="163"/>
      <c r="J91" s="62"/>
      <c r="K91" s="62"/>
      <c r="L91" s="60"/>
      <c r="M91" s="207"/>
      <c r="N91" s="41"/>
      <c r="O91" s="41"/>
      <c r="P91" s="41"/>
      <c r="Q91" s="41"/>
      <c r="R91" s="41"/>
      <c r="S91" s="41"/>
      <c r="T91" s="77"/>
      <c r="AT91" s="22" t="s">
        <v>1248</v>
      </c>
      <c r="AU91" s="22" t="s">
        <v>89</v>
      </c>
    </row>
    <row r="92" spans="2:65" s="1" customFormat="1" ht="22.5" customHeight="1">
      <c r="B92" s="40"/>
      <c r="C92" s="193" t="s">
        <v>213</v>
      </c>
      <c r="D92" s="193" t="s">
        <v>178</v>
      </c>
      <c r="E92" s="194" t="s">
        <v>2870</v>
      </c>
      <c r="F92" s="195" t="s">
        <v>2865</v>
      </c>
      <c r="G92" s="196" t="s">
        <v>376</v>
      </c>
      <c r="H92" s="197">
        <v>4</v>
      </c>
      <c r="I92" s="198"/>
      <c r="J92" s="199">
        <f>ROUND(I92*H92,2)</f>
        <v>0</v>
      </c>
      <c r="K92" s="195" t="s">
        <v>37</v>
      </c>
      <c r="L92" s="60"/>
      <c r="M92" s="200" t="s">
        <v>37</v>
      </c>
      <c r="N92" s="201" t="s">
        <v>52</v>
      </c>
      <c r="O92" s="41"/>
      <c r="P92" s="202">
        <f>O92*H92</f>
        <v>0</v>
      </c>
      <c r="Q92" s="202">
        <v>0</v>
      </c>
      <c r="R92" s="202">
        <f>Q92*H92</f>
        <v>0</v>
      </c>
      <c r="S92" s="202">
        <v>0</v>
      </c>
      <c r="T92" s="203">
        <f>S92*H92</f>
        <v>0</v>
      </c>
      <c r="AR92" s="22" t="s">
        <v>183</v>
      </c>
      <c r="AT92" s="22" t="s">
        <v>178</v>
      </c>
      <c r="AU92" s="22" t="s">
        <v>89</v>
      </c>
      <c r="AY92" s="22" t="s">
        <v>176</v>
      </c>
      <c r="BE92" s="204">
        <f>IF(N92="základní",J92,0)</f>
        <v>0</v>
      </c>
      <c r="BF92" s="204">
        <f>IF(N92="snížená",J92,0)</f>
        <v>0</v>
      </c>
      <c r="BG92" s="204">
        <f>IF(N92="zákl. přenesená",J92,0)</f>
        <v>0</v>
      </c>
      <c r="BH92" s="204">
        <f>IF(N92="sníž. přenesená",J92,0)</f>
        <v>0</v>
      </c>
      <c r="BI92" s="204">
        <f>IF(N92="nulová",J92,0)</f>
        <v>0</v>
      </c>
      <c r="BJ92" s="22" t="s">
        <v>89</v>
      </c>
      <c r="BK92" s="204">
        <f>ROUND(I92*H92,2)</f>
        <v>0</v>
      </c>
      <c r="BL92" s="22" t="s">
        <v>183</v>
      </c>
      <c r="BM92" s="22" t="s">
        <v>2871</v>
      </c>
    </row>
    <row r="93" spans="2:65" s="1" customFormat="1" ht="27">
      <c r="B93" s="40"/>
      <c r="C93" s="62"/>
      <c r="D93" s="210" t="s">
        <v>1248</v>
      </c>
      <c r="E93" s="62"/>
      <c r="F93" s="233" t="s">
        <v>2867</v>
      </c>
      <c r="G93" s="62"/>
      <c r="H93" s="62"/>
      <c r="I93" s="163"/>
      <c r="J93" s="62"/>
      <c r="K93" s="62"/>
      <c r="L93" s="60"/>
      <c r="M93" s="207"/>
      <c r="N93" s="41"/>
      <c r="O93" s="41"/>
      <c r="P93" s="41"/>
      <c r="Q93" s="41"/>
      <c r="R93" s="41"/>
      <c r="S93" s="41"/>
      <c r="T93" s="77"/>
      <c r="AT93" s="22" t="s">
        <v>1248</v>
      </c>
      <c r="AU93" s="22" t="s">
        <v>89</v>
      </c>
    </row>
    <row r="94" spans="2:65" s="1" customFormat="1" ht="22.5" customHeight="1">
      <c r="B94" s="40"/>
      <c r="C94" s="220" t="s">
        <v>220</v>
      </c>
      <c r="D94" s="220" t="s">
        <v>195</v>
      </c>
      <c r="E94" s="221" t="s">
        <v>2872</v>
      </c>
      <c r="F94" s="222" t="s">
        <v>2873</v>
      </c>
      <c r="G94" s="223" t="s">
        <v>376</v>
      </c>
      <c r="H94" s="224">
        <v>4</v>
      </c>
      <c r="I94" s="225"/>
      <c r="J94" s="226">
        <f>ROUND(I94*H94,2)</f>
        <v>0</v>
      </c>
      <c r="K94" s="222" t="s">
        <v>37</v>
      </c>
      <c r="L94" s="227"/>
      <c r="M94" s="228" t="s">
        <v>37</v>
      </c>
      <c r="N94" s="229" t="s">
        <v>52</v>
      </c>
      <c r="O94" s="41"/>
      <c r="P94" s="202">
        <f>O94*H94</f>
        <v>0</v>
      </c>
      <c r="Q94" s="202">
        <v>0</v>
      </c>
      <c r="R94" s="202">
        <f>Q94*H94</f>
        <v>0</v>
      </c>
      <c r="S94" s="202">
        <v>0</v>
      </c>
      <c r="T94" s="203">
        <f>S94*H94</f>
        <v>0</v>
      </c>
      <c r="AR94" s="22" t="s">
        <v>199</v>
      </c>
      <c r="AT94" s="22" t="s">
        <v>195</v>
      </c>
      <c r="AU94" s="22" t="s">
        <v>89</v>
      </c>
      <c r="AY94" s="22" t="s">
        <v>176</v>
      </c>
      <c r="BE94" s="204">
        <f>IF(N94="základní",J94,0)</f>
        <v>0</v>
      </c>
      <c r="BF94" s="204">
        <f>IF(N94="snížená",J94,0)</f>
        <v>0</v>
      </c>
      <c r="BG94" s="204">
        <f>IF(N94="zákl. přenesená",J94,0)</f>
        <v>0</v>
      </c>
      <c r="BH94" s="204">
        <f>IF(N94="sníž. přenesená",J94,0)</f>
        <v>0</v>
      </c>
      <c r="BI94" s="204">
        <f>IF(N94="nulová",J94,0)</f>
        <v>0</v>
      </c>
      <c r="BJ94" s="22" t="s">
        <v>89</v>
      </c>
      <c r="BK94" s="204">
        <f>ROUND(I94*H94,2)</f>
        <v>0</v>
      </c>
      <c r="BL94" s="22" t="s">
        <v>183</v>
      </c>
      <c r="BM94" s="22" t="s">
        <v>266</v>
      </c>
    </row>
    <row r="95" spans="2:65" s="1" customFormat="1" ht="40.5">
      <c r="B95" s="40"/>
      <c r="C95" s="62"/>
      <c r="D95" s="210" t="s">
        <v>1248</v>
      </c>
      <c r="E95" s="62"/>
      <c r="F95" s="233" t="s">
        <v>2863</v>
      </c>
      <c r="G95" s="62"/>
      <c r="H95" s="62"/>
      <c r="I95" s="163"/>
      <c r="J95" s="62"/>
      <c r="K95" s="62"/>
      <c r="L95" s="60"/>
      <c r="M95" s="207"/>
      <c r="N95" s="41"/>
      <c r="O95" s="41"/>
      <c r="P95" s="41"/>
      <c r="Q95" s="41"/>
      <c r="R95" s="41"/>
      <c r="S95" s="41"/>
      <c r="T95" s="77"/>
      <c r="AT95" s="22" t="s">
        <v>1248</v>
      </c>
      <c r="AU95" s="22" t="s">
        <v>89</v>
      </c>
    </row>
    <row r="96" spans="2:65" s="1" customFormat="1" ht="22.5" customHeight="1">
      <c r="B96" s="40"/>
      <c r="C96" s="193" t="s">
        <v>199</v>
      </c>
      <c r="D96" s="193" t="s">
        <v>178</v>
      </c>
      <c r="E96" s="194" t="s">
        <v>2874</v>
      </c>
      <c r="F96" s="195" t="s">
        <v>2865</v>
      </c>
      <c r="G96" s="196" t="s">
        <v>376</v>
      </c>
      <c r="H96" s="197">
        <v>4</v>
      </c>
      <c r="I96" s="198"/>
      <c r="J96" s="199">
        <f>ROUND(I96*H96,2)</f>
        <v>0</v>
      </c>
      <c r="K96" s="195" t="s">
        <v>37</v>
      </c>
      <c r="L96" s="60"/>
      <c r="M96" s="200" t="s">
        <v>37</v>
      </c>
      <c r="N96" s="201" t="s">
        <v>52</v>
      </c>
      <c r="O96" s="41"/>
      <c r="P96" s="202">
        <f>O96*H96</f>
        <v>0</v>
      </c>
      <c r="Q96" s="202">
        <v>0</v>
      </c>
      <c r="R96" s="202">
        <f>Q96*H96</f>
        <v>0</v>
      </c>
      <c r="S96" s="202">
        <v>0</v>
      </c>
      <c r="T96" s="203">
        <f>S96*H96</f>
        <v>0</v>
      </c>
      <c r="AR96" s="22" t="s">
        <v>183</v>
      </c>
      <c r="AT96" s="22" t="s">
        <v>178</v>
      </c>
      <c r="AU96" s="22" t="s">
        <v>89</v>
      </c>
      <c r="AY96" s="22" t="s">
        <v>176</v>
      </c>
      <c r="BE96" s="204">
        <f>IF(N96="základní",J96,0)</f>
        <v>0</v>
      </c>
      <c r="BF96" s="204">
        <f>IF(N96="snížená",J96,0)</f>
        <v>0</v>
      </c>
      <c r="BG96" s="204">
        <f>IF(N96="zákl. přenesená",J96,0)</f>
        <v>0</v>
      </c>
      <c r="BH96" s="204">
        <f>IF(N96="sníž. přenesená",J96,0)</f>
        <v>0</v>
      </c>
      <c r="BI96" s="204">
        <f>IF(N96="nulová",J96,0)</f>
        <v>0</v>
      </c>
      <c r="BJ96" s="22" t="s">
        <v>89</v>
      </c>
      <c r="BK96" s="204">
        <f>ROUND(I96*H96,2)</f>
        <v>0</v>
      </c>
      <c r="BL96" s="22" t="s">
        <v>183</v>
      </c>
      <c r="BM96" s="22" t="s">
        <v>2875</v>
      </c>
    </row>
    <row r="97" spans="2:65" s="1" customFormat="1" ht="27">
      <c r="B97" s="40"/>
      <c r="C97" s="62"/>
      <c r="D97" s="210" t="s">
        <v>1248</v>
      </c>
      <c r="E97" s="62"/>
      <c r="F97" s="233" t="s">
        <v>2867</v>
      </c>
      <c r="G97" s="62"/>
      <c r="H97" s="62"/>
      <c r="I97" s="163"/>
      <c r="J97" s="62"/>
      <c r="K97" s="62"/>
      <c r="L97" s="60"/>
      <c r="M97" s="207"/>
      <c r="N97" s="41"/>
      <c r="O97" s="41"/>
      <c r="P97" s="41"/>
      <c r="Q97" s="41"/>
      <c r="R97" s="41"/>
      <c r="S97" s="41"/>
      <c r="T97" s="77"/>
      <c r="AT97" s="22" t="s">
        <v>1248</v>
      </c>
      <c r="AU97" s="22" t="s">
        <v>89</v>
      </c>
    </row>
    <row r="98" spans="2:65" s="1" customFormat="1" ht="22.5" customHeight="1">
      <c r="B98" s="40"/>
      <c r="C98" s="220" t="s">
        <v>231</v>
      </c>
      <c r="D98" s="220" t="s">
        <v>195</v>
      </c>
      <c r="E98" s="221" t="s">
        <v>2876</v>
      </c>
      <c r="F98" s="222" t="s">
        <v>2877</v>
      </c>
      <c r="G98" s="223" t="s">
        <v>376</v>
      </c>
      <c r="H98" s="224">
        <v>3</v>
      </c>
      <c r="I98" s="225"/>
      <c r="J98" s="226">
        <f>ROUND(I98*H98,2)</f>
        <v>0</v>
      </c>
      <c r="K98" s="222" t="s">
        <v>37</v>
      </c>
      <c r="L98" s="227"/>
      <c r="M98" s="228" t="s">
        <v>37</v>
      </c>
      <c r="N98" s="229" t="s">
        <v>52</v>
      </c>
      <c r="O98" s="41"/>
      <c r="P98" s="202">
        <f>O98*H98</f>
        <v>0</v>
      </c>
      <c r="Q98" s="202">
        <v>0</v>
      </c>
      <c r="R98" s="202">
        <f>Q98*H98</f>
        <v>0</v>
      </c>
      <c r="S98" s="202">
        <v>0</v>
      </c>
      <c r="T98" s="203">
        <f>S98*H98</f>
        <v>0</v>
      </c>
      <c r="AR98" s="22" t="s">
        <v>199</v>
      </c>
      <c r="AT98" s="22" t="s">
        <v>195</v>
      </c>
      <c r="AU98" s="22" t="s">
        <v>89</v>
      </c>
      <c r="AY98" s="22" t="s">
        <v>176</v>
      </c>
      <c r="BE98" s="204">
        <f>IF(N98="základní",J98,0)</f>
        <v>0</v>
      </c>
      <c r="BF98" s="204">
        <f>IF(N98="snížená",J98,0)</f>
        <v>0</v>
      </c>
      <c r="BG98" s="204">
        <f>IF(N98="zákl. přenesená",J98,0)</f>
        <v>0</v>
      </c>
      <c r="BH98" s="204">
        <f>IF(N98="sníž. přenesená",J98,0)</f>
        <v>0</v>
      </c>
      <c r="BI98" s="204">
        <f>IF(N98="nulová",J98,0)</f>
        <v>0</v>
      </c>
      <c r="BJ98" s="22" t="s">
        <v>89</v>
      </c>
      <c r="BK98" s="204">
        <f>ROUND(I98*H98,2)</f>
        <v>0</v>
      </c>
      <c r="BL98" s="22" t="s">
        <v>183</v>
      </c>
      <c r="BM98" s="22" t="s">
        <v>286</v>
      </c>
    </row>
    <row r="99" spans="2:65" s="1" customFormat="1" ht="22.5" customHeight="1">
      <c r="B99" s="40"/>
      <c r="C99" s="193" t="s">
        <v>237</v>
      </c>
      <c r="D99" s="193" t="s">
        <v>178</v>
      </c>
      <c r="E99" s="194" t="s">
        <v>2878</v>
      </c>
      <c r="F99" s="195" t="s">
        <v>2879</v>
      </c>
      <c r="G99" s="196" t="s">
        <v>376</v>
      </c>
      <c r="H99" s="197">
        <v>3</v>
      </c>
      <c r="I99" s="198"/>
      <c r="J99" s="199">
        <f>ROUND(I99*H99,2)</f>
        <v>0</v>
      </c>
      <c r="K99" s="195" t="s">
        <v>37</v>
      </c>
      <c r="L99" s="60"/>
      <c r="M99" s="200" t="s">
        <v>37</v>
      </c>
      <c r="N99" s="201" t="s">
        <v>52</v>
      </c>
      <c r="O99" s="41"/>
      <c r="P99" s="202">
        <f>O99*H99</f>
        <v>0</v>
      </c>
      <c r="Q99" s="202">
        <v>0</v>
      </c>
      <c r="R99" s="202">
        <f>Q99*H99</f>
        <v>0</v>
      </c>
      <c r="S99" s="202">
        <v>0</v>
      </c>
      <c r="T99" s="203">
        <f>S99*H99</f>
        <v>0</v>
      </c>
      <c r="AR99" s="22" t="s">
        <v>183</v>
      </c>
      <c r="AT99" s="22" t="s">
        <v>178</v>
      </c>
      <c r="AU99" s="22" t="s">
        <v>89</v>
      </c>
      <c r="AY99" s="22" t="s">
        <v>176</v>
      </c>
      <c r="BE99" s="204">
        <f>IF(N99="základní",J99,0)</f>
        <v>0</v>
      </c>
      <c r="BF99" s="204">
        <f>IF(N99="snížená",J99,0)</f>
        <v>0</v>
      </c>
      <c r="BG99" s="204">
        <f>IF(N99="zákl. přenesená",J99,0)</f>
        <v>0</v>
      </c>
      <c r="BH99" s="204">
        <f>IF(N99="sníž. přenesená",J99,0)</f>
        <v>0</v>
      </c>
      <c r="BI99" s="204">
        <f>IF(N99="nulová",J99,0)</f>
        <v>0</v>
      </c>
      <c r="BJ99" s="22" t="s">
        <v>89</v>
      </c>
      <c r="BK99" s="204">
        <f>ROUND(I99*H99,2)</f>
        <v>0</v>
      </c>
      <c r="BL99" s="22" t="s">
        <v>183</v>
      </c>
      <c r="BM99" s="22" t="s">
        <v>2880</v>
      </c>
    </row>
    <row r="100" spans="2:65" s="1" customFormat="1" ht="27">
      <c r="B100" s="40"/>
      <c r="C100" s="62"/>
      <c r="D100" s="210" t="s">
        <v>1248</v>
      </c>
      <c r="E100" s="62"/>
      <c r="F100" s="233" t="s">
        <v>2881</v>
      </c>
      <c r="G100" s="62"/>
      <c r="H100" s="62"/>
      <c r="I100" s="163"/>
      <c r="J100" s="62"/>
      <c r="K100" s="62"/>
      <c r="L100" s="60"/>
      <c r="M100" s="207"/>
      <c r="N100" s="41"/>
      <c r="O100" s="41"/>
      <c r="P100" s="41"/>
      <c r="Q100" s="41"/>
      <c r="R100" s="41"/>
      <c r="S100" s="41"/>
      <c r="T100" s="77"/>
      <c r="AT100" s="22" t="s">
        <v>1248</v>
      </c>
      <c r="AU100" s="22" t="s">
        <v>89</v>
      </c>
    </row>
    <row r="101" spans="2:65" s="1" customFormat="1" ht="22.5" customHeight="1">
      <c r="B101" s="40"/>
      <c r="C101" s="220" t="s">
        <v>246</v>
      </c>
      <c r="D101" s="220" t="s">
        <v>195</v>
      </c>
      <c r="E101" s="221" t="s">
        <v>2882</v>
      </c>
      <c r="F101" s="222" t="s">
        <v>2883</v>
      </c>
      <c r="G101" s="223" t="s">
        <v>376</v>
      </c>
      <c r="H101" s="224">
        <v>8</v>
      </c>
      <c r="I101" s="225"/>
      <c r="J101" s="226">
        <f>ROUND(I101*H101,2)</f>
        <v>0</v>
      </c>
      <c r="K101" s="222" t="s">
        <v>37</v>
      </c>
      <c r="L101" s="227"/>
      <c r="M101" s="228" t="s">
        <v>37</v>
      </c>
      <c r="N101" s="229" t="s">
        <v>52</v>
      </c>
      <c r="O101" s="41"/>
      <c r="P101" s="202">
        <f>O101*H101</f>
        <v>0</v>
      </c>
      <c r="Q101" s="202">
        <v>0</v>
      </c>
      <c r="R101" s="202">
        <f>Q101*H101</f>
        <v>0</v>
      </c>
      <c r="S101" s="202">
        <v>0</v>
      </c>
      <c r="T101" s="203">
        <f>S101*H101</f>
        <v>0</v>
      </c>
      <c r="AR101" s="22" t="s">
        <v>199</v>
      </c>
      <c r="AT101" s="22" t="s">
        <v>195</v>
      </c>
      <c r="AU101" s="22" t="s">
        <v>89</v>
      </c>
      <c r="AY101" s="22" t="s">
        <v>176</v>
      </c>
      <c r="BE101" s="204">
        <f>IF(N101="základní",J101,0)</f>
        <v>0</v>
      </c>
      <c r="BF101" s="204">
        <f>IF(N101="snížená",J101,0)</f>
        <v>0</v>
      </c>
      <c r="BG101" s="204">
        <f>IF(N101="zákl. přenesená",J101,0)</f>
        <v>0</v>
      </c>
      <c r="BH101" s="204">
        <f>IF(N101="sníž. přenesená",J101,0)</f>
        <v>0</v>
      </c>
      <c r="BI101" s="204">
        <f>IF(N101="nulová",J101,0)</f>
        <v>0</v>
      </c>
      <c r="BJ101" s="22" t="s">
        <v>89</v>
      </c>
      <c r="BK101" s="204">
        <f>ROUND(I101*H101,2)</f>
        <v>0</v>
      </c>
      <c r="BL101" s="22" t="s">
        <v>183</v>
      </c>
      <c r="BM101" s="22" t="s">
        <v>307</v>
      </c>
    </row>
    <row r="102" spans="2:65" s="1" customFormat="1" ht="22.5" customHeight="1">
      <c r="B102" s="40"/>
      <c r="C102" s="193" t="s">
        <v>23</v>
      </c>
      <c r="D102" s="193" t="s">
        <v>178</v>
      </c>
      <c r="E102" s="194" t="s">
        <v>2884</v>
      </c>
      <c r="F102" s="195" t="s">
        <v>2885</v>
      </c>
      <c r="G102" s="196" t="s">
        <v>376</v>
      </c>
      <c r="H102" s="197">
        <v>8</v>
      </c>
      <c r="I102" s="198"/>
      <c r="J102" s="199">
        <f>ROUND(I102*H102,2)</f>
        <v>0</v>
      </c>
      <c r="K102" s="195" t="s">
        <v>37</v>
      </c>
      <c r="L102" s="60"/>
      <c r="M102" s="200" t="s">
        <v>37</v>
      </c>
      <c r="N102" s="201" t="s">
        <v>52</v>
      </c>
      <c r="O102" s="41"/>
      <c r="P102" s="202">
        <f>O102*H102</f>
        <v>0</v>
      </c>
      <c r="Q102" s="202">
        <v>0</v>
      </c>
      <c r="R102" s="202">
        <f>Q102*H102</f>
        <v>0</v>
      </c>
      <c r="S102" s="202">
        <v>0</v>
      </c>
      <c r="T102" s="203">
        <f>S102*H102</f>
        <v>0</v>
      </c>
      <c r="AR102" s="22" t="s">
        <v>183</v>
      </c>
      <c r="AT102" s="22" t="s">
        <v>178</v>
      </c>
      <c r="AU102" s="22" t="s">
        <v>89</v>
      </c>
      <c r="AY102" s="22" t="s">
        <v>176</v>
      </c>
      <c r="BE102" s="204">
        <f>IF(N102="základní",J102,0)</f>
        <v>0</v>
      </c>
      <c r="BF102" s="204">
        <f>IF(N102="snížená",J102,0)</f>
        <v>0</v>
      </c>
      <c r="BG102" s="204">
        <f>IF(N102="zákl. přenesená",J102,0)</f>
        <v>0</v>
      </c>
      <c r="BH102" s="204">
        <f>IF(N102="sníž. přenesená",J102,0)</f>
        <v>0</v>
      </c>
      <c r="BI102" s="204">
        <f>IF(N102="nulová",J102,0)</f>
        <v>0</v>
      </c>
      <c r="BJ102" s="22" t="s">
        <v>89</v>
      </c>
      <c r="BK102" s="204">
        <f>ROUND(I102*H102,2)</f>
        <v>0</v>
      </c>
      <c r="BL102" s="22" t="s">
        <v>183</v>
      </c>
      <c r="BM102" s="22" t="s">
        <v>2886</v>
      </c>
    </row>
    <row r="103" spans="2:65" s="1" customFormat="1" ht="27">
      <c r="B103" s="40"/>
      <c r="C103" s="62"/>
      <c r="D103" s="210" t="s">
        <v>1248</v>
      </c>
      <c r="E103" s="62"/>
      <c r="F103" s="233" t="s">
        <v>2887</v>
      </c>
      <c r="G103" s="62"/>
      <c r="H103" s="62"/>
      <c r="I103" s="163"/>
      <c r="J103" s="62"/>
      <c r="K103" s="62"/>
      <c r="L103" s="60"/>
      <c r="M103" s="207"/>
      <c r="N103" s="41"/>
      <c r="O103" s="41"/>
      <c r="P103" s="41"/>
      <c r="Q103" s="41"/>
      <c r="R103" s="41"/>
      <c r="S103" s="41"/>
      <c r="T103" s="77"/>
      <c r="AT103" s="22" t="s">
        <v>1248</v>
      </c>
      <c r="AU103" s="22" t="s">
        <v>89</v>
      </c>
    </row>
    <row r="104" spans="2:65" s="1" customFormat="1" ht="22.5" customHeight="1">
      <c r="B104" s="40"/>
      <c r="C104" s="220" t="s">
        <v>258</v>
      </c>
      <c r="D104" s="220" t="s">
        <v>195</v>
      </c>
      <c r="E104" s="221" t="s">
        <v>2888</v>
      </c>
      <c r="F104" s="222" t="s">
        <v>2889</v>
      </c>
      <c r="G104" s="223" t="s">
        <v>376</v>
      </c>
      <c r="H104" s="224">
        <v>2</v>
      </c>
      <c r="I104" s="225"/>
      <c r="J104" s="226">
        <f>ROUND(I104*H104,2)</f>
        <v>0</v>
      </c>
      <c r="K104" s="222" t="s">
        <v>37</v>
      </c>
      <c r="L104" s="227"/>
      <c r="M104" s="228" t="s">
        <v>37</v>
      </c>
      <c r="N104" s="229" t="s">
        <v>52</v>
      </c>
      <c r="O104" s="41"/>
      <c r="P104" s="202">
        <f>O104*H104</f>
        <v>0</v>
      </c>
      <c r="Q104" s="202">
        <v>0</v>
      </c>
      <c r="R104" s="202">
        <f>Q104*H104</f>
        <v>0</v>
      </c>
      <c r="S104" s="202">
        <v>0</v>
      </c>
      <c r="T104" s="203">
        <f>S104*H104</f>
        <v>0</v>
      </c>
      <c r="AR104" s="22" t="s">
        <v>199</v>
      </c>
      <c r="AT104" s="22" t="s">
        <v>195</v>
      </c>
      <c r="AU104" s="22" t="s">
        <v>89</v>
      </c>
      <c r="AY104" s="22" t="s">
        <v>176</v>
      </c>
      <c r="BE104" s="204">
        <f>IF(N104="základní",J104,0)</f>
        <v>0</v>
      </c>
      <c r="BF104" s="204">
        <f>IF(N104="snížená",J104,0)</f>
        <v>0</v>
      </c>
      <c r="BG104" s="204">
        <f>IF(N104="zákl. přenesená",J104,0)</f>
        <v>0</v>
      </c>
      <c r="BH104" s="204">
        <f>IF(N104="sníž. přenesená",J104,0)</f>
        <v>0</v>
      </c>
      <c r="BI104" s="204">
        <f>IF(N104="nulová",J104,0)</f>
        <v>0</v>
      </c>
      <c r="BJ104" s="22" t="s">
        <v>89</v>
      </c>
      <c r="BK104" s="204">
        <f>ROUND(I104*H104,2)</f>
        <v>0</v>
      </c>
      <c r="BL104" s="22" t="s">
        <v>183</v>
      </c>
      <c r="BM104" s="22" t="s">
        <v>333</v>
      </c>
    </row>
    <row r="105" spans="2:65" s="1" customFormat="1" ht="22.5" customHeight="1">
      <c r="B105" s="40"/>
      <c r="C105" s="193" t="s">
        <v>266</v>
      </c>
      <c r="D105" s="193" t="s">
        <v>178</v>
      </c>
      <c r="E105" s="194" t="s">
        <v>2890</v>
      </c>
      <c r="F105" s="195" t="s">
        <v>2885</v>
      </c>
      <c r="G105" s="196" t="s">
        <v>376</v>
      </c>
      <c r="H105" s="197">
        <v>2</v>
      </c>
      <c r="I105" s="198"/>
      <c r="J105" s="199">
        <f>ROUND(I105*H105,2)</f>
        <v>0</v>
      </c>
      <c r="K105" s="195" t="s">
        <v>37</v>
      </c>
      <c r="L105" s="60"/>
      <c r="M105" s="200" t="s">
        <v>37</v>
      </c>
      <c r="N105" s="201" t="s">
        <v>52</v>
      </c>
      <c r="O105" s="41"/>
      <c r="P105" s="202">
        <f>O105*H105</f>
        <v>0</v>
      </c>
      <c r="Q105" s="202">
        <v>0</v>
      </c>
      <c r="R105" s="202">
        <f>Q105*H105</f>
        <v>0</v>
      </c>
      <c r="S105" s="202">
        <v>0</v>
      </c>
      <c r="T105" s="203">
        <f>S105*H105</f>
        <v>0</v>
      </c>
      <c r="AR105" s="22" t="s">
        <v>183</v>
      </c>
      <c r="AT105" s="22" t="s">
        <v>178</v>
      </c>
      <c r="AU105" s="22" t="s">
        <v>89</v>
      </c>
      <c r="AY105" s="22" t="s">
        <v>176</v>
      </c>
      <c r="BE105" s="204">
        <f>IF(N105="základní",J105,0)</f>
        <v>0</v>
      </c>
      <c r="BF105" s="204">
        <f>IF(N105="snížená",J105,0)</f>
        <v>0</v>
      </c>
      <c r="BG105" s="204">
        <f>IF(N105="zákl. přenesená",J105,0)</f>
        <v>0</v>
      </c>
      <c r="BH105" s="204">
        <f>IF(N105="sníž. přenesená",J105,0)</f>
        <v>0</v>
      </c>
      <c r="BI105" s="204">
        <f>IF(N105="nulová",J105,0)</f>
        <v>0</v>
      </c>
      <c r="BJ105" s="22" t="s">
        <v>89</v>
      </c>
      <c r="BK105" s="204">
        <f>ROUND(I105*H105,2)</f>
        <v>0</v>
      </c>
      <c r="BL105" s="22" t="s">
        <v>183</v>
      </c>
      <c r="BM105" s="22" t="s">
        <v>2891</v>
      </c>
    </row>
    <row r="106" spans="2:65" s="1" customFormat="1" ht="27">
      <c r="B106" s="40"/>
      <c r="C106" s="62"/>
      <c r="D106" s="210" t="s">
        <v>1248</v>
      </c>
      <c r="E106" s="62"/>
      <c r="F106" s="233" t="s">
        <v>2887</v>
      </c>
      <c r="G106" s="62"/>
      <c r="H106" s="62"/>
      <c r="I106" s="163"/>
      <c r="J106" s="62"/>
      <c r="K106" s="62"/>
      <c r="L106" s="60"/>
      <c r="M106" s="207"/>
      <c r="N106" s="41"/>
      <c r="O106" s="41"/>
      <c r="P106" s="41"/>
      <c r="Q106" s="41"/>
      <c r="R106" s="41"/>
      <c r="S106" s="41"/>
      <c r="T106" s="77"/>
      <c r="AT106" s="22" t="s">
        <v>1248</v>
      </c>
      <c r="AU106" s="22" t="s">
        <v>89</v>
      </c>
    </row>
    <row r="107" spans="2:65" s="1" customFormat="1" ht="22.5" customHeight="1">
      <c r="B107" s="40"/>
      <c r="C107" s="220" t="s">
        <v>10</v>
      </c>
      <c r="D107" s="220" t="s">
        <v>195</v>
      </c>
      <c r="E107" s="221" t="s">
        <v>2892</v>
      </c>
      <c r="F107" s="222" t="s">
        <v>2893</v>
      </c>
      <c r="G107" s="223" t="s">
        <v>376</v>
      </c>
      <c r="H107" s="224">
        <v>4</v>
      </c>
      <c r="I107" s="225"/>
      <c r="J107" s="226">
        <f>ROUND(I107*H107,2)</f>
        <v>0</v>
      </c>
      <c r="K107" s="222" t="s">
        <v>37</v>
      </c>
      <c r="L107" s="227"/>
      <c r="M107" s="228" t="s">
        <v>37</v>
      </c>
      <c r="N107" s="229" t="s">
        <v>52</v>
      </c>
      <c r="O107" s="41"/>
      <c r="P107" s="202">
        <f>O107*H107</f>
        <v>0</v>
      </c>
      <c r="Q107" s="202">
        <v>0</v>
      </c>
      <c r="R107" s="202">
        <f>Q107*H107</f>
        <v>0</v>
      </c>
      <c r="S107" s="202">
        <v>0</v>
      </c>
      <c r="T107" s="203">
        <f>S107*H107</f>
        <v>0</v>
      </c>
      <c r="AR107" s="22" t="s">
        <v>199</v>
      </c>
      <c r="AT107" s="22" t="s">
        <v>195</v>
      </c>
      <c r="AU107" s="22" t="s">
        <v>89</v>
      </c>
      <c r="AY107" s="22" t="s">
        <v>176</v>
      </c>
      <c r="BE107" s="204">
        <f>IF(N107="základní",J107,0)</f>
        <v>0</v>
      </c>
      <c r="BF107" s="204">
        <f>IF(N107="snížená",J107,0)</f>
        <v>0</v>
      </c>
      <c r="BG107" s="204">
        <f>IF(N107="zákl. přenesená",J107,0)</f>
        <v>0</v>
      </c>
      <c r="BH107" s="204">
        <f>IF(N107="sníž. přenesená",J107,0)</f>
        <v>0</v>
      </c>
      <c r="BI107" s="204">
        <f>IF(N107="nulová",J107,0)</f>
        <v>0</v>
      </c>
      <c r="BJ107" s="22" t="s">
        <v>89</v>
      </c>
      <c r="BK107" s="204">
        <f>ROUND(I107*H107,2)</f>
        <v>0</v>
      </c>
      <c r="BL107" s="22" t="s">
        <v>183</v>
      </c>
      <c r="BM107" s="22" t="s">
        <v>356</v>
      </c>
    </row>
    <row r="108" spans="2:65" s="1" customFormat="1" ht="22.5" customHeight="1">
      <c r="B108" s="40"/>
      <c r="C108" s="193" t="s">
        <v>276</v>
      </c>
      <c r="D108" s="193" t="s">
        <v>178</v>
      </c>
      <c r="E108" s="194" t="s">
        <v>2894</v>
      </c>
      <c r="F108" s="195" t="s">
        <v>2885</v>
      </c>
      <c r="G108" s="196" t="s">
        <v>376</v>
      </c>
      <c r="H108" s="197">
        <v>4</v>
      </c>
      <c r="I108" s="198"/>
      <c r="J108" s="199">
        <f>ROUND(I108*H108,2)</f>
        <v>0</v>
      </c>
      <c r="K108" s="195" t="s">
        <v>37</v>
      </c>
      <c r="L108" s="60"/>
      <c r="M108" s="200" t="s">
        <v>37</v>
      </c>
      <c r="N108" s="201" t="s">
        <v>52</v>
      </c>
      <c r="O108" s="41"/>
      <c r="P108" s="202">
        <f>O108*H108</f>
        <v>0</v>
      </c>
      <c r="Q108" s="202">
        <v>0</v>
      </c>
      <c r="R108" s="202">
        <f>Q108*H108</f>
        <v>0</v>
      </c>
      <c r="S108" s="202">
        <v>0</v>
      </c>
      <c r="T108" s="203">
        <f>S108*H108</f>
        <v>0</v>
      </c>
      <c r="AR108" s="22" t="s">
        <v>183</v>
      </c>
      <c r="AT108" s="22" t="s">
        <v>178</v>
      </c>
      <c r="AU108" s="22" t="s">
        <v>89</v>
      </c>
      <c r="AY108" s="22" t="s">
        <v>176</v>
      </c>
      <c r="BE108" s="204">
        <f>IF(N108="základní",J108,0)</f>
        <v>0</v>
      </c>
      <c r="BF108" s="204">
        <f>IF(N108="snížená",J108,0)</f>
        <v>0</v>
      </c>
      <c r="BG108" s="204">
        <f>IF(N108="zákl. přenesená",J108,0)</f>
        <v>0</v>
      </c>
      <c r="BH108" s="204">
        <f>IF(N108="sníž. přenesená",J108,0)</f>
        <v>0</v>
      </c>
      <c r="BI108" s="204">
        <f>IF(N108="nulová",J108,0)</f>
        <v>0</v>
      </c>
      <c r="BJ108" s="22" t="s">
        <v>89</v>
      </c>
      <c r="BK108" s="204">
        <f>ROUND(I108*H108,2)</f>
        <v>0</v>
      </c>
      <c r="BL108" s="22" t="s">
        <v>183</v>
      </c>
      <c r="BM108" s="22" t="s">
        <v>2895</v>
      </c>
    </row>
    <row r="109" spans="2:65" s="1" customFormat="1" ht="27">
      <c r="B109" s="40"/>
      <c r="C109" s="62"/>
      <c r="D109" s="210" t="s">
        <v>1248</v>
      </c>
      <c r="E109" s="62"/>
      <c r="F109" s="233" t="s">
        <v>2887</v>
      </c>
      <c r="G109" s="62"/>
      <c r="H109" s="62"/>
      <c r="I109" s="163"/>
      <c r="J109" s="62"/>
      <c r="K109" s="62"/>
      <c r="L109" s="60"/>
      <c r="M109" s="207"/>
      <c r="N109" s="41"/>
      <c r="O109" s="41"/>
      <c r="P109" s="41"/>
      <c r="Q109" s="41"/>
      <c r="R109" s="41"/>
      <c r="S109" s="41"/>
      <c r="T109" s="77"/>
      <c r="AT109" s="22" t="s">
        <v>1248</v>
      </c>
      <c r="AU109" s="22" t="s">
        <v>89</v>
      </c>
    </row>
    <row r="110" spans="2:65" s="1" customFormat="1" ht="22.5" customHeight="1">
      <c r="B110" s="40"/>
      <c r="C110" s="220" t="s">
        <v>281</v>
      </c>
      <c r="D110" s="220" t="s">
        <v>195</v>
      </c>
      <c r="E110" s="221" t="s">
        <v>2896</v>
      </c>
      <c r="F110" s="222" t="s">
        <v>2897</v>
      </c>
      <c r="G110" s="223" t="s">
        <v>295</v>
      </c>
      <c r="H110" s="224">
        <v>2</v>
      </c>
      <c r="I110" s="225"/>
      <c r="J110" s="226">
        <f>ROUND(I110*H110,2)</f>
        <v>0</v>
      </c>
      <c r="K110" s="222" t="s">
        <v>37</v>
      </c>
      <c r="L110" s="227"/>
      <c r="M110" s="228" t="s">
        <v>37</v>
      </c>
      <c r="N110" s="229" t="s">
        <v>52</v>
      </c>
      <c r="O110" s="41"/>
      <c r="P110" s="202">
        <f>O110*H110</f>
        <v>0</v>
      </c>
      <c r="Q110" s="202">
        <v>0</v>
      </c>
      <c r="R110" s="202">
        <f>Q110*H110</f>
        <v>0</v>
      </c>
      <c r="S110" s="202">
        <v>0</v>
      </c>
      <c r="T110" s="203">
        <f>S110*H110</f>
        <v>0</v>
      </c>
      <c r="AR110" s="22" t="s">
        <v>199</v>
      </c>
      <c r="AT110" s="22" t="s">
        <v>195</v>
      </c>
      <c r="AU110" s="22" t="s">
        <v>89</v>
      </c>
      <c r="AY110" s="22" t="s">
        <v>176</v>
      </c>
      <c r="BE110" s="204">
        <f>IF(N110="základní",J110,0)</f>
        <v>0</v>
      </c>
      <c r="BF110" s="204">
        <f>IF(N110="snížená",J110,0)</f>
        <v>0</v>
      </c>
      <c r="BG110" s="204">
        <f>IF(N110="zákl. přenesená",J110,0)</f>
        <v>0</v>
      </c>
      <c r="BH110" s="204">
        <f>IF(N110="sníž. přenesená",J110,0)</f>
        <v>0</v>
      </c>
      <c r="BI110" s="204">
        <f>IF(N110="nulová",J110,0)</f>
        <v>0</v>
      </c>
      <c r="BJ110" s="22" t="s">
        <v>89</v>
      </c>
      <c r="BK110" s="204">
        <f>ROUND(I110*H110,2)</f>
        <v>0</v>
      </c>
      <c r="BL110" s="22" t="s">
        <v>183</v>
      </c>
      <c r="BM110" s="22" t="s">
        <v>378</v>
      </c>
    </row>
    <row r="111" spans="2:65" s="1" customFormat="1" ht="22.5" customHeight="1">
      <c r="B111" s="40"/>
      <c r="C111" s="193" t="s">
        <v>286</v>
      </c>
      <c r="D111" s="193" t="s">
        <v>178</v>
      </c>
      <c r="E111" s="194" t="s">
        <v>2898</v>
      </c>
      <c r="F111" s="195" t="s">
        <v>2899</v>
      </c>
      <c r="G111" s="196" t="s">
        <v>295</v>
      </c>
      <c r="H111" s="197">
        <v>2</v>
      </c>
      <c r="I111" s="198"/>
      <c r="J111" s="199">
        <f>ROUND(I111*H111,2)</f>
        <v>0</v>
      </c>
      <c r="K111" s="195" t="s">
        <v>37</v>
      </c>
      <c r="L111" s="60"/>
      <c r="M111" s="200" t="s">
        <v>37</v>
      </c>
      <c r="N111" s="201" t="s">
        <v>52</v>
      </c>
      <c r="O111" s="41"/>
      <c r="P111" s="202">
        <f>O111*H111</f>
        <v>0</v>
      </c>
      <c r="Q111" s="202">
        <v>0</v>
      </c>
      <c r="R111" s="202">
        <f>Q111*H111</f>
        <v>0</v>
      </c>
      <c r="S111" s="202">
        <v>0</v>
      </c>
      <c r="T111" s="203">
        <f>S111*H111</f>
        <v>0</v>
      </c>
      <c r="AR111" s="22" t="s">
        <v>183</v>
      </c>
      <c r="AT111" s="22" t="s">
        <v>178</v>
      </c>
      <c r="AU111" s="22" t="s">
        <v>89</v>
      </c>
      <c r="AY111" s="22" t="s">
        <v>176</v>
      </c>
      <c r="BE111" s="204">
        <f>IF(N111="základní",J111,0)</f>
        <v>0</v>
      </c>
      <c r="BF111" s="204">
        <f>IF(N111="snížená",J111,0)</f>
        <v>0</v>
      </c>
      <c r="BG111" s="204">
        <f>IF(N111="zákl. přenesená",J111,0)</f>
        <v>0</v>
      </c>
      <c r="BH111" s="204">
        <f>IF(N111="sníž. přenesená",J111,0)</f>
        <v>0</v>
      </c>
      <c r="BI111" s="204">
        <f>IF(N111="nulová",J111,0)</f>
        <v>0</v>
      </c>
      <c r="BJ111" s="22" t="s">
        <v>89</v>
      </c>
      <c r="BK111" s="204">
        <f>ROUND(I111*H111,2)</f>
        <v>0</v>
      </c>
      <c r="BL111" s="22" t="s">
        <v>183</v>
      </c>
      <c r="BM111" s="22" t="s">
        <v>2900</v>
      </c>
    </row>
    <row r="112" spans="2:65" s="1" customFormat="1" ht="27">
      <c r="B112" s="40"/>
      <c r="C112" s="62"/>
      <c r="D112" s="210" t="s">
        <v>1248</v>
      </c>
      <c r="E112" s="62"/>
      <c r="F112" s="233" t="s">
        <v>2901</v>
      </c>
      <c r="G112" s="62"/>
      <c r="H112" s="62"/>
      <c r="I112" s="163"/>
      <c r="J112" s="62"/>
      <c r="K112" s="62"/>
      <c r="L112" s="60"/>
      <c r="M112" s="207"/>
      <c r="N112" s="41"/>
      <c r="O112" s="41"/>
      <c r="P112" s="41"/>
      <c r="Q112" s="41"/>
      <c r="R112" s="41"/>
      <c r="S112" s="41"/>
      <c r="T112" s="77"/>
      <c r="AT112" s="22" t="s">
        <v>1248</v>
      </c>
      <c r="AU112" s="22" t="s">
        <v>89</v>
      </c>
    </row>
    <row r="113" spans="2:65" s="1" customFormat="1" ht="22.5" customHeight="1">
      <c r="B113" s="40"/>
      <c r="C113" s="220" t="s">
        <v>292</v>
      </c>
      <c r="D113" s="220" t="s">
        <v>195</v>
      </c>
      <c r="E113" s="221" t="s">
        <v>2902</v>
      </c>
      <c r="F113" s="222" t="s">
        <v>2903</v>
      </c>
      <c r="G113" s="223" t="s">
        <v>295</v>
      </c>
      <c r="H113" s="224">
        <v>8</v>
      </c>
      <c r="I113" s="225"/>
      <c r="J113" s="226">
        <f>ROUND(I113*H113,2)</f>
        <v>0</v>
      </c>
      <c r="K113" s="222" t="s">
        <v>37</v>
      </c>
      <c r="L113" s="227"/>
      <c r="M113" s="228" t="s">
        <v>37</v>
      </c>
      <c r="N113" s="229" t="s">
        <v>52</v>
      </c>
      <c r="O113" s="41"/>
      <c r="P113" s="202">
        <f>O113*H113</f>
        <v>0</v>
      </c>
      <c r="Q113" s="202">
        <v>0</v>
      </c>
      <c r="R113" s="202">
        <f>Q113*H113</f>
        <v>0</v>
      </c>
      <c r="S113" s="202">
        <v>0</v>
      </c>
      <c r="T113" s="203">
        <f>S113*H113</f>
        <v>0</v>
      </c>
      <c r="AR113" s="22" t="s">
        <v>199</v>
      </c>
      <c r="AT113" s="22" t="s">
        <v>195</v>
      </c>
      <c r="AU113" s="22" t="s">
        <v>89</v>
      </c>
      <c r="AY113" s="22" t="s">
        <v>176</v>
      </c>
      <c r="BE113" s="204">
        <f>IF(N113="základní",J113,0)</f>
        <v>0</v>
      </c>
      <c r="BF113" s="204">
        <f>IF(N113="snížená",J113,0)</f>
        <v>0</v>
      </c>
      <c r="BG113" s="204">
        <f>IF(N113="zákl. přenesená",J113,0)</f>
        <v>0</v>
      </c>
      <c r="BH113" s="204">
        <f>IF(N113="sníž. přenesená",J113,0)</f>
        <v>0</v>
      </c>
      <c r="BI113" s="204">
        <f>IF(N113="nulová",J113,0)</f>
        <v>0</v>
      </c>
      <c r="BJ113" s="22" t="s">
        <v>89</v>
      </c>
      <c r="BK113" s="204">
        <f>ROUND(I113*H113,2)</f>
        <v>0</v>
      </c>
      <c r="BL113" s="22" t="s">
        <v>183</v>
      </c>
      <c r="BM113" s="22" t="s">
        <v>400</v>
      </c>
    </row>
    <row r="114" spans="2:65" s="1" customFormat="1" ht="22.5" customHeight="1">
      <c r="B114" s="40"/>
      <c r="C114" s="193" t="s">
        <v>298</v>
      </c>
      <c r="D114" s="193" t="s">
        <v>178</v>
      </c>
      <c r="E114" s="194" t="s">
        <v>2904</v>
      </c>
      <c r="F114" s="195" t="s">
        <v>2905</v>
      </c>
      <c r="G114" s="196" t="s">
        <v>295</v>
      </c>
      <c r="H114" s="197">
        <v>8</v>
      </c>
      <c r="I114" s="198"/>
      <c r="J114" s="199">
        <f>ROUND(I114*H114,2)</f>
        <v>0</v>
      </c>
      <c r="K114" s="195" t="s">
        <v>37</v>
      </c>
      <c r="L114" s="60"/>
      <c r="M114" s="200" t="s">
        <v>37</v>
      </c>
      <c r="N114" s="201" t="s">
        <v>52</v>
      </c>
      <c r="O114" s="41"/>
      <c r="P114" s="202">
        <f>O114*H114</f>
        <v>0</v>
      </c>
      <c r="Q114" s="202">
        <v>0</v>
      </c>
      <c r="R114" s="202">
        <f>Q114*H114</f>
        <v>0</v>
      </c>
      <c r="S114" s="202">
        <v>0</v>
      </c>
      <c r="T114" s="203">
        <f>S114*H114</f>
        <v>0</v>
      </c>
      <c r="AR114" s="22" t="s">
        <v>183</v>
      </c>
      <c r="AT114" s="22" t="s">
        <v>178</v>
      </c>
      <c r="AU114" s="22" t="s">
        <v>89</v>
      </c>
      <c r="AY114" s="22" t="s">
        <v>176</v>
      </c>
      <c r="BE114" s="204">
        <f>IF(N114="základní",J114,0)</f>
        <v>0</v>
      </c>
      <c r="BF114" s="204">
        <f>IF(N114="snížená",J114,0)</f>
        <v>0</v>
      </c>
      <c r="BG114" s="204">
        <f>IF(N114="zákl. přenesená",J114,0)</f>
        <v>0</v>
      </c>
      <c r="BH114" s="204">
        <f>IF(N114="sníž. přenesená",J114,0)</f>
        <v>0</v>
      </c>
      <c r="BI114" s="204">
        <f>IF(N114="nulová",J114,0)</f>
        <v>0</v>
      </c>
      <c r="BJ114" s="22" t="s">
        <v>89</v>
      </c>
      <c r="BK114" s="204">
        <f>ROUND(I114*H114,2)</f>
        <v>0</v>
      </c>
      <c r="BL114" s="22" t="s">
        <v>183</v>
      </c>
      <c r="BM114" s="22" t="s">
        <v>2906</v>
      </c>
    </row>
    <row r="115" spans="2:65" s="1" customFormat="1" ht="27">
      <c r="B115" s="40"/>
      <c r="C115" s="62"/>
      <c r="D115" s="210" t="s">
        <v>1248</v>
      </c>
      <c r="E115" s="62"/>
      <c r="F115" s="233" t="s">
        <v>2901</v>
      </c>
      <c r="G115" s="62"/>
      <c r="H115" s="62"/>
      <c r="I115" s="163"/>
      <c r="J115" s="62"/>
      <c r="K115" s="62"/>
      <c r="L115" s="60"/>
      <c r="M115" s="207"/>
      <c r="N115" s="41"/>
      <c r="O115" s="41"/>
      <c r="P115" s="41"/>
      <c r="Q115" s="41"/>
      <c r="R115" s="41"/>
      <c r="S115" s="41"/>
      <c r="T115" s="77"/>
      <c r="AT115" s="22" t="s">
        <v>1248</v>
      </c>
      <c r="AU115" s="22" t="s">
        <v>89</v>
      </c>
    </row>
    <row r="116" spans="2:65" s="1" customFormat="1" ht="22.5" customHeight="1">
      <c r="B116" s="40"/>
      <c r="C116" s="220" t="s">
        <v>9</v>
      </c>
      <c r="D116" s="220" t="s">
        <v>195</v>
      </c>
      <c r="E116" s="221" t="s">
        <v>2907</v>
      </c>
      <c r="F116" s="222" t="s">
        <v>2908</v>
      </c>
      <c r="G116" s="223" t="s">
        <v>295</v>
      </c>
      <c r="H116" s="224">
        <v>8</v>
      </c>
      <c r="I116" s="225"/>
      <c r="J116" s="226">
        <f>ROUND(I116*H116,2)</f>
        <v>0</v>
      </c>
      <c r="K116" s="222" t="s">
        <v>37</v>
      </c>
      <c r="L116" s="227"/>
      <c r="M116" s="228" t="s">
        <v>37</v>
      </c>
      <c r="N116" s="229" t="s">
        <v>52</v>
      </c>
      <c r="O116" s="41"/>
      <c r="P116" s="202">
        <f>O116*H116</f>
        <v>0</v>
      </c>
      <c r="Q116" s="202">
        <v>0</v>
      </c>
      <c r="R116" s="202">
        <f>Q116*H116</f>
        <v>0</v>
      </c>
      <c r="S116" s="202">
        <v>0</v>
      </c>
      <c r="T116" s="203">
        <f>S116*H116</f>
        <v>0</v>
      </c>
      <c r="AR116" s="22" t="s">
        <v>199</v>
      </c>
      <c r="AT116" s="22" t="s">
        <v>195</v>
      </c>
      <c r="AU116" s="22" t="s">
        <v>89</v>
      </c>
      <c r="AY116" s="22" t="s">
        <v>176</v>
      </c>
      <c r="BE116" s="204">
        <f>IF(N116="základní",J116,0)</f>
        <v>0</v>
      </c>
      <c r="BF116" s="204">
        <f>IF(N116="snížená",J116,0)</f>
        <v>0</v>
      </c>
      <c r="BG116" s="204">
        <f>IF(N116="zákl. přenesená",J116,0)</f>
        <v>0</v>
      </c>
      <c r="BH116" s="204">
        <f>IF(N116="sníž. přenesená",J116,0)</f>
        <v>0</v>
      </c>
      <c r="BI116" s="204">
        <f>IF(N116="nulová",J116,0)</f>
        <v>0</v>
      </c>
      <c r="BJ116" s="22" t="s">
        <v>89</v>
      </c>
      <c r="BK116" s="204">
        <f>ROUND(I116*H116,2)</f>
        <v>0</v>
      </c>
      <c r="BL116" s="22" t="s">
        <v>183</v>
      </c>
      <c r="BM116" s="22" t="s">
        <v>422</v>
      </c>
    </row>
    <row r="117" spans="2:65" s="1" customFormat="1" ht="22.5" customHeight="1">
      <c r="B117" s="40"/>
      <c r="C117" s="193" t="s">
        <v>307</v>
      </c>
      <c r="D117" s="193" t="s">
        <v>178</v>
      </c>
      <c r="E117" s="194" t="s">
        <v>2909</v>
      </c>
      <c r="F117" s="195" t="s">
        <v>2910</v>
      </c>
      <c r="G117" s="196" t="s">
        <v>295</v>
      </c>
      <c r="H117" s="197">
        <v>8</v>
      </c>
      <c r="I117" s="198"/>
      <c r="J117" s="199">
        <f>ROUND(I117*H117,2)</f>
        <v>0</v>
      </c>
      <c r="K117" s="195" t="s">
        <v>37</v>
      </c>
      <c r="L117" s="60"/>
      <c r="M117" s="200" t="s">
        <v>37</v>
      </c>
      <c r="N117" s="201" t="s">
        <v>52</v>
      </c>
      <c r="O117" s="41"/>
      <c r="P117" s="202">
        <f>O117*H117</f>
        <v>0</v>
      </c>
      <c r="Q117" s="202">
        <v>0</v>
      </c>
      <c r="R117" s="202">
        <f>Q117*H117</f>
        <v>0</v>
      </c>
      <c r="S117" s="202">
        <v>0</v>
      </c>
      <c r="T117" s="203">
        <f>S117*H117</f>
        <v>0</v>
      </c>
      <c r="AR117" s="22" t="s">
        <v>183</v>
      </c>
      <c r="AT117" s="22" t="s">
        <v>178</v>
      </c>
      <c r="AU117" s="22" t="s">
        <v>89</v>
      </c>
      <c r="AY117" s="22" t="s">
        <v>176</v>
      </c>
      <c r="BE117" s="204">
        <f>IF(N117="základní",J117,0)</f>
        <v>0</v>
      </c>
      <c r="BF117" s="204">
        <f>IF(N117="snížená",J117,0)</f>
        <v>0</v>
      </c>
      <c r="BG117" s="204">
        <f>IF(N117="zákl. přenesená",J117,0)</f>
        <v>0</v>
      </c>
      <c r="BH117" s="204">
        <f>IF(N117="sníž. přenesená",J117,0)</f>
        <v>0</v>
      </c>
      <c r="BI117" s="204">
        <f>IF(N117="nulová",J117,0)</f>
        <v>0</v>
      </c>
      <c r="BJ117" s="22" t="s">
        <v>89</v>
      </c>
      <c r="BK117" s="204">
        <f>ROUND(I117*H117,2)</f>
        <v>0</v>
      </c>
      <c r="BL117" s="22" t="s">
        <v>183</v>
      </c>
      <c r="BM117" s="22" t="s">
        <v>2911</v>
      </c>
    </row>
    <row r="118" spans="2:65" s="1" customFormat="1" ht="27">
      <c r="B118" s="40"/>
      <c r="C118" s="62"/>
      <c r="D118" s="210" t="s">
        <v>1248</v>
      </c>
      <c r="E118" s="62"/>
      <c r="F118" s="233" t="s">
        <v>2901</v>
      </c>
      <c r="G118" s="62"/>
      <c r="H118" s="62"/>
      <c r="I118" s="163"/>
      <c r="J118" s="62"/>
      <c r="K118" s="62"/>
      <c r="L118" s="60"/>
      <c r="M118" s="207"/>
      <c r="N118" s="41"/>
      <c r="O118" s="41"/>
      <c r="P118" s="41"/>
      <c r="Q118" s="41"/>
      <c r="R118" s="41"/>
      <c r="S118" s="41"/>
      <c r="T118" s="77"/>
      <c r="AT118" s="22" t="s">
        <v>1248</v>
      </c>
      <c r="AU118" s="22" t="s">
        <v>89</v>
      </c>
    </row>
    <row r="119" spans="2:65" s="1" customFormat="1" ht="22.5" customHeight="1">
      <c r="B119" s="40"/>
      <c r="C119" s="220" t="s">
        <v>313</v>
      </c>
      <c r="D119" s="220" t="s">
        <v>195</v>
      </c>
      <c r="E119" s="221" t="s">
        <v>2912</v>
      </c>
      <c r="F119" s="222" t="s">
        <v>2913</v>
      </c>
      <c r="G119" s="223" t="s">
        <v>295</v>
      </c>
      <c r="H119" s="224">
        <v>1</v>
      </c>
      <c r="I119" s="225"/>
      <c r="J119" s="226">
        <f>ROUND(I119*H119,2)</f>
        <v>0</v>
      </c>
      <c r="K119" s="222" t="s">
        <v>37</v>
      </c>
      <c r="L119" s="227"/>
      <c r="M119" s="228" t="s">
        <v>37</v>
      </c>
      <c r="N119" s="229" t="s">
        <v>52</v>
      </c>
      <c r="O119" s="41"/>
      <c r="P119" s="202">
        <f>O119*H119</f>
        <v>0</v>
      </c>
      <c r="Q119" s="202">
        <v>0</v>
      </c>
      <c r="R119" s="202">
        <f>Q119*H119</f>
        <v>0</v>
      </c>
      <c r="S119" s="202">
        <v>0</v>
      </c>
      <c r="T119" s="203">
        <f>S119*H119</f>
        <v>0</v>
      </c>
      <c r="AR119" s="22" t="s">
        <v>199</v>
      </c>
      <c r="AT119" s="22" t="s">
        <v>195</v>
      </c>
      <c r="AU119" s="22" t="s">
        <v>89</v>
      </c>
      <c r="AY119" s="22" t="s">
        <v>176</v>
      </c>
      <c r="BE119" s="204">
        <f>IF(N119="základní",J119,0)</f>
        <v>0</v>
      </c>
      <c r="BF119" s="204">
        <f>IF(N119="snížená",J119,0)</f>
        <v>0</v>
      </c>
      <c r="BG119" s="204">
        <f>IF(N119="zákl. přenesená",J119,0)</f>
        <v>0</v>
      </c>
      <c r="BH119" s="204">
        <f>IF(N119="sníž. přenesená",J119,0)</f>
        <v>0</v>
      </c>
      <c r="BI119" s="204">
        <f>IF(N119="nulová",J119,0)</f>
        <v>0</v>
      </c>
      <c r="BJ119" s="22" t="s">
        <v>89</v>
      </c>
      <c r="BK119" s="204">
        <f>ROUND(I119*H119,2)</f>
        <v>0</v>
      </c>
      <c r="BL119" s="22" t="s">
        <v>183</v>
      </c>
      <c r="BM119" s="22" t="s">
        <v>449</v>
      </c>
    </row>
    <row r="120" spans="2:65" s="1" customFormat="1" ht="22.5" customHeight="1">
      <c r="B120" s="40"/>
      <c r="C120" s="193" t="s">
        <v>319</v>
      </c>
      <c r="D120" s="193" t="s">
        <v>178</v>
      </c>
      <c r="E120" s="194" t="s">
        <v>2914</v>
      </c>
      <c r="F120" s="195" t="s">
        <v>2915</v>
      </c>
      <c r="G120" s="196" t="s">
        <v>295</v>
      </c>
      <c r="H120" s="197">
        <v>1</v>
      </c>
      <c r="I120" s="198"/>
      <c r="J120" s="199">
        <f>ROUND(I120*H120,2)</f>
        <v>0</v>
      </c>
      <c r="K120" s="195" t="s">
        <v>37</v>
      </c>
      <c r="L120" s="60"/>
      <c r="M120" s="200" t="s">
        <v>37</v>
      </c>
      <c r="N120" s="201" t="s">
        <v>52</v>
      </c>
      <c r="O120" s="41"/>
      <c r="P120" s="202">
        <f>O120*H120</f>
        <v>0</v>
      </c>
      <c r="Q120" s="202">
        <v>0</v>
      </c>
      <c r="R120" s="202">
        <f>Q120*H120</f>
        <v>0</v>
      </c>
      <c r="S120" s="202">
        <v>0</v>
      </c>
      <c r="T120" s="203">
        <f>S120*H120</f>
        <v>0</v>
      </c>
      <c r="AR120" s="22" t="s">
        <v>183</v>
      </c>
      <c r="AT120" s="22" t="s">
        <v>178</v>
      </c>
      <c r="AU120" s="22" t="s">
        <v>89</v>
      </c>
      <c r="AY120" s="22" t="s">
        <v>176</v>
      </c>
      <c r="BE120" s="204">
        <f>IF(N120="základní",J120,0)</f>
        <v>0</v>
      </c>
      <c r="BF120" s="204">
        <f>IF(N120="snížená",J120,0)</f>
        <v>0</v>
      </c>
      <c r="BG120" s="204">
        <f>IF(N120="zákl. přenesená",J120,0)</f>
        <v>0</v>
      </c>
      <c r="BH120" s="204">
        <f>IF(N120="sníž. přenesená",J120,0)</f>
        <v>0</v>
      </c>
      <c r="BI120" s="204">
        <f>IF(N120="nulová",J120,0)</f>
        <v>0</v>
      </c>
      <c r="BJ120" s="22" t="s">
        <v>89</v>
      </c>
      <c r="BK120" s="204">
        <f>ROUND(I120*H120,2)</f>
        <v>0</v>
      </c>
      <c r="BL120" s="22" t="s">
        <v>183</v>
      </c>
      <c r="BM120" s="22" t="s">
        <v>2916</v>
      </c>
    </row>
    <row r="121" spans="2:65" s="1" customFormat="1" ht="27">
      <c r="B121" s="40"/>
      <c r="C121" s="62"/>
      <c r="D121" s="210" t="s">
        <v>1248</v>
      </c>
      <c r="E121" s="62"/>
      <c r="F121" s="233" t="s">
        <v>2901</v>
      </c>
      <c r="G121" s="62"/>
      <c r="H121" s="62"/>
      <c r="I121" s="163"/>
      <c r="J121" s="62"/>
      <c r="K121" s="62"/>
      <c r="L121" s="60"/>
      <c r="M121" s="207"/>
      <c r="N121" s="41"/>
      <c r="O121" s="41"/>
      <c r="P121" s="41"/>
      <c r="Q121" s="41"/>
      <c r="R121" s="41"/>
      <c r="S121" s="41"/>
      <c r="T121" s="77"/>
      <c r="AT121" s="22" t="s">
        <v>1248</v>
      </c>
      <c r="AU121" s="22" t="s">
        <v>89</v>
      </c>
    </row>
    <row r="122" spans="2:65" s="1" customFormat="1" ht="22.5" customHeight="1">
      <c r="B122" s="40"/>
      <c r="C122" s="220" t="s">
        <v>326</v>
      </c>
      <c r="D122" s="220" t="s">
        <v>195</v>
      </c>
      <c r="E122" s="221" t="s">
        <v>2917</v>
      </c>
      <c r="F122" s="222" t="s">
        <v>2918</v>
      </c>
      <c r="G122" s="223" t="s">
        <v>295</v>
      </c>
      <c r="H122" s="224">
        <v>10</v>
      </c>
      <c r="I122" s="225"/>
      <c r="J122" s="226">
        <f>ROUND(I122*H122,2)</f>
        <v>0</v>
      </c>
      <c r="K122" s="222" t="s">
        <v>37</v>
      </c>
      <c r="L122" s="227"/>
      <c r="M122" s="228" t="s">
        <v>37</v>
      </c>
      <c r="N122" s="229" t="s">
        <v>52</v>
      </c>
      <c r="O122" s="41"/>
      <c r="P122" s="202">
        <f>O122*H122</f>
        <v>0</v>
      </c>
      <c r="Q122" s="202">
        <v>0</v>
      </c>
      <c r="R122" s="202">
        <f>Q122*H122</f>
        <v>0</v>
      </c>
      <c r="S122" s="202">
        <v>0</v>
      </c>
      <c r="T122" s="203">
        <f>S122*H122</f>
        <v>0</v>
      </c>
      <c r="AR122" s="22" t="s">
        <v>199</v>
      </c>
      <c r="AT122" s="22" t="s">
        <v>195</v>
      </c>
      <c r="AU122" s="22" t="s">
        <v>89</v>
      </c>
      <c r="AY122" s="22" t="s">
        <v>176</v>
      </c>
      <c r="BE122" s="204">
        <f>IF(N122="základní",J122,0)</f>
        <v>0</v>
      </c>
      <c r="BF122" s="204">
        <f>IF(N122="snížená",J122,0)</f>
        <v>0</v>
      </c>
      <c r="BG122" s="204">
        <f>IF(N122="zákl. přenesená",J122,0)</f>
        <v>0</v>
      </c>
      <c r="BH122" s="204">
        <f>IF(N122="sníž. přenesená",J122,0)</f>
        <v>0</v>
      </c>
      <c r="BI122" s="204">
        <f>IF(N122="nulová",J122,0)</f>
        <v>0</v>
      </c>
      <c r="BJ122" s="22" t="s">
        <v>89</v>
      </c>
      <c r="BK122" s="204">
        <f>ROUND(I122*H122,2)</f>
        <v>0</v>
      </c>
      <c r="BL122" s="22" t="s">
        <v>183</v>
      </c>
      <c r="BM122" s="22" t="s">
        <v>473</v>
      </c>
    </row>
    <row r="123" spans="2:65" s="1" customFormat="1" ht="22.5" customHeight="1">
      <c r="B123" s="40"/>
      <c r="C123" s="193" t="s">
        <v>333</v>
      </c>
      <c r="D123" s="193" t="s">
        <v>178</v>
      </c>
      <c r="E123" s="194" t="s">
        <v>2919</v>
      </c>
      <c r="F123" s="195" t="s">
        <v>2920</v>
      </c>
      <c r="G123" s="196" t="s">
        <v>295</v>
      </c>
      <c r="H123" s="197">
        <v>10</v>
      </c>
      <c r="I123" s="198"/>
      <c r="J123" s="199">
        <f>ROUND(I123*H123,2)</f>
        <v>0</v>
      </c>
      <c r="K123" s="195" t="s">
        <v>37</v>
      </c>
      <c r="L123" s="60"/>
      <c r="M123" s="200" t="s">
        <v>37</v>
      </c>
      <c r="N123" s="201" t="s">
        <v>52</v>
      </c>
      <c r="O123" s="41"/>
      <c r="P123" s="202">
        <f>O123*H123</f>
        <v>0</v>
      </c>
      <c r="Q123" s="202">
        <v>0</v>
      </c>
      <c r="R123" s="202">
        <f>Q123*H123</f>
        <v>0</v>
      </c>
      <c r="S123" s="202">
        <v>0</v>
      </c>
      <c r="T123" s="203">
        <f>S123*H123</f>
        <v>0</v>
      </c>
      <c r="AR123" s="22" t="s">
        <v>183</v>
      </c>
      <c r="AT123" s="22" t="s">
        <v>178</v>
      </c>
      <c r="AU123" s="22" t="s">
        <v>89</v>
      </c>
      <c r="AY123" s="22" t="s">
        <v>176</v>
      </c>
      <c r="BE123" s="204">
        <f>IF(N123="základní",J123,0)</f>
        <v>0</v>
      </c>
      <c r="BF123" s="204">
        <f>IF(N123="snížená",J123,0)</f>
        <v>0</v>
      </c>
      <c r="BG123" s="204">
        <f>IF(N123="zákl. přenesená",J123,0)</f>
        <v>0</v>
      </c>
      <c r="BH123" s="204">
        <f>IF(N123="sníž. přenesená",J123,0)</f>
        <v>0</v>
      </c>
      <c r="BI123" s="204">
        <f>IF(N123="nulová",J123,0)</f>
        <v>0</v>
      </c>
      <c r="BJ123" s="22" t="s">
        <v>89</v>
      </c>
      <c r="BK123" s="204">
        <f>ROUND(I123*H123,2)</f>
        <v>0</v>
      </c>
      <c r="BL123" s="22" t="s">
        <v>183</v>
      </c>
      <c r="BM123" s="22" t="s">
        <v>2921</v>
      </c>
    </row>
    <row r="124" spans="2:65" s="1" customFormat="1" ht="27">
      <c r="B124" s="40"/>
      <c r="C124" s="62"/>
      <c r="D124" s="210" t="s">
        <v>1248</v>
      </c>
      <c r="E124" s="62"/>
      <c r="F124" s="233" t="s">
        <v>2901</v>
      </c>
      <c r="G124" s="62"/>
      <c r="H124" s="62"/>
      <c r="I124" s="163"/>
      <c r="J124" s="62"/>
      <c r="K124" s="62"/>
      <c r="L124" s="60"/>
      <c r="M124" s="207"/>
      <c r="N124" s="41"/>
      <c r="O124" s="41"/>
      <c r="P124" s="41"/>
      <c r="Q124" s="41"/>
      <c r="R124" s="41"/>
      <c r="S124" s="41"/>
      <c r="T124" s="77"/>
      <c r="AT124" s="22" t="s">
        <v>1248</v>
      </c>
      <c r="AU124" s="22" t="s">
        <v>89</v>
      </c>
    </row>
    <row r="125" spans="2:65" s="1" customFormat="1" ht="22.5" customHeight="1">
      <c r="B125" s="40"/>
      <c r="C125" s="220" t="s">
        <v>338</v>
      </c>
      <c r="D125" s="220" t="s">
        <v>195</v>
      </c>
      <c r="E125" s="221" t="s">
        <v>2922</v>
      </c>
      <c r="F125" s="222" t="s">
        <v>2923</v>
      </c>
      <c r="G125" s="223" t="s">
        <v>295</v>
      </c>
      <c r="H125" s="224">
        <v>30</v>
      </c>
      <c r="I125" s="225"/>
      <c r="J125" s="226">
        <f>ROUND(I125*H125,2)</f>
        <v>0</v>
      </c>
      <c r="K125" s="222" t="s">
        <v>37</v>
      </c>
      <c r="L125" s="227"/>
      <c r="M125" s="228" t="s">
        <v>37</v>
      </c>
      <c r="N125" s="229" t="s">
        <v>52</v>
      </c>
      <c r="O125" s="41"/>
      <c r="P125" s="202">
        <f>O125*H125</f>
        <v>0</v>
      </c>
      <c r="Q125" s="202">
        <v>0</v>
      </c>
      <c r="R125" s="202">
        <f>Q125*H125</f>
        <v>0</v>
      </c>
      <c r="S125" s="202">
        <v>0</v>
      </c>
      <c r="T125" s="203">
        <f>S125*H125</f>
        <v>0</v>
      </c>
      <c r="AR125" s="22" t="s">
        <v>199</v>
      </c>
      <c r="AT125" s="22" t="s">
        <v>195</v>
      </c>
      <c r="AU125" s="22" t="s">
        <v>89</v>
      </c>
      <c r="AY125" s="22" t="s">
        <v>176</v>
      </c>
      <c r="BE125" s="204">
        <f>IF(N125="základní",J125,0)</f>
        <v>0</v>
      </c>
      <c r="BF125" s="204">
        <f>IF(N125="snížená",J125,0)</f>
        <v>0</v>
      </c>
      <c r="BG125" s="204">
        <f>IF(N125="zákl. přenesená",J125,0)</f>
        <v>0</v>
      </c>
      <c r="BH125" s="204">
        <f>IF(N125="sníž. přenesená",J125,0)</f>
        <v>0</v>
      </c>
      <c r="BI125" s="204">
        <f>IF(N125="nulová",J125,0)</f>
        <v>0</v>
      </c>
      <c r="BJ125" s="22" t="s">
        <v>89</v>
      </c>
      <c r="BK125" s="204">
        <f>ROUND(I125*H125,2)</f>
        <v>0</v>
      </c>
      <c r="BL125" s="22" t="s">
        <v>183</v>
      </c>
      <c r="BM125" s="22" t="s">
        <v>494</v>
      </c>
    </row>
    <row r="126" spans="2:65" s="1" customFormat="1" ht="22.5" customHeight="1">
      <c r="B126" s="40"/>
      <c r="C126" s="193" t="s">
        <v>345</v>
      </c>
      <c r="D126" s="193" t="s">
        <v>178</v>
      </c>
      <c r="E126" s="194" t="s">
        <v>2924</v>
      </c>
      <c r="F126" s="195" t="s">
        <v>2925</v>
      </c>
      <c r="G126" s="196" t="s">
        <v>295</v>
      </c>
      <c r="H126" s="197">
        <v>30</v>
      </c>
      <c r="I126" s="198"/>
      <c r="J126" s="199">
        <f>ROUND(I126*H126,2)</f>
        <v>0</v>
      </c>
      <c r="K126" s="195" t="s">
        <v>37</v>
      </c>
      <c r="L126" s="60"/>
      <c r="M126" s="200" t="s">
        <v>37</v>
      </c>
      <c r="N126" s="201" t="s">
        <v>52</v>
      </c>
      <c r="O126" s="41"/>
      <c r="P126" s="202">
        <f>O126*H126</f>
        <v>0</v>
      </c>
      <c r="Q126" s="202">
        <v>0</v>
      </c>
      <c r="R126" s="202">
        <f>Q126*H126</f>
        <v>0</v>
      </c>
      <c r="S126" s="202">
        <v>0</v>
      </c>
      <c r="T126" s="203">
        <f>S126*H126</f>
        <v>0</v>
      </c>
      <c r="AR126" s="22" t="s">
        <v>183</v>
      </c>
      <c r="AT126" s="22" t="s">
        <v>178</v>
      </c>
      <c r="AU126" s="22" t="s">
        <v>89</v>
      </c>
      <c r="AY126" s="22" t="s">
        <v>176</v>
      </c>
      <c r="BE126" s="204">
        <f>IF(N126="základní",J126,0)</f>
        <v>0</v>
      </c>
      <c r="BF126" s="204">
        <f>IF(N126="snížená",J126,0)</f>
        <v>0</v>
      </c>
      <c r="BG126" s="204">
        <f>IF(N126="zákl. přenesená",J126,0)</f>
        <v>0</v>
      </c>
      <c r="BH126" s="204">
        <f>IF(N126="sníž. přenesená",J126,0)</f>
        <v>0</v>
      </c>
      <c r="BI126" s="204">
        <f>IF(N126="nulová",J126,0)</f>
        <v>0</v>
      </c>
      <c r="BJ126" s="22" t="s">
        <v>89</v>
      </c>
      <c r="BK126" s="204">
        <f>ROUND(I126*H126,2)</f>
        <v>0</v>
      </c>
      <c r="BL126" s="22" t="s">
        <v>183</v>
      </c>
      <c r="BM126" s="22" t="s">
        <v>2926</v>
      </c>
    </row>
    <row r="127" spans="2:65" s="1" customFormat="1" ht="27">
      <c r="B127" s="40"/>
      <c r="C127" s="62"/>
      <c r="D127" s="210" t="s">
        <v>1248</v>
      </c>
      <c r="E127" s="62"/>
      <c r="F127" s="233" t="s">
        <v>2927</v>
      </c>
      <c r="G127" s="62"/>
      <c r="H127" s="62"/>
      <c r="I127" s="163"/>
      <c r="J127" s="62"/>
      <c r="K127" s="62"/>
      <c r="L127" s="60"/>
      <c r="M127" s="207"/>
      <c r="N127" s="41"/>
      <c r="O127" s="41"/>
      <c r="P127" s="41"/>
      <c r="Q127" s="41"/>
      <c r="R127" s="41"/>
      <c r="S127" s="41"/>
      <c r="T127" s="77"/>
      <c r="AT127" s="22" t="s">
        <v>1248</v>
      </c>
      <c r="AU127" s="22" t="s">
        <v>89</v>
      </c>
    </row>
    <row r="128" spans="2:65" s="1" customFormat="1" ht="22.5" customHeight="1">
      <c r="B128" s="40"/>
      <c r="C128" s="220" t="s">
        <v>351</v>
      </c>
      <c r="D128" s="220" t="s">
        <v>195</v>
      </c>
      <c r="E128" s="221" t="s">
        <v>2928</v>
      </c>
      <c r="F128" s="222" t="s">
        <v>2929</v>
      </c>
      <c r="G128" s="223" t="s">
        <v>376</v>
      </c>
      <c r="H128" s="224">
        <v>3</v>
      </c>
      <c r="I128" s="225"/>
      <c r="J128" s="226">
        <f>ROUND(I128*H128,2)</f>
        <v>0</v>
      </c>
      <c r="K128" s="222" t="s">
        <v>37</v>
      </c>
      <c r="L128" s="227"/>
      <c r="M128" s="228" t="s">
        <v>37</v>
      </c>
      <c r="N128" s="229" t="s">
        <v>52</v>
      </c>
      <c r="O128" s="41"/>
      <c r="P128" s="202">
        <f>O128*H128</f>
        <v>0</v>
      </c>
      <c r="Q128" s="202">
        <v>0</v>
      </c>
      <c r="R128" s="202">
        <f>Q128*H128</f>
        <v>0</v>
      </c>
      <c r="S128" s="202">
        <v>0</v>
      </c>
      <c r="T128" s="203">
        <f>S128*H128</f>
        <v>0</v>
      </c>
      <c r="AR128" s="22" t="s">
        <v>199</v>
      </c>
      <c r="AT128" s="22" t="s">
        <v>195</v>
      </c>
      <c r="AU128" s="22" t="s">
        <v>89</v>
      </c>
      <c r="AY128" s="22" t="s">
        <v>176</v>
      </c>
      <c r="BE128" s="204">
        <f>IF(N128="základní",J128,0)</f>
        <v>0</v>
      </c>
      <c r="BF128" s="204">
        <f>IF(N128="snížená",J128,0)</f>
        <v>0</v>
      </c>
      <c r="BG128" s="204">
        <f>IF(N128="zákl. přenesená",J128,0)</f>
        <v>0</v>
      </c>
      <c r="BH128" s="204">
        <f>IF(N128="sníž. přenesená",J128,0)</f>
        <v>0</v>
      </c>
      <c r="BI128" s="204">
        <f>IF(N128="nulová",J128,0)</f>
        <v>0</v>
      </c>
      <c r="BJ128" s="22" t="s">
        <v>89</v>
      </c>
      <c r="BK128" s="204">
        <f>ROUND(I128*H128,2)</f>
        <v>0</v>
      </c>
      <c r="BL128" s="22" t="s">
        <v>183</v>
      </c>
      <c r="BM128" s="22" t="s">
        <v>516</v>
      </c>
    </row>
    <row r="129" spans="2:65" s="1" customFormat="1" ht="22.5" customHeight="1">
      <c r="B129" s="40"/>
      <c r="C129" s="193" t="s">
        <v>356</v>
      </c>
      <c r="D129" s="193" t="s">
        <v>178</v>
      </c>
      <c r="E129" s="194" t="s">
        <v>2930</v>
      </c>
      <c r="F129" s="195" t="s">
        <v>2931</v>
      </c>
      <c r="G129" s="196" t="s">
        <v>376</v>
      </c>
      <c r="H129" s="197">
        <v>3</v>
      </c>
      <c r="I129" s="198"/>
      <c r="J129" s="199">
        <f>ROUND(I129*H129,2)</f>
        <v>0</v>
      </c>
      <c r="K129" s="195" t="s">
        <v>37</v>
      </c>
      <c r="L129" s="60"/>
      <c r="M129" s="200" t="s">
        <v>37</v>
      </c>
      <c r="N129" s="201" t="s">
        <v>52</v>
      </c>
      <c r="O129" s="41"/>
      <c r="P129" s="202">
        <f>O129*H129</f>
        <v>0</v>
      </c>
      <c r="Q129" s="202">
        <v>0</v>
      </c>
      <c r="R129" s="202">
        <f>Q129*H129</f>
        <v>0</v>
      </c>
      <c r="S129" s="202">
        <v>0</v>
      </c>
      <c r="T129" s="203">
        <f>S129*H129</f>
        <v>0</v>
      </c>
      <c r="AR129" s="22" t="s">
        <v>183</v>
      </c>
      <c r="AT129" s="22" t="s">
        <v>178</v>
      </c>
      <c r="AU129" s="22" t="s">
        <v>89</v>
      </c>
      <c r="AY129" s="22" t="s">
        <v>176</v>
      </c>
      <c r="BE129" s="204">
        <f>IF(N129="základní",J129,0)</f>
        <v>0</v>
      </c>
      <c r="BF129" s="204">
        <f>IF(N129="snížená",J129,0)</f>
        <v>0</v>
      </c>
      <c r="BG129" s="204">
        <f>IF(N129="zákl. přenesená",J129,0)</f>
        <v>0</v>
      </c>
      <c r="BH129" s="204">
        <f>IF(N129="sníž. přenesená",J129,0)</f>
        <v>0</v>
      </c>
      <c r="BI129" s="204">
        <f>IF(N129="nulová",J129,0)</f>
        <v>0</v>
      </c>
      <c r="BJ129" s="22" t="s">
        <v>89</v>
      </c>
      <c r="BK129" s="204">
        <f>ROUND(I129*H129,2)</f>
        <v>0</v>
      </c>
      <c r="BL129" s="22" t="s">
        <v>183</v>
      </c>
      <c r="BM129" s="22" t="s">
        <v>2932</v>
      </c>
    </row>
    <row r="130" spans="2:65" s="1" customFormat="1" ht="27">
      <c r="B130" s="40"/>
      <c r="C130" s="62"/>
      <c r="D130" s="210" t="s">
        <v>1248</v>
      </c>
      <c r="E130" s="62"/>
      <c r="F130" s="233" t="s">
        <v>2927</v>
      </c>
      <c r="G130" s="62"/>
      <c r="H130" s="62"/>
      <c r="I130" s="163"/>
      <c r="J130" s="62"/>
      <c r="K130" s="62"/>
      <c r="L130" s="60"/>
      <c r="M130" s="207"/>
      <c r="N130" s="41"/>
      <c r="O130" s="41"/>
      <c r="P130" s="41"/>
      <c r="Q130" s="41"/>
      <c r="R130" s="41"/>
      <c r="S130" s="41"/>
      <c r="T130" s="77"/>
      <c r="AT130" s="22" t="s">
        <v>1248</v>
      </c>
      <c r="AU130" s="22" t="s">
        <v>89</v>
      </c>
    </row>
    <row r="131" spans="2:65" s="1" customFormat="1" ht="22.5" customHeight="1">
      <c r="B131" s="40"/>
      <c r="C131" s="220" t="s">
        <v>362</v>
      </c>
      <c r="D131" s="220" t="s">
        <v>195</v>
      </c>
      <c r="E131" s="221" t="s">
        <v>2933</v>
      </c>
      <c r="F131" s="222" t="s">
        <v>2934</v>
      </c>
      <c r="G131" s="223" t="s">
        <v>223</v>
      </c>
      <c r="H131" s="224">
        <v>1</v>
      </c>
      <c r="I131" s="225"/>
      <c r="J131" s="226">
        <f>ROUND(I131*H131,2)</f>
        <v>0</v>
      </c>
      <c r="K131" s="222" t="s">
        <v>37</v>
      </c>
      <c r="L131" s="227"/>
      <c r="M131" s="228" t="s">
        <v>37</v>
      </c>
      <c r="N131" s="229" t="s">
        <v>52</v>
      </c>
      <c r="O131" s="41"/>
      <c r="P131" s="202">
        <f>O131*H131</f>
        <v>0</v>
      </c>
      <c r="Q131" s="202">
        <v>0</v>
      </c>
      <c r="R131" s="202">
        <f>Q131*H131</f>
        <v>0</v>
      </c>
      <c r="S131" s="202">
        <v>0</v>
      </c>
      <c r="T131" s="203">
        <f>S131*H131</f>
        <v>0</v>
      </c>
      <c r="AR131" s="22" t="s">
        <v>199</v>
      </c>
      <c r="AT131" s="22" t="s">
        <v>195</v>
      </c>
      <c r="AU131" s="22" t="s">
        <v>89</v>
      </c>
      <c r="AY131" s="22" t="s">
        <v>176</v>
      </c>
      <c r="BE131" s="204">
        <f>IF(N131="základní",J131,0)</f>
        <v>0</v>
      </c>
      <c r="BF131" s="204">
        <f>IF(N131="snížená",J131,0)</f>
        <v>0</v>
      </c>
      <c r="BG131" s="204">
        <f>IF(N131="zákl. přenesená",J131,0)</f>
        <v>0</v>
      </c>
      <c r="BH131" s="204">
        <f>IF(N131="sníž. přenesená",J131,0)</f>
        <v>0</v>
      </c>
      <c r="BI131" s="204">
        <f>IF(N131="nulová",J131,0)</f>
        <v>0</v>
      </c>
      <c r="BJ131" s="22" t="s">
        <v>89</v>
      </c>
      <c r="BK131" s="204">
        <f>ROUND(I131*H131,2)</f>
        <v>0</v>
      </c>
      <c r="BL131" s="22" t="s">
        <v>183</v>
      </c>
      <c r="BM131" s="22" t="s">
        <v>539</v>
      </c>
    </row>
    <row r="132" spans="2:65" s="1" customFormat="1" ht="22.5" customHeight="1">
      <c r="B132" s="40"/>
      <c r="C132" s="193" t="s">
        <v>368</v>
      </c>
      <c r="D132" s="193" t="s">
        <v>178</v>
      </c>
      <c r="E132" s="194" t="s">
        <v>2935</v>
      </c>
      <c r="F132" s="195" t="s">
        <v>2936</v>
      </c>
      <c r="G132" s="196" t="s">
        <v>223</v>
      </c>
      <c r="H132" s="197">
        <v>1</v>
      </c>
      <c r="I132" s="198"/>
      <c r="J132" s="199">
        <f>ROUND(I132*H132,2)</f>
        <v>0</v>
      </c>
      <c r="K132" s="195" t="s">
        <v>37</v>
      </c>
      <c r="L132" s="60"/>
      <c r="M132" s="200" t="s">
        <v>37</v>
      </c>
      <c r="N132" s="201" t="s">
        <v>52</v>
      </c>
      <c r="O132" s="41"/>
      <c r="P132" s="202">
        <f>O132*H132</f>
        <v>0</v>
      </c>
      <c r="Q132" s="202">
        <v>0</v>
      </c>
      <c r="R132" s="202">
        <f>Q132*H132</f>
        <v>0</v>
      </c>
      <c r="S132" s="202">
        <v>0</v>
      </c>
      <c r="T132" s="203">
        <f>S132*H132</f>
        <v>0</v>
      </c>
      <c r="AR132" s="22" t="s">
        <v>183</v>
      </c>
      <c r="AT132" s="22" t="s">
        <v>178</v>
      </c>
      <c r="AU132" s="22" t="s">
        <v>89</v>
      </c>
      <c r="AY132" s="22" t="s">
        <v>176</v>
      </c>
      <c r="BE132" s="204">
        <f>IF(N132="základní",J132,0)</f>
        <v>0</v>
      </c>
      <c r="BF132" s="204">
        <f>IF(N132="snížená",J132,0)</f>
        <v>0</v>
      </c>
      <c r="BG132" s="204">
        <f>IF(N132="zákl. přenesená",J132,0)</f>
        <v>0</v>
      </c>
      <c r="BH132" s="204">
        <f>IF(N132="sníž. přenesená",J132,0)</f>
        <v>0</v>
      </c>
      <c r="BI132" s="204">
        <f>IF(N132="nulová",J132,0)</f>
        <v>0</v>
      </c>
      <c r="BJ132" s="22" t="s">
        <v>89</v>
      </c>
      <c r="BK132" s="204">
        <f>ROUND(I132*H132,2)</f>
        <v>0</v>
      </c>
      <c r="BL132" s="22" t="s">
        <v>183</v>
      </c>
      <c r="BM132" s="22" t="s">
        <v>2937</v>
      </c>
    </row>
    <row r="133" spans="2:65" s="1" customFormat="1" ht="27">
      <c r="B133" s="40"/>
      <c r="C133" s="62"/>
      <c r="D133" s="210" t="s">
        <v>1248</v>
      </c>
      <c r="E133" s="62"/>
      <c r="F133" s="233" t="s">
        <v>2887</v>
      </c>
      <c r="G133" s="62"/>
      <c r="H133" s="62"/>
      <c r="I133" s="163"/>
      <c r="J133" s="62"/>
      <c r="K133" s="62"/>
      <c r="L133" s="60"/>
      <c r="M133" s="207"/>
      <c r="N133" s="41"/>
      <c r="O133" s="41"/>
      <c r="P133" s="41"/>
      <c r="Q133" s="41"/>
      <c r="R133" s="41"/>
      <c r="S133" s="41"/>
      <c r="T133" s="77"/>
      <c r="AT133" s="22" t="s">
        <v>1248</v>
      </c>
      <c r="AU133" s="22" t="s">
        <v>89</v>
      </c>
    </row>
    <row r="134" spans="2:65" s="1" customFormat="1" ht="22.5" customHeight="1">
      <c r="B134" s="40"/>
      <c r="C134" s="220" t="s">
        <v>373</v>
      </c>
      <c r="D134" s="220" t="s">
        <v>195</v>
      </c>
      <c r="E134" s="221" t="s">
        <v>2938</v>
      </c>
      <c r="F134" s="222" t="s">
        <v>2939</v>
      </c>
      <c r="G134" s="223" t="s">
        <v>223</v>
      </c>
      <c r="H134" s="224">
        <v>30</v>
      </c>
      <c r="I134" s="225"/>
      <c r="J134" s="226">
        <f>ROUND(I134*H134,2)</f>
        <v>0</v>
      </c>
      <c r="K134" s="222" t="s">
        <v>37</v>
      </c>
      <c r="L134" s="227"/>
      <c r="M134" s="228" t="s">
        <v>37</v>
      </c>
      <c r="N134" s="229" t="s">
        <v>52</v>
      </c>
      <c r="O134" s="41"/>
      <c r="P134" s="202">
        <f>O134*H134</f>
        <v>0</v>
      </c>
      <c r="Q134" s="202">
        <v>0</v>
      </c>
      <c r="R134" s="202">
        <f>Q134*H134</f>
        <v>0</v>
      </c>
      <c r="S134" s="202">
        <v>0</v>
      </c>
      <c r="T134" s="203">
        <f>S134*H134</f>
        <v>0</v>
      </c>
      <c r="AR134" s="22" t="s">
        <v>199</v>
      </c>
      <c r="AT134" s="22" t="s">
        <v>195</v>
      </c>
      <c r="AU134" s="22" t="s">
        <v>89</v>
      </c>
      <c r="AY134" s="22" t="s">
        <v>176</v>
      </c>
      <c r="BE134" s="204">
        <f>IF(N134="základní",J134,0)</f>
        <v>0</v>
      </c>
      <c r="BF134" s="204">
        <f>IF(N134="snížená",J134,0)</f>
        <v>0</v>
      </c>
      <c r="BG134" s="204">
        <f>IF(N134="zákl. přenesená",J134,0)</f>
        <v>0</v>
      </c>
      <c r="BH134" s="204">
        <f>IF(N134="sníž. přenesená",J134,0)</f>
        <v>0</v>
      </c>
      <c r="BI134" s="204">
        <f>IF(N134="nulová",J134,0)</f>
        <v>0</v>
      </c>
      <c r="BJ134" s="22" t="s">
        <v>89</v>
      </c>
      <c r="BK134" s="204">
        <f>ROUND(I134*H134,2)</f>
        <v>0</v>
      </c>
      <c r="BL134" s="22" t="s">
        <v>183</v>
      </c>
      <c r="BM134" s="22" t="s">
        <v>562</v>
      </c>
    </row>
    <row r="135" spans="2:65" s="1" customFormat="1" ht="27">
      <c r="B135" s="40"/>
      <c r="C135" s="62"/>
      <c r="D135" s="210" t="s">
        <v>1248</v>
      </c>
      <c r="E135" s="62"/>
      <c r="F135" s="233" t="s">
        <v>2940</v>
      </c>
      <c r="G135" s="62"/>
      <c r="H135" s="62"/>
      <c r="I135" s="163"/>
      <c r="J135" s="62"/>
      <c r="K135" s="62"/>
      <c r="L135" s="60"/>
      <c r="M135" s="207"/>
      <c r="N135" s="41"/>
      <c r="O135" s="41"/>
      <c r="P135" s="41"/>
      <c r="Q135" s="41"/>
      <c r="R135" s="41"/>
      <c r="S135" s="41"/>
      <c r="T135" s="77"/>
      <c r="AT135" s="22" t="s">
        <v>1248</v>
      </c>
      <c r="AU135" s="22" t="s">
        <v>89</v>
      </c>
    </row>
    <row r="136" spans="2:65" s="1" customFormat="1" ht="22.5" customHeight="1">
      <c r="B136" s="40"/>
      <c r="C136" s="193" t="s">
        <v>378</v>
      </c>
      <c r="D136" s="193" t="s">
        <v>178</v>
      </c>
      <c r="E136" s="194" t="s">
        <v>2941</v>
      </c>
      <c r="F136" s="195" t="s">
        <v>2942</v>
      </c>
      <c r="G136" s="196" t="s">
        <v>223</v>
      </c>
      <c r="H136" s="197">
        <v>30</v>
      </c>
      <c r="I136" s="198"/>
      <c r="J136" s="199">
        <f>ROUND(I136*H136,2)</f>
        <v>0</v>
      </c>
      <c r="K136" s="195" t="s">
        <v>37</v>
      </c>
      <c r="L136" s="60"/>
      <c r="M136" s="200" t="s">
        <v>37</v>
      </c>
      <c r="N136" s="201" t="s">
        <v>52</v>
      </c>
      <c r="O136" s="41"/>
      <c r="P136" s="202">
        <f>O136*H136</f>
        <v>0</v>
      </c>
      <c r="Q136" s="202">
        <v>0</v>
      </c>
      <c r="R136" s="202">
        <f>Q136*H136</f>
        <v>0</v>
      </c>
      <c r="S136" s="202">
        <v>0</v>
      </c>
      <c r="T136" s="203">
        <f>S136*H136</f>
        <v>0</v>
      </c>
      <c r="AR136" s="22" t="s">
        <v>183</v>
      </c>
      <c r="AT136" s="22" t="s">
        <v>178</v>
      </c>
      <c r="AU136" s="22" t="s">
        <v>89</v>
      </c>
      <c r="AY136" s="22" t="s">
        <v>176</v>
      </c>
      <c r="BE136" s="204">
        <f>IF(N136="základní",J136,0)</f>
        <v>0</v>
      </c>
      <c r="BF136" s="204">
        <f>IF(N136="snížená",J136,0)</f>
        <v>0</v>
      </c>
      <c r="BG136" s="204">
        <f>IF(N136="zákl. přenesená",J136,0)</f>
        <v>0</v>
      </c>
      <c r="BH136" s="204">
        <f>IF(N136="sníž. přenesená",J136,0)</f>
        <v>0</v>
      </c>
      <c r="BI136" s="204">
        <f>IF(N136="nulová",J136,0)</f>
        <v>0</v>
      </c>
      <c r="BJ136" s="22" t="s">
        <v>89</v>
      </c>
      <c r="BK136" s="204">
        <f>ROUND(I136*H136,2)</f>
        <v>0</v>
      </c>
      <c r="BL136" s="22" t="s">
        <v>183</v>
      </c>
      <c r="BM136" s="22" t="s">
        <v>2943</v>
      </c>
    </row>
    <row r="137" spans="2:65" s="1" customFormat="1" ht="27">
      <c r="B137" s="40"/>
      <c r="C137" s="62"/>
      <c r="D137" s="205" t="s">
        <v>1248</v>
      </c>
      <c r="E137" s="62"/>
      <c r="F137" s="206" t="s">
        <v>2927</v>
      </c>
      <c r="G137" s="62"/>
      <c r="H137" s="62"/>
      <c r="I137" s="163"/>
      <c r="J137" s="62"/>
      <c r="K137" s="62"/>
      <c r="L137" s="60"/>
      <c r="M137" s="207"/>
      <c r="N137" s="41"/>
      <c r="O137" s="41"/>
      <c r="P137" s="41"/>
      <c r="Q137" s="41"/>
      <c r="R137" s="41"/>
      <c r="S137" s="41"/>
      <c r="T137" s="77"/>
      <c r="AT137" s="22" t="s">
        <v>1248</v>
      </c>
      <c r="AU137" s="22" t="s">
        <v>89</v>
      </c>
    </row>
    <row r="138" spans="2:65" s="10" customFormat="1" ht="37.35" customHeight="1">
      <c r="B138" s="176"/>
      <c r="C138" s="177"/>
      <c r="D138" s="190" t="s">
        <v>80</v>
      </c>
      <c r="E138" s="249" t="s">
        <v>2944</v>
      </c>
      <c r="F138" s="249" t="s">
        <v>2945</v>
      </c>
      <c r="G138" s="177"/>
      <c r="H138" s="177"/>
      <c r="I138" s="180"/>
      <c r="J138" s="250">
        <f>BK138</f>
        <v>0</v>
      </c>
      <c r="K138" s="177"/>
      <c r="L138" s="182"/>
      <c r="M138" s="183"/>
      <c r="N138" s="184"/>
      <c r="O138" s="184"/>
      <c r="P138" s="185">
        <f>SUM(P139:P181)</f>
        <v>0</v>
      </c>
      <c r="Q138" s="184"/>
      <c r="R138" s="185">
        <f>SUM(R139:R181)</f>
        <v>0</v>
      </c>
      <c r="S138" s="184"/>
      <c r="T138" s="186">
        <f>SUM(T139:T181)</f>
        <v>0</v>
      </c>
      <c r="AR138" s="187" t="s">
        <v>89</v>
      </c>
      <c r="AT138" s="188" t="s">
        <v>80</v>
      </c>
      <c r="AU138" s="188" t="s">
        <v>81</v>
      </c>
      <c r="AY138" s="187" t="s">
        <v>176</v>
      </c>
      <c r="BK138" s="189">
        <f>SUM(BK139:BK181)</f>
        <v>0</v>
      </c>
    </row>
    <row r="139" spans="2:65" s="1" customFormat="1" ht="44.25" customHeight="1">
      <c r="B139" s="40"/>
      <c r="C139" s="220" t="s">
        <v>384</v>
      </c>
      <c r="D139" s="220" t="s">
        <v>195</v>
      </c>
      <c r="E139" s="221" t="s">
        <v>2946</v>
      </c>
      <c r="F139" s="222" t="s">
        <v>2947</v>
      </c>
      <c r="G139" s="223" t="s">
        <v>376</v>
      </c>
      <c r="H139" s="224">
        <v>1</v>
      </c>
      <c r="I139" s="225"/>
      <c r="J139" s="226">
        <f>ROUND(I139*H139,2)</f>
        <v>0</v>
      </c>
      <c r="K139" s="222" t="s">
        <v>37</v>
      </c>
      <c r="L139" s="227"/>
      <c r="M139" s="228" t="s">
        <v>37</v>
      </c>
      <c r="N139" s="229" t="s">
        <v>52</v>
      </c>
      <c r="O139" s="41"/>
      <c r="P139" s="202">
        <f>O139*H139</f>
        <v>0</v>
      </c>
      <c r="Q139" s="202">
        <v>0</v>
      </c>
      <c r="R139" s="202">
        <f>Q139*H139</f>
        <v>0</v>
      </c>
      <c r="S139" s="202">
        <v>0</v>
      </c>
      <c r="T139" s="203">
        <f>S139*H139</f>
        <v>0</v>
      </c>
      <c r="AR139" s="22" t="s">
        <v>199</v>
      </c>
      <c r="AT139" s="22" t="s">
        <v>195</v>
      </c>
      <c r="AU139" s="22" t="s">
        <v>89</v>
      </c>
      <c r="AY139" s="22" t="s">
        <v>176</v>
      </c>
      <c r="BE139" s="204">
        <f>IF(N139="základní",J139,0)</f>
        <v>0</v>
      </c>
      <c r="BF139" s="204">
        <f>IF(N139="snížená",J139,0)</f>
        <v>0</v>
      </c>
      <c r="BG139" s="204">
        <f>IF(N139="zákl. přenesená",J139,0)</f>
        <v>0</v>
      </c>
      <c r="BH139" s="204">
        <f>IF(N139="sníž. přenesená",J139,0)</f>
        <v>0</v>
      </c>
      <c r="BI139" s="204">
        <f>IF(N139="nulová",J139,0)</f>
        <v>0</v>
      </c>
      <c r="BJ139" s="22" t="s">
        <v>89</v>
      </c>
      <c r="BK139" s="204">
        <f>ROUND(I139*H139,2)</f>
        <v>0</v>
      </c>
      <c r="BL139" s="22" t="s">
        <v>183</v>
      </c>
      <c r="BM139" s="22" t="s">
        <v>581</v>
      </c>
    </row>
    <row r="140" spans="2:65" s="1" customFormat="1" ht="54">
      <c r="B140" s="40"/>
      <c r="C140" s="62"/>
      <c r="D140" s="210" t="s">
        <v>1248</v>
      </c>
      <c r="E140" s="62"/>
      <c r="F140" s="233" t="s">
        <v>2948</v>
      </c>
      <c r="G140" s="62"/>
      <c r="H140" s="62"/>
      <c r="I140" s="163"/>
      <c r="J140" s="62"/>
      <c r="K140" s="62"/>
      <c r="L140" s="60"/>
      <c r="M140" s="207"/>
      <c r="N140" s="41"/>
      <c r="O140" s="41"/>
      <c r="P140" s="41"/>
      <c r="Q140" s="41"/>
      <c r="R140" s="41"/>
      <c r="S140" s="41"/>
      <c r="T140" s="77"/>
      <c r="AT140" s="22" t="s">
        <v>1248</v>
      </c>
      <c r="AU140" s="22" t="s">
        <v>89</v>
      </c>
    </row>
    <row r="141" spans="2:65" s="1" customFormat="1" ht="22.5" customHeight="1">
      <c r="B141" s="40"/>
      <c r="C141" s="193" t="s">
        <v>390</v>
      </c>
      <c r="D141" s="193" t="s">
        <v>178</v>
      </c>
      <c r="E141" s="194" t="s">
        <v>2857</v>
      </c>
      <c r="F141" s="195" t="s">
        <v>2858</v>
      </c>
      <c r="G141" s="196" t="s">
        <v>376</v>
      </c>
      <c r="H141" s="197">
        <v>1</v>
      </c>
      <c r="I141" s="198"/>
      <c r="J141" s="199">
        <f>ROUND(I141*H141,2)</f>
        <v>0</v>
      </c>
      <c r="K141" s="195" t="s">
        <v>37</v>
      </c>
      <c r="L141" s="60"/>
      <c r="M141" s="200" t="s">
        <v>37</v>
      </c>
      <c r="N141" s="201" t="s">
        <v>52</v>
      </c>
      <c r="O141" s="41"/>
      <c r="P141" s="202">
        <f>O141*H141</f>
        <v>0</v>
      </c>
      <c r="Q141" s="202">
        <v>0</v>
      </c>
      <c r="R141" s="202">
        <f>Q141*H141</f>
        <v>0</v>
      </c>
      <c r="S141" s="202">
        <v>0</v>
      </c>
      <c r="T141" s="203">
        <f>S141*H141</f>
        <v>0</v>
      </c>
      <c r="AR141" s="22" t="s">
        <v>183</v>
      </c>
      <c r="AT141" s="22" t="s">
        <v>178</v>
      </c>
      <c r="AU141" s="22" t="s">
        <v>89</v>
      </c>
      <c r="AY141" s="22" t="s">
        <v>176</v>
      </c>
      <c r="BE141" s="204">
        <f>IF(N141="základní",J141,0)</f>
        <v>0</v>
      </c>
      <c r="BF141" s="204">
        <f>IF(N141="snížená",J141,0)</f>
        <v>0</v>
      </c>
      <c r="BG141" s="204">
        <f>IF(N141="zákl. přenesená",J141,0)</f>
        <v>0</v>
      </c>
      <c r="BH141" s="204">
        <f>IF(N141="sníž. přenesená",J141,0)</f>
        <v>0</v>
      </c>
      <c r="BI141" s="204">
        <f>IF(N141="nulová",J141,0)</f>
        <v>0</v>
      </c>
      <c r="BJ141" s="22" t="s">
        <v>89</v>
      </c>
      <c r="BK141" s="204">
        <f>ROUND(I141*H141,2)</f>
        <v>0</v>
      </c>
      <c r="BL141" s="22" t="s">
        <v>183</v>
      </c>
      <c r="BM141" s="22" t="s">
        <v>2949</v>
      </c>
    </row>
    <row r="142" spans="2:65" s="1" customFormat="1" ht="27">
      <c r="B142" s="40"/>
      <c r="C142" s="62"/>
      <c r="D142" s="210" t="s">
        <v>1248</v>
      </c>
      <c r="E142" s="62"/>
      <c r="F142" s="233" t="s">
        <v>2950</v>
      </c>
      <c r="G142" s="62"/>
      <c r="H142" s="62"/>
      <c r="I142" s="163"/>
      <c r="J142" s="62"/>
      <c r="K142" s="62"/>
      <c r="L142" s="60"/>
      <c r="M142" s="207"/>
      <c r="N142" s="41"/>
      <c r="O142" s="41"/>
      <c r="P142" s="41"/>
      <c r="Q142" s="41"/>
      <c r="R142" s="41"/>
      <c r="S142" s="41"/>
      <c r="T142" s="77"/>
      <c r="AT142" s="22" t="s">
        <v>1248</v>
      </c>
      <c r="AU142" s="22" t="s">
        <v>89</v>
      </c>
    </row>
    <row r="143" spans="2:65" s="1" customFormat="1" ht="22.5" customHeight="1">
      <c r="B143" s="40"/>
      <c r="C143" s="220" t="s">
        <v>395</v>
      </c>
      <c r="D143" s="220" t="s">
        <v>195</v>
      </c>
      <c r="E143" s="221" t="s">
        <v>2868</v>
      </c>
      <c r="F143" s="222" t="s">
        <v>2869</v>
      </c>
      <c r="G143" s="223" t="s">
        <v>376</v>
      </c>
      <c r="H143" s="224">
        <v>2</v>
      </c>
      <c r="I143" s="225"/>
      <c r="J143" s="226">
        <f>ROUND(I143*H143,2)</f>
        <v>0</v>
      </c>
      <c r="K143" s="222" t="s">
        <v>37</v>
      </c>
      <c r="L143" s="227"/>
      <c r="M143" s="228" t="s">
        <v>37</v>
      </c>
      <c r="N143" s="229" t="s">
        <v>52</v>
      </c>
      <c r="O143" s="41"/>
      <c r="P143" s="202">
        <f>O143*H143</f>
        <v>0</v>
      </c>
      <c r="Q143" s="202">
        <v>0</v>
      </c>
      <c r="R143" s="202">
        <f>Q143*H143</f>
        <v>0</v>
      </c>
      <c r="S143" s="202">
        <v>0</v>
      </c>
      <c r="T143" s="203">
        <f>S143*H143</f>
        <v>0</v>
      </c>
      <c r="AR143" s="22" t="s">
        <v>199</v>
      </c>
      <c r="AT143" s="22" t="s">
        <v>195</v>
      </c>
      <c r="AU143" s="22" t="s">
        <v>89</v>
      </c>
      <c r="AY143" s="22" t="s">
        <v>176</v>
      </c>
      <c r="BE143" s="204">
        <f>IF(N143="základní",J143,0)</f>
        <v>0</v>
      </c>
      <c r="BF143" s="204">
        <f>IF(N143="snížená",J143,0)</f>
        <v>0</v>
      </c>
      <c r="BG143" s="204">
        <f>IF(N143="zákl. přenesená",J143,0)</f>
        <v>0</v>
      </c>
      <c r="BH143" s="204">
        <f>IF(N143="sníž. přenesená",J143,0)</f>
        <v>0</v>
      </c>
      <c r="BI143" s="204">
        <f>IF(N143="nulová",J143,0)</f>
        <v>0</v>
      </c>
      <c r="BJ143" s="22" t="s">
        <v>89</v>
      </c>
      <c r="BK143" s="204">
        <f>ROUND(I143*H143,2)</f>
        <v>0</v>
      </c>
      <c r="BL143" s="22" t="s">
        <v>183</v>
      </c>
      <c r="BM143" s="22" t="s">
        <v>602</v>
      </c>
    </row>
    <row r="144" spans="2:65" s="1" customFormat="1" ht="40.5">
      <c r="B144" s="40"/>
      <c r="C144" s="62"/>
      <c r="D144" s="210" t="s">
        <v>1248</v>
      </c>
      <c r="E144" s="62"/>
      <c r="F144" s="233" t="s">
        <v>2863</v>
      </c>
      <c r="G144" s="62"/>
      <c r="H144" s="62"/>
      <c r="I144" s="163"/>
      <c r="J144" s="62"/>
      <c r="K144" s="62"/>
      <c r="L144" s="60"/>
      <c r="M144" s="207"/>
      <c r="N144" s="41"/>
      <c r="O144" s="41"/>
      <c r="P144" s="41"/>
      <c r="Q144" s="41"/>
      <c r="R144" s="41"/>
      <c r="S144" s="41"/>
      <c r="T144" s="77"/>
      <c r="AT144" s="22" t="s">
        <v>1248</v>
      </c>
      <c r="AU144" s="22" t="s">
        <v>89</v>
      </c>
    </row>
    <row r="145" spans="2:65" s="1" customFormat="1" ht="22.5" customHeight="1">
      <c r="B145" s="40"/>
      <c r="C145" s="193" t="s">
        <v>400</v>
      </c>
      <c r="D145" s="193" t="s">
        <v>178</v>
      </c>
      <c r="E145" s="194" t="s">
        <v>2870</v>
      </c>
      <c r="F145" s="195" t="s">
        <v>2865</v>
      </c>
      <c r="G145" s="196" t="s">
        <v>376</v>
      </c>
      <c r="H145" s="197">
        <v>2</v>
      </c>
      <c r="I145" s="198"/>
      <c r="J145" s="199">
        <f>ROUND(I145*H145,2)</f>
        <v>0</v>
      </c>
      <c r="K145" s="195" t="s">
        <v>37</v>
      </c>
      <c r="L145" s="60"/>
      <c r="M145" s="200" t="s">
        <v>37</v>
      </c>
      <c r="N145" s="201" t="s">
        <v>52</v>
      </c>
      <c r="O145" s="41"/>
      <c r="P145" s="202">
        <f>O145*H145</f>
        <v>0</v>
      </c>
      <c r="Q145" s="202">
        <v>0</v>
      </c>
      <c r="R145" s="202">
        <f>Q145*H145</f>
        <v>0</v>
      </c>
      <c r="S145" s="202">
        <v>0</v>
      </c>
      <c r="T145" s="203">
        <f>S145*H145</f>
        <v>0</v>
      </c>
      <c r="AR145" s="22" t="s">
        <v>183</v>
      </c>
      <c r="AT145" s="22" t="s">
        <v>178</v>
      </c>
      <c r="AU145" s="22" t="s">
        <v>89</v>
      </c>
      <c r="AY145" s="22" t="s">
        <v>176</v>
      </c>
      <c r="BE145" s="204">
        <f>IF(N145="základní",J145,0)</f>
        <v>0</v>
      </c>
      <c r="BF145" s="204">
        <f>IF(N145="snížená",J145,0)</f>
        <v>0</v>
      </c>
      <c r="BG145" s="204">
        <f>IF(N145="zákl. přenesená",J145,0)</f>
        <v>0</v>
      </c>
      <c r="BH145" s="204">
        <f>IF(N145="sníž. přenesená",J145,0)</f>
        <v>0</v>
      </c>
      <c r="BI145" s="204">
        <f>IF(N145="nulová",J145,0)</f>
        <v>0</v>
      </c>
      <c r="BJ145" s="22" t="s">
        <v>89</v>
      </c>
      <c r="BK145" s="204">
        <f>ROUND(I145*H145,2)</f>
        <v>0</v>
      </c>
      <c r="BL145" s="22" t="s">
        <v>183</v>
      </c>
      <c r="BM145" s="22" t="s">
        <v>2951</v>
      </c>
    </row>
    <row r="146" spans="2:65" s="1" customFormat="1" ht="27">
      <c r="B146" s="40"/>
      <c r="C146" s="62"/>
      <c r="D146" s="210" t="s">
        <v>1248</v>
      </c>
      <c r="E146" s="62"/>
      <c r="F146" s="233" t="s">
        <v>2952</v>
      </c>
      <c r="G146" s="62"/>
      <c r="H146" s="62"/>
      <c r="I146" s="163"/>
      <c r="J146" s="62"/>
      <c r="K146" s="62"/>
      <c r="L146" s="60"/>
      <c r="M146" s="207"/>
      <c r="N146" s="41"/>
      <c r="O146" s="41"/>
      <c r="P146" s="41"/>
      <c r="Q146" s="41"/>
      <c r="R146" s="41"/>
      <c r="S146" s="41"/>
      <c r="T146" s="77"/>
      <c r="AT146" s="22" t="s">
        <v>1248</v>
      </c>
      <c r="AU146" s="22" t="s">
        <v>89</v>
      </c>
    </row>
    <row r="147" spans="2:65" s="1" customFormat="1" ht="22.5" customHeight="1">
      <c r="B147" s="40"/>
      <c r="C147" s="220" t="s">
        <v>406</v>
      </c>
      <c r="D147" s="220" t="s">
        <v>195</v>
      </c>
      <c r="E147" s="221" t="s">
        <v>2872</v>
      </c>
      <c r="F147" s="222" t="s">
        <v>2873</v>
      </c>
      <c r="G147" s="223" t="s">
        <v>376</v>
      </c>
      <c r="H147" s="224">
        <v>1</v>
      </c>
      <c r="I147" s="225"/>
      <c r="J147" s="226">
        <f>ROUND(I147*H147,2)</f>
        <v>0</v>
      </c>
      <c r="K147" s="222" t="s">
        <v>37</v>
      </c>
      <c r="L147" s="227"/>
      <c r="M147" s="228" t="s">
        <v>37</v>
      </c>
      <c r="N147" s="229" t="s">
        <v>52</v>
      </c>
      <c r="O147" s="41"/>
      <c r="P147" s="202">
        <f>O147*H147</f>
        <v>0</v>
      </c>
      <c r="Q147" s="202">
        <v>0</v>
      </c>
      <c r="R147" s="202">
        <f>Q147*H147</f>
        <v>0</v>
      </c>
      <c r="S147" s="202">
        <v>0</v>
      </c>
      <c r="T147" s="203">
        <f>S147*H147</f>
        <v>0</v>
      </c>
      <c r="AR147" s="22" t="s">
        <v>199</v>
      </c>
      <c r="AT147" s="22" t="s">
        <v>195</v>
      </c>
      <c r="AU147" s="22" t="s">
        <v>89</v>
      </c>
      <c r="AY147" s="22" t="s">
        <v>176</v>
      </c>
      <c r="BE147" s="204">
        <f>IF(N147="základní",J147,0)</f>
        <v>0</v>
      </c>
      <c r="BF147" s="204">
        <f>IF(N147="snížená",J147,0)</f>
        <v>0</v>
      </c>
      <c r="BG147" s="204">
        <f>IF(N147="zákl. přenesená",J147,0)</f>
        <v>0</v>
      </c>
      <c r="BH147" s="204">
        <f>IF(N147="sníž. přenesená",J147,0)</f>
        <v>0</v>
      </c>
      <c r="BI147" s="204">
        <f>IF(N147="nulová",J147,0)</f>
        <v>0</v>
      </c>
      <c r="BJ147" s="22" t="s">
        <v>89</v>
      </c>
      <c r="BK147" s="204">
        <f>ROUND(I147*H147,2)</f>
        <v>0</v>
      </c>
      <c r="BL147" s="22" t="s">
        <v>183</v>
      </c>
      <c r="BM147" s="22" t="s">
        <v>625</v>
      </c>
    </row>
    <row r="148" spans="2:65" s="1" customFormat="1" ht="40.5">
      <c r="B148" s="40"/>
      <c r="C148" s="62"/>
      <c r="D148" s="210" t="s">
        <v>1248</v>
      </c>
      <c r="E148" s="62"/>
      <c r="F148" s="233" t="s">
        <v>2863</v>
      </c>
      <c r="G148" s="62"/>
      <c r="H148" s="62"/>
      <c r="I148" s="163"/>
      <c r="J148" s="62"/>
      <c r="K148" s="62"/>
      <c r="L148" s="60"/>
      <c r="M148" s="207"/>
      <c r="N148" s="41"/>
      <c r="O148" s="41"/>
      <c r="P148" s="41"/>
      <c r="Q148" s="41"/>
      <c r="R148" s="41"/>
      <c r="S148" s="41"/>
      <c r="T148" s="77"/>
      <c r="AT148" s="22" t="s">
        <v>1248</v>
      </c>
      <c r="AU148" s="22" t="s">
        <v>89</v>
      </c>
    </row>
    <row r="149" spans="2:65" s="1" customFormat="1" ht="22.5" customHeight="1">
      <c r="B149" s="40"/>
      <c r="C149" s="193" t="s">
        <v>412</v>
      </c>
      <c r="D149" s="193" t="s">
        <v>178</v>
      </c>
      <c r="E149" s="194" t="s">
        <v>2874</v>
      </c>
      <c r="F149" s="195" t="s">
        <v>2865</v>
      </c>
      <c r="G149" s="196" t="s">
        <v>376</v>
      </c>
      <c r="H149" s="197">
        <v>1</v>
      </c>
      <c r="I149" s="198"/>
      <c r="J149" s="199">
        <f>ROUND(I149*H149,2)</f>
        <v>0</v>
      </c>
      <c r="K149" s="195" t="s">
        <v>37</v>
      </c>
      <c r="L149" s="60"/>
      <c r="M149" s="200" t="s">
        <v>37</v>
      </c>
      <c r="N149" s="201" t="s">
        <v>52</v>
      </c>
      <c r="O149" s="41"/>
      <c r="P149" s="202">
        <f>O149*H149</f>
        <v>0</v>
      </c>
      <c r="Q149" s="202">
        <v>0</v>
      </c>
      <c r="R149" s="202">
        <f>Q149*H149</f>
        <v>0</v>
      </c>
      <c r="S149" s="202">
        <v>0</v>
      </c>
      <c r="T149" s="203">
        <f>S149*H149</f>
        <v>0</v>
      </c>
      <c r="AR149" s="22" t="s">
        <v>183</v>
      </c>
      <c r="AT149" s="22" t="s">
        <v>178</v>
      </c>
      <c r="AU149" s="22" t="s">
        <v>89</v>
      </c>
      <c r="AY149" s="22" t="s">
        <v>176</v>
      </c>
      <c r="BE149" s="204">
        <f>IF(N149="základní",J149,0)</f>
        <v>0</v>
      </c>
      <c r="BF149" s="204">
        <f>IF(N149="snížená",J149,0)</f>
        <v>0</v>
      </c>
      <c r="BG149" s="204">
        <f>IF(N149="zákl. přenesená",J149,0)</f>
        <v>0</v>
      </c>
      <c r="BH149" s="204">
        <f>IF(N149="sníž. přenesená",J149,0)</f>
        <v>0</v>
      </c>
      <c r="BI149" s="204">
        <f>IF(N149="nulová",J149,0)</f>
        <v>0</v>
      </c>
      <c r="BJ149" s="22" t="s">
        <v>89</v>
      </c>
      <c r="BK149" s="204">
        <f>ROUND(I149*H149,2)</f>
        <v>0</v>
      </c>
      <c r="BL149" s="22" t="s">
        <v>183</v>
      </c>
      <c r="BM149" s="22" t="s">
        <v>2953</v>
      </c>
    </row>
    <row r="150" spans="2:65" s="1" customFormat="1" ht="27">
      <c r="B150" s="40"/>
      <c r="C150" s="62"/>
      <c r="D150" s="210" t="s">
        <v>1248</v>
      </c>
      <c r="E150" s="62"/>
      <c r="F150" s="233" t="s">
        <v>2952</v>
      </c>
      <c r="G150" s="62"/>
      <c r="H150" s="62"/>
      <c r="I150" s="163"/>
      <c r="J150" s="62"/>
      <c r="K150" s="62"/>
      <c r="L150" s="60"/>
      <c r="M150" s="207"/>
      <c r="N150" s="41"/>
      <c r="O150" s="41"/>
      <c r="P150" s="41"/>
      <c r="Q150" s="41"/>
      <c r="R150" s="41"/>
      <c r="S150" s="41"/>
      <c r="T150" s="77"/>
      <c r="AT150" s="22" t="s">
        <v>1248</v>
      </c>
      <c r="AU150" s="22" t="s">
        <v>89</v>
      </c>
    </row>
    <row r="151" spans="2:65" s="1" customFormat="1" ht="22.5" customHeight="1">
      <c r="B151" s="40"/>
      <c r="C151" s="220" t="s">
        <v>417</v>
      </c>
      <c r="D151" s="220" t="s">
        <v>195</v>
      </c>
      <c r="E151" s="221" t="s">
        <v>2876</v>
      </c>
      <c r="F151" s="222" t="s">
        <v>2877</v>
      </c>
      <c r="G151" s="223" t="s">
        <v>376</v>
      </c>
      <c r="H151" s="224">
        <v>1</v>
      </c>
      <c r="I151" s="225"/>
      <c r="J151" s="226">
        <f>ROUND(I151*H151,2)</f>
        <v>0</v>
      </c>
      <c r="K151" s="222" t="s">
        <v>37</v>
      </c>
      <c r="L151" s="227"/>
      <c r="M151" s="228" t="s">
        <v>37</v>
      </c>
      <c r="N151" s="229" t="s">
        <v>52</v>
      </c>
      <c r="O151" s="41"/>
      <c r="P151" s="202">
        <f>O151*H151</f>
        <v>0</v>
      </c>
      <c r="Q151" s="202">
        <v>0</v>
      </c>
      <c r="R151" s="202">
        <f>Q151*H151</f>
        <v>0</v>
      </c>
      <c r="S151" s="202">
        <v>0</v>
      </c>
      <c r="T151" s="203">
        <f>S151*H151</f>
        <v>0</v>
      </c>
      <c r="AR151" s="22" t="s">
        <v>199</v>
      </c>
      <c r="AT151" s="22" t="s">
        <v>195</v>
      </c>
      <c r="AU151" s="22" t="s">
        <v>89</v>
      </c>
      <c r="AY151" s="22" t="s">
        <v>176</v>
      </c>
      <c r="BE151" s="204">
        <f>IF(N151="základní",J151,0)</f>
        <v>0</v>
      </c>
      <c r="BF151" s="204">
        <f>IF(N151="snížená",J151,0)</f>
        <v>0</v>
      </c>
      <c r="BG151" s="204">
        <f>IF(N151="zákl. přenesená",J151,0)</f>
        <v>0</v>
      </c>
      <c r="BH151" s="204">
        <f>IF(N151="sníž. přenesená",J151,0)</f>
        <v>0</v>
      </c>
      <c r="BI151" s="204">
        <f>IF(N151="nulová",J151,0)</f>
        <v>0</v>
      </c>
      <c r="BJ151" s="22" t="s">
        <v>89</v>
      </c>
      <c r="BK151" s="204">
        <f>ROUND(I151*H151,2)</f>
        <v>0</v>
      </c>
      <c r="BL151" s="22" t="s">
        <v>183</v>
      </c>
      <c r="BM151" s="22" t="s">
        <v>656</v>
      </c>
    </row>
    <row r="152" spans="2:65" s="1" customFormat="1" ht="22.5" customHeight="1">
      <c r="B152" s="40"/>
      <c r="C152" s="193" t="s">
        <v>422</v>
      </c>
      <c r="D152" s="193" t="s">
        <v>178</v>
      </c>
      <c r="E152" s="194" t="s">
        <v>2878</v>
      </c>
      <c r="F152" s="195" t="s">
        <v>2879</v>
      </c>
      <c r="G152" s="196" t="s">
        <v>376</v>
      </c>
      <c r="H152" s="197">
        <v>1</v>
      </c>
      <c r="I152" s="198"/>
      <c r="J152" s="199">
        <f>ROUND(I152*H152,2)</f>
        <v>0</v>
      </c>
      <c r="K152" s="195" t="s">
        <v>37</v>
      </c>
      <c r="L152" s="60"/>
      <c r="M152" s="200" t="s">
        <v>37</v>
      </c>
      <c r="N152" s="201" t="s">
        <v>52</v>
      </c>
      <c r="O152" s="41"/>
      <c r="P152" s="202">
        <f>O152*H152</f>
        <v>0</v>
      </c>
      <c r="Q152" s="202">
        <v>0</v>
      </c>
      <c r="R152" s="202">
        <f>Q152*H152</f>
        <v>0</v>
      </c>
      <c r="S152" s="202">
        <v>0</v>
      </c>
      <c r="T152" s="203">
        <f>S152*H152</f>
        <v>0</v>
      </c>
      <c r="AR152" s="22" t="s">
        <v>183</v>
      </c>
      <c r="AT152" s="22" t="s">
        <v>178</v>
      </c>
      <c r="AU152" s="22" t="s">
        <v>89</v>
      </c>
      <c r="AY152" s="22" t="s">
        <v>176</v>
      </c>
      <c r="BE152" s="204">
        <f>IF(N152="základní",J152,0)</f>
        <v>0</v>
      </c>
      <c r="BF152" s="204">
        <f>IF(N152="snížená",J152,0)</f>
        <v>0</v>
      </c>
      <c r="BG152" s="204">
        <f>IF(N152="zákl. přenesená",J152,0)</f>
        <v>0</v>
      </c>
      <c r="BH152" s="204">
        <f>IF(N152="sníž. přenesená",J152,0)</f>
        <v>0</v>
      </c>
      <c r="BI152" s="204">
        <f>IF(N152="nulová",J152,0)</f>
        <v>0</v>
      </c>
      <c r="BJ152" s="22" t="s">
        <v>89</v>
      </c>
      <c r="BK152" s="204">
        <f>ROUND(I152*H152,2)</f>
        <v>0</v>
      </c>
      <c r="BL152" s="22" t="s">
        <v>183</v>
      </c>
      <c r="BM152" s="22" t="s">
        <v>2954</v>
      </c>
    </row>
    <row r="153" spans="2:65" s="1" customFormat="1" ht="27">
      <c r="B153" s="40"/>
      <c r="C153" s="62"/>
      <c r="D153" s="210" t="s">
        <v>1248</v>
      </c>
      <c r="E153" s="62"/>
      <c r="F153" s="233" t="s">
        <v>2881</v>
      </c>
      <c r="G153" s="62"/>
      <c r="H153" s="62"/>
      <c r="I153" s="163"/>
      <c r="J153" s="62"/>
      <c r="K153" s="62"/>
      <c r="L153" s="60"/>
      <c r="M153" s="207"/>
      <c r="N153" s="41"/>
      <c r="O153" s="41"/>
      <c r="P153" s="41"/>
      <c r="Q153" s="41"/>
      <c r="R153" s="41"/>
      <c r="S153" s="41"/>
      <c r="T153" s="77"/>
      <c r="AT153" s="22" t="s">
        <v>1248</v>
      </c>
      <c r="AU153" s="22" t="s">
        <v>89</v>
      </c>
    </row>
    <row r="154" spans="2:65" s="1" customFormat="1" ht="22.5" customHeight="1">
      <c r="B154" s="40"/>
      <c r="C154" s="220" t="s">
        <v>427</v>
      </c>
      <c r="D154" s="220" t="s">
        <v>195</v>
      </c>
      <c r="E154" s="221" t="s">
        <v>2882</v>
      </c>
      <c r="F154" s="222" t="s">
        <v>2883</v>
      </c>
      <c r="G154" s="223" t="s">
        <v>376</v>
      </c>
      <c r="H154" s="224">
        <v>8</v>
      </c>
      <c r="I154" s="225"/>
      <c r="J154" s="226">
        <f>ROUND(I154*H154,2)</f>
        <v>0</v>
      </c>
      <c r="K154" s="222" t="s">
        <v>37</v>
      </c>
      <c r="L154" s="227"/>
      <c r="M154" s="228" t="s">
        <v>37</v>
      </c>
      <c r="N154" s="229" t="s">
        <v>52</v>
      </c>
      <c r="O154" s="41"/>
      <c r="P154" s="202">
        <f>O154*H154</f>
        <v>0</v>
      </c>
      <c r="Q154" s="202">
        <v>0</v>
      </c>
      <c r="R154" s="202">
        <f>Q154*H154</f>
        <v>0</v>
      </c>
      <c r="S154" s="202">
        <v>0</v>
      </c>
      <c r="T154" s="203">
        <f>S154*H154</f>
        <v>0</v>
      </c>
      <c r="AR154" s="22" t="s">
        <v>199</v>
      </c>
      <c r="AT154" s="22" t="s">
        <v>195</v>
      </c>
      <c r="AU154" s="22" t="s">
        <v>89</v>
      </c>
      <c r="AY154" s="22" t="s">
        <v>176</v>
      </c>
      <c r="BE154" s="204">
        <f>IF(N154="základní",J154,0)</f>
        <v>0</v>
      </c>
      <c r="BF154" s="204">
        <f>IF(N154="snížená",J154,0)</f>
        <v>0</v>
      </c>
      <c r="BG154" s="204">
        <f>IF(N154="zákl. přenesená",J154,0)</f>
        <v>0</v>
      </c>
      <c r="BH154" s="204">
        <f>IF(N154="sníž. přenesená",J154,0)</f>
        <v>0</v>
      </c>
      <c r="BI154" s="204">
        <f>IF(N154="nulová",J154,0)</f>
        <v>0</v>
      </c>
      <c r="BJ154" s="22" t="s">
        <v>89</v>
      </c>
      <c r="BK154" s="204">
        <f>ROUND(I154*H154,2)</f>
        <v>0</v>
      </c>
      <c r="BL154" s="22" t="s">
        <v>183</v>
      </c>
      <c r="BM154" s="22" t="s">
        <v>677</v>
      </c>
    </row>
    <row r="155" spans="2:65" s="1" customFormat="1" ht="22.5" customHeight="1">
      <c r="B155" s="40"/>
      <c r="C155" s="193" t="s">
        <v>434</v>
      </c>
      <c r="D155" s="193" t="s">
        <v>178</v>
      </c>
      <c r="E155" s="194" t="s">
        <v>2884</v>
      </c>
      <c r="F155" s="195" t="s">
        <v>2885</v>
      </c>
      <c r="G155" s="196" t="s">
        <v>376</v>
      </c>
      <c r="H155" s="197">
        <v>8</v>
      </c>
      <c r="I155" s="198"/>
      <c r="J155" s="199">
        <f>ROUND(I155*H155,2)</f>
        <v>0</v>
      </c>
      <c r="K155" s="195" t="s">
        <v>37</v>
      </c>
      <c r="L155" s="60"/>
      <c r="M155" s="200" t="s">
        <v>37</v>
      </c>
      <c r="N155" s="201" t="s">
        <v>52</v>
      </c>
      <c r="O155" s="41"/>
      <c r="P155" s="202">
        <f>O155*H155</f>
        <v>0</v>
      </c>
      <c r="Q155" s="202">
        <v>0</v>
      </c>
      <c r="R155" s="202">
        <f>Q155*H155</f>
        <v>0</v>
      </c>
      <c r="S155" s="202">
        <v>0</v>
      </c>
      <c r="T155" s="203">
        <f>S155*H155</f>
        <v>0</v>
      </c>
      <c r="AR155" s="22" t="s">
        <v>183</v>
      </c>
      <c r="AT155" s="22" t="s">
        <v>178</v>
      </c>
      <c r="AU155" s="22" t="s">
        <v>89</v>
      </c>
      <c r="AY155" s="22" t="s">
        <v>176</v>
      </c>
      <c r="BE155" s="204">
        <f>IF(N155="základní",J155,0)</f>
        <v>0</v>
      </c>
      <c r="BF155" s="204">
        <f>IF(N155="snížená",J155,0)</f>
        <v>0</v>
      </c>
      <c r="BG155" s="204">
        <f>IF(N155="zákl. přenesená",J155,0)</f>
        <v>0</v>
      </c>
      <c r="BH155" s="204">
        <f>IF(N155="sníž. přenesená",J155,0)</f>
        <v>0</v>
      </c>
      <c r="BI155" s="204">
        <f>IF(N155="nulová",J155,0)</f>
        <v>0</v>
      </c>
      <c r="BJ155" s="22" t="s">
        <v>89</v>
      </c>
      <c r="BK155" s="204">
        <f>ROUND(I155*H155,2)</f>
        <v>0</v>
      </c>
      <c r="BL155" s="22" t="s">
        <v>183</v>
      </c>
      <c r="BM155" s="22" t="s">
        <v>2955</v>
      </c>
    </row>
    <row r="156" spans="2:65" s="1" customFormat="1" ht="27">
      <c r="B156" s="40"/>
      <c r="C156" s="62"/>
      <c r="D156" s="210" t="s">
        <v>1248</v>
      </c>
      <c r="E156" s="62"/>
      <c r="F156" s="233" t="s">
        <v>2956</v>
      </c>
      <c r="G156" s="62"/>
      <c r="H156" s="62"/>
      <c r="I156" s="163"/>
      <c r="J156" s="62"/>
      <c r="K156" s="62"/>
      <c r="L156" s="60"/>
      <c r="M156" s="207"/>
      <c r="N156" s="41"/>
      <c r="O156" s="41"/>
      <c r="P156" s="41"/>
      <c r="Q156" s="41"/>
      <c r="R156" s="41"/>
      <c r="S156" s="41"/>
      <c r="T156" s="77"/>
      <c r="AT156" s="22" t="s">
        <v>1248</v>
      </c>
      <c r="AU156" s="22" t="s">
        <v>89</v>
      </c>
    </row>
    <row r="157" spans="2:65" s="1" customFormat="1" ht="22.5" customHeight="1">
      <c r="B157" s="40"/>
      <c r="C157" s="220" t="s">
        <v>443</v>
      </c>
      <c r="D157" s="220" t="s">
        <v>195</v>
      </c>
      <c r="E157" s="221" t="s">
        <v>2888</v>
      </c>
      <c r="F157" s="222" t="s">
        <v>2889</v>
      </c>
      <c r="G157" s="223" t="s">
        <v>376</v>
      </c>
      <c r="H157" s="224">
        <v>2</v>
      </c>
      <c r="I157" s="225"/>
      <c r="J157" s="226">
        <f>ROUND(I157*H157,2)</f>
        <v>0</v>
      </c>
      <c r="K157" s="222" t="s">
        <v>37</v>
      </c>
      <c r="L157" s="227"/>
      <c r="M157" s="228" t="s">
        <v>37</v>
      </c>
      <c r="N157" s="229" t="s">
        <v>52</v>
      </c>
      <c r="O157" s="41"/>
      <c r="P157" s="202">
        <f>O157*H157</f>
        <v>0</v>
      </c>
      <c r="Q157" s="202">
        <v>0</v>
      </c>
      <c r="R157" s="202">
        <f>Q157*H157</f>
        <v>0</v>
      </c>
      <c r="S157" s="202">
        <v>0</v>
      </c>
      <c r="T157" s="203">
        <f>S157*H157</f>
        <v>0</v>
      </c>
      <c r="AR157" s="22" t="s">
        <v>199</v>
      </c>
      <c r="AT157" s="22" t="s">
        <v>195</v>
      </c>
      <c r="AU157" s="22" t="s">
        <v>89</v>
      </c>
      <c r="AY157" s="22" t="s">
        <v>176</v>
      </c>
      <c r="BE157" s="204">
        <f>IF(N157="základní",J157,0)</f>
        <v>0</v>
      </c>
      <c r="BF157" s="204">
        <f>IF(N157="snížená",J157,0)</f>
        <v>0</v>
      </c>
      <c r="BG157" s="204">
        <f>IF(N157="zákl. přenesená",J157,0)</f>
        <v>0</v>
      </c>
      <c r="BH157" s="204">
        <f>IF(N157="sníž. přenesená",J157,0)</f>
        <v>0</v>
      </c>
      <c r="BI157" s="204">
        <f>IF(N157="nulová",J157,0)</f>
        <v>0</v>
      </c>
      <c r="BJ157" s="22" t="s">
        <v>89</v>
      </c>
      <c r="BK157" s="204">
        <f>ROUND(I157*H157,2)</f>
        <v>0</v>
      </c>
      <c r="BL157" s="22" t="s">
        <v>183</v>
      </c>
      <c r="BM157" s="22" t="s">
        <v>702</v>
      </c>
    </row>
    <row r="158" spans="2:65" s="1" customFormat="1" ht="22.5" customHeight="1">
      <c r="B158" s="40"/>
      <c r="C158" s="193" t="s">
        <v>449</v>
      </c>
      <c r="D158" s="193" t="s">
        <v>178</v>
      </c>
      <c r="E158" s="194" t="s">
        <v>2890</v>
      </c>
      <c r="F158" s="195" t="s">
        <v>2885</v>
      </c>
      <c r="G158" s="196" t="s">
        <v>376</v>
      </c>
      <c r="H158" s="197">
        <v>2</v>
      </c>
      <c r="I158" s="198"/>
      <c r="J158" s="199">
        <f>ROUND(I158*H158,2)</f>
        <v>0</v>
      </c>
      <c r="K158" s="195" t="s">
        <v>37</v>
      </c>
      <c r="L158" s="60"/>
      <c r="M158" s="200" t="s">
        <v>37</v>
      </c>
      <c r="N158" s="201" t="s">
        <v>52</v>
      </c>
      <c r="O158" s="41"/>
      <c r="P158" s="202">
        <f>O158*H158</f>
        <v>0</v>
      </c>
      <c r="Q158" s="202">
        <v>0</v>
      </c>
      <c r="R158" s="202">
        <f>Q158*H158</f>
        <v>0</v>
      </c>
      <c r="S158" s="202">
        <v>0</v>
      </c>
      <c r="T158" s="203">
        <f>S158*H158</f>
        <v>0</v>
      </c>
      <c r="AR158" s="22" t="s">
        <v>183</v>
      </c>
      <c r="AT158" s="22" t="s">
        <v>178</v>
      </c>
      <c r="AU158" s="22" t="s">
        <v>89</v>
      </c>
      <c r="AY158" s="22" t="s">
        <v>176</v>
      </c>
      <c r="BE158" s="204">
        <f>IF(N158="základní",J158,0)</f>
        <v>0</v>
      </c>
      <c r="BF158" s="204">
        <f>IF(N158="snížená",J158,0)</f>
        <v>0</v>
      </c>
      <c r="BG158" s="204">
        <f>IF(N158="zákl. přenesená",J158,0)</f>
        <v>0</v>
      </c>
      <c r="BH158" s="204">
        <f>IF(N158="sníž. přenesená",J158,0)</f>
        <v>0</v>
      </c>
      <c r="BI158" s="204">
        <f>IF(N158="nulová",J158,0)</f>
        <v>0</v>
      </c>
      <c r="BJ158" s="22" t="s">
        <v>89</v>
      </c>
      <c r="BK158" s="204">
        <f>ROUND(I158*H158,2)</f>
        <v>0</v>
      </c>
      <c r="BL158" s="22" t="s">
        <v>183</v>
      </c>
      <c r="BM158" s="22" t="s">
        <v>2957</v>
      </c>
    </row>
    <row r="159" spans="2:65" s="1" customFormat="1" ht="27">
      <c r="B159" s="40"/>
      <c r="C159" s="62"/>
      <c r="D159" s="210" t="s">
        <v>1248</v>
      </c>
      <c r="E159" s="62"/>
      <c r="F159" s="233" t="s">
        <v>2956</v>
      </c>
      <c r="G159" s="62"/>
      <c r="H159" s="62"/>
      <c r="I159" s="163"/>
      <c r="J159" s="62"/>
      <c r="K159" s="62"/>
      <c r="L159" s="60"/>
      <c r="M159" s="207"/>
      <c r="N159" s="41"/>
      <c r="O159" s="41"/>
      <c r="P159" s="41"/>
      <c r="Q159" s="41"/>
      <c r="R159" s="41"/>
      <c r="S159" s="41"/>
      <c r="T159" s="77"/>
      <c r="AT159" s="22" t="s">
        <v>1248</v>
      </c>
      <c r="AU159" s="22" t="s">
        <v>89</v>
      </c>
    </row>
    <row r="160" spans="2:65" s="1" customFormat="1" ht="22.5" customHeight="1">
      <c r="B160" s="40"/>
      <c r="C160" s="220" t="s">
        <v>455</v>
      </c>
      <c r="D160" s="220" t="s">
        <v>195</v>
      </c>
      <c r="E160" s="221" t="s">
        <v>2902</v>
      </c>
      <c r="F160" s="222" t="s">
        <v>2903</v>
      </c>
      <c r="G160" s="223" t="s">
        <v>295</v>
      </c>
      <c r="H160" s="224">
        <v>4</v>
      </c>
      <c r="I160" s="225"/>
      <c r="J160" s="226">
        <f>ROUND(I160*H160,2)</f>
        <v>0</v>
      </c>
      <c r="K160" s="222" t="s">
        <v>37</v>
      </c>
      <c r="L160" s="227"/>
      <c r="M160" s="228" t="s">
        <v>37</v>
      </c>
      <c r="N160" s="229" t="s">
        <v>52</v>
      </c>
      <c r="O160" s="41"/>
      <c r="P160" s="202">
        <f>O160*H160</f>
        <v>0</v>
      </c>
      <c r="Q160" s="202">
        <v>0</v>
      </c>
      <c r="R160" s="202">
        <f>Q160*H160</f>
        <v>0</v>
      </c>
      <c r="S160" s="202">
        <v>0</v>
      </c>
      <c r="T160" s="203">
        <f>S160*H160</f>
        <v>0</v>
      </c>
      <c r="AR160" s="22" t="s">
        <v>199</v>
      </c>
      <c r="AT160" s="22" t="s">
        <v>195</v>
      </c>
      <c r="AU160" s="22" t="s">
        <v>89</v>
      </c>
      <c r="AY160" s="22" t="s">
        <v>176</v>
      </c>
      <c r="BE160" s="204">
        <f>IF(N160="základní",J160,0)</f>
        <v>0</v>
      </c>
      <c r="BF160" s="204">
        <f>IF(N160="snížená",J160,0)</f>
        <v>0</v>
      </c>
      <c r="BG160" s="204">
        <f>IF(N160="zákl. přenesená",J160,0)</f>
        <v>0</v>
      </c>
      <c r="BH160" s="204">
        <f>IF(N160="sníž. přenesená",J160,0)</f>
        <v>0</v>
      </c>
      <c r="BI160" s="204">
        <f>IF(N160="nulová",J160,0)</f>
        <v>0</v>
      </c>
      <c r="BJ160" s="22" t="s">
        <v>89</v>
      </c>
      <c r="BK160" s="204">
        <f>ROUND(I160*H160,2)</f>
        <v>0</v>
      </c>
      <c r="BL160" s="22" t="s">
        <v>183</v>
      </c>
      <c r="BM160" s="22" t="s">
        <v>727</v>
      </c>
    </row>
    <row r="161" spans="2:65" s="1" customFormat="1" ht="22.5" customHeight="1">
      <c r="B161" s="40"/>
      <c r="C161" s="193" t="s">
        <v>462</v>
      </c>
      <c r="D161" s="193" t="s">
        <v>178</v>
      </c>
      <c r="E161" s="194" t="s">
        <v>2904</v>
      </c>
      <c r="F161" s="195" t="s">
        <v>2905</v>
      </c>
      <c r="G161" s="196" t="s">
        <v>295</v>
      </c>
      <c r="H161" s="197">
        <v>4</v>
      </c>
      <c r="I161" s="198"/>
      <c r="J161" s="199">
        <f>ROUND(I161*H161,2)</f>
        <v>0</v>
      </c>
      <c r="K161" s="195" t="s">
        <v>37</v>
      </c>
      <c r="L161" s="60"/>
      <c r="M161" s="200" t="s">
        <v>37</v>
      </c>
      <c r="N161" s="201" t="s">
        <v>52</v>
      </c>
      <c r="O161" s="41"/>
      <c r="P161" s="202">
        <f>O161*H161</f>
        <v>0</v>
      </c>
      <c r="Q161" s="202">
        <v>0</v>
      </c>
      <c r="R161" s="202">
        <f>Q161*H161</f>
        <v>0</v>
      </c>
      <c r="S161" s="202">
        <v>0</v>
      </c>
      <c r="T161" s="203">
        <f>S161*H161</f>
        <v>0</v>
      </c>
      <c r="AR161" s="22" t="s">
        <v>183</v>
      </c>
      <c r="AT161" s="22" t="s">
        <v>178</v>
      </c>
      <c r="AU161" s="22" t="s">
        <v>89</v>
      </c>
      <c r="AY161" s="22" t="s">
        <v>176</v>
      </c>
      <c r="BE161" s="204">
        <f>IF(N161="základní",J161,0)</f>
        <v>0</v>
      </c>
      <c r="BF161" s="204">
        <f>IF(N161="snížená",J161,0)</f>
        <v>0</v>
      </c>
      <c r="BG161" s="204">
        <f>IF(N161="zákl. přenesená",J161,0)</f>
        <v>0</v>
      </c>
      <c r="BH161" s="204">
        <f>IF(N161="sníž. přenesená",J161,0)</f>
        <v>0</v>
      </c>
      <c r="BI161" s="204">
        <f>IF(N161="nulová",J161,0)</f>
        <v>0</v>
      </c>
      <c r="BJ161" s="22" t="s">
        <v>89</v>
      </c>
      <c r="BK161" s="204">
        <f>ROUND(I161*H161,2)</f>
        <v>0</v>
      </c>
      <c r="BL161" s="22" t="s">
        <v>183</v>
      </c>
      <c r="BM161" s="22" t="s">
        <v>2958</v>
      </c>
    </row>
    <row r="162" spans="2:65" s="1" customFormat="1" ht="27">
      <c r="B162" s="40"/>
      <c r="C162" s="62"/>
      <c r="D162" s="210" t="s">
        <v>1248</v>
      </c>
      <c r="E162" s="62"/>
      <c r="F162" s="233" t="s">
        <v>2959</v>
      </c>
      <c r="G162" s="62"/>
      <c r="H162" s="62"/>
      <c r="I162" s="163"/>
      <c r="J162" s="62"/>
      <c r="K162" s="62"/>
      <c r="L162" s="60"/>
      <c r="M162" s="207"/>
      <c r="N162" s="41"/>
      <c r="O162" s="41"/>
      <c r="P162" s="41"/>
      <c r="Q162" s="41"/>
      <c r="R162" s="41"/>
      <c r="S162" s="41"/>
      <c r="T162" s="77"/>
      <c r="AT162" s="22" t="s">
        <v>1248</v>
      </c>
      <c r="AU162" s="22" t="s">
        <v>89</v>
      </c>
    </row>
    <row r="163" spans="2:65" s="1" customFormat="1" ht="22.5" customHeight="1">
      <c r="B163" s="40"/>
      <c r="C163" s="220" t="s">
        <v>468</v>
      </c>
      <c r="D163" s="220" t="s">
        <v>195</v>
      </c>
      <c r="E163" s="221" t="s">
        <v>2907</v>
      </c>
      <c r="F163" s="222" t="s">
        <v>2908</v>
      </c>
      <c r="G163" s="223" t="s">
        <v>295</v>
      </c>
      <c r="H163" s="224">
        <v>2</v>
      </c>
      <c r="I163" s="225"/>
      <c r="J163" s="226">
        <f>ROUND(I163*H163,2)</f>
        <v>0</v>
      </c>
      <c r="K163" s="222" t="s">
        <v>37</v>
      </c>
      <c r="L163" s="227"/>
      <c r="M163" s="228" t="s">
        <v>37</v>
      </c>
      <c r="N163" s="229" t="s">
        <v>52</v>
      </c>
      <c r="O163" s="41"/>
      <c r="P163" s="202">
        <f>O163*H163</f>
        <v>0</v>
      </c>
      <c r="Q163" s="202">
        <v>0</v>
      </c>
      <c r="R163" s="202">
        <f>Q163*H163</f>
        <v>0</v>
      </c>
      <c r="S163" s="202">
        <v>0</v>
      </c>
      <c r="T163" s="203">
        <f>S163*H163</f>
        <v>0</v>
      </c>
      <c r="AR163" s="22" t="s">
        <v>199</v>
      </c>
      <c r="AT163" s="22" t="s">
        <v>195</v>
      </c>
      <c r="AU163" s="22" t="s">
        <v>89</v>
      </c>
      <c r="AY163" s="22" t="s">
        <v>176</v>
      </c>
      <c r="BE163" s="204">
        <f>IF(N163="základní",J163,0)</f>
        <v>0</v>
      </c>
      <c r="BF163" s="204">
        <f>IF(N163="snížená",J163,0)</f>
        <v>0</v>
      </c>
      <c r="BG163" s="204">
        <f>IF(N163="zákl. přenesená",J163,0)</f>
        <v>0</v>
      </c>
      <c r="BH163" s="204">
        <f>IF(N163="sníž. přenesená",J163,0)</f>
        <v>0</v>
      </c>
      <c r="BI163" s="204">
        <f>IF(N163="nulová",J163,0)</f>
        <v>0</v>
      </c>
      <c r="BJ163" s="22" t="s">
        <v>89</v>
      </c>
      <c r="BK163" s="204">
        <f>ROUND(I163*H163,2)</f>
        <v>0</v>
      </c>
      <c r="BL163" s="22" t="s">
        <v>183</v>
      </c>
      <c r="BM163" s="22" t="s">
        <v>755</v>
      </c>
    </row>
    <row r="164" spans="2:65" s="1" customFormat="1" ht="22.5" customHeight="1">
      <c r="B164" s="40"/>
      <c r="C164" s="193" t="s">
        <v>473</v>
      </c>
      <c r="D164" s="193" t="s">
        <v>178</v>
      </c>
      <c r="E164" s="194" t="s">
        <v>2909</v>
      </c>
      <c r="F164" s="195" t="s">
        <v>2910</v>
      </c>
      <c r="G164" s="196" t="s">
        <v>295</v>
      </c>
      <c r="H164" s="197">
        <v>2</v>
      </c>
      <c r="I164" s="198"/>
      <c r="J164" s="199">
        <f>ROUND(I164*H164,2)</f>
        <v>0</v>
      </c>
      <c r="K164" s="195" t="s">
        <v>37</v>
      </c>
      <c r="L164" s="60"/>
      <c r="M164" s="200" t="s">
        <v>37</v>
      </c>
      <c r="N164" s="201" t="s">
        <v>52</v>
      </c>
      <c r="O164" s="41"/>
      <c r="P164" s="202">
        <f>O164*H164</f>
        <v>0</v>
      </c>
      <c r="Q164" s="202">
        <v>0</v>
      </c>
      <c r="R164" s="202">
        <f>Q164*H164</f>
        <v>0</v>
      </c>
      <c r="S164" s="202">
        <v>0</v>
      </c>
      <c r="T164" s="203">
        <f>S164*H164</f>
        <v>0</v>
      </c>
      <c r="AR164" s="22" t="s">
        <v>183</v>
      </c>
      <c r="AT164" s="22" t="s">
        <v>178</v>
      </c>
      <c r="AU164" s="22" t="s">
        <v>89</v>
      </c>
      <c r="AY164" s="22" t="s">
        <v>176</v>
      </c>
      <c r="BE164" s="204">
        <f>IF(N164="základní",J164,0)</f>
        <v>0</v>
      </c>
      <c r="BF164" s="204">
        <f>IF(N164="snížená",J164,0)</f>
        <v>0</v>
      </c>
      <c r="BG164" s="204">
        <f>IF(N164="zákl. přenesená",J164,0)</f>
        <v>0</v>
      </c>
      <c r="BH164" s="204">
        <f>IF(N164="sníž. přenesená",J164,0)</f>
        <v>0</v>
      </c>
      <c r="BI164" s="204">
        <f>IF(N164="nulová",J164,0)</f>
        <v>0</v>
      </c>
      <c r="BJ164" s="22" t="s">
        <v>89</v>
      </c>
      <c r="BK164" s="204">
        <f>ROUND(I164*H164,2)</f>
        <v>0</v>
      </c>
      <c r="BL164" s="22" t="s">
        <v>183</v>
      </c>
      <c r="BM164" s="22" t="s">
        <v>2960</v>
      </c>
    </row>
    <row r="165" spans="2:65" s="1" customFormat="1" ht="27">
      <c r="B165" s="40"/>
      <c r="C165" s="62"/>
      <c r="D165" s="210" t="s">
        <v>1248</v>
      </c>
      <c r="E165" s="62"/>
      <c r="F165" s="233" t="s">
        <v>2959</v>
      </c>
      <c r="G165" s="62"/>
      <c r="H165" s="62"/>
      <c r="I165" s="163"/>
      <c r="J165" s="62"/>
      <c r="K165" s="62"/>
      <c r="L165" s="60"/>
      <c r="M165" s="207"/>
      <c r="N165" s="41"/>
      <c r="O165" s="41"/>
      <c r="P165" s="41"/>
      <c r="Q165" s="41"/>
      <c r="R165" s="41"/>
      <c r="S165" s="41"/>
      <c r="T165" s="77"/>
      <c r="AT165" s="22" t="s">
        <v>1248</v>
      </c>
      <c r="AU165" s="22" t="s">
        <v>89</v>
      </c>
    </row>
    <row r="166" spans="2:65" s="1" customFormat="1" ht="22.5" customHeight="1">
      <c r="B166" s="40"/>
      <c r="C166" s="220" t="s">
        <v>477</v>
      </c>
      <c r="D166" s="220" t="s">
        <v>195</v>
      </c>
      <c r="E166" s="221" t="s">
        <v>2917</v>
      </c>
      <c r="F166" s="222" t="s">
        <v>2918</v>
      </c>
      <c r="G166" s="223" t="s">
        <v>295</v>
      </c>
      <c r="H166" s="224">
        <v>1</v>
      </c>
      <c r="I166" s="225"/>
      <c r="J166" s="226">
        <f>ROUND(I166*H166,2)</f>
        <v>0</v>
      </c>
      <c r="K166" s="222" t="s">
        <v>37</v>
      </c>
      <c r="L166" s="227"/>
      <c r="M166" s="228" t="s">
        <v>37</v>
      </c>
      <c r="N166" s="229" t="s">
        <v>52</v>
      </c>
      <c r="O166" s="41"/>
      <c r="P166" s="202">
        <f>O166*H166</f>
        <v>0</v>
      </c>
      <c r="Q166" s="202">
        <v>0</v>
      </c>
      <c r="R166" s="202">
        <f>Q166*H166</f>
        <v>0</v>
      </c>
      <c r="S166" s="202">
        <v>0</v>
      </c>
      <c r="T166" s="203">
        <f>S166*H166</f>
        <v>0</v>
      </c>
      <c r="AR166" s="22" t="s">
        <v>199</v>
      </c>
      <c r="AT166" s="22" t="s">
        <v>195</v>
      </c>
      <c r="AU166" s="22" t="s">
        <v>89</v>
      </c>
      <c r="AY166" s="22" t="s">
        <v>176</v>
      </c>
      <c r="BE166" s="204">
        <f>IF(N166="základní",J166,0)</f>
        <v>0</v>
      </c>
      <c r="BF166" s="204">
        <f>IF(N166="snížená",J166,0)</f>
        <v>0</v>
      </c>
      <c r="BG166" s="204">
        <f>IF(N166="zákl. přenesená",J166,0)</f>
        <v>0</v>
      </c>
      <c r="BH166" s="204">
        <f>IF(N166="sníž. přenesená",J166,0)</f>
        <v>0</v>
      </c>
      <c r="BI166" s="204">
        <f>IF(N166="nulová",J166,0)</f>
        <v>0</v>
      </c>
      <c r="BJ166" s="22" t="s">
        <v>89</v>
      </c>
      <c r="BK166" s="204">
        <f>ROUND(I166*H166,2)</f>
        <v>0</v>
      </c>
      <c r="BL166" s="22" t="s">
        <v>183</v>
      </c>
      <c r="BM166" s="22" t="s">
        <v>1265</v>
      </c>
    </row>
    <row r="167" spans="2:65" s="1" customFormat="1" ht="22.5" customHeight="1">
      <c r="B167" s="40"/>
      <c r="C167" s="193" t="s">
        <v>482</v>
      </c>
      <c r="D167" s="193" t="s">
        <v>178</v>
      </c>
      <c r="E167" s="194" t="s">
        <v>2919</v>
      </c>
      <c r="F167" s="195" t="s">
        <v>2920</v>
      </c>
      <c r="G167" s="196" t="s">
        <v>295</v>
      </c>
      <c r="H167" s="197">
        <v>1</v>
      </c>
      <c r="I167" s="198"/>
      <c r="J167" s="199">
        <f>ROUND(I167*H167,2)</f>
        <v>0</v>
      </c>
      <c r="K167" s="195" t="s">
        <v>37</v>
      </c>
      <c r="L167" s="60"/>
      <c r="M167" s="200" t="s">
        <v>37</v>
      </c>
      <c r="N167" s="201" t="s">
        <v>52</v>
      </c>
      <c r="O167" s="41"/>
      <c r="P167" s="202">
        <f>O167*H167</f>
        <v>0</v>
      </c>
      <c r="Q167" s="202">
        <v>0</v>
      </c>
      <c r="R167" s="202">
        <f>Q167*H167</f>
        <v>0</v>
      </c>
      <c r="S167" s="202">
        <v>0</v>
      </c>
      <c r="T167" s="203">
        <f>S167*H167</f>
        <v>0</v>
      </c>
      <c r="AR167" s="22" t="s">
        <v>183</v>
      </c>
      <c r="AT167" s="22" t="s">
        <v>178</v>
      </c>
      <c r="AU167" s="22" t="s">
        <v>89</v>
      </c>
      <c r="AY167" s="22" t="s">
        <v>176</v>
      </c>
      <c r="BE167" s="204">
        <f>IF(N167="základní",J167,0)</f>
        <v>0</v>
      </c>
      <c r="BF167" s="204">
        <f>IF(N167="snížená",J167,0)</f>
        <v>0</v>
      </c>
      <c r="BG167" s="204">
        <f>IF(N167="zákl. přenesená",J167,0)</f>
        <v>0</v>
      </c>
      <c r="BH167" s="204">
        <f>IF(N167="sníž. přenesená",J167,0)</f>
        <v>0</v>
      </c>
      <c r="BI167" s="204">
        <f>IF(N167="nulová",J167,0)</f>
        <v>0</v>
      </c>
      <c r="BJ167" s="22" t="s">
        <v>89</v>
      </c>
      <c r="BK167" s="204">
        <f>ROUND(I167*H167,2)</f>
        <v>0</v>
      </c>
      <c r="BL167" s="22" t="s">
        <v>183</v>
      </c>
      <c r="BM167" s="22" t="s">
        <v>2961</v>
      </c>
    </row>
    <row r="168" spans="2:65" s="1" customFormat="1" ht="27">
      <c r="B168" s="40"/>
      <c r="C168" s="62"/>
      <c r="D168" s="210" t="s">
        <v>1248</v>
      </c>
      <c r="E168" s="62"/>
      <c r="F168" s="233" t="s">
        <v>2959</v>
      </c>
      <c r="G168" s="62"/>
      <c r="H168" s="62"/>
      <c r="I168" s="163"/>
      <c r="J168" s="62"/>
      <c r="K168" s="62"/>
      <c r="L168" s="60"/>
      <c r="M168" s="207"/>
      <c r="N168" s="41"/>
      <c r="O168" s="41"/>
      <c r="P168" s="41"/>
      <c r="Q168" s="41"/>
      <c r="R168" s="41"/>
      <c r="S168" s="41"/>
      <c r="T168" s="77"/>
      <c r="AT168" s="22" t="s">
        <v>1248</v>
      </c>
      <c r="AU168" s="22" t="s">
        <v>89</v>
      </c>
    </row>
    <row r="169" spans="2:65" s="1" customFormat="1" ht="22.5" customHeight="1">
      <c r="B169" s="40"/>
      <c r="C169" s="220" t="s">
        <v>488</v>
      </c>
      <c r="D169" s="220" t="s">
        <v>195</v>
      </c>
      <c r="E169" s="221" t="s">
        <v>2922</v>
      </c>
      <c r="F169" s="222" t="s">
        <v>2923</v>
      </c>
      <c r="G169" s="223" t="s">
        <v>295</v>
      </c>
      <c r="H169" s="224">
        <v>10</v>
      </c>
      <c r="I169" s="225"/>
      <c r="J169" s="226">
        <f>ROUND(I169*H169,2)</f>
        <v>0</v>
      </c>
      <c r="K169" s="222" t="s">
        <v>37</v>
      </c>
      <c r="L169" s="227"/>
      <c r="M169" s="228" t="s">
        <v>37</v>
      </c>
      <c r="N169" s="229" t="s">
        <v>52</v>
      </c>
      <c r="O169" s="41"/>
      <c r="P169" s="202">
        <f>O169*H169</f>
        <v>0</v>
      </c>
      <c r="Q169" s="202">
        <v>0</v>
      </c>
      <c r="R169" s="202">
        <f>Q169*H169</f>
        <v>0</v>
      </c>
      <c r="S169" s="202">
        <v>0</v>
      </c>
      <c r="T169" s="203">
        <f>S169*H169</f>
        <v>0</v>
      </c>
      <c r="AR169" s="22" t="s">
        <v>199</v>
      </c>
      <c r="AT169" s="22" t="s">
        <v>195</v>
      </c>
      <c r="AU169" s="22" t="s">
        <v>89</v>
      </c>
      <c r="AY169" s="22" t="s">
        <v>176</v>
      </c>
      <c r="BE169" s="204">
        <f>IF(N169="základní",J169,0)</f>
        <v>0</v>
      </c>
      <c r="BF169" s="204">
        <f>IF(N169="snížená",J169,0)</f>
        <v>0</v>
      </c>
      <c r="BG169" s="204">
        <f>IF(N169="zákl. přenesená",J169,0)</f>
        <v>0</v>
      </c>
      <c r="BH169" s="204">
        <f>IF(N169="sníž. přenesená",J169,0)</f>
        <v>0</v>
      </c>
      <c r="BI169" s="204">
        <f>IF(N169="nulová",J169,0)</f>
        <v>0</v>
      </c>
      <c r="BJ169" s="22" t="s">
        <v>89</v>
      </c>
      <c r="BK169" s="204">
        <f>ROUND(I169*H169,2)</f>
        <v>0</v>
      </c>
      <c r="BL169" s="22" t="s">
        <v>183</v>
      </c>
      <c r="BM169" s="22" t="s">
        <v>1291</v>
      </c>
    </row>
    <row r="170" spans="2:65" s="1" customFormat="1" ht="22.5" customHeight="1">
      <c r="B170" s="40"/>
      <c r="C170" s="193" t="s">
        <v>494</v>
      </c>
      <c r="D170" s="193" t="s">
        <v>178</v>
      </c>
      <c r="E170" s="194" t="s">
        <v>2924</v>
      </c>
      <c r="F170" s="195" t="s">
        <v>2925</v>
      </c>
      <c r="G170" s="196" t="s">
        <v>295</v>
      </c>
      <c r="H170" s="197">
        <v>10</v>
      </c>
      <c r="I170" s="198"/>
      <c r="J170" s="199">
        <f>ROUND(I170*H170,2)</f>
        <v>0</v>
      </c>
      <c r="K170" s="195" t="s">
        <v>37</v>
      </c>
      <c r="L170" s="60"/>
      <c r="M170" s="200" t="s">
        <v>37</v>
      </c>
      <c r="N170" s="201" t="s">
        <v>52</v>
      </c>
      <c r="O170" s="41"/>
      <c r="P170" s="202">
        <f>O170*H170</f>
        <v>0</v>
      </c>
      <c r="Q170" s="202">
        <v>0</v>
      </c>
      <c r="R170" s="202">
        <f>Q170*H170</f>
        <v>0</v>
      </c>
      <c r="S170" s="202">
        <v>0</v>
      </c>
      <c r="T170" s="203">
        <f>S170*H170</f>
        <v>0</v>
      </c>
      <c r="AR170" s="22" t="s">
        <v>183</v>
      </c>
      <c r="AT170" s="22" t="s">
        <v>178</v>
      </c>
      <c r="AU170" s="22" t="s">
        <v>89</v>
      </c>
      <c r="AY170" s="22" t="s">
        <v>176</v>
      </c>
      <c r="BE170" s="204">
        <f>IF(N170="základní",J170,0)</f>
        <v>0</v>
      </c>
      <c r="BF170" s="204">
        <f>IF(N170="snížená",J170,0)</f>
        <v>0</v>
      </c>
      <c r="BG170" s="204">
        <f>IF(N170="zákl. přenesená",J170,0)</f>
        <v>0</v>
      </c>
      <c r="BH170" s="204">
        <f>IF(N170="sníž. přenesená",J170,0)</f>
        <v>0</v>
      </c>
      <c r="BI170" s="204">
        <f>IF(N170="nulová",J170,0)</f>
        <v>0</v>
      </c>
      <c r="BJ170" s="22" t="s">
        <v>89</v>
      </c>
      <c r="BK170" s="204">
        <f>ROUND(I170*H170,2)</f>
        <v>0</v>
      </c>
      <c r="BL170" s="22" t="s">
        <v>183</v>
      </c>
      <c r="BM170" s="22" t="s">
        <v>2962</v>
      </c>
    </row>
    <row r="171" spans="2:65" s="1" customFormat="1" ht="27">
      <c r="B171" s="40"/>
      <c r="C171" s="62"/>
      <c r="D171" s="210" t="s">
        <v>1248</v>
      </c>
      <c r="E171" s="62"/>
      <c r="F171" s="233" t="s">
        <v>2963</v>
      </c>
      <c r="G171" s="62"/>
      <c r="H171" s="62"/>
      <c r="I171" s="163"/>
      <c r="J171" s="62"/>
      <c r="K171" s="62"/>
      <c r="L171" s="60"/>
      <c r="M171" s="207"/>
      <c r="N171" s="41"/>
      <c r="O171" s="41"/>
      <c r="P171" s="41"/>
      <c r="Q171" s="41"/>
      <c r="R171" s="41"/>
      <c r="S171" s="41"/>
      <c r="T171" s="77"/>
      <c r="AT171" s="22" t="s">
        <v>1248</v>
      </c>
      <c r="AU171" s="22" t="s">
        <v>89</v>
      </c>
    </row>
    <row r="172" spans="2:65" s="1" customFormat="1" ht="22.5" customHeight="1">
      <c r="B172" s="40"/>
      <c r="C172" s="220" t="s">
        <v>498</v>
      </c>
      <c r="D172" s="220" t="s">
        <v>195</v>
      </c>
      <c r="E172" s="221" t="s">
        <v>2928</v>
      </c>
      <c r="F172" s="222" t="s">
        <v>2929</v>
      </c>
      <c r="G172" s="223" t="s">
        <v>376</v>
      </c>
      <c r="H172" s="224">
        <v>1</v>
      </c>
      <c r="I172" s="225"/>
      <c r="J172" s="226">
        <f>ROUND(I172*H172,2)</f>
        <v>0</v>
      </c>
      <c r="K172" s="222" t="s">
        <v>37</v>
      </c>
      <c r="L172" s="227"/>
      <c r="M172" s="228" t="s">
        <v>37</v>
      </c>
      <c r="N172" s="229" t="s">
        <v>52</v>
      </c>
      <c r="O172" s="41"/>
      <c r="P172" s="202">
        <f>O172*H172</f>
        <v>0</v>
      </c>
      <c r="Q172" s="202">
        <v>0</v>
      </c>
      <c r="R172" s="202">
        <f>Q172*H172</f>
        <v>0</v>
      </c>
      <c r="S172" s="202">
        <v>0</v>
      </c>
      <c r="T172" s="203">
        <f>S172*H172</f>
        <v>0</v>
      </c>
      <c r="AR172" s="22" t="s">
        <v>199</v>
      </c>
      <c r="AT172" s="22" t="s">
        <v>195</v>
      </c>
      <c r="AU172" s="22" t="s">
        <v>89</v>
      </c>
      <c r="AY172" s="22" t="s">
        <v>176</v>
      </c>
      <c r="BE172" s="204">
        <f>IF(N172="základní",J172,0)</f>
        <v>0</v>
      </c>
      <c r="BF172" s="204">
        <f>IF(N172="snížená",J172,0)</f>
        <v>0</v>
      </c>
      <c r="BG172" s="204">
        <f>IF(N172="zákl. přenesená",J172,0)</f>
        <v>0</v>
      </c>
      <c r="BH172" s="204">
        <f>IF(N172="sníž. přenesená",J172,0)</f>
        <v>0</v>
      </c>
      <c r="BI172" s="204">
        <f>IF(N172="nulová",J172,0)</f>
        <v>0</v>
      </c>
      <c r="BJ172" s="22" t="s">
        <v>89</v>
      </c>
      <c r="BK172" s="204">
        <f>ROUND(I172*H172,2)</f>
        <v>0</v>
      </c>
      <c r="BL172" s="22" t="s">
        <v>183</v>
      </c>
      <c r="BM172" s="22" t="s">
        <v>1314</v>
      </c>
    </row>
    <row r="173" spans="2:65" s="1" customFormat="1" ht="22.5" customHeight="1">
      <c r="B173" s="40"/>
      <c r="C173" s="193" t="s">
        <v>504</v>
      </c>
      <c r="D173" s="193" t="s">
        <v>178</v>
      </c>
      <c r="E173" s="194" t="s">
        <v>2930</v>
      </c>
      <c r="F173" s="195" t="s">
        <v>2931</v>
      </c>
      <c r="G173" s="196" t="s">
        <v>376</v>
      </c>
      <c r="H173" s="197">
        <v>1</v>
      </c>
      <c r="I173" s="198"/>
      <c r="J173" s="199">
        <f>ROUND(I173*H173,2)</f>
        <v>0</v>
      </c>
      <c r="K173" s="195" t="s">
        <v>37</v>
      </c>
      <c r="L173" s="60"/>
      <c r="M173" s="200" t="s">
        <v>37</v>
      </c>
      <c r="N173" s="201" t="s">
        <v>52</v>
      </c>
      <c r="O173" s="41"/>
      <c r="P173" s="202">
        <f>O173*H173</f>
        <v>0</v>
      </c>
      <c r="Q173" s="202">
        <v>0</v>
      </c>
      <c r="R173" s="202">
        <f>Q173*H173</f>
        <v>0</v>
      </c>
      <c r="S173" s="202">
        <v>0</v>
      </c>
      <c r="T173" s="203">
        <f>S173*H173</f>
        <v>0</v>
      </c>
      <c r="AR173" s="22" t="s">
        <v>183</v>
      </c>
      <c r="AT173" s="22" t="s">
        <v>178</v>
      </c>
      <c r="AU173" s="22" t="s">
        <v>89</v>
      </c>
      <c r="AY173" s="22" t="s">
        <v>176</v>
      </c>
      <c r="BE173" s="204">
        <f>IF(N173="základní",J173,0)</f>
        <v>0</v>
      </c>
      <c r="BF173" s="204">
        <f>IF(N173="snížená",J173,0)</f>
        <v>0</v>
      </c>
      <c r="BG173" s="204">
        <f>IF(N173="zákl. přenesená",J173,0)</f>
        <v>0</v>
      </c>
      <c r="BH173" s="204">
        <f>IF(N173="sníž. přenesená",J173,0)</f>
        <v>0</v>
      </c>
      <c r="BI173" s="204">
        <f>IF(N173="nulová",J173,0)</f>
        <v>0</v>
      </c>
      <c r="BJ173" s="22" t="s">
        <v>89</v>
      </c>
      <c r="BK173" s="204">
        <f>ROUND(I173*H173,2)</f>
        <v>0</v>
      </c>
      <c r="BL173" s="22" t="s">
        <v>183</v>
      </c>
      <c r="BM173" s="22" t="s">
        <v>2964</v>
      </c>
    </row>
    <row r="174" spans="2:65" s="1" customFormat="1" ht="27">
      <c r="B174" s="40"/>
      <c r="C174" s="62"/>
      <c r="D174" s="210" t="s">
        <v>1248</v>
      </c>
      <c r="E174" s="62"/>
      <c r="F174" s="233" t="s">
        <v>2963</v>
      </c>
      <c r="G174" s="62"/>
      <c r="H174" s="62"/>
      <c r="I174" s="163"/>
      <c r="J174" s="62"/>
      <c r="K174" s="62"/>
      <c r="L174" s="60"/>
      <c r="M174" s="207"/>
      <c r="N174" s="41"/>
      <c r="O174" s="41"/>
      <c r="P174" s="41"/>
      <c r="Q174" s="41"/>
      <c r="R174" s="41"/>
      <c r="S174" s="41"/>
      <c r="T174" s="77"/>
      <c r="AT174" s="22" t="s">
        <v>1248</v>
      </c>
      <c r="AU174" s="22" t="s">
        <v>89</v>
      </c>
    </row>
    <row r="175" spans="2:65" s="1" customFormat="1" ht="22.5" customHeight="1">
      <c r="B175" s="40"/>
      <c r="C175" s="220" t="s">
        <v>509</v>
      </c>
      <c r="D175" s="220" t="s">
        <v>195</v>
      </c>
      <c r="E175" s="221" t="s">
        <v>2933</v>
      </c>
      <c r="F175" s="222" t="s">
        <v>2934</v>
      </c>
      <c r="G175" s="223" t="s">
        <v>223</v>
      </c>
      <c r="H175" s="224">
        <v>0.5</v>
      </c>
      <c r="I175" s="225"/>
      <c r="J175" s="226">
        <f>ROUND(I175*H175,2)</f>
        <v>0</v>
      </c>
      <c r="K175" s="222" t="s">
        <v>37</v>
      </c>
      <c r="L175" s="227"/>
      <c r="M175" s="228" t="s">
        <v>37</v>
      </c>
      <c r="N175" s="229" t="s">
        <v>52</v>
      </c>
      <c r="O175" s="41"/>
      <c r="P175" s="202">
        <f>O175*H175</f>
        <v>0</v>
      </c>
      <c r="Q175" s="202">
        <v>0</v>
      </c>
      <c r="R175" s="202">
        <f>Q175*H175</f>
        <v>0</v>
      </c>
      <c r="S175" s="202">
        <v>0</v>
      </c>
      <c r="T175" s="203">
        <f>S175*H175</f>
        <v>0</v>
      </c>
      <c r="AR175" s="22" t="s">
        <v>199</v>
      </c>
      <c r="AT175" s="22" t="s">
        <v>195</v>
      </c>
      <c r="AU175" s="22" t="s">
        <v>89</v>
      </c>
      <c r="AY175" s="22" t="s">
        <v>176</v>
      </c>
      <c r="BE175" s="204">
        <f>IF(N175="základní",J175,0)</f>
        <v>0</v>
      </c>
      <c r="BF175" s="204">
        <f>IF(N175="snížená",J175,0)</f>
        <v>0</v>
      </c>
      <c r="BG175" s="204">
        <f>IF(N175="zákl. přenesená",J175,0)</f>
        <v>0</v>
      </c>
      <c r="BH175" s="204">
        <f>IF(N175="sníž. přenesená",J175,0)</f>
        <v>0</v>
      </c>
      <c r="BI175" s="204">
        <f>IF(N175="nulová",J175,0)</f>
        <v>0</v>
      </c>
      <c r="BJ175" s="22" t="s">
        <v>89</v>
      </c>
      <c r="BK175" s="204">
        <f>ROUND(I175*H175,2)</f>
        <v>0</v>
      </c>
      <c r="BL175" s="22" t="s">
        <v>183</v>
      </c>
      <c r="BM175" s="22" t="s">
        <v>1332</v>
      </c>
    </row>
    <row r="176" spans="2:65" s="1" customFormat="1" ht="22.5" customHeight="1">
      <c r="B176" s="40"/>
      <c r="C176" s="193" t="s">
        <v>516</v>
      </c>
      <c r="D176" s="193" t="s">
        <v>178</v>
      </c>
      <c r="E176" s="194" t="s">
        <v>2935</v>
      </c>
      <c r="F176" s="195" t="s">
        <v>2936</v>
      </c>
      <c r="G176" s="196" t="s">
        <v>223</v>
      </c>
      <c r="H176" s="197">
        <v>0.5</v>
      </c>
      <c r="I176" s="198"/>
      <c r="J176" s="199">
        <f>ROUND(I176*H176,2)</f>
        <v>0</v>
      </c>
      <c r="K176" s="195" t="s">
        <v>37</v>
      </c>
      <c r="L176" s="60"/>
      <c r="M176" s="200" t="s">
        <v>37</v>
      </c>
      <c r="N176" s="201" t="s">
        <v>52</v>
      </c>
      <c r="O176" s="41"/>
      <c r="P176" s="202">
        <f>O176*H176</f>
        <v>0</v>
      </c>
      <c r="Q176" s="202">
        <v>0</v>
      </c>
      <c r="R176" s="202">
        <f>Q176*H176</f>
        <v>0</v>
      </c>
      <c r="S176" s="202">
        <v>0</v>
      </c>
      <c r="T176" s="203">
        <f>S176*H176</f>
        <v>0</v>
      </c>
      <c r="AR176" s="22" t="s">
        <v>183</v>
      </c>
      <c r="AT176" s="22" t="s">
        <v>178</v>
      </c>
      <c r="AU176" s="22" t="s">
        <v>89</v>
      </c>
      <c r="AY176" s="22" t="s">
        <v>176</v>
      </c>
      <c r="BE176" s="204">
        <f>IF(N176="základní",J176,0)</f>
        <v>0</v>
      </c>
      <c r="BF176" s="204">
        <f>IF(N176="snížená",J176,0)</f>
        <v>0</v>
      </c>
      <c r="BG176" s="204">
        <f>IF(N176="zákl. přenesená",J176,0)</f>
        <v>0</v>
      </c>
      <c r="BH176" s="204">
        <f>IF(N176="sníž. přenesená",J176,0)</f>
        <v>0</v>
      </c>
      <c r="BI176" s="204">
        <f>IF(N176="nulová",J176,0)</f>
        <v>0</v>
      </c>
      <c r="BJ176" s="22" t="s">
        <v>89</v>
      </c>
      <c r="BK176" s="204">
        <f>ROUND(I176*H176,2)</f>
        <v>0</v>
      </c>
      <c r="BL176" s="22" t="s">
        <v>183</v>
      </c>
      <c r="BM176" s="22" t="s">
        <v>2965</v>
      </c>
    </row>
    <row r="177" spans="2:65" s="1" customFormat="1" ht="27">
      <c r="B177" s="40"/>
      <c r="C177" s="62"/>
      <c r="D177" s="210" t="s">
        <v>1248</v>
      </c>
      <c r="E177" s="62"/>
      <c r="F177" s="233" t="s">
        <v>2956</v>
      </c>
      <c r="G177" s="62"/>
      <c r="H177" s="62"/>
      <c r="I177" s="163"/>
      <c r="J177" s="62"/>
      <c r="K177" s="62"/>
      <c r="L177" s="60"/>
      <c r="M177" s="207"/>
      <c r="N177" s="41"/>
      <c r="O177" s="41"/>
      <c r="P177" s="41"/>
      <c r="Q177" s="41"/>
      <c r="R177" s="41"/>
      <c r="S177" s="41"/>
      <c r="T177" s="77"/>
      <c r="AT177" s="22" t="s">
        <v>1248</v>
      </c>
      <c r="AU177" s="22" t="s">
        <v>89</v>
      </c>
    </row>
    <row r="178" spans="2:65" s="1" customFormat="1" ht="22.5" customHeight="1">
      <c r="B178" s="40"/>
      <c r="C178" s="220" t="s">
        <v>521</v>
      </c>
      <c r="D178" s="220" t="s">
        <v>195</v>
      </c>
      <c r="E178" s="221" t="s">
        <v>2966</v>
      </c>
      <c r="F178" s="222" t="s">
        <v>2967</v>
      </c>
      <c r="G178" s="223" t="s">
        <v>223</v>
      </c>
      <c r="H178" s="224">
        <v>10</v>
      </c>
      <c r="I178" s="225"/>
      <c r="J178" s="226">
        <f>ROUND(I178*H178,2)</f>
        <v>0</v>
      </c>
      <c r="K178" s="222" t="s">
        <v>37</v>
      </c>
      <c r="L178" s="227"/>
      <c r="M178" s="228" t="s">
        <v>37</v>
      </c>
      <c r="N178" s="229" t="s">
        <v>52</v>
      </c>
      <c r="O178" s="41"/>
      <c r="P178" s="202">
        <f>O178*H178</f>
        <v>0</v>
      </c>
      <c r="Q178" s="202">
        <v>0</v>
      </c>
      <c r="R178" s="202">
        <f>Q178*H178</f>
        <v>0</v>
      </c>
      <c r="S178" s="202">
        <v>0</v>
      </c>
      <c r="T178" s="203">
        <f>S178*H178</f>
        <v>0</v>
      </c>
      <c r="AR178" s="22" t="s">
        <v>199</v>
      </c>
      <c r="AT178" s="22" t="s">
        <v>195</v>
      </c>
      <c r="AU178" s="22" t="s">
        <v>89</v>
      </c>
      <c r="AY178" s="22" t="s">
        <v>176</v>
      </c>
      <c r="BE178" s="204">
        <f>IF(N178="základní",J178,0)</f>
        <v>0</v>
      </c>
      <c r="BF178" s="204">
        <f>IF(N178="snížená",J178,0)</f>
        <v>0</v>
      </c>
      <c r="BG178" s="204">
        <f>IF(N178="zákl. přenesená",J178,0)</f>
        <v>0</v>
      </c>
      <c r="BH178" s="204">
        <f>IF(N178="sníž. přenesená",J178,0)</f>
        <v>0</v>
      </c>
      <c r="BI178" s="204">
        <f>IF(N178="nulová",J178,0)</f>
        <v>0</v>
      </c>
      <c r="BJ178" s="22" t="s">
        <v>89</v>
      </c>
      <c r="BK178" s="204">
        <f>ROUND(I178*H178,2)</f>
        <v>0</v>
      </c>
      <c r="BL178" s="22" t="s">
        <v>183</v>
      </c>
      <c r="BM178" s="22" t="s">
        <v>1348</v>
      </c>
    </row>
    <row r="179" spans="2:65" s="1" customFormat="1" ht="27">
      <c r="B179" s="40"/>
      <c r="C179" s="62"/>
      <c r="D179" s="210" t="s">
        <v>1248</v>
      </c>
      <c r="E179" s="62"/>
      <c r="F179" s="233" t="s">
        <v>2968</v>
      </c>
      <c r="G179" s="62"/>
      <c r="H179" s="62"/>
      <c r="I179" s="163"/>
      <c r="J179" s="62"/>
      <c r="K179" s="62"/>
      <c r="L179" s="60"/>
      <c r="M179" s="207"/>
      <c r="N179" s="41"/>
      <c r="O179" s="41"/>
      <c r="P179" s="41"/>
      <c r="Q179" s="41"/>
      <c r="R179" s="41"/>
      <c r="S179" s="41"/>
      <c r="T179" s="77"/>
      <c r="AT179" s="22" t="s">
        <v>1248</v>
      </c>
      <c r="AU179" s="22" t="s">
        <v>89</v>
      </c>
    </row>
    <row r="180" spans="2:65" s="1" customFormat="1" ht="22.5" customHeight="1">
      <c r="B180" s="40"/>
      <c r="C180" s="193" t="s">
        <v>527</v>
      </c>
      <c r="D180" s="193" t="s">
        <v>178</v>
      </c>
      <c r="E180" s="194" t="s">
        <v>2969</v>
      </c>
      <c r="F180" s="195" t="s">
        <v>2970</v>
      </c>
      <c r="G180" s="196" t="s">
        <v>223</v>
      </c>
      <c r="H180" s="197">
        <v>10</v>
      </c>
      <c r="I180" s="198"/>
      <c r="J180" s="199">
        <f>ROUND(I180*H180,2)</f>
        <v>0</v>
      </c>
      <c r="K180" s="195" t="s">
        <v>37</v>
      </c>
      <c r="L180" s="60"/>
      <c r="M180" s="200" t="s">
        <v>37</v>
      </c>
      <c r="N180" s="201" t="s">
        <v>52</v>
      </c>
      <c r="O180" s="41"/>
      <c r="P180" s="202">
        <f>O180*H180</f>
        <v>0</v>
      </c>
      <c r="Q180" s="202">
        <v>0</v>
      </c>
      <c r="R180" s="202">
        <f>Q180*H180</f>
        <v>0</v>
      </c>
      <c r="S180" s="202">
        <v>0</v>
      </c>
      <c r="T180" s="203">
        <f>S180*H180</f>
        <v>0</v>
      </c>
      <c r="AR180" s="22" t="s">
        <v>183</v>
      </c>
      <c r="AT180" s="22" t="s">
        <v>178</v>
      </c>
      <c r="AU180" s="22" t="s">
        <v>89</v>
      </c>
      <c r="AY180" s="22" t="s">
        <v>176</v>
      </c>
      <c r="BE180" s="204">
        <f>IF(N180="základní",J180,0)</f>
        <v>0</v>
      </c>
      <c r="BF180" s="204">
        <f>IF(N180="snížená",J180,0)</f>
        <v>0</v>
      </c>
      <c r="BG180" s="204">
        <f>IF(N180="zákl. přenesená",J180,0)</f>
        <v>0</v>
      </c>
      <c r="BH180" s="204">
        <f>IF(N180="sníž. přenesená",J180,0)</f>
        <v>0</v>
      </c>
      <c r="BI180" s="204">
        <f>IF(N180="nulová",J180,0)</f>
        <v>0</v>
      </c>
      <c r="BJ180" s="22" t="s">
        <v>89</v>
      </c>
      <c r="BK180" s="204">
        <f>ROUND(I180*H180,2)</f>
        <v>0</v>
      </c>
      <c r="BL180" s="22" t="s">
        <v>183</v>
      </c>
      <c r="BM180" s="22" t="s">
        <v>2971</v>
      </c>
    </row>
    <row r="181" spans="2:65" s="1" customFormat="1" ht="27">
      <c r="B181" s="40"/>
      <c r="C181" s="62"/>
      <c r="D181" s="205" t="s">
        <v>1248</v>
      </c>
      <c r="E181" s="62"/>
      <c r="F181" s="206" t="s">
        <v>2963</v>
      </c>
      <c r="G181" s="62"/>
      <c r="H181" s="62"/>
      <c r="I181" s="163"/>
      <c r="J181" s="62"/>
      <c r="K181" s="62"/>
      <c r="L181" s="60"/>
      <c r="M181" s="207"/>
      <c r="N181" s="41"/>
      <c r="O181" s="41"/>
      <c r="P181" s="41"/>
      <c r="Q181" s="41"/>
      <c r="R181" s="41"/>
      <c r="S181" s="41"/>
      <c r="T181" s="77"/>
      <c r="AT181" s="22" t="s">
        <v>1248</v>
      </c>
      <c r="AU181" s="22" t="s">
        <v>89</v>
      </c>
    </row>
    <row r="182" spans="2:65" s="10" customFormat="1" ht="37.35" customHeight="1">
      <c r="B182" s="176"/>
      <c r="C182" s="177"/>
      <c r="D182" s="190" t="s">
        <v>80</v>
      </c>
      <c r="E182" s="249" t="s">
        <v>2972</v>
      </c>
      <c r="F182" s="249" t="s">
        <v>2973</v>
      </c>
      <c r="G182" s="177"/>
      <c r="H182" s="177"/>
      <c r="I182" s="180"/>
      <c r="J182" s="250">
        <f>BK182</f>
        <v>0</v>
      </c>
      <c r="K182" s="177"/>
      <c r="L182" s="182"/>
      <c r="M182" s="183"/>
      <c r="N182" s="184"/>
      <c r="O182" s="184"/>
      <c r="P182" s="185">
        <f>SUM(P183:P198)</f>
        <v>0</v>
      </c>
      <c r="Q182" s="184"/>
      <c r="R182" s="185">
        <f>SUM(R183:R198)</f>
        <v>0</v>
      </c>
      <c r="S182" s="184"/>
      <c r="T182" s="186">
        <f>SUM(T183:T198)</f>
        <v>0</v>
      </c>
      <c r="AR182" s="187" t="s">
        <v>89</v>
      </c>
      <c r="AT182" s="188" t="s">
        <v>80</v>
      </c>
      <c r="AU182" s="188" t="s">
        <v>81</v>
      </c>
      <c r="AY182" s="187" t="s">
        <v>176</v>
      </c>
      <c r="BK182" s="189">
        <f>SUM(BK183:BK198)</f>
        <v>0</v>
      </c>
    </row>
    <row r="183" spans="2:65" s="1" customFormat="1" ht="31.5" customHeight="1">
      <c r="B183" s="40"/>
      <c r="C183" s="220" t="s">
        <v>531</v>
      </c>
      <c r="D183" s="220" t="s">
        <v>195</v>
      </c>
      <c r="E183" s="221" t="s">
        <v>2974</v>
      </c>
      <c r="F183" s="222" t="s">
        <v>2975</v>
      </c>
      <c r="G183" s="223" t="s">
        <v>376</v>
      </c>
      <c r="H183" s="224">
        <v>1</v>
      </c>
      <c r="I183" s="225"/>
      <c r="J183" s="226">
        <f>ROUND(I183*H183,2)</f>
        <v>0</v>
      </c>
      <c r="K183" s="222" t="s">
        <v>37</v>
      </c>
      <c r="L183" s="227"/>
      <c r="M183" s="228" t="s">
        <v>37</v>
      </c>
      <c r="N183" s="229" t="s">
        <v>52</v>
      </c>
      <c r="O183" s="41"/>
      <c r="P183" s="202">
        <f>O183*H183</f>
        <v>0</v>
      </c>
      <c r="Q183" s="202">
        <v>0</v>
      </c>
      <c r="R183" s="202">
        <f>Q183*H183</f>
        <v>0</v>
      </c>
      <c r="S183" s="202">
        <v>0</v>
      </c>
      <c r="T183" s="203">
        <f>S183*H183</f>
        <v>0</v>
      </c>
      <c r="AR183" s="22" t="s">
        <v>199</v>
      </c>
      <c r="AT183" s="22" t="s">
        <v>195</v>
      </c>
      <c r="AU183" s="22" t="s">
        <v>89</v>
      </c>
      <c r="AY183" s="22" t="s">
        <v>176</v>
      </c>
      <c r="BE183" s="204">
        <f>IF(N183="základní",J183,0)</f>
        <v>0</v>
      </c>
      <c r="BF183" s="204">
        <f>IF(N183="snížená",J183,0)</f>
        <v>0</v>
      </c>
      <c r="BG183" s="204">
        <f>IF(N183="zákl. přenesená",J183,0)</f>
        <v>0</v>
      </c>
      <c r="BH183" s="204">
        <f>IF(N183="sníž. přenesená",J183,0)</f>
        <v>0</v>
      </c>
      <c r="BI183" s="204">
        <f>IF(N183="nulová",J183,0)</f>
        <v>0</v>
      </c>
      <c r="BJ183" s="22" t="s">
        <v>89</v>
      </c>
      <c r="BK183" s="204">
        <f>ROUND(I183*H183,2)</f>
        <v>0</v>
      </c>
      <c r="BL183" s="22" t="s">
        <v>183</v>
      </c>
      <c r="BM183" s="22" t="s">
        <v>1366</v>
      </c>
    </row>
    <row r="184" spans="2:65" s="1" customFormat="1" ht="40.5">
      <c r="B184" s="40"/>
      <c r="C184" s="62"/>
      <c r="D184" s="210" t="s">
        <v>1248</v>
      </c>
      <c r="E184" s="62"/>
      <c r="F184" s="233" t="s">
        <v>2976</v>
      </c>
      <c r="G184" s="62"/>
      <c r="H184" s="62"/>
      <c r="I184" s="163"/>
      <c r="J184" s="62"/>
      <c r="K184" s="62"/>
      <c r="L184" s="60"/>
      <c r="M184" s="207"/>
      <c r="N184" s="41"/>
      <c r="O184" s="41"/>
      <c r="P184" s="41"/>
      <c r="Q184" s="41"/>
      <c r="R184" s="41"/>
      <c r="S184" s="41"/>
      <c r="T184" s="77"/>
      <c r="AT184" s="22" t="s">
        <v>1248</v>
      </c>
      <c r="AU184" s="22" t="s">
        <v>89</v>
      </c>
    </row>
    <row r="185" spans="2:65" s="1" customFormat="1" ht="22.5" customHeight="1">
      <c r="B185" s="40"/>
      <c r="C185" s="193" t="s">
        <v>539</v>
      </c>
      <c r="D185" s="193" t="s">
        <v>178</v>
      </c>
      <c r="E185" s="194" t="s">
        <v>2977</v>
      </c>
      <c r="F185" s="195" t="s">
        <v>2858</v>
      </c>
      <c r="G185" s="196" t="s">
        <v>376</v>
      </c>
      <c r="H185" s="197">
        <v>1</v>
      </c>
      <c r="I185" s="198"/>
      <c r="J185" s="199">
        <f>ROUND(I185*H185,2)</f>
        <v>0</v>
      </c>
      <c r="K185" s="195" t="s">
        <v>37</v>
      </c>
      <c r="L185" s="60"/>
      <c r="M185" s="200" t="s">
        <v>37</v>
      </c>
      <c r="N185" s="201" t="s">
        <v>52</v>
      </c>
      <c r="O185" s="41"/>
      <c r="P185" s="202">
        <f>O185*H185</f>
        <v>0</v>
      </c>
      <c r="Q185" s="202">
        <v>0</v>
      </c>
      <c r="R185" s="202">
        <f>Q185*H185</f>
        <v>0</v>
      </c>
      <c r="S185" s="202">
        <v>0</v>
      </c>
      <c r="T185" s="203">
        <f>S185*H185</f>
        <v>0</v>
      </c>
      <c r="AR185" s="22" t="s">
        <v>183</v>
      </c>
      <c r="AT185" s="22" t="s">
        <v>178</v>
      </c>
      <c r="AU185" s="22" t="s">
        <v>89</v>
      </c>
      <c r="AY185" s="22" t="s">
        <v>176</v>
      </c>
      <c r="BE185" s="204">
        <f>IF(N185="základní",J185,0)</f>
        <v>0</v>
      </c>
      <c r="BF185" s="204">
        <f>IF(N185="snížená",J185,0)</f>
        <v>0</v>
      </c>
      <c r="BG185" s="204">
        <f>IF(N185="zákl. přenesená",J185,0)</f>
        <v>0</v>
      </c>
      <c r="BH185" s="204">
        <f>IF(N185="sníž. přenesená",J185,0)</f>
        <v>0</v>
      </c>
      <c r="BI185" s="204">
        <f>IF(N185="nulová",J185,0)</f>
        <v>0</v>
      </c>
      <c r="BJ185" s="22" t="s">
        <v>89</v>
      </c>
      <c r="BK185" s="204">
        <f>ROUND(I185*H185,2)</f>
        <v>0</v>
      </c>
      <c r="BL185" s="22" t="s">
        <v>183</v>
      </c>
      <c r="BM185" s="22" t="s">
        <v>2978</v>
      </c>
    </row>
    <row r="186" spans="2:65" s="1" customFormat="1" ht="27">
      <c r="B186" s="40"/>
      <c r="C186" s="62"/>
      <c r="D186" s="210" t="s">
        <v>1248</v>
      </c>
      <c r="E186" s="62"/>
      <c r="F186" s="233" t="s">
        <v>2979</v>
      </c>
      <c r="G186" s="62"/>
      <c r="H186" s="62"/>
      <c r="I186" s="163"/>
      <c r="J186" s="62"/>
      <c r="K186" s="62"/>
      <c r="L186" s="60"/>
      <c r="M186" s="207"/>
      <c r="N186" s="41"/>
      <c r="O186" s="41"/>
      <c r="P186" s="41"/>
      <c r="Q186" s="41"/>
      <c r="R186" s="41"/>
      <c r="S186" s="41"/>
      <c r="T186" s="77"/>
      <c r="AT186" s="22" t="s">
        <v>1248</v>
      </c>
      <c r="AU186" s="22" t="s">
        <v>89</v>
      </c>
    </row>
    <row r="187" spans="2:65" s="1" customFormat="1" ht="22.5" customHeight="1">
      <c r="B187" s="40"/>
      <c r="C187" s="220" t="s">
        <v>545</v>
      </c>
      <c r="D187" s="220" t="s">
        <v>195</v>
      </c>
      <c r="E187" s="221" t="s">
        <v>2980</v>
      </c>
      <c r="F187" s="222" t="s">
        <v>2981</v>
      </c>
      <c r="G187" s="223" t="s">
        <v>376</v>
      </c>
      <c r="H187" s="224">
        <v>1</v>
      </c>
      <c r="I187" s="225"/>
      <c r="J187" s="226">
        <f>ROUND(I187*H187,2)</f>
        <v>0</v>
      </c>
      <c r="K187" s="222" t="s">
        <v>37</v>
      </c>
      <c r="L187" s="227"/>
      <c r="M187" s="228" t="s">
        <v>37</v>
      </c>
      <c r="N187" s="229" t="s">
        <v>52</v>
      </c>
      <c r="O187" s="41"/>
      <c r="P187" s="202">
        <f>O187*H187</f>
        <v>0</v>
      </c>
      <c r="Q187" s="202">
        <v>0</v>
      </c>
      <c r="R187" s="202">
        <f>Q187*H187</f>
        <v>0</v>
      </c>
      <c r="S187" s="202">
        <v>0</v>
      </c>
      <c r="T187" s="203">
        <f>S187*H187</f>
        <v>0</v>
      </c>
      <c r="AR187" s="22" t="s">
        <v>199</v>
      </c>
      <c r="AT187" s="22" t="s">
        <v>195</v>
      </c>
      <c r="AU187" s="22" t="s">
        <v>89</v>
      </c>
      <c r="AY187" s="22" t="s">
        <v>176</v>
      </c>
      <c r="BE187" s="204">
        <f>IF(N187="základní",J187,0)</f>
        <v>0</v>
      </c>
      <c r="BF187" s="204">
        <f>IF(N187="snížená",J187,0)</f>
        <v>0</v>
      </c>
      <c r="BG187" s="204">
        <f>IF(N187="zákl. přenesená",J187,0)</f>
        <v>0</v>
      </c>
      <c r="BH187" s="204">
        <f>IF(N187="sníž. přenesená",J187,0)</f>
        <v>0</v>
      </c>
      <c r="BI187" s="204">
        <f>IF(N187="nulová",J187,0)</f>
        <v>0</v>
      </c>
      <c r="BJ187" s="22" t="s">
        <v>89</v>
      </c>
      <c r="BK187" s="204">
        <f>ROUND(I187*H187,2)</f>
        <v>0</v>
      </c>
      <c r="BL187" s="22" t="s">
        <v>183</v>
      </c>
      <c r="BM187" s="22" t="s">
        <v>1391</v>
      </c>
    </row>
    <row r="188" spans="2:65" s="1" customFormat="1" ht="22.5" customHeight="1">
      <c r="B188" s="40"/>
      <c r="C188" s="193" t="s">
        <v>552</v>
      </c>
      <c r="D188" s="193" t="s">
        <v>178</v>
      </c>
      <c r="E188" s="194" t="s">
        <v>2982</v>
      </c>
      <c r="F188" s="195" t="s">
        <v>2983</v>
      </c>
      <c r="G188" s="196" t="s">
        <v>376</v>
      </c>
      <c r="H188" s="197">
        <v>1</v>
      </c>
      <c r="I188" s="198"/>
      <c r="J188" s="199">
        <f>ROUND(I188*H188,2)</f>
        <v>0</v>
      </c>
      <c r="K188" s="195" t="s">
        <v>37</v>
      </c>
      <c r="L188" s="60"/>
      <c r="M188" s="200" t="s">
        <v>37</v>
      </c>
      <c r="N188" s="201" t="s">
        <v>52</v>
      </c>
      <c r="O188" s="41"/>
      <c r="P188" s="202">
        <f>O188*H188</f>
        <v>0</v>
      </c>
      <c r="Q188" s="202">
        <v>0</v>
      </c>
      <c r="R188" s="202">
        <f>Q188*H188</f>
        <v>0</v>
      </c>
      <c r="S188" s="202">
        <v>0</v>
      </c>
      <c r="T188" s="203">
        <f>S188*H188</f>
        <v>0</v>
      </c>
      <c r="AR188" s="22" t="s">
        <v>183</v>
      </c>
      <c r="AT188" s="22" t="s">
        <v>178</v>
      </c>
      <c r="AU188" s="22" t="s">
        <v>89</v>
      </c>
      <c r="AY188" s="22" t="s">
        <v>176</v>
      </c>
      <c r="BE188" s="204">
        <f>IF(N188="základní",J188,0)</f>
        <v>0</v>
      </c>
      <c r="BF188" s="204">
        <f>IF(N188="snížená",J188,0)</f>
        <v>0</v>
      </c>
      <c r="BG188" s="204">
        <f>IF(N188="zákl. přenesená",J188,0)</f>
        <v>0</v>
      </c>
      <c r="BH188" s="204">
        <f>IF(N188="sníž. přenesená",J188,0)</f>
        <v>0</v>
      </c>
      <c r="BI188" s="204">
        <f>IF(N188="nulová",J188,0)</f>
        <v>0</v>
      </c>
      <c r="BJ188" s="22" t="s">
        <v>89</v>
      </c>
      <c r="BK188" s="204">
        <f>ROUND(I188*H188,2)</f>
        <v>0</v>
      </c>
      <c r="BL188" s="22" t="s">
        <v>183</v>
      </c>
      <c r="BM188" s="22" t="s">
        <v>2984</v>
      </c>
    </row>
    <row r="189" spans="2:65" s="1" customFormat="1" ht="27">
      <c r="B189" s="40"/>
      <c r="C189" s="62"/>
      <c r="D189" s="210" t="s">
        <v>1248</v>
      </c>
      <c r="E189" s="62"/>
      <c r="F189" s="233" t="s">
        <v>2985</v>
      </c>
      <c r="G189" s="62"/>
      <c r="H189" s="62"/>
      <c r="I189" s="163"/>
      <c r="J189" s="62"/>
      <c r="K189" s="62"/>
      <c r="L189" s="60"/>
      <c r="M189" s="207"/>
      <c r="N189" s="41"/>
      <c r="O189" s="41"/>
      <c r="P189" s="41"/>
      <c r="Q189" s="41"/>
      <c r="R189" s="41"/>
      <c r="S189" s="41"/>
      <c r="T189" s="77"/>
      <c r="AT189" s="22" t="s">
        <v>1248</v>
      </c>
      <c r="AU189" s="22" t="s">
        <v>89</v>
      </c>
    </row>
    <row r="190" spans="2:65" s="1" customFormat="1" ht="22.5" customHeight="1">
      <c r="B190" s="40"/>
      <c r="C190" s="220" t="s">
        <v>556</v>
      </c>
      <c r="D190" s="220" t="s">
        <v>195</v>
      </c>
      <c r="E190" s="221" t="s">
        <v>2882</v>
      </c>
      <c r="F190" s="222" t="s">
        <v>2883</v>
      </c>
      <c r="G190" s="223" t="s">
        <v>376</v>
      </c>
      <c r="H190" s="224">
        <v>4</v>
      </c>
      <c r="I190" s="225"/>
      <c r="J190" s="226">
        <f>ROUND(I190*H190,2)</f>
        <v>0</v>
      </c>
      <c r="K190" s="222" t="s">
        <v>37</v>
      </c>
      <c r="L190" s="227"/>
      <c r="M190" s="228" t="s">
        <v>37</v>
      </c>
      <c r="N190" s="229" t="s">
        <v>52</v>
      </c>
      <c r="O190" s="41"/>
      <c r="P190" s="202">
        <f>O190*H190</f>
        <v>0</v>
      </c>
      <c r="Q190" s="202">
        <v>0</v>
      </c>
      <c r="R190" s="202">
        <f>Q190*H190</f>
        <v>0</v>
      </c>
      <c r="S190" s="202">
        <v>0</v>
      </c>
      <c r="T190" s="203">
        <f>S190*H190</f>
        <v>0</v>
      </c>
      <c r="AR190" s="22" t="s">
        <v>199</v>
      </c>
      <c r="AT190" s="22" t="s">
        <v>195</v>
      </c>
      <c r="AU190" s="22" t="s">
        <v>89</v>
      </c>
      <c r="AY190" s="22" t="s">
        <v>176</v>
      </c>
      <c r="BE190" s="204">
        <f>IF(N190="základní",J190,0)</f>
        <v>0</v>
      </c>
      <c r="BF190" s="204">
        <f>IF(N190="snížená",J190,0)</f>
        <v>0</v>
      </c>
      <c r="BG190" s="204">
        <f>IF(N190="zákl. přenesená",J190,0)</f>
        <v>0</v>
      </c>
      <c r="BH190" s="204">
        <f>IF(N190="sníž. přenesená",J190,0)</f>
        <v>0</v>
      </c>
      <c r="BI190" s="204">
        <f>IF(N190="nulová",J190,0)</f>
        <v>0</v>
      </c>
      <c r="BJ190" s="22" t="s">
        <v>89</v>
      </c>
      <c r="BK190" s="204">
        <f>ROUND(I190*H190,2)</f>
        <v>0</v>
      </c>
      <c r="BL190" s="22" t="s">
        <v>183</v>
      </c>
      <c r="BM190" s="22" t="s">
        <v>1411</v>
      </c>
    </row>
    <row r="191" spans="2:65" s="1" customFormat="1" ht="22.5" customHeight="1">
      <c r="B191" s="40"/>
      <c r="C191" s="193" t="s">
        <v>562</v>
      </c>
      <c r="D191" s="193" t="s">
        <v>178</v>
      </c>
      <c r="E191" s="194" t="s">
        <v>2884</v>
      </c>
      <c r="F191" s="195" t="s">
        <v>2885</v>
      </c>
      <c r="G191" s="196" t="s">
        <v>376</v>
      </c>
      <c r="H191" s="197">
        <v>4</v>
      </c>
      <c r="I191" s="198"/>
      <c r="J191" s="199">
        <f>ROUND(I191*H191,2)</f>
        <v>0</v>
      </c>
      <c r="K191" s="195" t="s">
        <v>37</v>
      </c>
      <c r="L191" s="60"/>
      <c r="M191" s="200" t="s">
        <v>37</v>
      </c>
      <c r="N191" s="201" t="s">
        <v>52</v>
      </c>
      <c r="O191" s="41"/>
      <c r="P191" s="202">
        <f>O191*H191</f>
        <v>0</v>
      </c>
      <c r="Q191" s="202">
        <v>0</v>
      </c>
      <c r="R191" s="202">
        <f>Q191*H191</f>
        <v>0</v>
      </c>
      <c r="S191" s="202">
        <v>0</v>
      </c>
      <c r="T191" s="203">
        <f>S191*H191</f>
        <v>0</v>
      </c>
      <c r="AR191" s="22" t="s">
        <v>183</v>
      </c>
      <c r="AT191" s="22" t="s">
        <v>178</v>
      </c>
      <c r="AU191" s="22" t="s">
        <v>89</v>
      </c>
      <c r="AY191" s="22" t="s">
        <v>176</v>
      </c>
      <c r="BE191" s="204">
        <f>IF(N191="základní",J191,0)</f>
        <v>0</v>
      </c>
      <c r="BF191" s="204">
        <f>IF(N191="snížená",J191,0)</f>
        <v>0</v>
      </c>
      <c r="BG191" s="204">
        <f>IF(N191="zákl. přenesená",J191,0)</f>
        <v>0</v>
      </c>
      <c r="BH191" s="204">
        <f>IF(N191="sníž. přenesená",J191,0)</f>
        <v>0</v>
      </c>
      <c r="BI191" s="204">
        <f>IF(N191="nulová",J191,0)</f>
        <v>0</v>
      </c>
      <c r="BJ191" s="22" t="s">
        <v>89</v>
      </c>
      <c r="BK191" s="204">
        <f>ROUND(I191*H191,2)</f>
        <v>0</v>
      </c>
      <c r="BL191" s="22" t="s">
        <v>183</v>
      </c>
      <c r="BM191" s="22" t="s">
        <v>2986</v>
      </c>
    </row>
    <row r="192" spans="2:65" s="1" customFormat="1" ht="27">
      <c r="B192" s="40"/>
      <c r="C192" s="62"/>
      <c r="D192" s="210" t="s">
        <v>1248</v>
      </c>
      <c r="E192" s="62"/>
      <c r="F192" s="233" t="s">
        <v>2887</v>
      </c>
      <c r="G192" s="62"/>
      <c r="H192" s="62"/>
      <c r="I192" s="163"/>
      <c r="J192" s="62"/>
      <c r="K192" s="62"/>
      <c r="L192" s="60"/>
      <c r="M192" s="207"/>
      <c r="N192" s="41"/>
      <c r="O192" s="41"/>
      <c r="P192" s="41"/>
      <c r="Q192" s="41"/>
      <c r="R192" s="41"/>
      <c r="S192" s="41"/>
      <c r="T192" s="77"/>
      <c r="AT192" s="22" t="s">
        <v>1248</v>
      </c>
      <c r="AU192" s="22" t="s">
        <v>89</v>
      </c>
    </row>
    <row r="193" spans="2:65" s="1" customFormat="1" ht="22.5" customHeight="1">
      <c r="B193" s="40"/>
      <c r="C193" s="220" t="s">
        <v>567</v>
      </c>
      <c r="D193" s="220" t="s">
        <v>195</v>
      </c>
      <c r="E193" s="221" t="s">
        <v>2917</v>
      </c>
      <c r="F193" s="222" t="s">
        <v>2918</v>
      </c>
      <c r="G193" s="223" t="s">
        <v>295</v>
      </c>
      <c r="H193" s="224">
        <v>1</v>
      </c>
      <c r="I193" s="225"/>
      <c r="J193" s="226">
        <f>ROUND(I193*H193,2)</f>
        <v>0</v>
      </c>
      <c r="K193" s="222" t="s">
        <v>37</v>
      </c>
      <c r="L193" s="227"/>
      <c r="M193" s="228" t="s">
        <v>37</v>
      </c>
      <c r="N193" s="229" t="s">
        <v>52</v>
      </c>
      <c r="O193" s="41"/>
      <c r="P193" s="202">
        <f>O193*H193</f>
        <v>0</v>
      </c>
      <c r="Q193" s="202">
        <v>0</v>
      </c>
      <c r="R193" s="202">
        <f>Q193*H193</f>
        <v>0</v>
      </c>
      <c r="S193" s="202">
        <v>0</v>
      </c>
      <c r="T193" s="203">
        <f>S193*H193</f>
        <v>0</v>
      </c>
      <c r="AR193" s="22" t="s">
        <v>199</v>
      </c>
      <c r="AT193" s="22" t="s">
        <v>195</v>
      </c>
      <c r="AU193" s="22" t="s">
        <v>89</v>
      </c>
      <c r="AY193" s="22" t="s">
        <v>176</v>
      </c>
      <c r="BE193" s="204">
        <f>IF(N193="základní",J193,0)</f>
        <v>0</v>
      </c>
      <c r="BF193" s="204">
        <f>IF(N193="snížená",J193,0)</f>
        <v>0</v>
      </c>
      <c r="BG193" s="204">
        <f>IF(N193="zákl. přenesená",J193,0)</f>
        <v>0</v>
      </c>
      <c r="BH193" s="204">
        <f>IF(N193="sníž. přenesená",J193,0)</f>
        <v>0</v>
      </c>
      <c r="BI193" s="204">
        <f>IF(N193="nulová",J193,0)</f>
        <v>0</v>
      </c>
      <c r="BJ193" s="22" t="s">
        <v>89</v>
      </c>
      <c r="BK193" s="204">
        <f>ROUND(I193*H193,2)</f>
        <v>0</v>
      </c>
      <c r="BL193" s="22" t="s">
        <v>183</v>
      </c>
      <c r="BM193" s="22" t="s">
        <v>1427</v>
      </c>
    </row>
    <row r="194" spans="2:65" s="1" customFormat="1" ht="22.5" customHeight="1">
      <c r="B194" s="40"/>
      <c r="C194" s="193" t="s">
        <v>572</v>
      </c>
      <c r="D194" s="193" t="s">
        <v>178</v>
      </c>
      <c r="E194" s="194" t="s">
        <v>2919</v>
      </c>
      <c r="F194" s="195" t="s">
        <v>2920</v>
      </c>
      <c r="G194" s="196" t="s">
        <v>295</v>
      </c>
      <c r="H194" s="197">
        <v>1</v>
      </c>
      <c r="I194" s="198"/>
      <c r="J194" s="199">
        <f>ROUND(I194*H194,2)</f>
        <v>0</v>
      </c>
      <c r="K194" s="195" t="s">
        <v>37</v>
      </c>
      <c r="L194" s="60"/>
      <c r="M194" s="200" t="s">
        <v>37</v>
      </c>
      <c r="N194" s="201" t="s">
        <v>52</v>
      </c>
      <c r="O194" s="41"/>
      <c r="P194" s="202">
        <f>O194*H194</f>
        <v>0</v>
      </c>
      <c r="Q194" s="202">
        <v>0</v>
      </c>
      <c r="R194" s="202">
        <f>Q194*H194</f>
        <v>0</v>
      </c>
      <c r="S194" s="202">
        <v>0</v>
      </c>
      <c r="T194" s="203">
        <f>S194*H194</f>
        <v>0</v>
      </c>
      <c r="AR194" s="22" t="s">
        <v>183</v>
      </c>
      <c r="AT194" s="22" t="s">
        <v>178</v>
      </c>
      <c r="AU194" s="22" t="s">
        <v>89</v>
      </c>
      <c r="AY194" s="22" t="s">
        <v>176</v>
      </c>
      <c r="BE194" s="204">
        <f>IF(N194="základní",J194,0)</f>
        <v>0</v>
      </c>
      <c r="BF194" s="204">
        <f>IF(N194="snížená",J194,0)</f>
        <v>0</v>
      </c>
      <c r="BG194" s="204">
        <f>IF(N194="zákl. přenesená",J194,0)</f>
        <v>0</v>
      </c>
      <c r="BH194" s="204">
        <f>IF(N194="sníž. přenesená",J194,0)</f>
        <v>0</v>
      </c>
      <c r="BI194" s="204">
        <f>IF(N194="nulová",J194,0)</f>
        <v>0</v>
      </c>
      <c r="BJ194" s="22" t="s">
        <v>89</v>
      </c>
      <c r="BK194" s="204">
        <f>ROUND(I194*H194,2)</f>
        <v>0</v>
      </c>
      <c r="BL194" s="22" t="s">
        <v>183</v>
      </c>
      <c r="BM194" s="22" t="s">
        <v>2987</v>
      </c>
    </row>
    <row r="195" spans="2:65" s="1" customFormat="1" ht="27">
      <c r="B195" s="40"/>
      <c r="C195" s="62"/>
      <c r="D195" s="210" t="s">
        <v>1248</v>
      </c>
      <c r="E195" s="62"/>
      <c r="F195" s="233" t="s">
        <v>2988</v>
      </c>
      <c r="G195" s="62"/>
      <c r="H195" s="62"/>
      <c r="I195" s="163"/>
      <c r="J195" s="62"/>
      <c r="K195" s="62"/>
      <c r="L195" s="60"/>
      <c r="M195" s="207"/>
      <c r="N195" s="41"/>
      <c r="O195" s="41"/>
      <c r="P195" s="41"/>
      <c r="Q195" s="41"/>
      <c r="R195" s="41"/>
      <c r="S195" s="41"/>
      <c r="T195" s="77"/>
      <c r="AT195" s="22" t="s">
        <v>1248</v>
      </c>
      <c r="AU195" s="22" t="s">
        <v>89</v>
      </c>
    </row>
    <row r="196" spans="2:65" s="1" customFormat="1" ht="22.5" customHeight="1">
      <c r="B196" s="40"/>
      <c r="C196" s="220" t="s">
        <v>577</v>
      </c>
      <c r="D196" s="220" t="s">
        <v>195</v>
      </c>
      <c r="E196" s="221" t="s">
        <v>2989</v>
      </c>
      <c r="F196" s="222" t="s">
        <v>2990</v>
      </c>
      <c r="G196" s="223" t="s">
        <v>223</v>
      </c>
      <c r="H196" s="224">
        <v>0.5</v>
      </c>
      <c r="I196" s="225"/>
      <c r="J196" s="226">
        <f>ROUND(I196*H196,2)</f>
        <v>0</v>
      </c>
      <c r="K196" s="222" t="s">
        <v>37</v>
      </c>
      <c r="L196" s="227"/>
      <c r="M196" s="228" t="s">
        <v>37</v>
      </c>
      <c r="N196" s="229" t="s">
        <v>52</v>
      </c>
      <c r="O196" s="41"/>
      <c r="P196" s="202">
        <f>O196*H196</f>
        <v>0</v>
      </c>
      <c r="Q196" s="202">
        <v>0</v>
      </c>
      <c r="R196" s="202">
        <f>Q196*H196</f>
        <v>0</v>
      </c>
      <c r="S196" s="202">
        <v>0</v>
      </c>
      <c r="T196" s="203">
        <f>S196*H196</f>
        <v>0</v>
      </c>
      <c r="AR196" s="22" t="s">
        <v>199</v>
      </c>
      <c r="AT196" s="22" t="s">
        <v>195</v>
      </c>
      <c r="AU196" s="22" t="s">
        <v>89</v>
      </c>
      <c r="AY196" s="22" t="s">
        <v>176</v>
      </c>
      <c r="BE196" s="204">
        <f>IF(N196="základní",J196,0)</f>
        <v>0</v>
      </c>
      <c r="BF196" s="204">
        <f>IF(N196="snížená",J196,0)</f>
        <v>0</v>
      </c>
      <c r="BG196" s="204">
        <f>IF(N196="zákl. přenesená",J196,0)</f>
        <v>0</v>
      </c>
      <c r="BH196" s="204">
        <f>IF(N196="sníž. přenesená",J196,0)</f>
        <v>0</v>
      </c>
      <c r="BI196" s="204">
        <f>IF(N196="nulová",J196,0)</f>
        <v>0</v>
      </c>
      <c r="BJ196" s="22" t="s">
        <v>89</v>
      </c>
      <c r="BK196" s="204">
        <f>ROUND(I196*H196,2)</f>
        <v>0</v>
      </c>
      <c r="BL196" s="22" t="s">
        <v>183</v>
      </c>
      <c r="BM196" s="22" t="s">
        <v>1443</v>
      </c>
    </row>
    <row r="197" spans="2:65" s="1" customFormat="1" ht="22.5" customHeight="1">
      <c r="B197" s="40"/>
      <c r="C197" s="193" t="s">
        <v>581</v>
      </c>
      <c r="D197" s="193" t="s">
        <v>178</v>
      </c>
      <c r="E197" s="194" t="s">
        <v>2991</v>
      </c>
      <c r="F197" s="195" t="s">
        <v>2992</v>
      </c>
      <c r="G197" s="196" t="s">
        <v>223</v>
      </c>
      <c r="H197" s="197">
        <v>0.5</v>
      </c>
      <c r="I197" s="198"/>
      <c r="J197" s="199">
        <f>ROUND(I197*H197,2)</f>
        <v>0</v>
      </c>
      <c r="K197" s="195" t="s">
        <v>37</v>
      </c>
      <c r="L197" s="60"/>
      <c r="M197" s="200" t="s">
        <v>37</v>
      </c>
      <c r="N197" s="201" t="s">
        <v>52</v>
      </c>
      <c r="O197" s="41"/>
      <c r="P197" s="202">
        <f>O197*H197</f>
        <v>0</v>
      </c>
      <c r="Q197" s="202">
        <v>0</v>
      </c>
      <c r="R197" s="202">
        <f>Q197*H197</f>
        <v>0</v>
      </c>
      <c r="S197" s="202">
        <v>0</v>
      </c>
      <c r="T197" s="203">
        <f>S197*H197</f>
        <v>0</v>
      </c>
      <c r="AR197" s="22" t="s">
        <v>183</v>
      </c>
      <c r="AT197" s="22" t="s">
        <v>178</v>
      </c>
      <c r="AU197" s="22" t="s">
        <v>89</v>
      </c>
      <c r="AY197" s="22" t="s">
        <v>176</v>
      </c>
      <c r="BE197" s="204">
        <f>IF(N197="základní",J197,0)</f>
        <v>0</v>
      </c>
      <c r="BF197" s="204">
        <f>IF(N197="snížená",J197,0)</f>
        <v>0</v>
      </c>
      <c r="BG197" s="204">
        <f>IF(N197="zákl. přenesená",J197,0)</f>
        <v>0</v>
      </c>
      <c r="BH197" s="204">
        <f>IF(N197="sníž. přenesená",J197,0)</f>
        <v>0</v>
      </c>
      <c r="BI197" s="204">
        <f>IF(N197="nulová",J197,0)</f>
        <v>0</v>
      </c>
      <c r="BJ197" s="22" t="s">
        <v>89</v>
      </c>
      <c r="BK197" s="204">
        <f>ROUND(I197*H197,2)</f>
        <v>0</v>
      </c>
      <c r="BL197" s="22" t="s">
        <v>183</v>
      </c>
      <c r="BM197" s="22" t="s">
        <v>2993</v>
      </c>
    </row>
    <row r="198" spans="2:65" s="1" customFormat="1" ht="27">
      <c r="B198" s="40"/>
      <c r="C198" s="62"/>
      <c r="D198" s="205" t="s">
        <v>1248</v>
      </c>
      <c r="E198" s="62"/>
      <c r="F198" s="206" t="s">
        <v>2887</v>
      </c>
      <c r="G198" s="62"/>
      <c r="H198" s="62"/>
      <c r="I198" s="163"/>
      <c r="J198" s="62"/>
      <c r="K198" s="62"/>
      <c r="L198" s="60"/>
      <c r="M198" s="207"/>
      <c r="N198" s="41"/>
      <c r="O198" s="41"/>
      <c r="P198" s="41"/>
      <c r="Q198" s="41"/>
      <c r="R198" s="41"/>
      <c r="S198" s="41"/>
      <c r="T198" s="77"/>
      <c r="AT198" s="22" t="s">
        <v>1248</v>
      </c>
      <c r="AU198" s="22" t="s">
        <v>89</v>
      </c>
    </row>
    <row r="199" spans="2:65" s="10" customFormat="1" ht="37.35" customHeight="1">
      <c r="B199" s="176"/>
      <c r="C199" s="177"/>
      <c r="D199" s="190" t="s">
        <v>80</v>
      </c>
      <c r="E199" s="249" t="s">
        <v>2994</v>
      </c>
      <c r="F199" s="249" t="s">
        <v>2995</v>
      </c>
      <c r="G199" s="177"/>
      <c r="H199" s="177"/>
      <c r="I199" s="180"/>
      <c r="J199" s="250">
        <f>BK199</f>
        <v>0</v>
      </c>
      <c r="K199" s="177"/>
      <c r="L199" s="182"/>
      <c r="M199" s="183"/>
      <c r="N199" s="184"/>
      <c r="O199" s="184"/>
      <c r="P199" s="185">
        <f>SUM(P200:P210)</f>
        <v>0</v>
      </c>
      <c r="Q199" s="184"/>
      <c r="R199" s="185">
        <f>SUM(R200:R210)</f>
        <v>0</v>
      </c>
      <c r="S199" s="184"/>
      <c r="T199" s="186">
        <f>SUM(T200:T210)</f>
        <v>0</v>
      </c>
      <c r="AR199" s="187" t="s">
        <v>89</v>
      </c>
      <c r="AT199" s="188" t="s">
        <v>80</v>
      </c>
      <c r="AU199" s="188" t="s">
        <v>81</v>
      </c>
      <c r="AY199" s="187" t="s">
        <v>176</v>
      </c>
      <c r="BK199" s="189">
        <f>SUM(BK200:BK210)</f>
        <v>0</v>
      </c>
    </row>
    <row r="200" spans="2:65" s="1" customFormat="1" ht="22.5" customHeight="1">
      <c r="B200" s="40"/>
      <c r="C200" s="193" t="s">
        <v>585</v>
      </c>
      <c r="D200" s="193" t="s">
        <v>178</v>
      </c>
      <c r="E200" s="194" t="s">
        <v>2996</v>
      </c>
      <c r="F200" s="195" t="s">
        <v>2997</v>
      </c>
      <c r="G200" s="196" t="s">
        <v>720</v>
      </c>
      <c r="H200" s="197">
        <v>30</v>
      </c>
      <c r="I200" s="198"/>
      <c r="J200" s="199">
        <f>ROUND(I200*H200,2)</f>
        <v>0</v>
      </c>
      <c r="K200" s="195" t="s">
        <v>37</v>
      </c>
      <c r="L200" s="60"/>
      <c r="M200" s="200" t="s">
        <v>37</v>
      </c>
      <c r="N200" s="201" t="s">
        <v>52</v>
      </c>
      <c r="O200" s="41"/>
      <c r="P200" s="202">
        <f>O200*H200</f>
        <v>0</v>
      </c>
      <c r="Q200" s="202">
        <v>0</v>
      </c>
      <c r="R200" s="202">
        <f>Q200*H200</f>
        <v>0</v>
      </c>
      <c r="S200" s="202">
        <v>0</v>
      </c>
      <c r="T200" s="203">
        <f>S200*H200</f>
        <v>0</v>
      </c>
      <c r="AR200" s="22" t="s">
        <v>183</v>
      </c>
      <c r="AT200" s="22" t="s">
        <v>178</v>
      </c>
      <c r="AU200" s="22" t="s">
        <v>89</v>
      </c>
      <c r="AY200" s="22" t="s">
        <v>176</v>
      </c>
      <c r="BE200" s="204">
        <f>IF(N200="základní",J200,0)</f>
        <v>0</v>
      </c>
      <c r="BF200" s="204">
        <f>IF(N200="snížená",J200,0)</f>
        <v>0</v>
      </c>
      <c r="BG200" s="204">
        <f>IF(N200="zákl. přenesená",J200,0)</f>
        <v>0</v>
      </c>
      <c r="BH200" s="204">
        <f>IF(N200="sníž. přenesená",J200,0)</f>
        <v>0</v>
      </c>
      <c r="BI200" s="204">
        <f>IF(N200="nulová",J200,0)</f>
        <v>0</v>
      </c>
      <c r="BJ200" s="22" t="s">
        <v>89</v>
      </c>
      <c r="BK200" s="204">
        <f>ROUND(I200*H200,2)</f>
        <v>0</v>
      </c>
      <c r="BL200" s="22" t="s">
        <v>183</v>
      </c>
      <c r="BM200" s="22" t="s">
        <v>1459</v>
      </c>
    </row>
    <row r="201" spans="2:65" s="1" customFormat="1" ht="27">
      <c r="B201" s="40"/>
      <c r="C201" s="62"/>
      <c r="D201" s="210" t="s">
        <v>1248</v>
      </c>
      <c r="E201" s="62"/>
      <c r="F201" s="233" t="s">
        <v>2998</v>
      </c>
      <c r="G201" s="62"/>
      <c r="H201" s="62"/>
      <c r="I201" s="163"/>
      <c r="J201" s="62"/>
      <c r="K201" s="62"/>
      <c r="L201" s="60"/>
      <c r="M201" s="207"/>
      <c r="N201" s="41"/>
      <c r="O201" s="41"/>
      <c r="P201" s="41"/>
      <c r="Q201" s="41"/>
      <c r="R201" s="41"/>
      <c r="S201" s="41"/>
      <c r="T201" s="77"/>
      <c r="AT201" s="22" t="s">
        <v>1248</v>
      </c>
      <c r="AU201" s="22" t="s">
        <v>89</v>
      </c>
    </row>
    <row r="202" spans="2:65" s="1" customFormat="1" ht="22.5" customHeight="1">
      <c r="B202" s="40"/>
      <c r="C202" s="193" t="s">
        <v>592</v>
      </c>
      <c r="D202" s="193" t="s">
        <v>178</v>
      </c>
      <c r="E202" s="194" t="s">
        <v>2999</v>
      </c>
      <c r="F202" s="195" t="s">
        <v>3000</v>
      </c>
      <c r="G202" s="196" t="s">
        <v>371</v>
      </c>
      <c r="H202" s="197">
        <v>1</v>
      </c>
      <c r="I202" s="198"/>
      <c r="J202" s="199">
        <f>ROUND(I202*H202,2)</f>
        <v>0</v>
      </c>
      <c r="K202" s="195" t="s">
        <v>37</v>
      </c>
      <c r="L202" s="60"/>
      <c r="M202" s="200" t="s">
        <v>37</v>
      </c>
      <c r="N202" s="201" t="s">
        <v>52</v>
      </c>
      <c r="O202" s="41"/>
      <c r="P202" s="202">
        <f>O202*H202</f>
        <v>0</v>
      </c>
      <c r="Q202" s="202">
        <v>0</v>
      </c>
      <c r="R202" s="202">
        <f>Q202*H202</f>
        <v>0</v>
      </c>
      <c r="S202" s="202">
        <v>0</v>
      </c>
      <c r="T202" s="203">
        <f>S202*H202</f>
        <v>0</v>
      </c>
      <c r="AR202" s="22" t="s">
        <v>183</v>
      </c>
      <c r="AT202" s="22" t="s">
        <v>178</v>
      </c>
      <c r="AU202" s="22" t="s">
        <v>89</v>
      </c>
      <c r="AY202" s="22" t="s">
        <v>176</v>
      </c>
      <c r="BE202" s="204">
        <f>IF(N202="základní",J202,0)</f>
        <v>0</v>
      </c>
      <c r="BF202" s="204">
        <f>IF(N202="snížená",J202,0)</f>
        <v>0</v>
      </c>
      <c r="BG202" s="204">
        <f>IF(N202="zákl. přenesená",J202,0)</f>
        <v>0</v>
      </c>
      <c r="BH202" s="204">
        <f>IF(N202="sníž. přenesená",J202,0)</f>
        <v>0</v>
      </c>
      <c r="BI202" s="204">
        <f>IF(N202="nulová",J202,0)</f>
        <v>0</v>
      </c>
      <c r="BJ202" s="22" t="s">
        <v>89</v>
      </c>
      <c r="BK202" s="204">
        <f>ROUND(I202*H202,2)</f>
        <v>0</v>
      </c>
      <c r="BL202" s="22" t="s">
        <v>183</v>
      </c>
      <c r="BM202" s="22" t="s">
        <v>3001</v>
      </c>
    </row>
    <row r="203" spans="2:65" s="1" customFormat="1" ht="27">
      <c r="B203" s="40"/>
      <c r="C203" s="62"/>
      <c r="D203" s="205" t="s">
        <v>1248</v>
      </c>
      <c r="E203" s="62"/>
      <c r="F203" s="206" t="s">
        <v>2998</v>
      </c>
      <c r="G203" s="62"/>
      <c r="H203" s="62"/>
      <c r="I203" s="163"/>
      <c r="J203" s="62"/>
      <c r="K203" s="62"/>
      <c r="L203" s="60"/>
      <c r="M203" s="207"/>
      <c r="N203" s="41"/>
      <c r="O203" s="41"/>
      <c r="P203" s="41"/>
      <c r="Q203" s="41"/>
      <c r="R203" s="41"/>
      <c r="S203" s="41"/>
      <c r="T203" s="77"/>
      <c r="AT203" s="22" t="s">
        <v>1248</v>
      </c>
      <c r="AU203" s="22" t="s">
        <v>89</v>
      </c>
    </row>
    <row r="204" spans="2:65" s="11" customFormat="1">
      <c r="B204" s="208"/>
      <c r="C204" s="209"/>
      <c r="D204" s="210" t="s">
        <v>187</v>
      </c>
      <c r="E204" s="211" t="s">
        <v>37</v>
      </c>
      <c r="F204" s="212" t="s">
        <v>89</v>
      </c>
      <c r="G204" s="209"/>
      <c r="H204" s="213">
        <v>1</v>
      </c>
      <c r="I204" s="214"/>
      <c r="J204" s="209"/>
      <c r="K204" s="209"/>
      <c r="L204" s="215"/>
      <c r="M204" s="216"/>
      <c r="N204" s="217"/>
      <c r="O204" s="217"/>
      <c r="P204" s="217"/>
      <c r="Q204" s="217"/>
      <c r="R204" s="217"/>
      <c r="S204" s="217"/>
      <c r="T204" s="218"/>
      <c r="AT204" s="219" t="s">
        <v>187</v>
      </c>
      <c r="AU204" s="219" t="s">
        <v>89</v>
      </c>
      <c r="AV204" s="11" t="s">
        <v>91</v>
      </c>
      <c r="AW204" s="11" t="s">
        <v>44</v>
      </c>
      <c r="AX204" s="11" t="s">
        <v>81</v>
      </c>
      <c r="AY204" s="219" t="s">
        <v>176</v>
      </c>
    </row>
    <row r="205" spans="2:65" s="1" customFormat="1" ht="22.5" customHeight="1">
      <c r="B205" s="40"/>
      <c r="C205" s="193" t="s">
        <v>596</v>
      </c>
      <c r="D205" s="193" t="s">
        <v>178</v>
      </c>
      <c r="E205" s="194" t="s">
        <v>3002</v>
      </c>
      <c r="F205" s="195" t="s">
        <v>3003</v>
      </c>
      <c r="G205" s="196" t="s">
        <v>371</v>
      </c>
      <c r="H205" s="197">
        <v>1</v>
      </c>
      <c r="I205" s="198"/>
      <c r="J205" s="199">
        <f>ROUND(I205*H205,2)</f>
        <v>0</v>
      </c>
      <c r="K205" s="195" t="s">
        <v>37</v>
      </c>
      <c r="L205" s="60"/>
      <c r="M205" s="200" t="s">
        <v>37</v>
      </c>
      <c r="N205" s="201" t="s">
        <v>52</v>
      </c>
      <c r="O205" s="41"/>
      <c r="P205" s="202">
        <f>O205*H205</f>
        <v>0</v>
      </c>
      <c r="Q205" s="202">
        <v>0</v>
      </c>
      <c r="R205" s="202">
        <f>Q205*H205</f>
        <v>0</v>
      </c>
      <c r="S205" s="202">
        <v>0</v>
      </c>
      <c r="T205" s="203">
        <f>S205*H205</f>
        <v>0</v>
      </c>
      <c r="AR205" s="22" t="s">
        <v>183</v>
      </c>
      <c r="AT205" s="22" t="s">
        <v>178</v>
      </c>
      <c r="AU205" s="22" t="s">
        <v>89</v>
      </c>
      <c r="AY205" s="22" t="s">
        <v>176</v>
      </c>
      <c r="BE205" s="204">
        <f>IF(N205="základní",J205,0)</f>
        <v>0</v>
      </c>
      <c r="BF205" s="204">
        <f>IF(N205="snížená",J205,0)</f>
        <v>0</v>
      </c>
      <c r="BG205" s="204">
        <f>IF(N205="zákl. přenesená",J205,0)</f>
        <v>0</v>
      </c>
      <c r="BH205" s="204">
        <f>IF(N205="sníž. přenesená",J205,0)</f>
        <v>0</v>
      </c>
      <c r="BI205" s="204">
        <f>IF(N205="nulová",J205,0)</f>
        <v>0</v>
      </c>
      <c r="BJ205" s="22" t="s">
        <v>89</v>
      </c>
      <c r="BK205" s="204">
        <f>ROUND(I205*H205,2)</f>
        <v>0</v>
      </c>
      <c r="BL205" s="22" t="s">
        <v>183</v>
      </c>
      <c r="BM205" s="22" t="s">
        <v>3004</v>
      </c>
    </row>
    <row r="206" spans="2:65" s="1" customFormat="1" ht="27">
      <c r="B206" s="40"/>
      <c r="C206" s="62"/>
      <c r="D206" s="205" t="s">
        <v>1248</v>
      </c>
      <c r="E206" s="62"/>
      <c r="F206" s="206" t="s">
        <v>2998</v>
      </c>
      <c r="G206" s="62"/>
      <c r="H206" s="62"/>
      <c r="I206" s="163"/>
      <c r="J206" s="62"/>
      <c r="K206" s="62"/>
      <c r="L206" s="60"/>
      <c r="M206" s="207"/>
      <c r="N206" s="41"/>
      <c r="O206" s="41"/>
      <c r="P206" s="41"/>
      <c r="Q206" s="41"/>
      <c r="R206" s="41"/>
      <c r="S206" s="41"/>
      <c r="T206" s="77"/>
      <c r="AT206" s="22" t="s">
        <v>1248</v>
      </c>
      <c r="AU206" s="22" t="s">
        <v>89</v>
      </c>
    </row>
    <row r="207" spans="2:65" s="11" customFormat="1">
      <c r="B207" s="208"/>
      <c r="C207" s="209"/>
      <c r="D207" s="210" t="s">
        <v>187</v>
      </c>
      <c r="E207" s="211" t="s">
        <v>37</v>
      </c>
      <c r="F207" s="212" t="s">
        <v>89</v>
      </c>
      <c r="G207" s="209"/>
      <c r="H207" s="213">
        <v>1</v>
      </c>
      <c r="I207" s="214"/>
      <c r="J207" s="209"/>
      <c r="K207" s="209"/>
      <c r="L207" s="215"/>
      <c r="M207" s="216"/>
      <c r="N207" s="217"/>
      <c r="O207" s="217"/>
      <c r="P207" s="217"/>
      <c r="Q207" s="217"/>
      <c r="R207" s="217"/>
      <c r="S207" s="217"/>
      <c r="T207" s="218"/>
      <c r="AT207" s="219" t="s">
        <v>187</v>
      </c>
      <c r="AU207" s="219" t="s">
        <v>89</v>
      </c>
      <c r="AV207" s="11" t="s">
        <v>91</v>
      </c>
      <c r="AW207" s="11" t="s">
        <v>44</v>
      </c>
      <c r="AX207" s="11" t="s">
        <v>81</v>
      </c>
      <c r="AY207" s="219" t="s">
        <v>176</v>
      </c>
    </row>
    <row r="208" spans="2:65" s="1" customFormat="1" ht="22.5" customHeight="1">
      <c r="B208" s="40"/>
      <c r="C208" s="193" t="s">
        <v>602</v>
      </c>
      <c r="D208" s="193" t="s">
        <v>178</v>
      </c>
      <c r="E208" s="194" t="s">
        <v>3005</v>
      </c>
      <c r="F208" s="195" t="s">
        <v>3006</v>
      </c>
      <c r="G208" s="196" t="s">
        <v>371</v>
      </c>
      <c r="H208" s="197">
        <v>1</v>
      </c>
      <c r="I208" s="198"/>
      <c r="J208" s="199">
        <f>ROUND(I208*H208,2)</f>
        <v>0</v>
      </c>
      <c r="K208" s="195" t="s">
        <v>37</v>
      </c>
      <c r="L208" s="60"/>
      <c r="M208" s="200" t="s">
        <v>37</v>
      </c>
      <c r="N208" s="201" t="s">
        <v>52</v>
      </c>
      <c r="O208" s="41"/>
      <c r="P208" s="202">
        <f>O208*H208</f>
        <v>0</v>
      </c>
      <c r="Q208" s="202">
        <v>0</v>
      </c>
      <c r="R208" s="202">
        <f>Q208*H208</f>
        <v>0</v>
      </c>
      <c r="S208" s="202">
        <v>0</v>
      </c>
      <c r="T208" s="203">
        <f>S208*H208</f>
        <v>0</v>
      </c>
      <c r="AR208" s="22" t="s">
        <v>183</v>
      </c>
      <c r="AT208" s="22" t="s">
        <v>178</v>
      </c>
      <c r="AU208" s="22" t="s">
        <v>89</v>
      </c>
      <c r="AY208" s="22" t="s">
        <v>176</v>
      </c>
      <c r="BE208" s="204">
        <f>IF(N208="základní",J208,0)</f>
        <v>0</v>
      </c>
      <c r="BF208" s="204">
        <f>IF(N208="snížená",J208,0)</f>
        <v>0</v>
      </c>
      <c r="BG208" s="204">
        <f>IF(N208="zákl. přenesená",J208,0)</f>
        <v>0</v>
      </c>
      <c r="BH208" s="204">
        <f>IF(N208="sníž. přenesená",J208,0)</f>
        <v>0</v>
      </c>
      <c r="BI208" s="204">
        <f>IF(N208="nulová",J208,0)</f>
        <v>0</v>
      </c>
      <c r="BJ208" s="22" t="s">
        <v>89</v>
      </c>
      <c r="BK208" s="204">
        <f>ROUND(I208*H208,2)</f>
        <v>0</v>
      </c>
      <c r="BL208" s="22" t="s">
        <v>183</v>
      </c>
      <c r="BM208" s="22" t="s">
        <v>3007</v>
      </c>
    </row>
    <row r="209" spans="2:51" s="1" customFormat="1" ht="27">
      <c r="B209" s="40"/>
      <c r="C209" s="62"/>
      <c r="D209" s="205" t="s">
        <v>1248</v>
      </c>
      <c r="E209" s="62"/>
      <c r="F209" s="206" t="s">
        <v>2998</v>
      </c>
      <c r="G209" s="62"/>
      <c r="H209" s="62"/>
      <c r="I209" s="163"/>
      <c r="J209" s="62"/>
      <c r="K209" s="62"/>
      <c r="L209" s="60"/>
      <c r="M209" s="207"/>
      <c r="N209" s="41"/>
      <c r="O209" s="41"/>
      <c r="P209" s="41"/>
      <c r="Q209" s="41"/>
      <c r="R209" s="41"/>
      <c r="S209" s="41"/>
      <c r="T209" s="77"/>
      <c r="AT209" s="22" t="s">
        <v>1248</v>
      </c>
      <c r="AU209" s="22" t="s">
        <v>89</v>
      </c>
    </row>
    <row r="210" spans="2:51" s="11" customFormat="1">
      <c r="B210" s="208"/>
      <c r="C210" s="209"/>
      <c r="D210" s="205" t="s">
        <v>187</v>
      </c>
      <c r="E210" s="230" t="s">
        <v>37</v>
      </c>
      <c r="F210" s="231" t="s">
        <v>89</v>
      </c>
      <c r="G210" s="209"/>
      <c r="H210" s="232">
        <v>1</v>
      </c>
      <c r="I210" s="214"/>
      <c r="J210" s="209"/>
      <c r="K210" s="209"/>
      <c r="L210" s="215"/>
      <c r="M210" s="234"/>
      <c r="N210" s="235"/>
      <c r="O210" s="235"/>
      <c r="P210" s="235"/>
      <c r="Q210" s="235"/>
      <c r="R210" s="235"/>
      <c r="S210" s="235"/>
      <c r="T210" s="236"/>
      <c r="AT210" s="219" t="s">
        <v>187</v>
      </c>
      <c r="AU210" s="219" t="s">
        <v>89</v>
      </c>
      <c r="AV210" s="11" t="s">
        <v>91</v>
      </c>
      <c r="AW210" s="11" t="s">
        <v>44</v>
      </c>
      <c r="AX210" s="11" t="s">
        <v>81</v>
      </c>
      <c r="AY210" s="219" t="s">
        <v>176</v>
      </c>
    </row>
    <row r="211" spans="2:51" s="1" customFormat="1" ht="6.95" customHeight="1">
      <c r="B211" s="55"/>
      <c r="C211" s="56"/>
      <c r="D211" s="56"/>
      <c r="E211" s="56"/>
      <c r="F211" s="56"/>
      <c r="G211" s="56"/>
      <c r="H211" s="56"/>
      <c r="I211" s="139"/>
      <c r="J211" s="56"/>
      <c r="K211" s="56"/>
      <c r="L211" s="60"/>
    </row>
  </sheetData>
  <sheetProtection algorithmName="SHA-512" hashValue="EgIlPptpWLcMyjQHPDyWXefqD42Mec/DP6bsrhRYvD9hNtxQuC30e1N05hb2XxVgDSFrd0tGxuYKOrwdmjzYPg==" saltValue="yyXxWEq07eClsh3Sb9MRlw==" spinCount="100000" sheet="1" objects="1" scenarios="1" formatCells="0" formatColumns="0" formatRows="0" sort="0" autoFilter="0"/>
  <autoFilter ref="C79:K210"/>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11"/>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110</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3008</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37</v>
      </c>
      <c r="G11" s="41"/>
      <c r="H11" s="41"/>
      <c r="I11" s="118" t="s">
        <v>22</v>
      </c>
      <c r="J11" s="33" t="s">
        <v>37</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10.9" customHeight="1">
      <c r="B13" s="40"/>
      <c r="C13" s="41"/>
      <c r="D13" s="41"/>
      <c r="E13" s="41"/>
      <c r="F13" s="41"/>
      <c r="G13" s="41"/>
      <c r="H13" s="41"/>
      <c r="I13" s="117"/>
      <c r="J13" s="41"/>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ROUND(J79,2)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ROUND(SUM(BE79:BE110), 2)</f>
        <v>0</v>
      </c>
      <c r="G30" s="41"/>
      <c r="H30" s="41"/>
      <c r="I30" s="131">
        <v>0.21</v>
      </c>
      <c r="J30" s="130">
        <f>ROUND(ROUND((SUM(BE79:BE110)), 2)*I30, 2)</f>
        <v>0</v>
      </c>
      <c r="K30" s="44"/>
    </row>
    <row r="31" spans="2:11" s="1" customFormat="1" ht="14.45" customHeight="1">
      <c r="B31" s="40"/>
      <c r="C31" s="41"/>
      <c r="D31" s="41"/>
      <c r="E31" s="48" t="s">
        <v>53</v>
      </c>
      <c r="F31" s="130">
        <f>ROUND(SUM(BF79:BF110), 2)</f>
        <v>0</v>
      </c>
      <c r="G31" s="41"/>
      <c r="H31" s="41"/>
      <c r="I31" s="131">
        <v>0.15</v>
      </c>
      <c r="J31" s="130">
        <f>ROUND(ROUND((SUM(BF79:BF110)), 2)*I31, 2)</f>
        <v>0</v>
      </c>
      <c r="K31" s="44"/>
    </row>
    <row r="32" spans="2:11" s="1" customFormat="1" ht="14.45" hidden="1" customHeight="1">
      <c r="B32" s="40"/>
      <c r="C32" s="41"/>
      <c r="D32" s="41"/>
      <c r="E32" s="48" t="s">
        <v>54</v>
      </c>
      <c r="F32" s="130">
        <f>ROUND(SUM(BG79:BG110), 2)</f>
        <v>0</v>
      </c>
      <c r="G32" s="41"/>
      <c r="H32" s="41"/>
      <c r="I32" s="131">
        <v>0.21</v>
      </c>
      <c r="J32" s="130">
        <v>0</v>
      </c>
      <c r="K32" s="44"/>
    </row>
    <row r="33" spans="2:11" s="1" customFormat="1" ht="14.45" hidden="1" customHeight="1">
      <c r="B33" s="40"/>
      <c r="C33" s="41"/>
      <c r="D33" s="41"/>
      <c r="E33" s="48" t="s">
        <v>55</v>
      </c>
      <c r="F33" s="130">
        <f>ROUND(SUM(BH79:BH110), 2)</f>
        <v>0</v>
      </c>
      <c r="G33" s="41"/>
      <c r="H33" s="41"/>
      <c r="I33" s="131">
        <v>0.15</v>
      </c>
      <c r="J33" s="130">
        <v>0</v>
      </c>
      <c r="K33" s="44"/>
    </row>
    <row r="34" spans="2:11" s="1" customFormat="1" ht="14.45" hidden="1" customHeight="1">
      <c r="B34" s="40"/>
      <c r="C34" s="41"/>
      <c r="D34" s="41"/>
      <c r="E34" s="48" t="s">
        <v>56</v>
      </c>
      <c r="F34" s="130">
        <f>ROUND(SUM(BI79:BI110),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D.7 - Vnitřní plynovod</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J79</f>
        <v>0</v>
      </c>
      <c r="K56" s="44"/>
      <c r="AU56" s="22" t="s">
        <v>133</v>
      </c>
    </row>
    <row r="57" spans="2:47" s="7" customFormat="1" ht="24.95" customHeight="1">
      <c r="B57" s="149"/>
      <c r="C57" s="150"/>
      <c r="D57" s="151" t="s">
        <v>3009</v>
      </c>
      <c r="E57" s="152"/>
      <c r="F57" s="152"/>
      <c r="G57" s="152"/>
      <c r="H57" s="152"/>
      <c r="I57" s="153"/>
      <c r="J57" s="154">
        <f>J80</f>
        <v>0</v>
      </c>
      <c r="K57" s="155"/>
    </row>
    <row r="58" spans="2:47" s="7" customFormat="1" ht="24.95" customHeight="1">
      <c r="B58" s="149"/>
      <c r="C58" s="150"/>
      <c r="D58" s="151" t="s">
        <v>3010</v>
      </c>
      <c r="E58" s="152"/>
      <c r="F58" s="152"/>
      <c r="G58" s="152"/>
      <c r="H58" s="152"/>
      <c r="I58" s="153"/>
      <c r="J58" s="154">
        <f>J83</f>
        <v>0</v>
      </c>
      <c r="K58" s="155"/>
    </row>
    <row r="59" spans="2:47" s="7" customFormat="1" ht="24.95" customHeight="1">
      <c r="B59" s="149"/>
      <c r="C59" s="150"/>
      <c r="D59" s="151" t="s">
        <v>3011</v>
      </c>
      <c r="E59" s="152"/>
      <c r="F59" s="152"/>
      <c r="G59" s="152"/>
      <c r="H59" s="152"/>
      <c r="I59" s="153"/>
      <c r="J59" s="154">
        <f>J86</f>
        <v>0</v>
      </c>
      <c r="K59" s="155"/>
    </row>
    <row r="60" spans="2:47" s="1" customFormat="1" ht="21.75" customHeight="1">
      <c r="B60" s="40"/>
      <c r="C60" s="41"/>
      <c r="D60" s="41"/>
      <c r="E60" s="41"/>
      <c r="F60" s="41"/>
      <c r="G60" s="41"/>
      <c r="H60" s="41"/>
      <c r="I60" s="117"/>
      <c r="J60" s="41"/>
      <c r="K60" s="44"/>
    </row>
    <row r="61" spans="2:47" s="1" customFormat="1" ht="6.95" customHeight="1">
      <c r="B61" s="55"/>
      <c r="C61" s="56"/>
      <c r="D61" s="56"/>
      <c r="E61" s="56"/>
      <c r="F61" s="56"/>
      <c r="G61" s="56"/>
      <c r="H61" s="56"/>
      <c r="I61" s="139"/>
      <c r="J61" s="56"/>
      <c r="K61" s="57"/>
    </row>
    <row r="65" spans="2:63" s="1" customFormat="1" ht="6.95" customHeight="1">
      <c r="B65" s="58"/>
      <c r="C65" s="59"/>
      <c r="D65" s="59"/>
      <c r="E65" s="59"/>
      <c r="F65" s="59"/>
      <c r="G65" s="59"/>
      <c r="H65" s="59"/>
      <c r="I65" s="142"/>
      <c r="J65" s="59"/>
      <c r="K65" s="59"/>
      <c r="L65" s="60"/>
    </row>
    <row r="66" spans="2:63" s="1" customFormat="1" ht="36.950000000000003" customHeight="1">
      <c r="B66" s="40"/>
      <c r="C66" s="61" t="s">
        <v>160</v>
      </c>
      <c r="D66" s="62"/>
      <c r="E66" s="62"/>
      <c r="F66" s="62"/>
      <c r="G66" s="62"/>
      <c r="H66" s="62"/>
      <c r="I66" s="163"/>
      <c r="J66" s="62"/>
      <c r="K66" s="62"/>
      <c r="L66" s="60"/>
    </row>
    <row r="67" spans="2:63" s="1" customFormat="1" ht="6.95" customHeight="1">
      <c r="B67" s="40"/>
      <c r="C67" s="62"/>
      <c r="D67" s="62"/>
      <c r="E67" s="62"/>
      <c r="F67" s="62"/>
      <c r="G67" s="62"/>
      <c r="H67" s="62"/>
      <c r="I67" s="163"/>
      <c r="J67" s="62"/>
      <c r="K67" s="62"/>
      <c r="L67" s="60"/>
    </row>
    <row r="68" spans="2:63" s="1" customFormat="1" ht="14.45" customHeight="1">
      <c r="B68" s="40"/>
      <c r="C68" s="64" t="s">
        <v>18</v>
      </c>
      <c r="D68" s="62"/>
      <c r="E68" s="62"/>
      <c r="F68" s="62"/>
      <c r="G68" s="62"/>
      <c r="H68" s="62"/>
      <c r="I68" s="163"/>
      <c r="J68" s="62"/>
      <c r="K68" s="62"/>
      <c r="L68" s="60"/>
    </row>
    <row r="69" spans="2:63" s="1" customFormat="1" ht="22.5" customHeight="1">
      <c r="B69" s="40"/>
      <c r="C69" s="62"/>
      <c r="D69" s="62"/>
      <c r="E69" s="371" t="str">
        <f>E7</f>
        <v>COH KLATOVY - úpravy objektu č.p. 782/III</v>
      </c>
      <c r="F69" s="372"/>
      <c r="G69" s="372"/>
      <c r="H69" s="372"/>
      <c r="I69" s="163"/>
      <c r="J69" s="62"/>
      <c r="K69" s="62"/>
      <c r="L69" s="60"/>
    </row>
    <row r="70" spans="2:63" s="1" customFormat="1" ht="14.45" customHeight="1">
      <c r="B70" s="40"/>
      <c r="C70" s="64" t="s">
        <v>126</v>
      </c>
      <c r="D70" s="62"/>
      <c r="E70" s="62"/>
      <c r="F70" s="62"/>
      <c r="G70" s="62"/>
      <c r="H70" s="62"/>
      <c r="I70" s="163"/>
      <c r="J70" s="62"/>
      <c r="K70" s="62"/>
      <c r="L70" s="60"/>
    </row>
    <row r="71" spans="2:63" s="1" customFormat="1" ht="23.25" customHeight="1">
      <c r="B71" s="40"/>
      <c r="C71" s="62"/>
      <c r="D71" s="62"/>
      <c r="E71" s="339" t="str">
        <f>E9</f>
        <v>D.7 - Vnitřní plynovod</v>
      </c>
      <c r="F71" s="373"/>
      <c r="G71" s="373"/>
      <c r="H71" s="373"/>
      <c r="I71" s="163"/>
      <c r="J71" s="62"/>
      <c r="K71" s="62"/>
      <c r="L71" s="60"/>
    </row>
    <row r="72" spans="2:63" s="1" customFormat="1" ht="6.95" customHeight="1">
      <c r="B72" s="40"/>
      <c r="C72" s="62"/>
      <c r="D72" s="62"/>
      <c r="E72" s="62"/>
      <c r="F72" s="62"/>
      <c r="G72" s="62"/>
      <c r="H72" s="62"/>
      <c r="I72" s="163"/>
      <c r="J72" s="62"/>
      <c r="K72" s="62"/>
      <c r="L72" s="60"/>
    </row>
    <row r="73" spans="2:63" s="1" customFormat="1" ht="18" customHeight="1">
      <c r="B73" s="40"/>
      <c r="C73" s="64" t="s">
        <v>24</v>
      </c>
      <c r="D73" s="62"/>
      <c r="E73" s="62"/>
      <c r="F73" s="164" t="str">
        <f>F12</f>
        <v>Klatovy</v>
      </c>
      <c r="G73" s="62"/>
      <c r="H73" s="62"/>
      <c r="I73" s="165" t="s">
        <v>26</v>
      </c>
      <c r="J73" s="72" t="str">
        <f>IF(J12="","",J12)</f>
        <v>21.04.2017</v>
      </c>
      <c r="K73" s="62"/>
      <c r="L73" s="60"/>
    </row>
    <row r="74" spans="2:63" s="1" customFormat="1" ht="6.95" customHeight="1">
      <c r="B74" s="40"/>
      <c r="C74" s="62"/>
      <c r="D74" s="62"/>
      <c r="E74" s="62"/>
      <c r="F74" s="62"/>
      <c r="G74" s="62"/>
      <c r="H74" s="62"/>
      <c r="I74" s="163"/>
      <c r="J74" s="62"/>
      <c r="K74" s="62"/>
      <c r="L74" s="60"/>
    </row>
    <row r="75" spans="2:63" s="1" customFormat="1" ht="15">
      <c r="B75" s="40"/>
      <c r="C75" s="64" t="s">
        <v>32</v>
      </c>
      <c r="D75" s="62"/>
      <c r="E75" s="62"/>
      <c r="F75" s="164" t="str">
        <f>E15</f>
        <v>Město Klatovy, nám. Míru č.p.62/1, 339 01 Klatovy</v>
      </c>
      <c r="G75" s="62"/>
      <c r="H75" s="62"/>
      <c r="I75" s="165" t="s">
        <v>40</v>
      </c>
      <c r="J75" s="164" t="str">
        <f>E21</f>
        <v>AREA group s.r.o.</v>
      </c>
      <c r="K75" s="62"/>
      <c r="L75" s="60"/>
    </row>
    <row r="76" spans="2:63" s="1" customFormat="1" ht="14.45" customHeight="1">
      <c r="B76" s="40"/>
      <c r="C76" s="64" t="s">
        <v>38</v>
      </c>
      <c r="D76" s="62"/>
      <c r="E76" s="62"/>
      <c r="F76" s="164" t="str">
        <f>IF(E18="","",E18)</f>
        <v/>
      </c>
      <c r="G76" s="62"/>
      <c r="H76" s="62"/>
      <c r="I76" s="163"/>
      <c r="J76" s="62"/>
      <c r="K76" s="62"/>
      <c r="L76" s="60"/>
    </row>
    <row r="77" spans="2:63" s="1" customFormat="1" ht="10.35" customHeight="1">
      <c r="B77" s="40"/>
      <c r="C77" s="62"/>
      <c r="D77" s="62"/>
      <c r="E77" s="62"/>
      <c r="F77" s="62"/>
      <c r="G77" s="62"/>
      <c r="H77" s="62"/>
      <c r="I77" s="163"/>
      <c r="J77" s="62"/>
      <c r="K77" s="62"/>
      <c r="L77" s="60"/>
    </row>
    <row r="78" spans="2:63" s="9" customFormat="1" ht="29.25" customHeight="1">
      <c r="B78" s="166"/>
      <c r="C78" s="167" t="s">
        <v>161</v>
      </c>
      <c r="D78" s="168" t="s">
        <v>66</v>
      </c>
      <c r="E78" s="168" t="s">
        <v>62</v>
      </c>
      <c r="F78" s="168" t="s">
        <v>162</v>
      </c>
      <c r="G78" s="168" t="s">
        <v>163</v>
      </c>
      <c r="H78" s="168" t="s">
        <v>164</v>
      </c>
      <c r="I78" s="169" t="s">
        <v>165</v>
      </c>
      <c r="J78" s="168" t="s">
        <v>131</v>
      </c>
      <c r="K78" s="170" t="s">
        <v>166</v>
      </c>
      <c r="L78" s="171"/>
      <c r="M78" s="80" t="s">
        <v>167</v>
      </c>
      <c r="N78" s="81" t="s">
        <v>51</v>
      </c>
      <c r="O78" s="81" t="s">
        <v>168</v>
      </c>
      <c r="P78" s="81" t="s">
        <v>169</v>
      </c>
      <c r="Q78" s="81" t="s">
        <v>170</v>
      </c>
      <c r="R78" s="81" t="s">
        <v>171</v>
      </c>
      <c r="S78" s="81" t="s">
        <v>172</v>
      </c>
      <c r="T78" s="82" t="s">
        <v>173</v>
      </c>
    </row>
    <row r="79" spans="2:63" s="1" customFormat="1" ht="29.25" customHeight="1">
      <c r="B79" s="40"/>
      <c r="C79" s="86" t="s">
        <v>132</v>
      </c>
      <c r="D79" s="62"/>
      <c r="E79" s="62"/>
      <c r="F79" s="62"/>
      <c r="G79" s="62"/>
      <c r="H79" s="62"/>
      <c r="I79" s="163"/>
      <c r="J79" s="172">
        <f>BK79</f>
        <v>0</v>
      </c>
      <c r="K79" s="62"/>
      <c r="L79" s="60"/>
      <c r="M79" s="83"/>
      <c r="N79" s="84"/>
      <c r="O79" s="84"/>
      <c r="P79" s="173">
        <f>P80+P83+P86</f>
        <v>0</v>
      </c>
      <c r="Q79" s="84"/>
      <c r="R79" s="173">
        <f>R80+R83+R86</f>
        <v>0</v>
      </c>
      <c r="S79" s="84"/>
      <c r="T79" s="174">
        <f>T80+T83+T86</f>
        <v>0</v>
      </c>
      <c r="AT79" s="22" t="s">
        <v>80</v>
      </c>
      <c r="AU79" s="22" t="s">
        <v>133</v>
      </c>
      <c r="BK79" s="175">
        <f>BK80+BK83+BK86</f>
        <v>0</v>
      </c>
    </row>
    <row r="80" spans="2:63" s="10" customFormat="1" ht="37.35" customHeight="1">
      <c r="B80" s="176"/>
      <c r="C80" s="177"/>
      <c r="D80" s="190" t="s">
        <v>80</v>
      </c>
      <c r="E80" s="249" t="s">
        <v>194</v>
      </c>
      <c r="F80" s="249" t="s">
        <v>827</v>
      </c>
      <c r="G80" s="177"/>
      <c r="H80" s="177"/>
      <c r="I80" s="180"/>
      <c r="J80" s="250">
        <f>BK80</f>
        <v>0</v>
      </c>
      <c r="K80" s="177"/>
      <c r="L80" s="182"/>
      <c r="M80" s="183"/>
      <c r="N80" s="184"/>
      <c r="O80" s="184"/>
      <c r="P80" s="185">
        <f>SUM(P81:P82)</f>
        <v>0</v>
      </c>
      <c r="Q80" s="184"/>
      <c r="R80" s="185">
        <f>SUM(R81:R82)</f>
        <v>0</v>
      </c>
      <c r="S80" s="184"/>
      <c r="T80" s="186">
        <f>SUM(T81:T82)</f>
        <v>0</v>
      </c>
      <c r="AR80" s="187" t="s">
        <v>89</v>
      </c>
      <c r="AT80" s="188" t="s">
        <v>80</v>
      </c>
      <c r="AU80" s="188" t="s">
        <v>81</v>
      </c>
      <c r="AY80" s="187" t="s">
        <v>176</v>
      </c>
      <c r="BK80" s="189">
        <f>SUM(BK81:BK82)</f>
        <v>0</v>
      </c>
    </row>
    <row r="81" spans="2:65" s="1" customFormat="1" ht="22.5" customHeight="1">
      <c r="B81" s="40"/>
      <c r="C81" s="193" t="s">
        <v>89</v>
      </c>
      <c r="D81" s="193" t="s">
        <v>178</v>
      </c>
      <c r="E81" s="194" t="s">
        <v>3012</v>
      </c>
      <c r="F81" s="195" t="s">
        <v>3013</v>
      </c>
      <c r="G81" s="196" t="s">
        <v>341</v>
      </c>
      <c r="H81" s="197">
        <v>1</v>
      </c>
      <c r="I81" s="198"/>
      <c r="J81" s="199">
        <f>ROUND(I81*H81,2)</f>
        <v>0</v>
      </c>
      <c r="K81" s="195" t="s">
        <v>37</v>
      </c>
      <c r="L81" s="60"/>
      <c r="M81" s="200" t="s">
        <v>37</v>
      </c>
      <c r="N81" s="201" t="s">
        <v>52</v>
      </c>
      <c r="O81" s="41"/>
      <c r="P81" s="202">
        <f>O81*H81</f>
        <v>0</v>
      </c>
      <c r="Q81" s="202">
        <v>0</v>
      </c>
      <c r="R81" s="202">
        <f>Q81*H81</f>
        <v>0</v>
      </c>
      <c r="S81" s="202">
        <v>0</v>
      </c>
      <c r="T81" s="203">
        <f>S81*H81</f>
        <v>0</v>
      </c>
      <c r="AR81" s="22" t="s">
        <v>183</v>
      </c>
      <c r="AT81" s="22" t="s">
        <v>178</v>
      </c>
      <c r="AU81" s="22" t="s">
        <v>89</v>
      </c>
      <c r="AY81" s="22" t="s">
        <v>176</v>
      </c>
      <c r="BE81" s="204">
        <f>IF(N81="základní",J81,0)</f>
        <v>0</v>
      </c>
      <c r="BF81" s="204">
        <f>IF(N81="snížená",J81,0)</f>
        <v>0</v>
      </c>
      <c r="BG81" s="204">
        <f>IF(N81="zákl. přenesená",J81,0)</f>
        <v>0</v>
      </c>
      <c r="BH81" s="204">
        <f>IF(N81="sníž. přenesená",J81,0)</f>
        <v>0</v>
      </c>
      <c r="BI81" s="204">
        <f>IF(N81="nulová",J81,0)</f>
        <v>0</v>
      </c>
      <c r="BJ81" s="22" t="s">
        <v>89</v>
      </c>
      <c r="BK81" s="204">
        <f>ROUND(I81*H81,2)</f>
        <v>0</v>
      </c>
      <c r="BL81" s="22" t="s">
        <v>183</v>
      </c>
      <c r="BM81" s="22" t="s">
        <v>91</v>
      </c>
    </row>
    <row r="82" spans="2:65" s="1" customFormat="1" ht="22.5" customHeight="1">
      <c r="B82" s="40"/>
      <c r="C82" s="220" t="s">
        <v>91</v>
      </c>
      <c r="D82" s="220" t="s">
        <v>195</v>
      </c>
      <c r="E82" s="221" t="s">
        <v>3014</v>
      </c>
      <c r="F82" s="222" t="s">
        <v>3015</v>
      </c>
      <c r="G82" s="223" t="s">
        <v>341</v>
      </c>
      <c r="H82" s="224">
        <v>1</v>
      </c>
      <c r="I82" s="225"/>
      <c r="J82" s="226">
        <f>ROUND(I82*H82,2)</f>
        <v>0</v>
      </c>
      <c r="K82" s="222" t="s">
        <v>37</v>
      </c>
      <c r="L82" s="227"/>
      <c r="M82" s="228" t="s">
        <v>37</v>
      </c>
      <c r="N82" s="229" t="s">
        <v>52</v>
      </c>
      <c r="O82" s="41"/>
      <c r="P82" s="202">
        <f>O82*H82</f>
        <v>0</v>
      </c>
      <c r="Q82" s="202">
        <v>0</v>
      </c>
      <c r="R82" s="202">
        <f>Q82*H82</f>
        <v>0</v>
      </c>
      <c r="S82" s="202">
        <v>0</v>
      </c>
      <c r="T82" s="203">
        <f>S82*H82</f>
        <v>0</v>
      </c>
      <c r="AR82" s="22" t="s">
        <v>199</v>
      </c>
      <c r="AT82" s="22" t="s">
        <v>195</v>
      </c>
      <c r="AU82" s="22" t="s">
        <v>89</v>
      </c>
      <c r="AY82" s="22" t="s">
        <v>176</v>
      </c>
      <c r="BE82" s="204">
        <f>IF(N82="základní",J82,0)</f>
        <v>0</v>
      </c>
      <c r="BF82" s="204">
        <f>IF(N82="snížená",J82,0)</f>
        <v>0</v>
      </c>
      <c r="BG82" s="204">
        <f>IF(N82="zákl. přenesená",J82,0)</f>
        <v>0</v>
      </c>
      <c r="BH82" s="204">
        <f>IF(N82="sníž. přenesená",J82,0)</f>
        <v>0</v>
      </c>
      <c r="BI82" s="204">
        <f>IF(N82="nulová",J82,0)</f>
        <v>0</v>
      </c>
      <c r="BJ82" s="22" t="s">
        <v>89</v>
      </c>
      <c r="BK82" s="204">
        <f>ROUND(I82*H82,2)</f>
        <v>0</v>
      </c>
      <c r="BL82" s="22" t="s">
        <v>183</v>
      </c>
      <c r="BM82" s="22" t="s">
        <v>183</v>
      </c>
    </row>
    <row r="83" spans="2:65" s="10" customFormat="1" ht="37.35" customHeight="1">
      <c r="B83" s="176"/>
      <c r="C83" s="177"/>
      <c r="D83" s="190" t="s">
        <v>80</v>
      </c>
      <c r="E83" s="249" t="s">
        <v>2237</v>
      </c>
      <c r="F83" s="249" t="s">
        <v>2238</v>
      </c>
      <c r="G83" s="177"/>
      <c r="H83" s="177"/>
      <c r="I83" s="180"/>
      <c r="J83" s="250">
        <f>BK83</f>
        <v>0</v>
      </c>
      <c r="K83" s="177"/>
      <c r="L83" s="182"/>
      <c r="M83" s="183"/>
      <c r="N83" s="184"/>
      <c r="O83" s="184"/>
      <c r="P83" s="185">
        <f>SUM(P84:P85)</f>
        <v>0</v>
      </c>
      <c r="Q83" s="184"/>
      <c r="R83" s="185">
        <f>SUM(R84:R85)</f>
        <v>0</v>
      </c>
      <c r="S83" s="184"/>
      <c r="T83" s="186">
        <f>SUM(T84:T85)</f>
        <v>0</v>
      </c>
      <c r="AR83" s="187" t="s">
        <v>91</v>
      </c>
      <c r="AT83" s="188" t="s">
        <v>80</v>
      </c>
      <c r="AU83" s="188" t="s">
        <v>81</v>
      </c>
      <c r="AY83" s="187" t="s">
        <v>176</v>
      </c>
      <c r="BK83" s="189">
        <f>SUM(BK84:BK85)</f>
        <v>0</v>
      </c>
    </row>
    <row r="84" spans="2:65" s="1" customFormat="1" ht="22.5" customHeight="1">
      <c r="B84" s="40"/>
      <c r="C84" s="193" t="s">
        <v>194</v>
      </c>
      <c r="D84" s="193" t="s">
        <v>178</v>
      </c>
      <c r="E84" s="194" t="s">
        <v>3016</v>
      </c>
      <c r="F84" s="195" t="s">
        <v>3017</v>
      </c>
      <c r="G84" s="196" t="s">
        <v>223</v>
      </c>
      <c r="H84" s="197">
        <v>1</v>
      </c>
      <c r="I84" s="198"/>
      <c r="J84" s="199">
        <f>ROUND(I84*H84,2)</f>
        <v>0</v>
      </c>
      <c r="K84" s="195" t="s">
        <v>37</v>
      </c>
      <c r="L84" s="60"/>
      <c r="M84" s="200" t="s">
        <v>37</v>
      </c>
      <c r="N84" s="201" t="s">
        <v>52</v>
      </c>
      <c r="O84" s="41"/>
      <c r="P84" s="202">
        <f>O84*H84</f>
        <v>0</v>
      </c>
      <c r="Q84" s="202">
        <v>0</v>
      </c>
      <c r="R84" s="202">
        <f>Q84*H84</f>
        <v>0</v>
      </c>
      <c r="S84" s="202">
        <v>0</v>
      </c>
      <c r="T84" s="203">
        <f>S84*H84</f>
        <v>0</v>
      </c>
      <c r="AR84" s="22" t="s">
        <v>183</v>
      </c>
      <c r="AT84" s="22" t="s">
        <v>178</v>
      </c>
      <c r="AU84" s="22" t="s">
        <v>89</v>
      </c>
      <c r="AY84" s="22" t="s">
        <v>176</v>
      </c>
      <c r="BE84" s="204">
        <f>IF(N84="základní",J84,0)</f>
        <v>0</v>
      </c>
      <c r="BF84" s="204">
        <f>IF(N84="snížená",J84,0)</f>
        <v>0</v>
      </c>
      <c r="BG84" s="204">
        <f>IF(N84="zákl. přenesená",J84,0)</f>
        <v>0</v>
      </c>
      <c r="BH84" s="204">
        <f>IF(N84="sníž. přenesená",J84,0)</f>
        <v>0</v>
      </c>
      <c r="BI84" s="204">
        <f>IF(N84="nulová",J84,0)</f>
        <v>0</v>
      </c>
      <c r="BJ84" s="22" t="s">
        <v>89</v>
      </c>
      <c r="BK84" s="204">
        <f>ROUND(I84*H84,2)</f>
        <v>0</v>
      </c>
      <c r="BL84" s="22" t="s">
        <v>183</v>
      </c>
      <c r="BM84" s="22" t="s">
        <v>213</v>
      </c>
    </row>
    <row r="85" spans="2:65" s="1" customFormat="1" ht="22.5" customHeight="1">
      <c r="B85" s="40"/>
      <c r="C85" s="193" t="s">
        <v>183</v>
      </c>
      <c r="D85" s="193" t="s">
        <v>178</v>
      </c>
      <c r="E85" s="194" t="s">
        <v>3018</v>
      </c>
      <c r="F85" s="195" t="s">
        <v>3019</v>
      </c>
      <c r="G85" s="196" t="s">
        <v>295</v>
      </c>
      <c r="H85" s="197">
        <v>5</v>
      </c>
      <c r="I85" s="198"/>
      <c r="J85" s="199">
        <f>ROUND(I85*H85,2)</f>
        <v>0</v>
      </c>
      <c r="K85" s="195" t="s">
        <v>37</v>
      </c>
      <c r="L85" s="60"/>
      <c r="M85" s="200" t="s">
        <v>37</v>
      </c>
      <c r="N85" s="201" t="s">
        <v>52</v>
      </c>
      <c r="O85" s="41"/>
      <c r="P85" s="202">
        <f>O85*H85</f>
        <v>0</v>
      </c>
      <c r="Q85" s="202">
        <v>0</v>
      </c>
      <c r="R85" s="202">
        <f>Q85*H85</f>
        <v>0</v>
      </c>
      <c r="S85" s="202">
        <v>0</v>
      </c>
      <c r="T85" s="203">
        <f>S85*H85</f>
        <v>0</v>
      </c>
      <c r="AR85" s="22" t="s">
        <v>183</v>
      </c>
      <c r="AT85" s="22" t="s">
        <v>178</v>
      </c>
      <c r="AU85" s="22" t="s">
        <v>89</v>
      </c>
      <c r="AY85" s="22" t="s">
        <v>176</v>
      </c>
      <c r="BE85" s="204">
        <f>IF(N85="základní",J85,0)</f>
        <v>0</v>
      </c>
      <c r="BF85" s="204">
        <f>IF(N85="snížená",J85,0)</f>
        <v>0</v>
      </c>
      <c r="BG85" s="204">
        <f>IF(N85="zákl. přenesená",J85,0)</f>
        <v>0</v>
      </c>
      <c r="BH85" s="204">
        <f>IF(N85="sníž. přenesená",J85,0)</f>
        <v>0</v>
      </c>
      <c r="BI85" s="204">
        <f>IF(N85="nulová",J85,0)</f>
        <v>0</v>
      </c>
      <c r="BJ85" s="22" t="s">
        <v>89</v>
      </c>
      <c r="BK85" s="204">
        <f>ROUND(I85*H85,2)</f>
        <v>0</v>
      </c>
      <c r="BL85" s="22" t="s">
        <v>183</v>
      </c>
      <c r="BM85" s="22" t="s">
        <v>199</v>
      </c>
    </row>
    <row r="86" spans="2:65" s="10" customFormat="1" ht="37.35" customHeight="1">
      <c r="B86" s="176"/>
      <c r="C86" s="177"/>
      <c r="D86" s="190" t="s">
        <v>80</v>
      </c>
      <c r="E86" s="249" t="s">
        <v>3020</v>
      </c>
      <c r="F86" s="249" t="s">
        <v>3021</v>
      </c>
      <c r="G86" s="177"/>
      <c r="H86" s="177"/>
      <c r="I86" s="180"/>
      <c r="J86" s="250">
        <f>BK86</f>
        <v>0</v>
      </c>
      <c r="K86" s="177"/>
      <c r="L86" s="182"/>
      <c r="M86" s="183"/>
      <c r="N86" s="184"/>
      <c r="O86" s="184"/>
      <c r="P86" s="185">
        <f>SUM(P87:P110)</f>
        <v>0</v>
      </c>
      <c r="Q86" s="184"/>
      <c r="R86" s="185">
        <f>SUM(R87:R110)</f>
        <v>0</v>
      </c>
      <c r="S86" s="184"/>
      <c r="T86" s="186">
        <f>SUM(T87:T110)</f>
        <v>0</v>
      </c>
      <c r="AR86" s="187" t="s">
        <v>194</v>
      </c>
      <c r="AT86" s="188" t="s">
        <v>80</v>
      </c>
      <c r="AU86" s="188" t="s">
        <v>81</v>
      </c>
      <c r="AY86" s="187" t="s">
        <v>176</v>
      </c>
      <c r="BK86" s="189">
        <f>SUM(BK87:BK110)</f>
        <v>0</v>
      </c>
    </row>
    <row r="87" spans="2:65" s="1" customFormat="1" ht="22.5" customHeight="1">
      <c r="B87" s="40"/>
      <c r="C87" s="193" t="s">
        <v>208</v>
      </c>
      <c r="D87" s="193" t="s">
        <v>178</v>
      </c>
      <c r="E87" s="194" t="s">
        <v>3022</v>
      </c>
      <c r="F87" s="195" t="s">
        <v>3023</v>
      </c>
      <c r="G87" s="196" t="s">
        <v>295</v>
      </c>
      <c r="H87" s="197">
        <v>3</v>
      </c>
      <c r="I87" s="198"/>
      <c r="J87" s="199">
        <f t="shared" ref="J87:J110" si="0">ROUND(I87*H87,2)</f>
        <v>0</v>
      </c>
      <c r="K87" s="195" t="s">
        <v>37</v>
      </c>
      <c r="L87" s="60"/>
      <c r="M87" s="200" t="s">
        <v>37</v>
      </c>
      <c r="N87" s="201" t="s">
        <v>52</v>
      </c>
      <c r="O87" s="41"/>
      <c r="P87" s="202">
        <f t="shared" ref="P87:P110" si="1">O87*H87</f>
        <v>0</v>
      </c>
      <c r="Q87" s="202">
        <v>0</v>
      </c>
      <c r="R87" s="202">
        <f t="shared" ref="R87:R110" si="2">Q87*H87</f>
        <v>0</v>
      </c>
      <c r="S87" s="202">
        <v>0</v>
      </c>
      <c r="T87" s="203">
        <f t="shared" ref="T87:T110" si="3">S87*H87</f>
        <v>0</v>
      </c>
      <c r="AR87" s="22" t="s">
        <v>183</v>
      </c>
      <c r="AT87" s="22" t="s">
        <v>178</v>
      </c>
      <c r="AU87" s="22" t="s">
        <v>89</v>
      </c>
      <c r="AY87" s="22" t="s">
        <v>176</v>
      </c>
      <c r="BE87" s="204">
        <f t="shared" ref="BE87:BE110" si="4">IF(N87="základní",J87,0)</f>
        <v>0</v>
      </c>
      <c r="BF87" s="204">
        <f t="shared" ref="BF87:BF110" si="5">IF(N87="snížená",J87,0)</f>
        <v>0</v>
      </c>
      <c r="BG87" s="204">
        <f t="shared" ref="BG87:BG110" si="6">IF(N87="zákl. přenesená",J87,0)</f>
        <v>0</v>
      </c>
      <c r="BH87" s="204">
        <f t="shared" ref="BH87:BH110" si="7">IF(N87="sníž. přenesená",J87,0)</f>
        <v>0</v>
      </c>
      <c r="BI87" s="204">
        <f t="shared" ref="BI87:BI110" si="8">IF(N87="nulová",J87,0)</f>
        <v>0</v>
      </c>
      <c r="BJ87" s="22" t="s">
        <v>89</v>
      </c>
      <c r="BK87" s="204">
        <f t="shared" ref="BK87:BK110" si="9">ROUND(I87*H87,2)</f>
        <v>0</v>
      </c>
      <c r="BL87" s="22" t="s">
        <v>183</v>
      </c>
      <c r="BM87" s="22" t="s">
        <v>237</v>
      </c>
    </row>
    <row r="88" spans="2:65" s="1" customFormat="1" ht="22.5" customHeight="1">
      <c r="B88" s="40"/>
      <c r="C88" s="220" t="s">
        <v>213</v>
      </c>
      <c r="D88" s="220" t="s">
        <v>195</v>
      </c>
      <c r="E88" s="221" t="s">
        <v>3024</v>
      </c>
      <c r="F88" s="222" t="s">
        <v>3025</v>
      </c>
      <c r="G88" s="223" t="s">
        <v>295</v>
      </c>
      <c r="H88" s="224">
        <v>3</v>
      </c>
      <c r="I88" s="225"/>
      <c r="J88" s="226">
        <f t="shared" si="0"/>
        <v>0</v>
      </c>
      <c r="K88" s="222" t="s">
        <v>37</v>
      </c>
      <c r="L88" s="227"/>
      <c r="M88" s="228" t="s">
        <v>37</v>
      </c>
      <c r="N88" s="229" t="s">
        <v>52</v>
      </c>
      <c r="O88" s="41"/>
      <c r="P88" s="202">
        <f t="shared" si="1"/>
        <v>0</v>
      </c>
      <c r="Q88" s="202">
        <v>0</v>
      </c>
      <c r="R88" s="202">
        <f t="shared" si="2"/>
        <v>0</v>
      </c>
      <c r="S88" s="202">
        <v>0</v>
      </c>
      <c r="T88" s="203">
        <f t="shared" si="3"/>
        <v>0</v>
      </c>
      <c r="AR88" s="22" t="s">
        <v>199</v>
      </c>
      <c r="AT88" s="22" t="s">
        <v>195</v>
      </c>
      <c r="AU88" s="22" t="s">
        <v>89</v>
      </c>
      <c r="AY88" s="22" t="s">
        <v>176</v>
      </c>
      <c r="BE88" s="204">
        <f t="shared" si="4"/>
        <v>0</v>
      </c>
      <c r="BF88" s="204">
        <f t="shared" si="5"/>
        <v>0</v>
      </c>
      <c r="BG88" s="204">
        <f t="shared" si="6"/>
        <v>0</v>
      </c>
      <c r="BH88" s="204">
        <f t="shared" si="7"/>
        <v>0</v>
      </c>
      <c r="BI88" s="204">
        <f t="shared" si="8"/>
        <v>0</v>
      </c>
      <c r="BJ88" s="22" t="s">
        <v>89</v>
      </c>
      <c r="BK88" s="204">
        <f t="shared" si="9"/>
        <v>0</v>
      </c>
      <c r="BL88" s="22" t="s">
        <v>183</v>
      </c>
      <c r="BM88" s="22" t="s">
        <v>23</v>
      </c>
    </row>
    <row r="89" spans="2:65" s="1" customFormat="1" ht="22.5" customHeight="1">
      <c r="B89" s="40"/>
      <c r="C89" s="193" t="s">
        <v>220</v>
      </c>
      <c r="D89" s="193" t="s">
        <v>178</v>
      </c>
      <c r="E89" s="194" t="s">
        <v>3026</v>
      </c>
      <c r="F89" s="195" t="s">
        <v>3027</v>
      </c>
      <c r="G89" s="196" t="s">
        <v>295</v>
      </c>
      <c r="H89" s="197">
        <v>2</v>
      </c>
      <c r="I89" s="198"/>
      <c r="J89" s="199">
        <f t="shared" si="0"/>
        <v>0</v>
      </c>
      <c r="K89" s="195" t="s">
        <v>37</v>
      </c>
      <c r="L89" s="60"/>
      <c r="M89" s="200" t="s">
        <v>37</v>
      </c>
      <c r="N89" s="201" t="s">
        <v>52</v>
      </c>
      <c r="O89" s="41"/>
      <c r="P89" s="202">
        <f t="shared" si="1"/>
        <v>0</v>
      </c>
      <c r="Q89" s="202">
        <v>0</v>
      </c>
      <c r="R89" s="202">
        <f t="shared" si="2"/>
        <v>0</v>
      </c>
      <c r="S89" s="202">
        <v>0</v>
      </c>
      <c r="T89" s="203">
        <f t="shared" si="3"/>
        <v>0</v>
      </c>
      <c r="AR89" s="22" t="s">
        <v>183</v>
      </c>
      <c r="AT89" s="22" t="s">
        <v>178</v>
      </c>
      <c r="AU89" s="22" t="s">
        <v>89</v>
      </c>
      <c r="AY89" s="22" t="s">
        <v>176</v>
      </c>
      <c r="BE89" s="204">
        <f t="shared" si="4"/>
        <v>0</v>
      </c>
      <c r="BF89" s="204">
        <f t="shared" si="5"/>
        <v>0</v>
      </c>
      <c r="BG89" s="204">
        <f t="shared" si="6"/>
        <v>0</v>
      </c>
      <c r="BH89" s="204">
        <f t="shared" si="7"/>
        <v>0</v>
      </c>
      <c r="BI89" s="204">
        <f t="shared" si="8"/>
        <v>0</v>
      </c>
      <c r="BJ89" s="22" t="s">
        <v>89</v>
      </c>
      <c r="BK89" s="204">
        <f t="shared" si="9"/>
        <v>0</v>
      </c>
      <c r="BL89" s="22" t="s">
        <v>183</v>
      </c>
      <c r="BM89" s="22" t="s">
        <v>266</v>
      </c>
    </row>
    <row r="90" spans="2:65" s="1" customFormat="1" ht="22.5" customHeight="1">
      <c r="B90" s="40"/>
      <c r="C90" s="220" t="s">
        <v>199</v>
      </c>
      <c r="D90" s="220" t="s">
        <v>195</v>
      </c>
      <c r="E90" s="221" t="s">
        <v>3028</v>
      </c>
      <c r="F90" s="222" t="s">
        <v>3029</v>
      </c>
      <c r="G90" s="223" t="s">
        <v>295</v>
      </c>
      <c r="H90" s="224">
        <v>2</v>
      </c>
      <c r="I90" s="225"/>
      <c r="J90" s="226">
        <f t="shared" si="0"/>
        <v>0</v>
      </c>
      <c r="K90" s="222" t="s">
        <v>37</v>
      </c>
      <c r="L90" s="227"/>
      <c r="M90" s="228" t="s">
        <v>37</v>
      </c>
      <c r="N90" s="229" t="s">
        <v>52</v>
      </c>
      <c r="O90" s="41"/>
      <c r="P90" s="202">
        <f t="shared" si="1"/>
        <v>0</v>
      </c>
      <c r="Q90" s="202">
        <v>0</v>
      </c>
      <c r="R90" s="202">
        <f t="shared" si="2"/>
        <v>0</v>
      </c>
      <c r="S90" s="202">
        <v>0</v>
      </c>
      <c r="T90" s="203">
        <f t="shared" si="3"/>
        <v>0</v>
      </c>
      <c r="AR90" s="22" t="s">
        <v>199</v>
      </c>
      <c r="AT90" s="22" t="s">
        <v>195</v>
      </c>
      <c r="AU90" s="22" t="s">
        <v>89</v>
      </c>
      <c r="AY90" s="22" t="s">
        <v>176</v>
      </c>
      <c r="BE90" s="204">
        <f t="shared" si="4"/>
        <v>0</v>
      </c>
      <c r="BF90" s="204">
        <f t="shared" si="5"/>
        <v>0</v>
      </c>
      <c r="BG90" s="204">
        <f t="shared" si="6"/>
        <v>0</v>
      </c>
      <c r="BH90" s="204">
        <f t="shared" si="7"/>
        <v>0</v>
      </c>
      <c r="BI90" s="204">
        <f t="shared" si="8"/>
        <v>0</v>
      </c>
      <c r="BJ90" s="22" t="s">
        <v>89</v>
      </c>
      <c r="BK90" s="204">
        <f t="shared" si="9"/>
        <v>0</v>
      </c>
      <c r="BL90" s="22" t="s">
        <v>183</v>
      </c>
      <c r="BM90" s="22" t="s">
        <v>276</v>
      </c>
    </row>
    <row r="91" spans="2:65" s="1" customFormat="1" ht="22.5" customHeight="1">
      <c r="B91" s="40"/>
      <c r="C91" s="193" t="s">
        <v>231</v>
      </c>
      <c r="D91" s="193" t="s">
        <v>178</v>
      </c>
      <c r="E91" s="194" t="s">
        <v>3030</v>
      </c>
      <c r="F91" s="195" t="s">
        <v>3031</v>
      </c>
      <c r="G91" s="196" t="s">
        <v>295</v>
      </c>
      <c r="H91" s="197">
        <v>1</v>
      </c>
      <c r="I91" s="198"/>
      <c r="J91" s="199">
        <f t="shared" si="0"/>
        <v>0</v>
      </c>
      <c r="K91" s="195" t="s">
        <v>37</v>
      </c>
      <c r="L91" s="60"/>
      <c r="M91" s="200" t="s">
        <v>37</v>
      </c>
      <c r="N91" s="201" t="s">
        <v>52</v>
      </c>
      <c r="O91" s="41"/>
      <c r="P91" s="202">
        <f t="shared" si="1"/>
        <v>0</v>
      </c>
      <c r="Q91" s="202">
        <v>0</v>
      </c>
      <c r="R91" s="202">
        <f t="shared" si="2"/>
        <v>0</v>
      </c>
      <c r="S91" s="202">
        <v>0</v>
      </c>
      <c r="T91" s="203">
        <f t="shared" si="3"/>
        <v>0</v>
      </c>
      <c r="AR91" s="22" t="s">
        <v>183</v>
      </c>
      <c r="AT91" s="22" t="s">
        <v>178</v>
      </c>
      <c r="AU91" s="22" t="s">
        <v>89</v>
      </c>
      <c r="AY91" s="22" t="s">
        <v>176</v>
      </c>
      <c r="BE91" s="204">
        <f t="shared" si="4"/>
        <v>0</v>
      </c>
      <c r="BF91" s="204">
        <f t="shared" si="5"/>
        <v>0</v>
      </c>
      <c r="BG91" s="204">
        <f t="shared" si="6"/>
        <v>0</v>
      </c>
      <c r="BH91" s="204">
        <f t="shared" si="7"/>
        <v>0</v>
      </c>
      <c r="BI91" s="204">
        <f t="shared" si="8"/>
        <v>0</v>
      </c>
      <c r="BJ91" s="22" t="s">
        <v>89</v>
      </c>
      <c r="BK91" s="204">
        <f t="shared" si="9"/>
        <v>0</v>
      </c>
      <c r="BL91" s="22" t="s">
        <v>183</v>
      </c>
      <c r="BM91" s="22" t="s">
        <v>286</v>
      </c>
    </row>
    <row r="92" spans="2:65" s="1" customFormat="1" ht="22.5" customHeight="1">
      <c r="B92" s="40"/>
      <c r="C92" s="220" t="s">
        <v>237</v>
      </c>
      <c r="D92" s="220" t="s">
        <v>195</v>
      </c>
      <c r="E92" s="221" t="s">
        <v>3032</v>
      </c>
      <c r="F92" s="222" t="s">
        <v>3033</v>
      </c>
      <c r="G92" s="223" t="s">
        <v>295</v>
      </c>
      <c r="H92" s="224">
        <v>1</v>
      </c>
      <c r="I92" s="225"/>
      <c r="J92" s="226">
        <f t="shared" si="0"/>
        <v>0</v>
      </c>
      <c r="K92" s="222" t="s">
        <v>37</v>
      </c>
      <c r="L92" s="227"/>
      <c r="M92" s="228" t="s">
        <v>37</v>
      </c>
      <c r="N92" s="229" t="s">
        <v>52</v>
      </c>
      <c r="O92" s="41"/>
      <c r="P92" s="202">
        <f t="shared" si="1"/>
        <v>0</v>
      </c>
      <c r="Q92" s="202">
        <v>0</v>
      </c>
      <c r="R92" s="202">
        <f t="shared" si="2"/>
        <v>0</v>
      </c>
      <c r="S92" s="202">
        <v>0</v>
      </c>
      <c r="T92" s="203">
        <f t="shared" si="3"/>
        <v>0</v>
      </c>
      <c r="AR92" s="22" t="s">
        <v>199</v>
      </c>
      <c r="AT92" s="22" t="s">
        <v>195</v>
      </c>
      <c r="AU92" s="22" t="s">
        <v>89</v>
      </c>
      <c r="AY92" s="22" t="s">
        <v>176</v>
      </c>
      <c r="BE92" s="204">
        <f t="shared" si="4"/>
        <v>0</v>
      </c>
      <c r="BF92" s="204">
        <f t="shared" si="5"/>
        <v>0</v>
      </c>
      <c r="BG92" s="204">
        <f t="shared" si="6"/>
        <v>0</v>
      </c>
      <c r="BH92" s="204">
        <f t="shared" si="7"/>
        <v>0</v>
      </c>
      <c r="BI92" s="204">
        <f t="shared" si="8"/>
        <v>0</v>
      </c>
      <c r="BJ92" s="22" t="s">
        <v>89</v>
      </c>
      <c r="BK92" s="204">
        <f t="shared" si="9"/>
        <v>0</v>
      </c>
      <c r="BL92" s="22" t="s">
        <v>183</v>
      </c>
      <c r="BM92" s="22" t="s">
        <v>298</v>
      </c>
    </row>
    <row r="93" spans="2:65" s="1" customFormat="1" ht="22.5" customHeight="1">
      <c r="B93" s="40"/>
      <c r="C93" s="193" t="s">
        <v>246</v>
      </c>
      <c r="D93" s="193" t="s">
        <v>178</v>
      </c>
      <c r="E93" s="194" t="s">
        <v>3034</v>
      </c>
      <c r="F93" s="195" t="s">
        <v>3035</v>
      </c>
      <c r="G93" s="196" t="s">
        <v>295</v>
      </c>
      <c r="H93" s="197">
        <v>1</v>
      </c>
      <c r="I93" s="198"/>
      <c r="J93" s="199">
        <f t="shared" si="0"/>
        <v>0</v>
      </c>
      <c r="K93" s="195" t="s">
        <v>37</v>
      </c>
      <c r="L93" s="60"/>
      <c r="M93" s="200" t="s">
        <v>37</v>
      </c>
      <c r="N93" s="201" t="s">
        <v>52</v>
      </c>
      <c r="O93" s="41"/>
      <c r="P93" s="202">
        <f t="shared" si="1"/>
        <v>0</v>
      </c>
      <c r="Q93" s="202">
        <v>0</v>
      </c>
      <c r="R93" s="202">
        <f t="shared" si="2"/>
        <v>0</v>
      </c>
      <c r="S93" s="202">
        <v>0</v>
      </c>
      <c r="T93" s="203">
        <f t="shared" si="3"/>
        <v>0</v>
      </c>
      <c r="AR93" s="22" t="s">
        <v>183</v>
      </c>
      <c r="AT93" s="22" t="s">
        <v>178</v>
      </c>
      <c r="AU93" s="22" t="s">
        <v>89</v>
      </c>
      <c r="AY93" s="22" t="s">
        <v>176</v>
      </c>
      <c r="BE93" s="204">
        <f t="shared" si="4"/>
        <v>0</v>
      </c>
      <c r="BF93" s="204">
        <f t="shared" si="5"/>
        <v>0</v>
      </c>
      <c r="BG93" s="204">
        <f t="shared" si="6"/>
        <v>0</v>
      </c>
      <c r="BH93" s="204">
        <f t="shared" si="7"/>
        <v>0</v>
      </c>
      <c r="BI93" s="204">
        <f t="shared" si="8"/>
        <v>0</v>
      </c>
      <c r="BJ93" s="22" t="s">
        <v>89</v>
      </c>
      <c r="BK93" s="204">
        <f t="shared" si="9"/>
        <v>0</v>
      </c>
      <c r="BL93" s="22" t="s">
        <v>183</v>
      </c>
      <c r="BM93" s="22" t="s">
        <v>307</v>
      </c>
    </row>
    <row r="94" spans="2:65" s="1" customFormat="1" ht="22.5" customHeight="1">
      <c r="B94" s="40"/>
      <c r="C94" s="220" t="s">
        <v>23</v>
      </c>
      <c r="D94" s="220" t="s">
        <v>195</v>
      </c>
      <c r="E94" s="221" t="s">
        <v>3036</v>
      </c>
      <c r="F94" s="222" t="s">
        <v>3037</v>
      </c>
      <c r="G94" s="223" t="s">
        <v>295</v>
      </c>
      <c r="H94" s="224">
        <v>1</v>
      </c>
      <c r="I94" s="225"/>
      <c r="J94" s="226">
        <f t="shared" si="0"/>
        <v>0</v>
      </c>
      <c r="K94" s="222" t="s">
        <v>37</v>
      </c>
      <c r="L94" s="227"/>
      <c r="M94" s="228" t="s">
        <v>37</v>
      </c>
      <c r="N94" s="229" t="s">
        <v>52</v>
      </c>
      <c r="O94" s="41"/>
      <c r="P94" s="202">
        <f t="shared" si="1"/>
        <v>0</v>
      </c>
      <c r="Q94" s="202">
        <v>0</v>
      </c>
      <c r="R94" s="202">
        <f t="shared" si="2"/>
        <v>0</v>
      </c>
      <c r="S94" s="202">
        <v>0</v>
      </c>
      <c r="T94" s="203">
        <f t="shared" si="3"/>
        <v>0</v>
      </c>
      <c r="AR94" s="22" t="s">
        <v>199</v>
      </c>
      <c r="AT94" s="22" t="s">
        <v>195</v>
      </c>
      <c r="AU94" s="22" t="s">
        <v>89</v>
      </c>
      <c r="AY94" s="22" t="s">
        <v>176</v>
      </c>
      <c r="BE94" s="204">
        <f t="shared" si="4"/>
        <v>0</v>
      </c>
      <c r="BF94" s="204">
        <f t="shared" si="5"/>
        <v>0</v>
      </c>
      <c r="BG94" s="204">
        <f t="shared" si="6"/>
        <v>0</v>
      </c>
      <c r="BH94" s="204">
        <f t="shared" si="7"/>
        <v>0</v>
      </c>
      <c r="BI94" s="204">
        <f t="shared" si="8"/>
        <v>0</v>
      </c>
      <c r="BJ94" s="22" t="s">
        <v>89</v>
      </c>
      <c r="BK94" s="204">
        <f t="shared" si="9"/>
        <v>0</v>
      </c>
      <c r="BL94" s="22" t="s">
        <v>183</v>
      </c>
      <c r="BM94" s="22" t="s">
        <v>319</v>
      </c>
    </row>
    <row r="95" spans="2:65" s="1" customFormat="1" ht="22.5" customHeight="1">
      <c r="B95" s="40"/>
      <c r="C95" s="193" t="s">
        <v>258</v>
      </c>
      <c r="D95" s="193" t="s">
        <v>178</v>
      </c>
      <c r="E95" s="194" t="s">
        <v>3038</v>
      </c>
      <c r="F95" s="195" t="s">
        <v>3039</v>
      </c>
      <c r="G95" s="196" t="s">
        <v>341</v>
      </c>
      <c r="H95" s="197">
        <v>2</v>
      </c>
      <c r="I95" s="198"/>
      <c r="J95" s="199">
        <f t="shared" si="0"/>
        <v>0</v>
      </c>
      <c r="K95" s="195" t="s">
        <v>37</v>
      </c>
      <c r="L95" s="60"/>
      <c r="M95" s="200" t="s">
        <v>37</v>
      </c>
      <c r="N95" s="201" t="s">
        <v>52</v>
      </c>
      <c r="O95" s="41"/>
      <c r="P95" s="202">
        <f t="shared" si="1"/>
        <v>0</v>
      </c>
      <c r="Q95" s="202">
        <v>0</v>
      </c>
      <c r="R95" s="202">
        <f t="shared" si="2"/>
        <v>0</v>
      </c>
      <c r="S95" s="202">
        <v>0</v>
      </c>
      <c r="T95" s="203">
        <f t="shared" si="3"/>
        <v>0</v>
      </c>
      <c r="AR95" s="22" t="s">
        <v>183</v>
      </c>
      <c r="AT95" s="22" t="s">
        <v>178</v>
      </c>
      <c r="AU95" s="22" t="s">
        <v>89</v>
      </c>
      <c r="AY95" s="22" t="s">
        <v>176</v>
      </c>
      <c r="BE95" s="204">
        <f t="shared" si="4"/>
        <v>0</v>
      </c>
      <c r="BF95" s="204">
        <f t="shared" si="5"/>
        <v>0</v>
      </c>
      <c r="BG95" s="204">
        <f t="shared" si="6"/>
        <v>0</v>
      </c>
      <c r="BH95" s="204">
        <f t="shared" si="7"/>
        <v>0</v>
      </c>
      <c r="BI95" s="204">
        <f t="shared" si="8"/>
        <v>0</v>
      </c>
      <c r="BJ95" s="22" t="s">
        <v>89</v>
      </c>
      <c r="BK95" s="204">
        <f t="shared" si="9"/>
        <v>0</v>
      </c>
      <c r="BL95" s="22" t="s">
        <v>183</v>
      </c>
      <c r="BM95" s="22" t="s">
        <v>333</v>
      </c>
    </row>
    <row r="96" spans="2:65" s="1" customFormat="1" ht="22.5" customHeight="1">
      <c r="B96" s="40"/>
      <c r="C96" s="220" t="s">
        <v>266</v>
      </c>
      <c r="D96" s="220" t="s">
        <v>195</v>
      </c>
      <c r="E96" s="221" t="s">
        <v>3040</v>
      </c>
      <c r="F96" s="222" t="s">
        <v>3041</v>
      </c>
      <c r="G96" s="223" t="s">
        <v>341</v>
      </c>
      <c r="H96" s="224">
        <v>2</v>
      </c>
      <c r="I96" s="225"/>
      <c r="J96" s="226">
        <f t="shared" si="0"/>
        <v>0</v>
      </c>
      <c r="K96" s="222" t="s">
        <v>37</v>
      </c>
      <c r="L96" s="227"/>
      <c r="M96" s="228" t="s">
        <v>37</v>
      </c>
      <c r="N96" s="229" t="s">
        <v>52</v>
      </c>
      <c r="O96" s="41"/>
      <c r="P96" s="202">
        <f t="shared" si="1"/>
        <v>0</v>
      </c>
      <c r="Q96" s="202">
        <v>0</v>
      </c>
      <c r="R96" s="202">
        <f t="shared" si="2"/>
        <v>0</v>
      </c>
      <c r="S96" s="202">
        <v>0</v>
      </c>
      <c r="T96" s="203">
        <f t="shared" si="3"/>
        <v>0</v>
      </c>
      <c r="AR96" s="22" t="s">
        <v>199</v>
      </c>
      <c r="AT96" s="22" t="s">
        <v>195</v>
      </c>
      <c r="AU96" s="22" t="s">
        <v>89</v>
      </c>
      <c r="AY96" s="22" t="s">
        <v>176</v>
      </c>
      <c r="BE96" s="204">
        <f t="shared" si="4"/>
        <v>0</v>
      </c>
      <c r="BF96" s="204">
        <f t="shared" si="5"/>
        <v>0</v>
      </c>
      <c r="BG96" s="204">
        <f t="shared" si="6"/>
        <v>0</v>
      </c>
      <c r="BH96" s="204">
        <f t="shared" si="7"/>
        <v>0</v>
      </c>
      <c r="BI96" s="204">
        <f t="shared" si="8"/>
        <v>0</v>
      </c>
      <c r="BJ96" s="22" t="s">
        <v>89</v>
      </c>
      <c r="BK96" s="204">
        <f t="shared" si="9"/>
        <v>0</v>
      </c>
      <c r="BL96" s="22" t="s">
        <v>183</v>
      </c>
      <c r="BM96" s="22" t="s">
        <v>345</v>
      </c>
    </row>
    <row r="97" spans="2:65" s="1" customFormat="1" ht="22.5" customHeight="1">
      <c r="B97" s="40"/>
      <c r="C97" s="193" t="s">
        <v>10</v>
      </c>
      <c r="D97" s="193" t="s">
        <v>178</v>
      </c>
      <c r="E97" s="194" t="s">
        <v>3042</v>
      </c>
      <c r="F97" s="195" t="s">
        <v>3043</v>
      </c>
      <c r="G97" s="196" t="s">
        <v>341</v>
      </c>
      <c r="H97" s="197">
        <v>3</v>
      </c>
      <c r="I97" s="198"/>
      <c r="J97" s="199">
        <f t="shared" si="0"/>
        <v>0</v>
      </c>
      <c r="K97" s="195" t="s">
        <v>37</v>
      </c>
      <c r="L97" s="60"/>
      <c r="M97" s="200" t="s">
        <v>37</v>
      </c>
      <c r="N97" s="201" t="s">
        <v>52</v>
      </c>
      <c r="O97" s="41"/>
      <c r="P97" s="202">
        <f t="shared" si="1"/>
        <v>0</v>
      </c>
      <c r="Q97" s="202">
        <v>0</v>
      </c>
      <c r="R97" s="202">
        <f t="shared" si="2"/>
        <v>0</v>
      </c>
      <c r="S97" s="202">
        <v>0</v>
      </c>
      <c r="T97" s="203">
        <f t="shared" si="3"/>
        <v>0</v>
      </c>
      <c r="AR97" s="22" t="s">
        <v>183</v>
      </c>
      <c r="AT97" s="22" t="s">
        <v>178</v>
      </c>
      <c r="AU97" s="22" t="s">
        <v>89</v>
      </c>
      <c r="AY97" s="22" t="s">
        <v>176</v>
      </c>
      <c r="BE97" s="204">
        <f t="shared" si="4"/>
        <v>0</v>
      </c>
      <c r="BF97" s="204">
        <f t="shared" si="5"/>
        <v>0</v>
      </c>
      <c r="BG97" s="204">
        <f t="shared" si="6"/>
        <v>0</v>
      </c>
      <c r="BH97" s="204">
        <f t="shared" si="7"/>
        <v>0</v>
      </c>
      <c r="BI97" s="204">
        <f t="shared" si="8"/>
        <v>0</v>
      </c>
      <c r="BJ97" s="22" t="s">
        <v>89</v>
      </c>
      <c r="BK97" s="204">
        <f t="shared" si="9"/>
        <v>0</v>
      </c>
      <c r="BL97" s="22" t="s">
        <v>183</v>
      </c>
      <c r="BM97" s="22" t="s">
        <v>356</v>
      </c>
    </row>
    <row r="98" spans="2:65" s="1" customFormat="1" ht="22.5" customHeight="1">
      <c r="B98" s="40"/>
      <c r="C98" s="220" t="s">
        <v>276</v>
      </c>
      <c r="D98" s="220" t="s">
        <v>195</v>
      </c>
      <c r="E98" s="221" t="s">
        <v>3044</v>
      </c>
      <c r="F98" s="222" t="s">
        <v>3045</v>
      </c>
      <c r="G98" s="223" t="s">
        <v>341</v>
      </c>
      <c r="H98" s="224">
        <v>1</v>
      </c>
      <c r="I98" s="225"/>
      <c r="J98" s="226">
        <f t="shared" si="0"/>
        <v>0</v>
      </c>
      <c r="K98" s="222" t="s">
        <v>37</v>
      </c>
      <c r="L98" s="227"/>
      <c r="M98" s="228" t="s">
        <v>37</v>
      </c>
      <c r="N98" s="229" t="s">
        <v>52</v>
      </c>
      <c r="O98" s="41"/>
      <c r="P98" s="202">
        <f t="shared" si="1"/>
        <v>0</v>
      </c>
      <c r="Q98" s="202">
        <v>0</v>
      </c>
      <c r="R98" s="202">
        <f t="shared" si="2"/>
        <v>0</v>
      </c>
      <c r="S98" s="202">
        <v>0</v>
      </c>
      <c r="T98" s="203">
        <f t="shared" si="3"/>
        <v>0</v>
      </c>
      <c r="AR98" s="22" t="s">
        <v>199</v>
      </c>
      <c r="AT98" s="22" t="s">
        <v>195</v>
      </c>
      <c r="AU98" s="22" t="s">
        <v>89</v>
      </c>
      <c r="AY98" s="22" t="s">
        <v>176</v>
      </c>
      <c r="BE98" s="204">
        <f t="shared" si="4"/>
        <v>0</v>
      </c>
      <c r="BF98" s="204">
        <f t="shared" si="5"/>
        <v>0</v>
      </c>
      <c r="BG98" s="204">
        <f t="shared" si="6"/>
        <v>0</v>
      </c>
      <c r="BH98" s="204">
        <f t="shared" si="7"/>
        <v>0</v>
      </c>
      <c r="BI98" s="204">
        <f t="shared" si="8"/>
        <v>0</v>
      </c>
      <c r="BJ98" s="22" t="s">
        <v>89</v>
      </c>
      <c r="BK98" s="204">
        <f t="shared" si="9"/>
        <v>0</v>
      </c>
      <c r="BL98" s="22" t="s">
        <v>183</v>
      </c>
      <c r="BM98" s="22" t="s">
        <v>368</v>
      </c>
    </row>
    <row r="99" spans="2:65" s="1" customFormat="1" ht="22.5" customHeight="1">
      <c r="B99" s="40"/>
      <c r="C99" s="220" t="s">
        <v>281</v>
      </c>
      <c r="D99" s="220" t="s">
        <v>195</v>
      </c>
      <c r="E99" s="221" t="s">
        <v>3046</v>
      </c>
      <c r="F99" s="222" t="s">
        <v>3047</v>
      </c>
      <c r="G99" s="223" t="s">
        <v>341</v>
      </c>
      <c r="H99" s="224">
        <v>2</v>
      </c>
      <c r="I99" s="225"/>
      <c r="J99" s="226">
        <f t="shared" si="0"/>
        <v>0</v>
      </c>
      <c r="K99" s="222" t="s">
        <v>37</v>
      </c>
      <c r="L99" s="227"/>
      <c r="M99" s="228" t="s">
        <v>37</v>
      </c>
      <c r="N99" s="229" t="s">
        <v>52</v>
      </c>
      <c r="O99" s="41"/>
      <c r="P99" s="202">
        <f t="shared" si="1"/>
        <v>0</v>
      </c>
      <c r="Q99" s="202">
        <v>0</v>
      </c>
      <c r="R99" s="202">
        <f t="shared" si="2"/>
        <v>0</v>
      </c>
      <c r="S99" s="202">
        <v>0</v>
      </c>
      <c r="T99" s="203">
        <f t="shared" si="3"/>
        <v>0</v>
      </c>
      <c r="AR99" s="22" t="s">
        <v>199</v>
      </c>
      <c r="AT99" s="22" t="s">
        <v>195</v>
      </c>
      <c r="AU99" s="22" t="s">
        <v>89</v>
      </c>
      <c r="AY99" s="22" t="s">
        <v>176</v>
      </c>
      <c r="BE99" s="204">
        <f t="shared" si="4"/>
        <v>0</v>
      </c>
      <c r="BF99" s="204">
        <f t="shared" si="5"/>
        <v>0</v>
      </c>
      <c r="BG99" s="204">
        <f t="shared" si="6"/>
        <v>0</v>
      </c>
      <c r="BH99" s="204">
        <f t="shared" si="7"/>
        <v>0</v>
      </c>
      <c r="BI99" s="204">
        <f t="shared" si="8"/>
        <v>0</v>
      </c>
      <c r="BJ99" s="22" t="s">
        <v>89</v>
      </c>
      <c r="BK99" s="204">
        <f t="shared" si="9"/>
        <v>0</v>
      </c>
      <c r="BL99" s="22" t="s">
        <v>183</v>
      </c>
      <c r="BM99" s="22" t="s">
        <v>378</v>
      </c>
    </row>
    <row r="100" spans="2:65" s="1" customFormat="1" ht="22.5" customHeight="1">
      <c r="B100" s="40"/>
      <c r="C100" s="193" t="s">
        <v>286</v>
      </c>
      <c r="D100" s="193" t="s">
        <v>178</v>
      </c>
      <c r="E100" s="194" t="s">
        <v>3048</v>
      </c>
      <c r="F100" s="195" t="s">
        <v>3049</v>
      </c>
      <c r="G100" s="196" t="s">
        <v>341</v>
      </c>
      <c r="H100" s="197">
        <v>1</v>
      </c>
      <c r="I100" s="198"/>
      <c r="J100" s="199">
        <f t="shared" si="0"/>
        <v>0</v>
      </c>
      <c r="K100" s="195" t="s">
        <v>37</v>
      </c>
      <c r="L100" s="60"/>
      <c r="M100" s="200" t="s">
        <v>37</v>
      </c>
      <c r="N100" s="201" t="s">
        <v>52</v>
      </c>
      <c r="O100" s="41"/>
      <c r="P100" s="202">
        <f t="shared" si="1"/>
        <v>0</v>
      </c>
      <c r="Q100" s="202">
        <v>0</v>
      </c>
      <c r="R100" s="202">
        <f t="shared" si="2"/>
        <v>0</v>
      </c>
      <c r="S100" s="202">
        <v>0</v>
      </c>
      <c r="T100" s="203">
        <f t="shared" si="3"/>
        <v>0</v>
      </c>
      <c r="AR100" s="22" t="s">
        <v>183</v>
      </c>
      <c r="AT100" s="22" t="s">
        <v>178</v>
      </c>
      <c r="AU100" s="22" t="s">
        <v>89</v>
      </c>
      <c r="AY100" s="22" t="s">
        <v>176</v>
      </c>
      <c r="BE100" s="204">
        <f t="shared" si="4"/>
        <v>0</v>
      </c>
      <c r="BF100" s="204">
        <f t="shared" si="5"/>
        <v>0</v>
      </c>
      <c r="BG100" s="204">
        <f t="shared" si="6"/>
        <v>0</v>
      </c>
      <c r="BH100" s="204">
        <f t="shared" si="7"/>
        <v>0</v>
      </c>
      <c r="BI100" s="204">
        <f t="shared" si="8"/>
        <v>0</v>
      </c>
      <c r="BJ100" s="22" t="s">
        <v>89</v>
      </c>
      <c r="BK100" s="204">
        <f t="shared" si="9"/>
        <v>0</v>
      </c>
      <c r="BL100" s="22" t="s">
        <v>183</v>
      </c>
      <c r="BM100" s="22" t="s">
        <v>390</v>
      </c>
    </row>
    <row r="101" spans="2:65" s="1" customFormat="1" ht="22.5" customHeight="1">
      <c r="B101" s="40"/>
      <c r="C101" s="220" t="s">
        <v>292</v>
      </c>
      <c r="D101" s="220" t="s">
        <v>195</v>
      </c>
      <c r="E101" s="221" t="s">
        <v>3050</v>
      </c>
      <c r="F101" s="222" t="s">
        <v>3051</v>
      </c>
      <c r="G101" s="223" t="s">
        <v>341</v>
      </c>
      <c r="H101" s="224">
        <v>1</v>
      </c>
      <c r="I101" s="225"/>
      <c r="J101" s="226">
        <f t="shared" si="0"/>
        <v>0</v>
      </c>
      <c r="K101" s="222" t="s">
        <v>37</v>
      </c>
      <c r="L101" s="227"/>
      <c r="M101" s="228" t="s">
        <v>37</v>
      </c>
      <c r="N101" s="229" t="s">
        <v>52</v>
      </c>
      <c r="O101" s="41"/>
      <c r="P101" s="202">
        <f t="shared" si="1"/>
        <v>0</v>
      </c>
      <c r="Q101" s="202">
        <v>0</v>
      </c>
      <c r="R101" s="202">
        <f t="shared" si="2"/>
        <v>0</v>
      </c>
      <c r="S101" s="202">
        <v>0</v>
      </c>
      <c r="T101" s="203">
        <f t="shared" si="3"/>
        <v>0</v>
      </c>
      <c r="AR101" s="22" t="s">
        <v>199</v>
      </c>
      <c r="AT101" s="22" t="s">
        <v>195</v>
      </c>
      <c r="AU101" s="22" t="s">
        <v>89</v>
      </c>
      <c r="AY101" s="22" t="s">
        <v>176</v>
      </c>
      <c r="BE101" s="204">
        <f t="shared" si="4"/>
        <v>0</v>
      </c>
      <c r="BF101" s="204">
        <f t="shared" si="5"/>
        <v>0</v>
      </c>
      <c r="BG101" s="204">
        <f t="shared" si="6"/>
        <v>0</v>
      </c>
      <c r="BH101" s="204">
        <f t="shared" si="7"/>
        <v>0</v>
      </c>
      <c r="BI101" s="204">
        <f t="shared" si="8"/>
        <v>0</v>
      </c>
      <c r="BJ101" s="22" t="s">
        <v>89</v>
      </c>
      <c r="BK101" s="204">
        <f t="shared" si="9"/>
        <v>0</v>
      </c>
      <c r="BL101" s="22" t="s">
        <v>183</v>
      </c>
      <c r="BM101" s="22" t="s">
        <v>400</v>
      </c>
    </row>
    <row r="102" spans="2:65" s="1" customFormat="1" ht="22.5" customHeight="1">
      <c r="B102" s="40"/>
      <c r="C102" s="193" t="s">
        <v>298</v>
      </c>
      <c r="D102" s="193" t="s">
        <v>178</v>
      </c>
      <c r="E102" s="194" t="s">
        <v>3052</v>
      </c>
      <c r="F102" s="195" t="s">
        <v>3053</v>
      </c>
      <c r="G102" s="196" t="s">
        <v>341</v>
      </c>
      <c r="H102" s="197">
        <v>3</v>
      </c>
      <c r="I102" s="198"/>
      <c r="J102" s="199">
        <f t="shared" si="0"/>
        <v>0</v>
      </c>
      <c r="K102" s="195" t="s">
        <v>37</v>
      </c>
      <c r="L102" s="60"/>
      <c r="M102" s="200" t="s">
        <v>37</v>
      </c>
      <c r="N102" s="201" t="s">
        <v>52</v>
      </c>
      <c r="O102" s="41"/>
      <c r="P102" s="202">
        <f t="shared" si="1"/>
        <v>0</v>
      </c>
      <c r="Q102" s="202">
        <v>0</v>
      </c>
      <c r="R102" s="202">
        <f t="shared" si="2"/>
        <v>0</v>
      </c>
      <c r="S102" s="202">
        <v>0</v>
      </c>
      <c r="T102" s="203">
        <f t="shared" si="3"/>
        <v>0</v>
      </c>
      <c r="AR102" s="22" t="s">
        <v>183</v>
      </c>
      <c r="AT102" s="22" t="s">
        <v>178</v>
      </c>
      <c r="AU102" s="22" t="s">
        <v>89</v>
      </c>
      <c r="AY102" s="22" t="s">
        <v>176</v>
      </c>
      <c r="BE102" s="204">
        <f t="shared" si="4"/>
        <v>0</v>
      </c>
      <c r="BF102" s="204">
        <f t="shared" si="5"/>
        <v>0</v>
      </c>
      <c r="BG102" s="204">
        <f t="shared" si="6"/>
        <v>0</v>
      </c>
      <c r="BH102" s="204">
        <f t="shared" si="7"/>
        <v>0</v>
      </c>
      <c r="BI102" s="204">
        <f t="shared" si="8"/>
        <v>0</v>
      </c>
      <c r="BJ102" s="22" t="s">
        <v>89</v>
      </c>
      <c r="BK102" s="204">
        <f t="shared" si="9"/>
        <v>0</v>
      </c>
      <c r="BL102" s="22" t="s">
        <v>183</v>
      </c>
      <c r="BM102" s="22" t="s">
        <v>412</v>
      </c>
    </row>
    <row r="103" spans="2:65" s="1" customFormat="1" ht="31.5" customHeight="1">
      <c r="B103" s="40"/>
      <c r="C103" s="220" t="s">
        <v>9</v>
      </c>
      <c r="D103" s="220" t="s">
        <v>195</v>
      </c>
      <c r="E103" s="221" t="s">
        <v>3054</v>
      </c>
      <c r="F103" s="222" t="s">
        <v>3055</v>
      </c>
      <c r="G103" s="223" t="s">
        <v>341</v>
      </c>
      <c r="H103" s="224">
        <v>1</v>
      </c>
      <c r="I103" s="225"/>
      <c r="J103" s="226">
        <f t="shared" si="0"/>
        <v>0</v>
      </c>
      <c r="K103" s="222" t="s">
        <v>37</v>
      </c>
      <c r="L103" s="227"/>
      <c r="M103" s="228" t="s">
        <v>37</v>
      </c>
      <c r="N103" s="229" t="s">
        <v>52</v>
      </c>
      <c r="O103" s="41"/>
      <c r="P103" s="202">
        <f t="shared" si="1"/>
        <v>0</v>
      </c>
      <c r="Q103" s="202">
        <v>0</v>
      </c>
      <c r="R103" s="202">
        <f t="shared" si="2"/>
        <v>0</v>
      </c>
      <c r="S103" s="202">
        <v>0</v>
      </c>
      <c r="T103" s="203">
        <f t="shared" si="3"/>
        <v>0</v>
      </c>
      <c r="AR103" s="22" t="s">
        <v>199</v>
      </c>
      <c r="AT103" s="22" t="s">
        <v>195</v>
      </c>
      <c r="AU103" s="22" t="s">
        <v>89</v>
      </c>
      <c r="AY103" s="22" t="s">
        <v>176</v>
      </c>
      <c r="BE103" s="204">
        <f t="shared" si="4"/>
        <v>0</v>
      </c>
      <c r="BF103" s="204">
        <f t="shared" si="5"/>
        <v>0</v>
      </c>
      <c r="BG103" s="204">
        <f t="shared" si="6"/>
        <v>0</v>
      </c>
      <c r="BH103" s="204">
        <f t="shared" si="7"/>
        <v>0</v>
      </c>
      <c r="BI103" s="204">
        <f t="shared" si="8"/>
        <v>0</v>
      </c>
      <c r="BJ103" s="22" t="s">
        <v>89</v>
      </c>
      <c r="BK103" s="204">
        <f t="shared" si="9"/>
        <v>0</v>
      </c>
      <c r="BL103" s="22" t="s">
        <v>183</v>
      </c>
      <c r="BM103" s="22" t="s">
        <v>422</v>
      </c>
    </row>
    <row r="104" spans="2:65" s="1" customFormat="1" ht="22.5" customHeight="1">
      <c r="B104" s="40"/>
      <c r="C104" s="220" t="s">
        <v>307</v>
      </c>
      <c r="D104" s="220" t="s">
        <v>195</v>
      </c>
      <c r="E104" s="221" t="s">
        <v>3056</v>
      </c>
      <c r="F104" s="222" t="s">
        <v>3057</v>
      </c>
      <c r="G104" s="223" t="s">
        <v>341</v>
      </c>
      <c r="H104" s="224">
        <v>1</v>
      </c>
      <c r="I104" s="225"/>
      <c r="J104" s="226">
        <f t="shared" si="0"/>
        <v>0</v>
      </c>
      <c r="K104" s="222" t="s">
        <v>37</v>
      </c>
      <c r="L104" s="227"/>
      <c r="M104" s="228" t="s">
        <v>37</v>
      </c>
      <c r="N104" s="229" t="s">
        <v>52</v>
      </c>
      <c r="O104" s="41"/>
      <c r="P104" s="202">
        <f t="shared" si="1"/>
        <v>0</v>
      </c>
      <c r="Q104" s="202">
        <v>0</v>
      </c>
      <c r="R104" s="202">
        <f t="shared" si="2"/>
        <v>0</v>
      </c>
      <c r="S104" s="202">
        <v>0</v>
      </c>
      <c r="T104" s="203">
        <f t="shared" si="3"/>
        <v>0</v>
      </c>
      <c r="AR104" s="22" t="s">
        <v>199</v>
      </c>
      <c r="AT104" s="22" t="s">
        <v>195</v>
      </c>
      <c r="AU104" s="22" t="s">
        <v>89</v>
      </c>
      <c r="AY104" s="22" t="s">
        <v>176</v>
      </c>
      <c r="BE104" s="204">
        <f t="shared" si="4"/>
        <v>0</v>
      </c>
      <c r="BF104" s="204">
        <f t="shared" si="5"/>
        <v>0</v>
      </c>
      <c r="BG104" s="204">
        <f t="shared" si="6"/>
        <v>0</v>
      </c>
      <c r="BH104" s="204">
        <f t="shared" si="7"/>
        <v>0</v>
      </c>
      <c r="BI104" s="204">
        <f t="shared" si="8"/>
        <v>0</v>
      </c>
      <c r="BJ104" s="22" t="s">
        <v>89</v>
      </c>
      <c r="BK104" s="204">
        <f t="shared" si="9"/>
        <v>0</v>
      </c>
      <c r="BL104" s="22" t="s">
        <v>183</v>
      </c>
      <c r="BM104" s="22" t="s">
        <v>434</v>
      </c>
    </row>
    <row r="105" spans="2:65" s="1" customFormat="1" ht="22.5" customHeight="1">
      <c r="B105" s="40"/>
      <c r="C105" s="220" t="s">
        <v>313</v>
      </c>
      <c r="D105" s="220" t="s">
        <v>195</v>
      </c>
      <c r="E105" s="221" t="s">
        <v>3058</v>
      </c>
      <c r="F105" s="222" t="s">
        <v>3059</v>
      </c>
      <c r="G105" s="223" t="s">
        <v>341</v>
      </c>
      <c r="H105" s="224">
        <v>1</v>
      </c>
      <c r="I105" s="225"/>
      <c r="J105" s="226">
        <f t="shared" si="0"/>
        <v>0</v>
      </c>
      <c r="K105" s="222" t="s">
        <v>37</v>
      </c>
      <c r="L105" s="227"/>
      <c r="M105" s="228" t="s">
        <v>37</v>
      </c>
      <c r="N105" s="229" t="s">
        <v>52</v>
      </c>
      <c r="O105" s="41"/>
      <c r="P105" s="202">
        <f t="shared" si="1"/>
        <v>0</v>
      </c>
      <c r="Q105" s="202">
        <v>0</v>
      </c>
      <c r="R105" s="202">
        <f t="shared" si="2"/>
        <v>0</v>
      </c>
      <c r="S105" s="202">
        <v>0</v>
      </c>
      <c r="T105" s="203">
        <f t="shared" si="3"/>
        <v>0</v>
      </c>
      <c r="AR105" s="22" t="s">
        <v>199</v>
      </c>
      <c r="AT105" s="22" t="s">
        <v>195</v>
      </c>
      <c r="AU105" s="22" t="s">
        <v>89</v>
      </c>
      <c r="AY105" s="22" t="s">
        <v>176</v>
      </c>
      <c r="BE105" s="204">
        <f t="shared" si="4"/>
        <v>0</v>
      </c>
      <c r="BF105" s="204">
        <f t="shared" si="5"/>
        <v>0</v>
      </c>
      <c r="BG105" s="204">
        <f t="shared" si="6"/>
        <v>0</v>
      </c>
      <c r="BH105" s="204">
        <f t="shared" si="7"/>
        <v>0</v>
      </c>
      <c r="BI105" s="204">
        <f t="shared" si="8"/>
        <v>0</v>
      </c>
      <c r="BJ105" s="22" t="s">
        <v>89</v>
      </c>
      <c r="BK105" s="204">
        <f t="shared" si="9"/>
        <v>0</v>
      </c>
      <c r="BL105" s="22" t="s">
        <v>183</v>
      </c>
      <c r="BM105" s="22" t="s">
        <v>449</v>
      </c>
    </row>
    <row r="106" spans="2:65" s="1" customFormat="1" ht="22.5" customHeight="1">
      <c r="B106" s="40"/>
      <c r="C106" s="193" t="s">
        <v>319</v>
      </c>
      <c r="D106" s="193" t="s">
        <v>178</v>
      </c>
      <c r="E106" s="194" t="s">
        <v>3060</v>
      </c>
      <c r="F106" s="195" t="s">
        <v>3061</v>
      </c>
      <c r="G106" s="196" t="s">
        <v>720</v>
      </c>
      <c r="H106" s="197">
        <v>2</v>
      </c>
      <c r="I106" s="198"/>
      <c r="J106" s="199">
        <f t="shared" si="0"/>
        <v>0</v>
      </c>
      <c r="K106" s="195" t="s">
        <v>37</v>
      </c>
      <c r="L106" s="60"/>
      <c r="M106" s="200" t="s">
        <v>37</v>
      </c>
      <c r="N106" s="201" t="s">
        <v>52</v>
      </c>
      <c r="O106" s="41"/>
      <c r="P106" s="202">
        <f t="shared" si="1"/>
        <v>0</v>
      </c>
      <c r="Q106" s="202">
        <v>0</v>
      </c>
      <c r="R106" s="202">
        <f t="shared" si="2"/>
        <v>0</v>
      </c>
      <c r="S106" s="202">
        <v>0</v>
      </c>
      <c r="T106" s="203">
        <f t="shared" si="3"/>
        <v>0</v>
      </c>
      <c r="AR106" s="22" t="s">
        <v>183</v>
      </c>
      <c r="AT106" s="22" t="s">
        <v>178</v>
      </c>
      <c r="AU106" s="22" t="s">
        <v>89</v>
      </c>
      <c r="AY106" s="22" t="s">
        <v>176</v>
      </c>
      <c r="BE106" s="204">
        <f t="shared" si="4"/>
        <v>0</v>
      </c>
      <c r="BF106" s="204">
        <f t="shared" si="5"/>
        <v>0</v>
      </c>
      <c r="BG106" s="204">
        <f t="shared" si="6"/>
        <v>0</v>
      </c>
      <c r="BH106" s="204">
        <f t="shared" si="7"/>
        <v>0</v>
      </c>
      <c r="BI106" s="204">
        <f t="shared" si="8"/>
        <v>0</v>
      </c>
      <c r="BJ106" s="22" t="s">
        <v>89</v>
      </c>
      <c r="BK106" s="204">
        <f t="shared" si="9"/>
        <v>0</v>
      </c>
      <c r="BL106" s="22" t="s">
        <v>183</v>
      </c>
      <c r="BM106" s="22" t="s">
        <v>462</v>
      </c>
    </row>
    <row r="107" spans="2:65" s="1" customFormat="1" ht="22.5" customHeight="1">
      <c r="B107" s="40"/>
      <c r="C107" s="220" t="s">
        <v>326</v>
      </c>
      <c r="D107" s="220" t="s">
        <v>195</v>
      </c>
      <c r="E107" s="221" t="s">
        <v>3062</v>
      </c>
      <c r="F107" s="222" t="s">
        <v>3063</v>
      </c>
      <c r="G107" s="223" t="s">
        <v>720</v>
      </c>
      <c r="H107" s="224">
        <v>2</v>
      </c>
      <c r="I107" s="225"/>
      <c r="J107" s="226">
        <f t="shared" si="0"/>
        <v>0</v>
      </c>
      <c r="K107" s="222" t="s">
        <v>37</v>
      </c>
      <c r="L107" s="227"/>
      <c r="M107" s="228" t="s">
        <v>37</v>
      </c>
      <c r="N107" s="229" t="s">
        <v>52</v>
      </c>
      <c r="O107" s="41"/>
      <c r="P107" s="202">
        <f t="shared" si="1"/>
        <v>0</v>
      </c>
      <c r="Q107" s="202">
        <v>0</v>
      </c>
      <c r="R107" s="202">
        <f t="shared" si="2"/>
        <v>0</v>
      </c>
      <c r="S107" s="202">
        <v>0</v>
      </c>
      <c r="T107" s="203">
        <f t="shared" si="3"/>
        <v>0</v>
      </c>
      <c r="AR107" s="22" t="s">
        <v>199</v>
      </c>
      <c r="AT107" s="22" t="s">
        <v>195</v>
      </c>
      <c r="AU107" s="22" t="s">
        <v>89</v>
      </c>
      <c r="AY107" s="22" t="s">
        <v>176</v>
      </c>
      <c r="BE107" s="204">
        <f t="shared" si="4"/>
        <v>0</v>
      </c>
      <c r="BF107" s="204">
        <f t="shared" si="5"/>
        <v>0</v>
      </c>
      <c r="BG107" s="204">
        <f t="shared" si="6"/>
        <v>0</v>
      </c>
      <c r="BH107" s="204">
        <f t="shared" si="7"/>
        <v>0</v>
      </c>
      <c r="BI107" s="204">
        <f t="shared" si="8"/>
        <v>0</v>
      </c>
      <c r="BJ107" s="22" t="s">
        <v>89</v>
      </c>
      <c r="BK107" s="204">
        <f t="shared" si="9"/>
        <v>0</v>
      </c>
      <c r="BL107" s="22" t="s">
        <v>183</v>
      </c>
      <c r="BM107" s="22" t="s">
        <v>473</v>
      </c>
    </row>
    <row r="108" spans="2:65" s="1" customFormat="1" ht="22.5" customHeight="1">
      <c r="B108" s="40"/>
      <c r="C108" s="193" t="s">
        <v>333</v>
      </c>
      <c r="D108" s="193" t="s">
        <v>178</v>
      </c>
      <c r="E108" s="194" t="s">
        <v>3064</v>
      </c>
      <c r="F108" s="195" t="s">
        <v>3065</v>
      </c>
      <c r="G108" s="196" t="s">
        <v>295</v>
      </c>
      <c r="H108" s="197">
        <v>5</v>
      </c>
      <c r="I108" s="198"/>
      <c r="J108" s="199">
        <f t="shared" si="0"/>
        <v>0</v>
      </c>
      <c r="K108" s="195" t="s">
        <v>37</v>
      </c>
      <c r="L108" s="60"/>
      <c r="M108" s="200" t="s">
        <v>37</v>
      </c>
      <c r="N108" s="201" t="s">
        <v>52</v>
      </c>
      <c r="O108" s="41"/>
      <c r="P108" s="202">
        <f t="shared" si="1"/>
        <v>0</v>
      </c>
      <c r="Q108" s="202">
        <v>0</v>
      </c>
      <c r="R108" s="202">
        <f t="shared" si="2"/>
        <v>0</v>
      </c>
      <c r="S108" s="202">
        <v>0</v>
      </c>
      <c r="T108" s="203">
        <f t="shared" si="3"/>
        <v>0</v>
      </c>
      <c r="AR108" s="22" t="s">
        <v>183</v>
      </c>
      <c r="AT108" s="22" t="s">
        <v>178</v>
      </c>
      <c r="AU108" s="22" t="s">
        <v>89</v>
      </c>
      <c r="AY108" s="22" t="s">
        <v>176</v>
      </c>
      <c r="BE108" s="204">
        <f t="shared" si="4"/>
        <v>0</v>
      </c>
      <c r="BF108" s="204">
        <f t="shared" si="5"/>
        <v>0</v>
      </c>
      <c r="BG108" s="204">
        <f t="shared" si="6"/>
        <v>0</v>
      </c>
      <c r="BH108" s="204">
        <f t="shared" si="7"/>
        <v>0</v>
      </c>
      <c r="BI108" s="204">
        <f t="shared" si="8"/>
        <v>0</v>
      </c>
      <c r="BJ108" s="22" t="s">
        <v>89</v>
      </c>
      <c r="BK108" s="204">
        <f t="shared" si="9"/>
        <v>0</v>
      </c>
      <c r="BL108" s="22" t="s">
        <v>183</v>
      </c>
      <c r="BM108" s="22" t="s">
        <v>482</v>
      </c>
    </row>
    <row r="109" spans="2:65" s="1" customFormat="1" ht="22.5" customHeight="1">
      <c r="B109" s="40"/>
      <c r="C109" s="193" t="s">
        <v>338</v>
      </c>
      <c r="D109" s="193" t="s">
        <v>178</v>
      </c>
      <c r="E109" s="194" t="s">
        <v>3066</v>
      </c>
      <c r="F109" s="195" t="s">
        <v>3067</v>
      </c>
      <c r="G109" s="196" t="s">
        <v>295</v>
      </c>
      <c r="H109" s="197">
        <v>15</v>
      </c>
      <c r="I109" s="198"/>
      <c r="J109" s="199">
        <f t="shared" si="0"/>
        <v>0</v>
      </c>
      <c r="K109" s="195" t="s">
        <v>37</v>
      </c>
      <c r="L109" s="60"/>
      <c r="M109" s="200" t="s">
        <v>37</v>
      </c>
      <c r="N109" s="201" t="s">
        <v>52</v>
      </c>
      <c r="O109" s="41"/>
      <c r="P109" s="202">
        <f t="shared" si="1"/>
        <v>0</v>
      </c>
      <c r="Q109" s="202">
        <v>0</v>
      </c>
      <c r="R109" s="202">
        <f t="shared" si="2"/>
        <v>0</v>
      </c>
      <c r="S109" s="202">
        <v>0</v>
      </c>
      <c r="T109" s="203">
        <f t="shared" si="3"/>
        <v>0</v>
      </c>
      <c r="AR109" s="22" t="s">
        <v>183</v>
      </c>
      <c r="AT109" s="22" t="s">
        <v>178</v>
      </c>
      <c r="AU109" s="22" t="s">
        <v>89</v>
      </c>
      <c r="AY109" s="22" t="s">
        <v>176</v>
      </c>
      <c r="BE109" s="204">
        <f t="shared" si="4"/>
        <v>0</v>
      </c>
      <c r="BF109" s="204">
        <f t="shared" si="5"/>
        <v>0</v>
      </c>
      <c r="BG109" s="204">
        <f t="shared" si="6"/>
        <v>0</v>
      </c>
      <c r="BH109" s="204">
        <f t="shared" si="7"/>
        <v>0</v>
      </c>
      <c r="BI109" s="204">
        <f t="shared" si="8"/>
        <v>0</v>
      </c>
      <c r="BJ109" s="22" t="s">
        <v>89</v>
      </c>
      <c r="BK109" s="204">
        <f t="shared" si="9"/>
        <v>0</v>
      </c>
      <c r="BL109" s="22" t="s">
        <v>183</v>
      </c>
      <c r="BM109" s="22" t="s">
        <v>494</v>
      </c>
    </row>
    <row r="110" spans="2:65" s="1" customFormat="1" ht="22.5" customHeight="1">
      <c r="B110" s="40"/>
      <c r="C110" s="193" t="s">
        <v>345</v>
      </c>
      <c r="D110" s="193" t="s">
        <v>178</v>
      </c>
      <c r="E110" s="194" t="s">
        <v>3068</v>
      </c>
      <c r="F110" s="195" t="s">
        <v>2777</v>
      </c>
      <c r="G110" s="196" t="s">
        <v>341</v>
      </c>
      <c r="H110" s="197">
        <v>1</v>
      </c>
      <c r="I110" s="198"/>
      <c r="J110" s="199">
        <f t="shared" si="0"/>
        <v>0</v>
      </c>
      <c r="K110" s="195" t="s">
        <v>37</v>
      </c>
      <c r="L110" s="60"/>
      <c r="M110" s="200" t="s">
        <v>37</v>
      </c>
      <c r="N110" s="251" t="s">
        <v>52</v>
      </c>
      <c r="O110" s="252"/>
      <c r="P110" s="253">
        <f t="shared" si="1"/>
        <v>0</v>
      </c>
      <c r="Q110" s="253">
        <v>0</v>
      </c>
      <c r="R110" s="253">
        <f t="shared" si="2"/>
        <v>0</v>
      </c>
      <c r="S110" s="253">
        <v>0</v>
      </c>
      <c r="T110" s="254">
        <f t="shared" si="3"/>
        <v>0</v>
      </c>
      <c r="AR110" s="22" t="s">
        <v>183</v>
      </c>
      <c r="AT110" s="22" t="s">
        <v>178</v>
      </c>
      <c r="AU110" s="22" t="s">
        <v>89</v>
      </c>
      <c r="AY110" s="22" t="s">
        <v>176</v>
      </c>
      <c r="BE110" s="204">
        <f t="shared" si="4"/>
        <v>0</v>
      </c>
      <c r="BF110" s="204">
        <f t="shared" si="5"/>
        <v>0</v>
      </c>
      <c r="BG110" s="204">
        <f t="shared" si="6"/>
        <v>0</v>
      </c>
      <c r="BH110" s="204">
        <f t="shared" si="7"/>
        <v>0</v>
      </c>
      <c r="BI110" s="204">
        <f t="shared" si="8"/>
        <v>0</v>
      </c>
      <c r="BJ110" s="22" t="s">
        <v>89</v>
      </c>
      <c r="BK110" s="204">
        <f t="shared" si="9"/>
        <v>0</v>
      </c>
      <c r="BL110" s="22" t="s">
        <v>183</v>
      </c>
      <c r="BM110" s="22" t="s">
        <v>516</v>
      </c>
    </row>
    <row r="111" spans="2:65" s="1" customFormat="1" ht="6.95" customHeight="1">
      <c r="B111" s="55"/>
      <c r="C111" s="56"/>
      <c r="D111" s="56"/>
      <c r="E111" s="56"/>
      <c r="F111" s="56"/>
      <c r="G111" s="56"/>
      <c r="H111" s="56"/>
      <c r="I111" s="139"/>
      <c r="J111" s="56"/>
      <c r="K111" s="56"/>
      <c r="L111" s="60"/>
    </row>
  </sheetData>
  <sheetProtection algorithmName="SHA-512" hashValue="v/nMSBN5WXiXXQE+RNRtelsJHpQKbvCkWiC9nlKCQIUMxIPF6UWvlRlxZZl06UOWuh+KItAUwfn8rmvjloBErA==" saltValue="71szjkWAz3KM96Mgv7v6hg==" spinCount="100000" sheet="1" objects="1" scenarios="1" formatCells="0" formatColumns="0" formatRows="0" sort="0" autoFilter="0"/>
  <autoFilter ref="C78:K110"/>
  <mergeCells count="9">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66"/>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120</v>
      </c>
      <c r="G1" s="374" t="s">
        <v>121</v>
      </c>
      <c r="H1" s="374"/>
      <c r="I1" s="114"/>
      <c r="J1" s="113" t="s">
        <v>122</v>
      </c>
      <c r="K1" s="112" t="s">
        <v>123</v>
      </c>
      <c r="L1" s="113" t="s">
        <v>124</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5"/>
      <c r="M2" s="335"/>
      <c r="N2" s="335"/>
      <c r="O2" s="335"/>
      <c r="P2" s="335"/>
      <c r="Q2" s="335"/>
      <c r="R2" s="335"/>
      <c r="S2" s="335"/>
      <c r="T2" s="335"/>
      <c r="U2" s="335"/>
      <c r="V2" s="335"/>
      <c r="AT2" s="22" t="s">
        <v>113</v>
      </c>
    </row>
    <row r="3" spans="1:70" ht="6.95" customHeight="1">
      <c r="B3" s="23"/>
      <c r="C3" s="24"/>
      <c r="D3" s="24"/>
      <c r="E3" s="24"/>
      <c r="F3" s="24"/>
      <c r="G3" s="24"/>
      <c r="H3" s="24"/>
      <c r="I3" s="115"/>
      <c r="J3" s="24"/>
      <c r="K3" s="25"/>
      <c r="AT3" s="22" t="s">
        <v>91</v>
      </c>
    </row>
    <row r="4" spans="1:70" ht="36.950000000000003" customHeight="1">
      <c r="B4" s="26"/>
      <c r="C4" s="27"/>
      <c r="D4" s="28" t="s">
        <v>125</v>
      </c>
      <c r="E4" s="27"/>
      <c r="F4" s="27"/>
      <c r="G4" s="27"/>
      <c r="H4" s="27"/>
      <c r="I4" s="116"/>
      <c r="J4" s="27"/>
      <c r="K4" s="29"/>
      <c r="M4" s="30" t="s">
        <v>12</v>
      </c>
      <c r="AT4" s="22" t="s">
        <v>6</v>
      </c>
    </row>
    <row r="5" spans="1:70" ht="6.95" customHeight="1">
      <c r="B5" s="26"/>
      <c r="C5" s="27"/>
      <c r="D5" s="27"/>
      <c r="E5" s="27"/>
      <c r="F5" s="27"/>
      <c r="G5" s="27"/>
      <c r="H5" s="27"/>
      <c r="I5" s="116"/>
      <c r="J5" s="27"/>
      <c r="K5" s="29"/>
    </row>
    <row r="6" spans="1:70" ht="15">
      <c r="B6" s="26"/>
      <c r="C6" s="27"/>
      <c r="D6" s="35" t="s">
        <v>18</v>
      </c>
      <c r="E6" s="27"/>
      <c r="F6" s="27"/>
      <c r="G6" s="27"/>
      <c r="H6" s="27"/>
      <c r="I6" s="116"/>
      <c r="J6" s="27"/>
      <c r="K6" s="29"/>
    </row>
    <row r="7" spans="1:70" ht="22.5" customHeight="1">
      <c r="B7" s="26"/>
      <c r="C7" s="27"/>
      <c r="D7" s="27"/>
      <c r="E7" s="375" t="str">
        <f>'Rekapitulace stavby'!K6</f>
        <v>COH KLATOVY - úpravy objektu č.p. 782/III</v>
      </c>
      <c r="F7" s="376"/>
      <c r="G7" s="376"/>
      <c r="H7" s="376"/>
      <c r="I7" s="116"/>
      <c r="J7" s="27"/>
      <c r="K7" s="29"/>
    </row>
    <row r="8" spans="1:70" s="1" customFormat="1" ht="15">
      <c r="B8" s="40"/>
      <c r="C8" s="41"/>
      <c r="D8" s="35" t="s">
        <v>126</v>
      </c>
      <c r="E8" s="41"/>
      <c r="F8" s="41"/>
      <c r="G8" s="41"/>
      <c r="H8" s="41"/>
      <c r="I8" s="117"/>
      <c r="J8" s="41"/>
      <c r="K8" s="44"/>
    </row>
    <row r="9" spans="1:70" s="1" customFormat="1" ht="36.950000000000003" customHeight="1">
      <c r="B9" s="40"/>
      <c r="C9" s="41"/>
      <c r="D9" s="41"/>
      <c r="E9" s="377" t="s">
        <v>3069</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5" t="s">
        <v>20</v>
      </c>
      <c r="E11" s="41"/>
      <c r="F11" s="33" t="s">
        <v>101</v>
      </c>
      <c r="G11" s="41"/>
      <c r="H11" s="41"/>
      <c r="I11" s="118" t="s">
        <v>22</v>
      </c>
      <c r="J11" s="33" t="s">
        <v>23</v>
      </c>
      <c r="K11" s="44"/>
    </row>
    <row r="12" spans="1:70" s="1" customFormat="1" ht="14.45" customHeight="1">
      <c r="B12" s="40"/>
      <c r="C12" s="41"/>
      <c r="D12" s="35" t="s">
        <v>24</v>
      </c>
      <c r="E12" s="41"/>
      <c r="F12" s="33" t="s">
        <v>25</v>
      </c>
      <c r="G12" s="41"/>
      <c r="H12" s="41"/>
      <c r="I12" s="118" t="s">
        <v>26</v>
      </c>
      <c r="J12" s="119" t="str">
        <f>'Rekapitulace stavby'!AN8</f>
        <v>21.04.2017</v>
      </c>
      <c r="K12" s="44"/>
    </row>
    <row r="13" spans="1:70" s="1" customFormat="1" ht="21.75" customHeight="1">
      <c r="B13" s="40"/>
      <c r="C13" s="41"/>
      <c r="D13" s="32" t="s">
        <v>28</v>
      </c>
      <c r="E13" s="41"/>
      <c r="F13" s="37" t="s">
        <v>29</v>
      </c>
      <c r="G13" s="41"/>
      <c r="H13" s="41"/>
      <c r="I13" s="120" t="s">
        <v>30</v>
      </c>
      <c r="J13" s="37" t="s">
        <v>31</v>
      </c>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63" customHeight="1">
      <c r="B24" s="121"/>
      <c r="C24" s="122"/>
      <c r="D24" s="122"/>
      <c r="E24" s="367" t="s">
        <v>46</v>
      </c>
      <c r="F24" s="367"/>
      <c r="G24" s="367"/>
      <c r="H24" s="367"/>
      <c r="I24" s="123"/>
      <c r="J24" s="122"/>
      <c r="K24" s="124"/>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47</v>
      </c>
      <c r="E27" s="41"/>
      <c r="F27" s="41"/>
      <c r="G27" s="41"/>
      <c r="H27" s="41"/>
      <c r="I27" s="117"/>
      <c r="J27" s="128">
        <f>ROUND(J80,2)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49</v>
      </c>
      <c r="G29" s="41"/>
      <c r="H29" s="41"/>
      <c r="I29" s="129" t="s">
        <v>48</v>
      </c>
      <c r="J29" s="45" t="s">
        <v>50</v>
      </c>
      <c r="K29" s="44"/>
    </row>
    <row r="30" spans="2:11" s="1" customFormat="1" ht="14.45" customHeight="1">
      <c r="B30" s="40"/>
      <c r="C30" s="41"/>
      <c r="D30" s="48" t="s">
        <v>51</v>
      </c>
      <c r="E30" s="48" t="s">
        <v>52</v>
      </c>
      <c r="F30" s="130">
        <f>ROUND(SUM(BE80:BE165), 2)</f>
        <v>0</v>
      </c>
      <c r="G30" s="41"/>
      <c r="H30" s="41"/>
      <c r="I30" s="131">
        <v>0.21</v>
      </c>
      <c r="J30" s="130">
        <f>ROUND(ROUND((SUM(BE80:BE165)), 2)*I30, 2)</f>
        <v>0</v>
      </c>
      <c r="K30" s="44"/>
    </row>
    <row r="31" spans="2:11" s="1" customFormat="1" ht="14.45" customHeight="1">
      <c r="B31" s="40"/>
      <c r="C31" s="41"/>
      <c r="D31" s="41"/>
      <c r="E31" s="48" t="s">
        <v>53</v>
      </c>
      <c r="F31" s="130">
        <f>ROUND(SUM(BF80:BF165), 2)</f>
        <v>0</v>
      </c>
      <c r="G31" s="41"/>
      <c r="H31" s="41"/>
      <c r="I31" s="131">
        <v>0.15</v>
      </c>
      <c r="J31" s="130">
        <f>ROUND(ROUND((SUM(BF80:BF165)), 2)*I31, 2)</f>
        <v>0</v>
      </c>
      <c r="K31" s="44"/>
    </row>
    <row r="32" spans="2:11" s="1" customFormat="1" ht="14.45" hidden="1" customHeight="1">
      <c r="B32" s="40"/>
      <c r="C32" s="41"/>
      <c r="D32" s="41"/>
      <c r="E32" s="48" t="s">
        <v>54</v>
      </c>
      <c r="F32" s="130">
        <f>ROUND(SUM(BG80:BG165), 2)</f>
        <v>0</v>
      </c>
      <c r="G32" s="41"/>
      <c r="H32" s="41"/>
      <c r="I32" s="131">
        <v>0.21</v>
      </c>
      <c r="J32" s="130">
        <v>0</v>
      </c>
      <c r="K32" s="44"/>
    </row>
    <row r="33" spans="2:11" s="1" customFormat="1" ht="14.45" hidden="1" customHeight="1">
      <c r="B33" s="40"/>
      <c r="C33" s="41"/>
      <c r="D33" s="41"/>
      <c r="E33" s="48" t="s">
        <v>55</v>
      </c>
      <c r="F33" s="130">
        <f>ROUND(SUM(BH80:BH165), 2)</f>
        <v>0</v>
      </c>
      <c r="G33" s="41"/>
      <c r="H33" s="41"/>
      <c r="I33" s="131">
        <v>0.15</v>
      </c>
      <c r="J33" s="130">
        <v>0</v>
      </c>
      <c r="K33" s="44"/>
    </row>
    <row r="34" spans="2:11" s="1" customFormat="1" ht="14.45" hidden="1" customHeight="1">
      <c r="B34" s="40"/>
      <c r="C34" s="41"/>
      <c r="D34" s="41"/>
      <c r="E34" s="48" t="s">
        <v>56</v>
      </c>
      <c r="F34" s="130">
        <f>ROUND(SUM(BI80:BI165), 2)</f>
        <v>0</v>
      </c>
      <c r="G34" s="41"/>
      <c r="H34" s="41"/>
      <c r="I34" s="131">
        <v>0</v>
      </c>
      <c r="J34" s="130">
        <v>0</v>
      </c>
      <c r="K34" s="44"/>
    </row>
    <row r="35" spans="2:11" s="1" customFormat="1" ht="6.95" customHeight="1">
      <c r="B35" s="40"/>
      <c r="C35" s="41"/>
      <c r="D35" s="41"/>
      <c r="E35" s="41"/>
      <c r="F35" s="41"/>
      <c r="G35" s="41"/>
      <c r="H35" s="41"/>
      <c r="I35" s="117"/>
      <c r="J35" s="41"/>
      <c r="K35" s="44"/>
    </row>
    <row r="36" spans="2:11" s="1" customFormat="1" ht="25.35" customHeight="1">
      <c r="B36" s="40"/>
      <c r="C36" s="132"/>
      <c r="D36" s="133" t="s">
        <v>57</v>
      </c>
      <c r="E36" s="78"/>
      <c r="F36" s="78"/>
      <c r="G36" s="134" t="s">
        <v>58</v>
      </c>
      <c r="H36" s="135" t="s">
        <v>59</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8" t="s">
        <v>129</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5" t="str">
        <f>E7</f>
        <v>COH KLATOVY - úpravy objektu č.p. 782/III</v>
      </c>
      <c r="F45" s="376"/>
      <c r="G45" s="376"/>
      <c r="H45" s="376"/>
      <c r="I45" s="117"/>
      <c r="J45" s="41"/>
      <c r="K45" s="44"/>
    </row>
    <row r="46" spans="2:11" s="1" customFormat="1" ht="14.45" customHeight="1">
      <c r="B46" s="40"/>
      <c r="C46" s="35" t="s">
        <v>126</v>
      </c>
      <c r="D46" s="41"/>
      <c r="E46" s="41"/>
      <c r="F46" s="41"/>
      <c r="G46" s="41"/>
      <c r="H46" s="41"/>
      <c r="I46" s="117"/>
      <c r="J46" s="41"/>
      <c r="K46" s="44"/>
    </row>
    <row r="47" spans="2:11" s="1" customFormat="1" ht="23.25" customHeight="1">
      <c r="B47" s="40"/>
      <c r="C47" s="41"/>
      <c r="D47" s="41"/>
      <c r="E47" s="377" t="str">
        <f>E9</f>
        <v>D.8 - Měření a regulace</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Klatovy</v>
      </c>
      <c r="G49" s="41"/>
      <c r="H49" s="41"/>
      <c r="I49" s="118" t="s">
        <v>26</v>
      </c>
      <c r="J49" s="119" t="str">
        <f>IF(J12="","",J12)</f>
        <v>21.04.2017</v>
      </c>
      <c r="K49" s="44"/>
    </row>
    <row r="50" spans="2:47" s="1" customFormat="1" ht="6.95" customHeight="1">
      <c r="B50" s="40"/>
      <c r="C50" s="41"/>
      <c r="D50" s="41"/>
      <c r="E50" s="41"/>
      <c r="F50" s="41"/>
      <c r="G50" s="41"/>
      <c r="H50" s="41"/>
      <c r="I50" s="117"/>
      <c r="J50" s="41"/>
      <c r="K50" s="44"/>
    </row>
    <row r="51" spans="2:47" s="1" customFormat="1" ht="15">
      <c r="B51" s="40"/>
      <c r="C51" s="35" t="s">
        <v>32</v>
      </c>
      <c r="D51" s="41"/>
      <c r="E51" s="41"/>
      <c r="F51" s="33" t="str">
        <f>E15</f>
        <v>Město Klatovy, nám. Míru č.p.62/1, 339 01 Klatovy</v>
      </c>
      <c r="G51" s="41"/>
      <c r="H51" s="41"/>
      <c r="I51" s="118" t="s">
        <v>40</v>
      </c>
      <c r="J51" s="33" t="str">
        <f>E21</f>
        <v>AREA group s.r.o.</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4" t="s">
        <v>130</v>
      </c>
      <c r="D54" s="132"/>
      <c r="E54" s="132"/>
      <c r="F54" s="132"/>
      <c r="G54" s="132"/>
      <c r="H54" s="132"/>
      <c r="I54" s="145"/>
      <c r="J54" s="146" t="s">
        <v>131</v>
      </c>
      <c r="K54" s="147"/>
    </row>
    <row r="55" spans="2:47" s="1" customFormat="1" ht="10.35" customHeight="1">
      <c r="B55" s="40"/>
      <c r="C55" s="41"/>
      <c r="D55" s="41"/>
      <c r="E55" s="41"/>
      <c r="F55" s="41"/>
      <c r="G55" s="41"/>
      <c r="H55" s="41"/>
      <c r="I55" s="117"/>
      <c r="J55" s="41"/>
      <c r="K55" s="44"/>
    </row>
    <row r="56" spans="2:47" s="1" customFormat="1" ht="29.25" customHeight="1">
      <c r="B56" s="40"/>
      <c r="C56" s="148" t="s">
        <v>132</v>
      </c>
      <c r="D56" s="41"/>
      <c r="E56" s="41"/>
      <c r="F56" s="41"/>
      <c r="G56" s="41"/>
      <c r="H56" s="41"/>
      <c r="I56" s="117"/>
      <c r="J56" s="128">
        <f>J80</f>
        <v>0</v>
      </c>
      <c r="K56" s="44"/>
      <c r="AU56" s="22" t="s">
        <v>133</v>
      </c>
    </row>
    <row r="57" spans="2:47" s="7" customFormat="1" ht="24.95" customHeight="1">
      <c r="B57" s="149"/>
      <c r="C57" s="150"/>
      <c r="D57" s="151" t="s">
        <v>3070</v>
      </c>
      <c r="E57" s="152"/>
      <c r="F57" s="152"/>
      <c r="G57" s="152"/>
      <c r="H57" s="152"/>
      <c r="I57" s="153"/>
      <c r="J57" s="154">
        <f>J81</f>
        <v>0</v>
      </c>
      <c r="K57" s="155"/>
    </row>
    <row r="58" spans="2:47" s="7" customFormat="1" ht="24.95" customHeight="1">
      <c r="B58" s="149"/>
      <c r="C58" s="150"/>
      <c r="D58" s="151" t="s">
        <v>3071</v>
      </c>
      <c r="E58" s="152"/>
      <c r="F58" s="152"/>
      <c r="G58" s="152"/>
      <c r="H58" s="152"/>
      <c r="I58" s="153"/>
      <c r="J58" s="154">
        <f>J116</f>
        <v>0</v>
      </c>
      <c r="K58" s="155"/>
    </row>
    <row r="59" spans="2:47" s="7" customFormat="1" ht="24.95" customHeight="1">
      <c r="B59" s="149"/>
      <c r="C59" s="150"/>
      <c r="D59" s="151" t="s">
        <v>3072</v>
      </c>
      <c r="E59" s="152"/>
      <c r="F59" s="152"/>
      <c r="G59" s="152"/>
      <c r="H59" s="152"/>
      <c r="I59" s="153"/>
      <c r="J59" s="154">
        <f>J134</f>
        <v>0</v>
      </c>
      <c r="K59" s="155"/>
    </row>
    <row r="60" spans="2:47" s="7" customFormat="1" ht="24.95" customHeight="1">
      <c r="B60" s="149"/>
      <c r="C60" s="150"/>
      <c r="D60" s="151" t="s">
        <v>3073</v>
      </c>
      <c r="E60" s="152"/>
      <c r="F60" s="152"/>
      <c r="G60" s="152"/>
      <c r="H60" s="152"/>
      <c r="I60" s="153"/>
      <c r="J60" s="154">
        <f>J151</f>
        <v>0</v>
      </c>
      <c r="K60" s="155"/>
    </row>
    <row r="61" spans="2:47" s="1" customFormat="1" ht="21.75" customHeight="1">
      <c r="B61" s="40"/>
      <c r="C61" s="41"/>
      <c r="D61" s="41"/>
      <c r="E61" s="41"/>
      <c r="F61" s="41"/>
      <c r="G61" s="41"/>
      <c r="H61" s="41"/>
      <c r="I61" s="117"/>
      <c r="J61" s="41"/>
      <c r="K61" s="44"/>
    </row>
    <row r="62" spans="2:47" s="1" customFormat="1" ht="6.95" customHeight="1">
      <c r="B62" s="55"/>
      <c r="C62" s="56"/>
      <c r="D62" s="56"/>
      <c r="E62" s="56"/>
      <c r="F62" s="56"/>
      <c r="G62" s="56"/>
      <c r="H62" s="56"/>
      <c r="I62" s="139"/>
      <c r="J62" s="56"/>
      <c r="K62" s="57"/>
    </row>
    <row r="66" spans="2:63" s="1" customFormat="1" ht="6.95" customHeight="1">
      <c r="B66" s="58"/>
      <c r="C66" s="59"/>
      <c r="D66" s="59"/>
      <c r="E66" s="59"/>
      <c r="F66" s="59"/>
      <c r="G66" s="59"/>
      <c r="H66" s="59"/>
      <c r="I66" s="142"/>
      <c r="J66" s="59"/>
      <c r="K66" s="59"/>
      <c r="L66" s="60"/>
    </row>
    <row r="67" spans="2:63" s="1" customFormat="1" ht="36.950000000000003" customHeight="1">
      <c r="B67" s="40"/>
      <c r="C67" s="61" t="s">
        <v>160</v>
      </c>
      <c r="D67" s="62"/>
      <c r="E67" s="62"/>
      <c r="F67" s="62"/>
      <c r="G67" s="62"/>
      <c r="H67" s="62"/>
      <c r="I67" s="163"/>
      <c r="J67" s="62"/>
      <c r="K67" s="62"/>
      <c r="L67" s="60"/>
    </row>
    <row r="68" spans="2:63" s="1" customFormat="1" ht="6.95" customHeight="1">
      <c r="B68" s="40"/>
      <c r="C68" s="62"/>
      <c r="D68" s="62"/>
      <c r="E68" s="62"/>
      <c r="F68" s="62"/>
      <c r="G68" s="62"/>
      <c r="H68" s="62"/>
      <c r="I68" s="163"/>
      <c r="J68" s="62"/>
      <c r="K68" s="62"/>
      <c r="L68" s="60"/>
    </row>
    <row r="69" spans="2:63" s="1" customFormat="1" ht="14.45" customHeight="1">
      <c r="B69" s="40"/>
      <c r="C69" s="64" t="s">
        <v>18</v>
      </c>
      <c r="D69" s="62"/>
      <c r="E69" s="62"/>
      <c r="F69" s="62"/>
      <c r="G69" s="62"/>
      <c r="H69" s="62"/>
      <c r="I69" s="163"/>
      <c r="J69" s="62"/>
      <c r="K69" s="62"/>
      <c r="L69" s="60"/>
    </row>
    <row r="70" spans="2:63" s="1" customFormat="1" ht="22.5" customHeight="1">
      <c r="B70" s="40"/>
      <c r="C70" s="62"/>
      <c r="D70" s="62"/>
      <c r="E70" s="371" t="str">
        <f>E7</f>
        <v>COH KLATOVY - úpravy objektu č.p. 782/III</v>
      </c>
      <c r="F70" s="372"/>
      <c r="G70" s="372"/>
      <c r="H70" s="372"/>
      <c r="I70" s="163"/>
      <c r="J70" s="62"/>
      <c r="K70" s="62"/>
      <c r="L70" s="60"/>
    </row>
    <row r="71" spans="2:63" s="1" customFormat="1" ht="14.45" customHeight="1">
      <c r="B71" s="40"/>
      <c r="C71" s="64" t="s">
        <v>126</v>
      </c>
      <c r="D71" s="62"/>
      <c r="E71" s="62"/>
      <c r="F71" s="62"/>
      <c r="G71" s="62"/>
      <c r="H71" s="62"/>
      <c r="I71" s="163"/>
      <c r="J71" s="62"/>
      <c r="K71" s="62"/>
      <c r="L71" s="60"/>
    </row>
    <row r="72" spans="2:63" s="1" customFormat="1" ht="23.25" customHeight="1">
      <c r="B72" s="40"/>
      <c r="C72" s="62"/>
      <c r="D72" s="62"/>
      <c r="E72" s="339" t="str">
        <f>E9</f>
        <v>D.8 - Měření a regulace</v>
      </c>
      <c r="F72" s="373"/>
      <c r="G72" s="373"/>
      <c r="H72" s="373"/>
      <c r="I72" s="163"/>
      <c r="J72" s="62"/>
      <c r="K72" s="62"/>
      <c r="L72" s="60"/>
    </row>
    <row r="73" spans="2:63" s="1" customFormat="1" ht="6.95" customHeight="1">
      <c r="B73" s="40"/>
      <c r="C73" s="62"/>
      <c r="D73" s="62"/>
      <c r="E73" s="62"/>
      <c r="F73" s="62"/>
      <c r="G73" s="62"/>
      <c r="H73" s="62"/>
      <c r="I73" s="163"/>
      <c r="J73" s="62"/>
      <c r="K73" s="62"/>
      <c r="L73" s="60"/>
    </row>
    <row r="74" spans="2:63" s="1" customFormat="1" ht="18" customHeight="1">
      <c r="B74" s="40"/>
      <c r="C74" s="64" t="s">
        <v>24</v>
      </c>
      <c r="D74" s="62"/>
      <c r="E74" s="62"/>
      <c r="F74" s="164" t="str">
        <f>F12</f>
        <v>Klatovy</v>
      </c>
      <c r="G74" s="62"/>
      <c r="H74" s="62"/>
      <c r="I74" s="165" t="s">
        <v>26</v>
      </c>
      <c r="J74" s="72" t="str">
        <f>IF(J12="","",J12)</f>
        <v>21.04.2017</v>
      </c>
      <c r="K74" s="62"/>
      <c r="L74" s="60"/>
    </row>
    <row r="75" spans="2:63" s="1" customFormat="1" ht="6.95" customHeight="1">
      <c r="B75" s="40"/>
      <c r="C75" s="62"/>
      <c r="D75" s="62"/>
      <c r="E75" s="62"/>
      <c r="F75" s="62"/>
      <c r="G75" s="62"/>
      <c r="H75" s="62"/>
      <c r="I75" s="163"/>
      <c r="J75" s="62"/>
      <c r="K75" s="62"/>
      <c r="L75" s="60"/>
    </row>
    <row r="76" spans="2:63" s="1" customFormat="1" ht="15">
      <c r="B76" s="40"/>
      <c r="C76" s="64" t="s">
        <v>32</v>
      </c>
      <c r="D76" s="62"/>
      <c r="E76" s="62"/>
      <c r="F76" s="164" t="str">
        <f>E15</f>
        <v>Město Klatovy, nám. Míru č.p.62/1, 339 01 Klatovy</v>
      </c>
      <c r="G76" s="62"/>
      <c r="H76" s="62"/>
      <c r="I76" s="165" t="s">
        <v>40</v>
      </c>
      <c r="J76" s="164" t="str">
        <f>E21</f>
        <v>AREA group s.r.o.</v>
      </c>
      <c r="K76" s="62"/>
      <c r="L76" s="60"/>
    </row>
    <row r="77" spans="2:63" s="1" customFormat="1" ht="14.45" customHeight="1">
      <c r="B77" s="40"/>
      <c r="C77" s="64" t="s">
        <v>38</v>
      </c>
      <c r="D77" s="62"/>
      <c r="E77" s="62"/>
      <c r="F77" s="164" t="str">
        <f>IF(E18="","",E18)</f>
        <v/>
      </c>
      <c r="G77" s="62"/>
      <c r="H77" s="62"/>
      <c r="I77" s="163"/>
      <c r="J77" s="62"/>
      <c r="K77" s="62"/>
      <c r="L77" s="60"/>
    </row>
    <row r="78" spans="2:63" s="1" customFormat="1" ht="10.35" customHeight="1">
      <c r="B78" s="40"/>
      <c r="C78" s="62"/>
      <c r="D78" s="62"/>
      <c r="E78" s="62"/>
      <c r="F78" s="62"/>
      <c r="G78" s="62"/>
      <c r="H78" s="62"/>
      <c r="I78" s="163"/>
      <c r="J78" s="62"/>
      <c r="K78" s="62"/>
      <c r="L78" s="60"/>
    </row>
    <row r="79" spans="2:63" s="9" customFormat="1" ht="29.25" customHeight="1">
      <c r="B79" s="166"/>
      <c r="C79" s="167" t="s">
        <v>161</v>
      </c>
      <c r="D79" s="168" t="s">
        <v>66</v>
      </c>
      <c r="E79" s="168" t="s">
        <v>62</v>
      </c>
      <c r="F79" s="168" t="s">
        <v>162</v>
      </c>
      <c r="G79" s="168" t="s">
        <v>163</v>
      </c>
      <c r="H79" s="168" t="s">
        <v>164</v>
      </c>
      <c r="I79" s="169" t="s">
        <v>165</v>
      </c>
      <c r="J79" s="168" t="s">
        <v>131</v>
      </c>
      <c r="K79" s="170" t="s">
        <v>166</v>
      </c>
      <c r="L79" s="171"/>
      <c r="M79" s="80" t="s">
        <v>167</v>
      </c>
      <c r="N79" s="81" t="s">
        <v>51</v>
      </c>
      <c r="O79" s="81" t="s">
        <v>168</v>
      </c>
      <c r="P79" s="81" t="s">
        <v>169</v>
      </c>
      <c r="Q79" s="81" t="s">
        <v>170</v>
      </c>
      <c r="R79" s="81" t="s">
        <v>171</v>
      </c>
      <c r="S79" s="81" t="s">
        <v>172</v>
      </c>
      <c r="T79" s="82" t="s">
        <v>173</v>
      </c>
    </row>
    <row r="80" spans="2:63" s="1" customFormat="1" ht="29.25" customHeight="1">
      <c r="B80" s="40"/>
      <c r="C80" s="86" t="s">
        <v>132</v>
      </c>
      <c r="D80" s="62"/>
      <c r="E80" s="62"/>
      <c r="F80" s="62"/>
      <c r="G80" s="62"/>
      <c r="H80" s="62"/>
      <c r="I80" s="163"/>
      <c r="J80" s="172">
        <f>BK80</f>
        <v>0</v>
      </c>
      <c r="K80" s="62"/>
      <c r="L80" s="60"/>
      <c r="M80" s="83"/>
      <c r="N80" s="84"/>
      <c r="O80" s="84"/>
      <c r="P80" s="173">
        <f>P81+P116+P134+P151</f>
        <v>0</v>
      </c>
      <c r="Q80" s="84"/>
      <c r="R80" s="173">
        <f>R81+R116+R134+R151</f>
        <v>0</v>
      </c>
      <c r="S80" s="84"/>
      <c r="T80" s="174">
        <f>T81+T116+T134+T151</f>
        <v>0</v>
      </c>
      <c r="AT80" s="22" t="s">
        <v>80</v>
      </c>
      <c r="AU80" s="22" t="s">
        <v>133</v>
      </c>
      <c r="BK80" s="175">
        <f>BK81+BK116+BK134+BK151</f>
        <v>0</v>
      </c>
    </row>
    <row r="81" spans="2:65" s="10" customFormat="1" ht="37.35" customHeight="1">
      <c r="B81" s="176"/>
      <c r="C81" s="177"/>
      <c r="D81" s="190" t="s">
        <v>80</v>
      </c>
      <c r="E81" s="249" t="s">
        <v>2664</v>
      </c>
      <c r="F81" s="249" t="s">
        <v>3074</v>
      </c>
      <c r="G81" s="177"/>
      <c r="H81" s="177"/>
      <c r="I81" s="180"/>
      <c r="J81" s="250">
        <f>BK81</f>
        <v>0</v>
      </c>
      <c r="K81" s="177"/>
      <c r="L81" s="182"/>
      <c r="M81" s="183"/>
      <c r="N81" s="184"/>
      <c r="O81" s="184"/>
      <c r="P81" s="185">
        <f>SUM(P82:P115)</f>
        <v>0</v>
      </c>
      <c r="Q81" s="184"/>
      <c r="R81" s="185">
        <f>SUM(R82:R115)</f>
        <v>0</v>
      </c>
      <c r="S81" s="184"/>
      <c r="T81" s="186">
        <f>SUM(T82:T115)</f>
        <v>0</v>
      </c>
      <c r="AR81" s="187" t="s">
        <v>89</v>
      </c>
      <c r="AT81" s="188" t="s">
        <v>80</v>
      </c>
      <c r="AU81" s="188" t="s">
        <v>81</v>
      </c>
      <c r="AY81" s="187" t="s">
        <v>176</v>
      </c>
      <c r="BK81" s="189">
        <f>SUM(BK82:BK115)</f>
        <v>0</v>
      </c>
    </row>
    <row r="82" spans="2:65" s="1" customFormat="1" ht="22.5" customHeight="1">
      <c r="B82" s="40"/>
      <c r="C82" s="193" t="s">
        <v>89</v>
      </c>
      <c r="D82" s="193" t="s">
        <v>178</v>
      </c>
      <c r="E82" s="194" t="s">
        <v>3075</v>
      </c>
      <c r="F82" s="195" t="s">
        <v>3076</v>
      </c>
      <c r="G82" s="196" t="s">
        <v>376</v>
      </c>
      <c r="H82" s="197">
        <v>1</v>
      </c>
      <c r="I82" s="198"/>
      <c r="J82" s="199">
        <f t="shared" ref="J82:J115" si="0">ROUND(I82*H82,2)</f>
        <v>0</v>
      </c>
      <c r="K82" s="195" t="s">
        <v>37</v>
      </c>
      <c r="L82" s="60"/>
      <c r="M82" s="200" t="s">
        <v>37</v>
      </c>
      <c r="N82" s="201" t="s">
        <v>52</v>
      </c>
      <c r="O82" s="41"/>
      <c r="P82" s="202">
        <f t="shared" ref="P82:P115" si="1">O82*H82</f>
        <v>0</v>
      </c>
      <c r="Q82" s="202">
        <v>0</v>
      </c>
      <c r="R82" s="202">
        <f t="shared" ref="R82:R115" si="2">Q82*H82</f>
        <v>0</v>
      </c>
      <c r="S82" s="202">
        <v>0</v>
      </c>
      <c r="T82" s="203">
        <f t="shared" ref="T82:T115" si="3">S82*H82</f>
        <v>0</v>
      </c>
      <c r="AR82" s="22" t="s">
        <v>183</v>
      </c>
      <c r="AT82" s="22" t="s">
        <v>178</v>
      </c>
      <c r="AU82" s="22" t="s">
        <v>89</v>
      </c>
      <c r="AY82" s="22" t="s">
        <v>176</v>
      </c>
      <c r="BE82" s="204">
        <f t="shared" ref="BE82:BE115" si="4">IF(N82="základní",J82,0)</f>
        <v>0</v>
      </c>
      <c r="BF82" s="204">
        <f t="shared" ref="BF82:BF115" si="5">IF(N82="snížená",J82,0)</f>
        <v>0</v>
      </c>
      <c r="BG82" s="204">
        <f t="shared" ref="BG82:BG115" si="6">IF(N82="zákl. přenesená",J82,0)</f>
        <v>0</v>
      </c>
      <c r="BH82" s="204">
        <f t="shared" ref="BH82:BH115" si="7">IF(N82="sníž. přenesená",J82,0)</f>
        <v>0</v>
      </c>
      <c r="BI82" s="204">
        <f t="shared" ref="BI82:BI115" si="8">IF(N82="nulová",J82,0)</f>
        <v>0</v>
      </c>
      <c r="BJ82" s="22" t="s">
        <v>89</v>
      </c>
      <c r="BK82" s="204">
        <f t="shared" ref="BK82:BK115" si="9">ROUND(I82*H82,2)</f>
        <v>0</v>
      </c>
      <c r="BL82" s="22" t="s">
        <v>183</v>
      </c>
      <c r="BM82" s="22" t="s">
        <v>91</v>
      </c>
    </row>
    <row r="83" spans="2:65" s="1" customFormat="1" ht="22.5" customHeight="1">
      <c r="B83" s="40"/>
      <c r="C83" s="193" t="s">
        <v>91</v>
      </c>
      <c r="D83" s="193" t="s">
        <v>178</v>
      </c>
      <c r="E83" s="194" t="s">
        <v>3077</v>
      </c>
      <c r="F83" s="195" t="s">
        <v>3078</v>
      </c>
      <c r="G83" s="196" t="s">
        <v>376</v>
      </c>
      <c r="H83" s="197">
        <v>2</v>
      </c>
      <c r="I83" s="198"/>
      <c r="J83" s="199">
        <f t="shared" si="0"/>
        <v>0</v>
      </c>
      <c r="K83" s="195" t="s">
        <v>37</v>
      </c>
      <c r="L83" s="60"/>
      <c r="M83" s="200" t="s">
        <v>37</v>
      </c>
      <c r="N83" s="201" t="s">
        <v>52</v>
      </c>
      <c r="O83" s="41"/>
      <c r="P83" s="202">
        <f t="shared" si="1"/>
        <v>0</v>
      </c>
      <c r="Q83" s="202">
        <v>0</v>
      </c>
      <c r="R83" s="202">
        <f t="shared" si="2"/>
        <v>0</v>
      </c>
      <c r="S83" s="202">
        <v>0</v>
      </c>
      <c r="T83" s="203">
        <f t="shared" si="3"/>
        <v>0</v>
      </c>
      <c r="AR83" s="22" t="s">
        <v>183</v>
      </c>
      <c r="AT83" s="22" t="s">
        <v>178</v>
      </c>
      <c r="AU83" s="22" t="s">
        <v>89</v>
      </c>
      <c r="AY83" s="22" t="s">
        <v>176</v>
      </c>
      <c r="BE83" s="204">
        <f t="shared" si="4"/>
        <v>0</v>
      </c>
      <c r="BF83" s="204">
        <f t="shared" si="5"/>
        <v>0</v>
      </c>
      <c r="BG83" s="204">
        <f t="shared" si="6"/>
        <v>0</v>
      </c>
      <c r="BH83" s="204">
        <f t="shared" si="7"/>
        <v>0</v>
      </c>
      <c r="BI83" s="204">
        <f t="shared" si="8"/>
        <v>0</v>
      </c>
      <c r="BJ83" s="22" t="s">
        <v>89</v>
      </c>
      <c r="BK83" s="204">
        <f t="shared" si="9"/>
        <v>0</v>
      </c>
      <c r="BL83" s="22" t="s">
        <v>183</v>
      </c>
      <c r="BM83" s="22" t="s">
        <v>183</v>
      </c>
    </row>
    <row r="84" spans="2:65" s="1" customFormat="1" ht="22.5" customHeight="1">
      <c r="B84" s="40"/>
      <c r="C84" s="193" t="s">
        <v>194</v>
      </c>
      <c r="D84" s="193" t="s">
        <v>178</v>
      </c>
      <c r="E84" s="194" t="s">
        <v>3079</v>
      </c>
      <c r="F84" s="195" t="s">
        <v>3080</v>
      </c>
      <c r="G84" s="196" t="s">
        <v>376</v>
      </c>
      <c r="H84" s="197">
        <v>1</v>
      </c>
      <c r="I84" s="198"/>
      <c r="J84" s="199">
        <f t="shared" si="0"/>
        <v>0</v>
      </c>
      <c r="K84" s="195" t="s">
        <v>37</v>
      </c>
      <c r="L84" s="60"/>
      <c r="M84" s="200" t="s">
        <v>37</v>
      </c>
      <c r="N84" s="201" t="s">
        <v>52</v>
      </c>
      <c r="O84" s="41"/>
      <c r="P84" s="202">
        <f t="shared" si="1"/>
        <v>0</v>
      </c>
      <c r="Q84" s="202">
        <v>0</v>
      </c>
      <c r="R84" s="202">
        <f t="shared" si="2"/>
        <v>0</v>
      </c>
      <c r="S84" s="202">
        <v>0</v>
      </c>
      <c r="T84" s="203">
        <f t="shared" si="3"/>
        <v>0</v>
      </c>
      <c r="AR84" s="22" t="s">
        <v>183</v>
      </c>
      <c r="AT84" s="22" t="s">
        <v>178</v>
      </c>
      <c r="AU84" s="22" t="s">
        <v>89</v>
      </c>
      <c r="AY84" s="22" t="s">
        <v>176</v>
      </c>
      <c r="BE84" s="204">
        <f t="shared" si="4"/>
        <v>0</v>
      </c>
      <c r="BF84" s="204">
        <f t="shared" si="5"/>
        <v>0</v>
      </c>
      <c r="BG84" s="204">
        <f t="shared" si="6"/>
        <v>0</v>
      </c>
      <c r="BH84" s="204">
        <f t="shared" si="7"/>
        <v>0</v>
      </c>
      <c r="BI84" s="204">
        <f t="shared" si="8"/>
        <v>0</v>
      </c>
      <c r="BJ84" s="22" t="s">
        <v>89</v>
      </c>
      <c r="BK84" s="204">
        <f t="shared" si="9"/>
        <v>0</v>
      </c>
      <c r="BL84" s="22" t="s">
        <v>183</v>
      </c>
      <c r="BM84" s="22" t="s">
        <v>213</v>
      </c>
    </row>
    <row r="85" spans="2:65" s="1" customFormat="1" ht="22.5" customHeight="1">
      <c r="B85" s="40"/>
      <c r="C85" s="193" t="s">
        <v>183</v>
      </c>
      <c r="D85" s="193" t="s">
        <v>178</v>
      </c>
      <c r="E85" s="194" t="s">
        <v>3081</v>
      </c>
      <c r="F85" s="195" t="s">
        <v>3082</v>
      </c>
      <c r="G85" s="196" t="s">
        <v>376</v>
      </c>
      <c r="H85" s="197">
        <v>1</v>
      </c>
      <c r="I85" s="198"/>
      <c r="J85" s="199">
        <f t="shared" si="0"/>
        <v>0</v>
      </c>
      <c r="K85" s="195" t="s">
        <v>37</v>
      </c>
      <c r="L85" s="60"/>
      <c r="M85" s="200" t="s">
        <v>37</v>
      </c>
      <c r="N85" s="201" t="s">
        <v>52</v>
      </c>
      <c r="O85" s="41"/>
      <c r="P85" s="202">
        <f t="shared" si="1"/>
        <v>0</v>
      </c>
      <c r="Q85" s="202">
        <v>0</v>
      </c>
      <c r="R85" s="202">
        <f t="shared" si="2"/>
        <v>0</v>
      </c>
      <c r="S85" s="202">
        <v>0</v>
      </c>
      <c r="T85" s="203">
        <f t="shared" si="3"/>
        <v>0</v>
      </c>
      <c r="AR85" s="22" t="s">
        <v>183</v>
      </c>
      <c r="AT85" s="22" t="s">
        <v>178</v>
      </c>
      <c r="AU85" s="22" t="s">
        <v>89</v>
      </c>
      <c r="AY85" s="22" t="s">
        <v>176</v>
      </c>
      <c r="BE85" s="204">
        <f t="shared" si="4"/>
        <v>0</v>
      </c>
      <c r="BF85" s="204">
        <f t="shared" si="5"/>
        <v>0</v>
      </c>
      <c r="BG85" s="204">
        <f t="shared" si="6"/>
        <v>0</v>
      </c>
      <c r="BH85" s="204">
        <f t="shared" si="7"/>
        <v>0</v>
      </c>
      <c r="BI85" s="204">
        <f t="shared" si="8"/>
        <v>0</v>
      </c>
      <c r="BJ85" s="22" t="s">
        <v>89</v>
      </c>
      <c r="BK85" s="204">
        <f t="shared" si="9"/>
        <v>0</v>
      </c>
      <c r="BL85" s="22" t="s">
        <v>183</v>
      </c>
      <c r="BM85" s="22" t="s">
        <v>199</v>
      </c>
    </row>
    <row r="86" spans="2:65" s="1" customFormat="1" ht="22.5" customHeight="1">
      <c r="B86" s="40"/>
      <c r="C86" s="193" t="s">
        <v>208</v>
      </c>
      <c r="D86" s="193" t="s">
        <v>178</v>
      </c>
      <c r="E86" s="194" t="s">
        <v>3083</v>
      </c>
      <c r="F86" s="195" t="s">
        <v>3084</v>
      </c>
      <c r="G86" s="196" t="s">
        <v>376</v>
      </c>
      <c r="H86" s="197">
        <v>1</v>
      </c>
      <c r="I86" s="198"/>
      <c r="J86" s="199">
        <f t="shared" si="0"/>
        <v>0</v>
      </c>
      <c r="K86" s="195" t="s">
        <v>37</v>
      </c>
      <c r="L86" s="60"/>
      <c r="M86" s="200" t="s">
        <v>37</v>
      </c>
      <c r="N86" s="201" t="s">
        <v>52</v>
      </c>
      <c r="O86" s="41"/>
      <c r="P86" s="202">
        <f t="shared" si="1"/>
        <v>0</v>
      </c>
      <c r="Q86" s="202">
        <v>0</v>
      </c>
      <c r="R86" s="202">
        <f t="shared" si="2"/>
        <v>0</v>
      </c>
      <c r="S86" s="202">
        <v>0</v>
      </c>
      <c r="T86" s="203">
        <f t="shared" si="3"/>
        <v>0</v>
      </c>
      <c r="AR86" s="22" t="s">
        <v>183</v>
      </c>
      <c r="AT86" s="22" t="s">
        <v>178</v>
      </c>
      <c r="AU86" s="22" t="s">
        <v>89</v>
      </c>
      <c r="AY86" s="22" t="s">
        <v>176</v>
      </c>
      <c r="BE86" s="204">
        <f t="shared" si="4"/>
        <v>0</v>
      </c>
      <c r="BF86" s="204">
        <f t="shared" si="5"/>
        <v>0</v>
      </c>
      <c r="BG86" s="204">
        <f t="shared" si="6"/>
        <v>0</v>
      </c>
      <c r="BH86" s="204">
        <f t="shared" si="7"/>
        <v>0</v>
      </c>
      <c r="BI86" s="204">
        <f t="shared" si="8"/>
        <v>0</v>
      </c>
      <c r="BJ86" s="22" t="s">
        <v>89</v>
      </c>
      <c r="BK86" s="204">
        <f t="shared" si="9"/>
        <v>0</v>
      </c>
      <c r="BL86" s="22" t="s">
        <v>183</v>
      </c>
      <c r="BM86" s="22" t="s">
        <v>237</v>
      </c>
    </row>
    <row r="87" spans="2:65" s="1" customFormat="1" ht="22.5" customHeight="1">
      <c r="B87" s="40"/>
      <c r="C87" s="193" t="s">
        <v>213</v>
      </c>
      <c r="D87" s="193" t="s">
        <v>178</v>
      </c>
      <c r="E87" s="194" t="s">
        <v>3085</v>
      </c>
      <c r="F87" s="195" t="s">
        <v>3086</v>
      </c>
      <c r="G87" s="196" t="s">
        <v>376</v>
      </c>
      <c r="H87" s="197">
        <v>1</v>
      </c>
      <c r="I87" s="198"/>
      <c r="J87" s="199">
        <f t="shared" si="0"/>
        <v>0</v>
      </c>
      <c r="K87" s="195" t="s">
        <v>37</v>
      </c>
      <c r="L87" s="60"/>
      <c r="M87" s="200" t="s">
        <v>37</v>
      </c>
      <c r="N87" s="201" t="s">
        <v>52</v>
      </c>
      <c r="O87" s="41"/>
      <c r="P87" s="202">
        <f t="shared" si="1"/>
        <v>0</v>
      </c>
      <c r="Q87" s="202">
        <v>0</v>
      </c>
      <c r="R87" s="202">
        <f t="shared" si="2"/>
        <v>0</v>
      </c>
      <c r="S87" s="202">
        <v>0</v>
      </c>
      <c r="T87" s="203">
        <f t="shared" si="3"/>
        <v>0</v>
      </c>
      <c r="AR87" s="22" t="s">
        <v>183</v>
      </c>
      <c r="AT87" s="22" t="s">
        <v>178</v>
      </c>
      <c r="AU87" s="22" t="s">
        <v>89</v>
      </c>
      <c r="AY87" s="22" t="s">
        <v>176</v>
      </c>
      <c r="BE87" s="204">
        <f t="shared" si="4"/>
        <v>0</v>
      </c>
      <c r="BF87" s="204">
        <f t="shared" si="5"/>
        <v>0</v>
      </c>
      <c r="BG87" s="204">
        <f t="shared" si="6"/>
        <v>0</v>
      </c>
      <c r="BH87" s="204">
        <f t="shared" si="7"/>
        <v>0</v>
      </c>
      <c r="BI87" s="204">
        <f t="shared" si="8"/>
        <v>0</v>
      </c>
      <c r="BJ87" s="22" t="s">
        <v>89</v>
      </c>
      <c r="BK87" s="204">
        <f t="shared" si="9"/>
        <v>0</v>
      </c>
      <c r="BL87" s="22" t="s">
        <v>183</v>
      </c>
      <c r="BM87" s="22" t="s">
        <v>23</v>
      </c>
    </row>
    <row r="88" spans="2:65" s="1" customFormat="1" ht="22.5" customHeight="1">
      <c r="B88" s="40"/>
      <c r="C88" s="193" t="s">
        <v>220</v>
      </c>
      <c r="D88" s="193" t="s">
        <v>178</v>
      </c>
      <c r="E88" s="194" t="s">
        <v>3087</v>
      </c>
      <c r="F88" s="195" t="s">
        <v>3088</v>
      </c>
      <c r="G88" s="196" t="s">
        <v>376</v>
      </c>
      <c r="H88" s="197">
        <v>2</v>
      </c>
      <c r="I88" s="198"/>
      <c r="J88" s="199">
        <f t="shared" si="0"/>
        <v>0</v>
      </c>
      <c r="K88" s="195" t="s">
        <v>37</v>
      </c>
      <c r="L88" s="60"/>
      <c r="M88" s="200" t="s">
        <v>37</v>
      </c>
      <c r="N88" s="201" t="s">
        <v>52</v>
      </c>
      <c r="O88" s="41"/>
      <c r="P88" s="202">
        <f t="shared" si="1"/>
        <v>0</v>
      </c>
      <c r="Q88" s="202">
        <v>0</v>
      </c>
      <c r="R88" s="202">
        <f t="shared" si="2"/>
        <v>0</v>
      </c>
      <c r="S88" s="202">
        <v>0</v>
      </c>
      <c r="T88" s="203">
        <f t="shared" si="3"/>
        <v>0</v>
      </c>
      <c r="AR88" s="22" t="s">
        <v>183</v>
      </c>
      <c r="AT88" s="22" t="s">
        <v>178</v>
      </c>
      <c r="AU88" s="22" t="s">
        <v>89</v>
      </c>
      <c r="AY88" s="22" t="s">
        <v>176</v>
      </c>
      <c r="BE88" s="204">
        <f t="shared" si="4"/>
        <v>0</v>
      </c>
      <c r="BF88" s="204">
        <f t="shared" si="5"/>
        <v>0</v>
      </c>
      <c r="BG88" s="204">
        <f t="shared" si="6"/>
        <v>0</v>
      </c>
      <c r="BH88" s="204">
        <f t="shared" si="7"/>
        <v>0</v>
      </c>
      <c r="BI88" s="204">
        <f t="shared" si="8"/>
        <v>0</v>
      </c>
      <c r="BJ88" s="22" t="s">
        <v>89</v>
      </c>
      <c r="BK88" s="204">
        <f t="shared" si="9"/>
        <v>0</v>
      </c>
      <c r="BL88" s="22" t="s">
        <v>183</v>
      </c>
      <c r="BM88" s="22" t="s">
        <v>266</v>
      </c>
    </row>
    <row r="89" spans="2:65" s="1" customFormat="1" ht="31.5" customHeight="1">
      <c r="B89" s="40"/>
      <c r="C89" s="193" t="s">
        <v>199</v>
      </c>
      <c r="D89" s="193" t="s">
        <v>178</v>
      </c>
      <c r="E89" s="194" t="s">
        <v>3089</v>
      </c>
      <c r="F89" s="195" t="s">
        <v>3090</v>
      </c>
      <c r="G89" s="196" t="s">
        <v>376</v>
      </c>
      <c r="H89" s="197">
        <v>1</v>
      </c>
      <c r="I89" s="198"/>
      <c r="J89" s="199">
        <f t="shared" si="0"/>
        <v>0</v>
      </c>
      <c r="K89" s="195" t="s">
        <v>37</v>
      </c>
      <c r="L89" s="60"/>
      <c r="M89" s="200" t="s">
        <v>37</v>
      </c>
      <c r="N89" s="201" t="s">
        <v>52</v>
      </c>
      <c r="O89" s="41"/>
      <c r="P89" s="202">
        <f t="shared" si="1"/>
        <v>0</v>
      </c>
      <c r="Q89" s="202">
        <v>0</v>
      </c>
      <c r="R89" s="202">
        <f t="shared" si="2"/>
        <v>0</v>
      </c>
      <c r="S89" s="202">
        <v>0</v>
      </c>
      <c r="T89" s="203">
        <f t="shared" si="3"/>
        <v>0</v>
      </c>
      <c r="AR89" s="22" t="s">
        <v>183</v>
      </c>
      <c r="AT89" s="22" t="s">
        <v>178</v>
      </c>
      <c r="AU89" s="22" t="s">
        <v>89</v>
      </c>
      <c r="AY89" s="22" t="s">
        <v>176</v>
      </c>
      <c r="BE89" s="204">
        <f t="shared" si="4"/>
        <v>0</v>
      </c>
      <c r="BF89" s="204">
        <f t="shared" si="5"/>
        <v>0</v>
      </c>
      <c r="BG89" s="204">
        <f t="shared" si="6"/>
        <v>0</v>
      </c>
      <c r="BH89" s="204">
        <f t="shared" si="7"/>
        <v>0</v>
      </c>
      <c r="BI89" s="204">
        <f t="shared" si="8"/>
        <v>0</v>
      </c>
      <c r="BJ89" s="22" t="s">
        <v>89</v>
      </c>
      <c r="BK89" s="204">
        <f t="shared" si="9"/>
        <v>0</v>
      </c>
      <c r="BL89" s="22" t="s">
        <v>183</v>
      </c>
      <c r="BM89" s="22" t="s">
        <v>276</v>
      </c>
    </row>
    <row r="90" spans="2:65" s="1" customFormat="1" ht="22.5" customHeight="1">
      <c r="B90" s="40"/>
      <c r="C90" s="193" t="s">
        <v>231</v>
      </c>
      <c r="D90" s="193" t="s">
        <v>178</v>
      </c>
      <c r="E90" s="194" t="s">
        <v>3091</v>
      </c>
      <c r="F90" s="195" t="s">
        <v>3092</v>
      </c>
      <c r="G90" s="196" t="s">
        <v>376</v>
      </c>
      <c r="H90" s="197">
        <v>1</v>
      </c>
      <c r="I90" s="198"/>
      <c r="J90" s="199">
        <f t="shared" si="0"/>
        <v>0</v>
      </c>
      <c r="K90" s="195" t="s">
        <v>37</v>
      </c>
      <c r="L90" s="60"/>
      <c r="M90" s="200" t="s">
        <v>37</v>
      </c>
      <c r="N90" s="201" t="s">
        <v>52</v>
      </c>
      <c r="O90" s="41"/>
      <c r="P90" s="202">
        <f t="shared" si="1"/>
        <v>0</v>
      </c>
      <c r="Q90" s="202">
        <v>0</v>
      </c>
      <c r="R90" s="202">
        <f t="shared" si="2"/>
        <v>0</v>
      </c>
      <c r="S90" s="202">
        <v>0</v>
      </c>
      <c r="T90" s="203">
        <f t="shared" si="3"/>
        <v>0</v>
      </c>
      <c r="AR90" s="22" t="s">
        <v>183</v>
      </c>
      <c r="AT90" s="22" t="s">
        <v>178</v>
      </c>
      <c r="AU90" s="22" t="s">
        <v>89</v>
      </c>
      <c r="AY90" s="22" t="s">
        <v>176</v>
      </c>
      <c r="BE90" s="204">
        <f t="shared" si="4"/>
        <v>0</v>
      </c>
      <c r="BF90" s="204">
        <f t="shared" si="5"/>
        <v>0</v>
      </c>
      <c r="BG90" s="204">
        <f t="shared" si="6"/>
        <v>0</v>
      </c>
      <c r="BH90" s="204">
        <f t="shared" si="7"/>
        <v>0</v>
      </c>
      <c r="BI90" s="204">
        <f t="shared" si="8"/>
        <v>0</v>
      </c>
      <c r="BJ90" s="22" t="s">
        <v>89</v>
      </c>
      <c r="BK90" s="204">
        <f t="shared" si="9"/>
        <v>0</v>
      </c>
      <c r="BL90" s="22" t="s">
        <v>183</v>
      </c>
      <c r="BM90" s="22" t="s">
        <v>286</v>
      </c>
    </row>
    <row r="91" spans="2:65" s="1" customFormat="1" ht="22.5" customHeight="1">
      <c r="B91" s="40"/>
      <c r="C91" s="193" t="s">
        <v>237</v>
      </c>
      <c r="D91" s="193" t="s">
        <v>178</v>
      </c>
      <c r="E91" s="194" t="s">
        <v>3093</v>
      </c>
      <c r="F91" s="195" t="s">
        <v>3094</v>
      </c>
      <c r="G91" s="196" t="s">
        <v>376</v>
      </c>
      <c r="H91" s="197">
        <v>1</v>
      </c>
      <c r="I91" s="198"/>
      <c r="J91" s="199">
        <f t="shared" si="0"/>
        <v>0</v>
      </c>
      <c r="K91" s="195" t="s">
        <v>37</v>
      </c>
      <c r="L91" s="60"/>
      <c r="M91" s="200" t="s">
        <v>37</v>
      </c>
      <c r="N91" s="201" t="s">
        <v>52</v>
      </c>
      <c r="O91" s="41"/>
      <c r="P91" s="202">
        <f t="shared" si="1"/>
        <v>0</v>
      </c>
      <c r="Q91" s="202">
        <v>0</v>
      </c>
      <c r="R91" s="202">
        <f t="shared" si="2"/>
        <v>0</v>
      </c>
      <c r="S91" s="202">
        <v>0</v>
      </c>
      <c r="T91" s="203">
        <f t="shared" si="3"/>
        <v>0</v>
      </c>
      <c r="AR91" s="22" t="s">
        <v>183</v>
      </c>
      <c r="AT91" s="22" t="s">
        <v>178</v>
      </c>
      <c r="AU91" s="22" t="s">
        <v>89</v>
      </c>
      <c r="AY91" s="22" t="s">
        <v>176</v>
      </c>
      <c r="BE91" s="204">
        <f t="shared" si="4"/>
        <v>0</v>
      </c>
      <c r="BF91" s="204">
        <f t="shared" si="5"/>
        <v>0</v>
      </c>
      <c r="BG91" s="204">
        <f t="shared" si="6"/>
        <v>0</v>
      </c>
      <c r="BH91" s="204">
        <f t="shared" si="7"/>
        <v>0</v>
      </c>
      <c r="BI91" s="204">
        <f t="shared" si="8"/>
        <v>0</v>
      </c>
      <c r="BJ91" s="22" t="s">
        <v>89</v>
      </c>
      <c r="BK91" s="204">
        <f t="shared" si="9"/>
        <v>0</v>
      </c>
      <c r="BL91" s="22" t="s">
        <v>183</v>
      </c>
      <c r="BM91" s="22" t="s">
        <v>298</v>
      </c>
    </row>
    <row r="92" spans="2:65" s="1" customFormat="1" ht="22.5" customHeight="1">
      <c r="B92" s="40"/>
      <c r="C92" s="193" t="s">
        <v>246</v>
      </c>
      <c r="D92" s="193" t="s">
        <v>178</v>
      </c>
      <c r="E92" s="194" t="s">
        <v>3095</v>
      </c>
      <c r="F92" s="195" t="s">
        <v>3096</v>
      </c>
      <c r="G92" s="196" t="s">
        <v>2383</v>
      </c>
      <c r="H92" s="197">
        <v>24</v>
      </c>
      <c r="I92" s="198"/>
      <c r="J92" s="199">
        <f t="shared" si="0"/>
        <v>0</v>
      </c>
      <c r="K92" s="195" t="s">
        <v>37</v>
      </c>
      <c r="L92" s="60"/>
      <c r="M92" s="200" t="s">
        <v>37</v>
      </c>
      <c r="N92" s="201" t="s">
        <v>52</v>
      </c>
      <c r="O92" s="41"/>
      <c r="P92" s="202">
        <f t="shared" si="1"/>
        <v>0</v>
      </c>
      <c r="Q92" s="202">
        <v>0</v>
      </c>
      <c r="R92" s="202">
        <f t="shared" si="2"/>
        <v>0</v>
      </c>
      <c r="S92" s="202">
        <v>0</v>
      </c>
      <c r="T92" s="203">
        <f t="shared" si="3"/>
        <v>0</v>
      </c>
      <c r="AR92" s="22" t="s">
        <v>183</v>
      </c>
      <c r="AT92" s="22" t="s">
        <v>178</v>
      </c>
      <c r="AU92" s="22" t="s">
        <v>89</v>
      </c>
      <c r="AY92" s="22" t="s">
        <v>176</v>
      </c>
      <c r="BE92" s="204">
        <f t="shared" si="4"/>
        <v>0</v>
      </c>
      <c r="BF92" s="204">
        <f t="shared" si="5"/>
        <v>0</v>
      </c>
      <c r="BG92" s="204">
        <f t="shared" si="6"/>
        <v>0</v>
      </c>
      <c r="BH92" s="204">
        <f t="shared" si="7"/>
        <v>0</v>
      </c>
      <c r="BI92" s="204">
        <f t="shared" si="8"/>
        <v>0</v>
      </c>
      <c r="BJ92" s="22" t="s">
        <v>89</v>
      </c>
      <c r="BK92" s="204">
        <f t="shared" si="9"/>
        <v>0</v>
      </c>
      <c r="BL92" s="22" t="s">
        <v>183</v>
      </c>
      <c r="BM92" s="22" t="s">
        <v>307</v>
      </c>
    </row>
    <row r="93" spans="2:65" s="1" customFormat="1" ht="22.5" customHeight="1">
      <c r="B93" s="40"/>
      <c r="C93" s="193" t="s">
        <v>23</v>
      </c>
      <c r="D93" s="193" t="s">
        <v>178</v>
      </c>
      <c r="E93" s="194" t="s">
        <v>3097</v>
      </c>
      <c r="F93" s="195" t="s">
        <v>3098</v>
      </c>
      <c r="G93" s="196" t="s">
        <v>376</v>
      </c>
      <c r="H93" s="197">
        <v>1</v>
      </c>
      <c r="I93" s="198"/>
      <c r="J93" s="199">
        <f t="shared" si="0"/>
        <v>0</v>
      </c>
      <c r="K93" s="195" t="s">
        <v>37</v>
      </c>
      <c r="L93" s="60"/>
      <c r="M93" s="200" t="s">
        <v>37</v>
      </c>
      <c r="N93" s="201" t="s">
        <v>52</v>
      </c>
      <c r="O93" s="41"/>
      <c r="P93" s="202">
        <f t="shared" si="1"/>
        <v>0</v>
      </c>
      <c r="Q93" s="202">
        <v>0</v>
      </c>
      <c r="R93" s="202">
        <f t="shared" si="2"/>
        <v>0</v>
      </c>
      <c r="S93" s="202">
        <v>0</v>
      </c>
      <c r="T93" s="203">
        <f t="shared" si="3"/>
        <v>0</v>
      </c>
      <c r="AR93" s="22" t="s">
        <v>183</v>
      </c>
      <c r="AT93" s="22" t="s">
        <v>178</v>
      </c>
      <c r="AU93" s="22" t="s">
        <v>89</v>
      </c>
      <c r="AY93" s="22" t="s">
        <v>176</v>
      </c>
      <c r="BE93" s="204">
        <f t="shared" si="4"/>
        <v>0</v>
      </c>
      <c r="BF93" s="204">
        <f t="shared" si="5"/>
        <v>0</v>
      </c>
      <c r="BG93" s="204">
        <f t="shared" si="6"/>
        <v>0</v>
      </c>
      <c r="BH93" s="204">
        <f t="shared" si="7"/>
        <v>0</v>
      </c>
      <c r="BI93" s="204">
        <f t="shared" si="8"/>
        <v>0</v>
      </c>
      <c r="BJ93" s="22" t="s">
        <v>89</v>
      </c>
      <c r="BK93" s="204">
        <f t="shared" si="9"/>
        <v>0</v>
      </c>
      <c r="BL93" s="22" t="s">
        <v>183</v>
      </c>
      <c r="BM93" s="22" t="s">
        <v>319</v>
      </c>
    </row>
    <row r="94" spans="2:65" s="1" customFormat="1" ht="22.5" customHeight="1">
      <c r="B94" s="40"/>
      <c r="C94" s="193" t="s">
        <v>258</v>
      </c>
      <c r="D94" s="193" t="s">
        <v>178</v>
      </c>
      <c r="E94" s="194" t="s">
        <v>3099</v>
      </c>
      <c r="F94" s="195" t="s">
        <v>3100</v>
      </c>
      <c r="G94" s="196" t="s">
        <v>376</v>
      </c>
      <c r="H94" s="197">
        <v>2</v>
      </c>
      <c r="I94" s="198"/>
      <c r="J94" s="199">
        <f t="shared" si="0"/>
        <v>0</v>
      </c>
      <c r="K94" s="195" t="s">
        <v>37</v>
      </c>
      <c r="L94" s="60"/>
      <c r="M94" s="200" t="s">
        <v>37</v>
      </c>
      <c r="N94" s="201" t="s">
        <v>52</v>
      </c>
      <c r="O94" s="41"/>
      <c r="P94" s="202">
        <f t="shared" si="1"/>
        <v>0</v>
      </c>
      <c r="Q94" s="202">
        <v>0</v>
      </c>
      <c r="R94" s="202">
        <f t="shared" si="2"/>
        <v>0</v>
      </c>
      <c r="S94" s="202">
        <v>0</v>
      </c>
      <c r="T94" s="203">
        <f t="shared" si="3"/>
        <v>0</v>
      </c>
      <c r="AR94" s="22" t="s">
        <v>183</v>
      </c>
      <c r="AT94" s="22" t="s">
        <v>178</v>
      </c>
      <c r="AU94" s="22" t="s">
        <v>89</v>
      </c>
      <c r="AY94" s="22" t="s">
        <v>176</v>
      </c>
      <c r="BE94" s="204">
        <f t="shared" si="4"/>
        <v>0</v>
      </c>
      <c r="BF94" s="204">
        <f t="shared" si="5"/>
        <v>0</v>
      </c>
      <c r="BG94" s="204">
        <f t="shared" si="6"/>
        <v>0</v>
      </c>
      <c r="BH94" s="204">
        <f t="shared" si="7"/>
        <v>0</v>
      </c>
      <c r="BI94" s="204">
        <f t="shared" si="8"/>
        <v>0</v>
      </c>
      <c r="BJ94" s="22" t="s">
        <v>89</v>
      </c>
      <c r="BK94" s="204">
        <f t="shared" si="9"/>
        <v>0</v>
      </c>
      <c r="BL94" s="22" t="s">
        <v>183</v>
      </c>
      <c r="BM94" s="22" t="s">
        <v>333</v>
      </c>
    </row>
    <row r="95" spans="2:65" s="1" customFormat="1" ht="22.5" customHeight="1">
      <c r="B95" s="40"/>
      <c r="C95" s="193" t="s">
        <v>266</v>
      </c>
      <c r="D95" s="193" t="s">
        <v>178</v>
      </c>
      <c r="E95" s="194" t="s">
        <v>3101</v>
      </c>
      <c r="F95" s="195" t="s">
        <v>3102</v>
      </c>
      <c r="G95" s="196" t="s">
        <v>295</v>
      </c>
      <c r="H95" s="197">
        <v>2</v>
      </c>
      <c r="I95" s="198"/>
      <c r="J95" s="199">
        <f t="shared" si="0"/>
        <v>0</v>
      </c>
      <c r="K95" s="195" t="s">
        <v>37</v>
      </c>
      <c r="L95" s="60"/>
      <c r="M95" s="200" t="s">
        <v>37</v>
      </c>
      <c r="N95" s="201" t="s">
        <v>52</v>
      </c>
      <c r="O95" s="41"/>
      <c r="P95" s="202">
        <f t="shared" si="1"/>
        <v>0</v>
      </c>
      <c r="Q95" s="202">
        <v>0</v>
      </c>
      <c r="R95" s="202">
        <f t="shared" si="2"/>
        <v>0</v>
      </c>
      <c r="S95" s="202">
        <v>0</v>
      </c>
      <c r="T95" s="203">
        <f t="shared" si="3"/>
        <v>0</v>
      </c>
      <c r="AR95" s="22" t="s">
        <v>183</v>
      </c>
      <c r="AT95" s="22" t="s">
        <v>178</v>
      </c>
      <c r="AU95" s="22" t="s">
        <v>89</v>
      </c>
      <c r="AY95" s="22" t="s">
        <v>176</v>
      </c>
      <c r="BE95" s="204">
        <f t="shared" si="4"/>
        <v>0</v>
      </c>
      <c r="BF95" s="204">
        <f t="shared" si="5"/>
        <v>0</v>
      </c>
      <c r="BG95" s="204">
        <f t="shared" si="6"/>
        <v>0</v>
      </c>
      <c r="BH95" s="204">
        <f t="shared" si="7"/>
        <v>0</v>
      </c>
      <c r="BI95" s="204">
        <f t="shared" si="8"/>
        <v>0</v>
      </c>
      <c r="BJ95" s="22" t="s">
        <v>89</v>
      </c>
      <c r="BK95" s="204">
        <f t="shared" si="9"/>
        <v>0</v>
      </c>
      <c r="BL95" s="22" t="s">
        <v>183</v>
      </c>
      <c r="BM95" s="22" t="s">
        <v>345</v>
      </c>
    </row>
    <row r="96" spans="2:65" s="1" customFormat="1" ht="22.5" customHeight="1">
      <c r="B96" s="40"/>
      <c r="C96" s="193" t="s">
        <v>10</v>
      </c>
      <c r="D96" s="193" t="s">
        <v>178</v>
      </c>
      <c r="E96" s="194" t="s">
        <v>3103</v>
      </c>
      <c r="F96" s="195" t="s">
        <v>3104</v>
      </c>
      <c r="G96" s="196" t="s">
        <v>376</v>
      </c>
      <c r="H96" s="197">
        <v>1</v>
      </c>
      <c r="I96" s="198"/>
      <c r="J96" s="199">
        <f t="shared" si="0"/>
        <v>0</v>
      </c>
      <c r="K96" s="195" t="s">
        <v>37</v>
      </c>
      <c r="L96" s="60"/>
      <c r="M96" s="200" t="s">
        <v>37</v>
      </c>
      <c r="N96" s="201" t="s">
        <v>52</v>
      </c>
      <c r="O96" s="41"/>
      <c r="P96" s="202">
        <f t="shared" si="1"/>
        <v>0</v>
      </c>
      <c r="Q96" s="202">
        <v>0</v>
      </c>
      <c r="R96" s="202">
        <f t="shared" si="2"/>
        <v>0</v>
      </c>
      <c r="S96" s="202">
        <v>0</v>
      </c>
      <c r="T96" s="203">
        <f t="shared" si="3"/>
        <v>0</v>
      </c>
      <c r="AR96" s="22" t="s">
        <v>183</v>
      </c>
      <c r="AT96" s="22" t="s">
        <v>178</v>
      </c>
      <c r="AU96" s="22" t="s">
        <v>89</v>
      </c>
      <c r="AY96" s="22" t="s">
        <v>176</v>
      </c>
      <c r="BE96" s="204">
        <f t="shared" si="4"/>
        <v>0</v>
      </c>
      <c r="BF96" s="204">
        <f t="shared" si="5"/>
        <v>0</v>
      </c>
      <c r="BG96" s="204">
        <f t="shared" si="6"/>
        <v>0</v>
      </c>
      <c r="BH96" s="204">
        <f t="shared" si="7"/>
        <v>0</v>
      </c>
      <c r="BI96" s="204">
        <f t="shared" si="8"/>
        <v>0</v>
      </c>
      <c r="BJ96" s="22" t="s">
        <v>89</v>
      </c>
      <c r="BK96" s="204">
        <f t="shared" si="9"/>
        <v>0</v>
      </c>
      <c r="BL96" s="22" t="s">
        <v>183</v>
      </c>
      <c r="BM96" s="22" t="s">
        <v>356</v>
      </c>
    </row>
    <row r="97" spans="2:65" s="1" customFormat="1" ht="22.5" customHeight="1">
      <c r="B97" s="40"/>
      <c r="C97" s="193" t="s">
        <v>276</v>
      </c>
      <c r="D97" s="193" t="s">
        <v>178</v>
      </c>
      <c r="E97" s="194" t="s">
        <v>3105</v>
      </c>
      <c r="F97" s="195" t="s">
        <v>3106</v>
      </c>
      <c r="G97" s="196" t="s">
        <v>376</v>
      </c>
      <c r="H97" s="197">
        <v>120</v>
      </c>
      <c r="I97" s="198"/>
      <c r="J97" s="199">
        <f t="shared" si="0"/>
        <v>0</v>
      </c>
      <c r="K97" s="195" t="s">
        <v>37</v>
      </c>
      <c r="L97" s="60"/>
      <c r="M97" s="200" t="s">
        <v>37</v>
      </c>
      <c r="N97" s="201" t="s">
        <v>52</v>
      </c>
      <c r="O97" s="41"/>
      <c r="P97" s="202">
        <f t="shared" si="1"/>
        <v>0</v>
      </c>
      <c r="Q97" s="202">
        <v>0</v>
      </c>
      <c r="R97" s="202">
        <f t="shared" si="2"/>
        <v>0</v>
      </c>
      <c r="S97" s="202">
        <v>0</v>
      </c>
      <c r="T97" s="203">
        <f t="shared" si="3"/>
        <v>0</v>
      </c>
      <c r="AR97" s="22" t="s">
        <v>183</v>
      </c>
      <c r="AT97" s="22" t="s">
        <v>178</v>
      </c>
      <c r="AU97" s="22" t="s">
        <v>89</v>
      </c>
      <c r="AY97" s="22" t="s">
        <v>176</v>
      </c>
      <c r="BE97" s="204">
        <f t="shared" si="4"/>
        <v>0</v>
      </c>
      <c r="BF97" s="204">
        <f t="shared" si="5"/>
        <v>0</v>
      </c>
      <c r="BG97" s="204">
        <f t="shared" si="6"/>
        <v>0</v>
      </c>
      <c r="BH97" s="204">
        <f t="shared" si="7"/>
        <v>0</v>
      </c>
      <c r="BI97" s="204">
        <f t="shared" si="8"/>
        <v>0</v>
      </c>
      <c r="BJ97" s="22" t="s">
        <v>89</v>
      </c>
      <c r="BK97" s="204">
        <f t="shared" si="9"/>
        <v>0</v>
      </c>
      <c r="BL97" s="22" t="s">
        <v>183</v>
      </c>
      <c r="BM97" s="22" t="s">
        <v>368</v>
      </c>
    </row>
    <row r="98" spans="2:65" s="1" customFormat="1" ht="22.5" customHeight="1">
      <c r="B98" s="40"/>
      <c r="C98" s="193" t="s">
        <v>281</v>
      </c>
      <c r="D98" s="193" t="s">
        <v>178</v>
      </c>
      <c r="E98" s="194" t="s">
        <v>3107</v>
      </c>
      <c r="F98" s="195" t="s">
        <v>3108</v>
      </c>
      <c r="G98" s="196" t="s">
        <v>376</v>
      </c>
      <c r="H98" s="197">
        <v>25</v>
      </c>
      <c r="I98" s="198"/>
      <c r="J98" s="199">
        <f t="shared" si="0"/>
        <v>0</v>
      </c>
      <c r="K98" s="195" t="s">
        <v>37</v>
      </c>
      <c r="L98" s="60"/>
      <c r="M98" s="200" t="s">
        <v>37</v>
      </c>
      <c r="N98" s="201" t="s">
        <v>52</v>
      </c>
      <c r="O98" s="41"/>
      <c r="P98" s="202">
        <f t="shared" si="1"/>
        <v>0</v>
      </c>
      <c r="Q98" s="202">
        <v>0</v>
      </c>
      <c r="R98" s="202">
        <f t="shared" si="2"/>
        <v>0</v>
      </c>
      <c r="S98" s="202">
        <v>0</v>
      </c>
      <c r="T98" s="203">
        <f t="shared" si="3"/>
        <v>0</v>
      </c>
      <c r="AR98" s="22" t="s">
        <v>183</v>
      </c>
      <c r="AT98" s="22" t="s">
        <v>178</v>
      </c>
      <c r="AU98" s="22" t="s">
        <v>89</v>
      </c>
      <c r="AY98" s="22" t="s">
        <v>176</v>
      </c>
      <c r="BE98" s="204">
        <f t="shared" si="4"/>
        <v>0</v>
      </c>
      <c r="BF98" s="204">
        <f t="shared" si="5"/>
        <v>0</v>
      </c>
      <c r="BG98" s="204">
        <f t="shared" si="6"/>
        <v>0</v>
      </c>
      <c r="BH98" s="204">
        <f t="shared" si="7"/>
        <v>0</v>
      </c>
      <c r="BI98" s="204">
        <f t="shared" si="8"/>
        <v>0</v>
      </c>
      <c r="BJ98" s="22" t="s">
        <v>89</v>
      </c>
      <c r="BK98" s="204">
        <f t="shared" si="9"/>
        <v>0</v>
      </c>
      <c r="BL98" s="22" t="s">
        <v>183</v>
      </c>
      <c r="BM98" s="22" t="s">
        <v>378</v>
      </c>
    </row>
    <row r="99" spans="2:65" s="1" customFormat="1" ht="22.5" customHeight="1">
      <c r="B99" s="40"/>
      <c r="C99" s="193" t="s">
        <v>286</v>
      </c>
      <c r="D99" s="193" t="s">
        <v>178</v>
      </c>
      <c r="E99" s="194" t="s">
        <v>3109</v>
      </c>
      <c r="F99" s="195" t="s">
        <v>3110</v>
      </c>
      <c r="G99" s="196" t="s">
        <v>376</v>
      </c>
      <c r="H99" s="197">
        <v>2</v>
      </c>
      <c r="I99" s="198"/>
      <c r="J99" s="199">
        <f t="shared" si="0"/>
        <v>0</v>
      </c>
      <c r="K99" s="195" t="s">
        <v>37</v>
      </c>
      <c r="L99" s="60"/>
      <c r="M99" s="200" t="s">
        <v>37</v>
      </c>
      <c r="N99" s="201" t="s">
        <v>52</v>
      </c>
      <c r="O99" s="41"/>
      <c r="P99" s="202">
        <f t="shared" si="1"/>
        <v>0</v>
      </c>
      <c r="Q99" s="202">
        <v>0</v>
      </c>
      <c r="R99" s="202">
        <f t="shared" si="2"/>
        <v>0</v>
      </c>
      <c r="S99" s="202">
        <v>0</v>
      </c>
      <c r="T99" s="203">
        <f t="shared" si="3"/>
        <v>0</v>
      </c>
      <c r="AR99" s="22" t="s">
        <v>183</v>
      </c>
      <c r="AT99" s="22" t="s">
        <v>178</v>
      </c>
      <c r="AU99" s="22" t="s">
        <v>89</v>
      </c>
      <c r="AY99" s="22" t="s">
        <v>176</v>
      </c>
      <c r="BE99" s="204">
        <f t="shared" si="4"/>
        <v>0</v>
      </c>
      <c r="BF99" s="204">
        <f t="shared" si="5"/>
        <v>0</v>
      </c>
      <c r="BG99" s="204">
        <f t="shared" si="6"/>
        <v>0</v>
      </c>
      <c r="BH99" s="204">
        <f t="shared" si="7"/>
        <v>0</v>
      </c>
      <c r="BI99" s="204">
        <f t="shared" si="8"/>
        <v>0</v>
      </c>
      <c r="BJ99" s="22" t="s">
        <v>89</v>
      </c>
      <c r="BK99" s="204">
        <f t="shared" si="9"/>
        <v>0</v>
      </c>
      <c r="BL99" s="22" t="s">
        <v>183</v>
      </c>
      <c r="BM99" s="22" t="s">
        <v>390</v>
      </c>
    </row>
    <row r="100" spans="2:65" s="1" customFormat="1" ht="22.5" customHeight="1">
      <c r="B100" s="40"/>
      <c r="C100" s="193" t="s">
        <v>292</v>
      </c>
      <c r="D100" s="193" t="s">
        <v>178</v>
      </c>
      <c r="E100" s="194" t="s">
        <v>3111</v>
      </c>
      <c r="F100" s="195" t="s">
        <v>3112</v>
      </c>
      <c r="G100" s="196" t="s">
        <v>376</v>
      </c>
      <c r="H100" s="197">
        <v>10</v>
      </c>
      <c r="I100" s="198"/>
      <c r="J100" s="199">
        <f t="shared" si="0"/>
        <v>0</v>
      </c>
      <c r="K100" s="195" t="s">
        <v>37</v>
      </c>
      <c r="L100" s="60"/>
      <c r="M100" s="200" t="s">
        <v>37</v>
      </c>
      <c r="N100" s="201" t="s">
        <v>52</v>
      </c>
      <c r="O100" s="41"/>
      <c r="P100" s="202">
        <f t="shared" si="1"/>
        <v>0</v>
      </c>
      <c r="Q100" s="202">
        <v>0</v>
      </c>
      <c r="R100" s="202">
        <f t="shared" si="2"/>
        <v>0</v>
      </c>
      <c r="S100" s="202">
        <v>0</v>
      </c>
      <c r="T100" s="203">
        <f t="shared" si="3"/>
        <v>0</v>
      </c>
      <c r="AR100" s="22" t="s">
        <v>183</v>
      </c>
      <c r="AT100" s="22" t="s">
        <v>178</v>
      </c>
      <c r="AU100" s="22" t="s">
        <v>89</v>
      </c>
      <c r="AY100" s="22" t="s">
        <v>176</v>
      </c>
      <c r="BE100" s="204">
        <f t="shared" si="4"/>
        <v>0</v>
      </c>
      <c r="BF100" s="204">
        <f t="shared" si="5"/>
        <v>0</v>
      </c>
      <c r="BG100" s="204">
        <f t="shared" si="6"/>
        <v>0</v>
      </c>
      <c r="BH100" s="204">
        <f t="shared" si="7"/>
        <v>0</v>
      </c>
      <c r="BI100" s="204">
        <f t="shared" si="8"/>
        <v>0</v>
      </c>
      <c r="BJ100" s="22" t="s">
        <v>89</v>
      </c>
      <c r="BK100" s="204">
        <f t="shared" si="9"/>
        <v>0</v>
      </c>
      <c r="BL100" s="22" t="s">
        <v>183</v>
      </c>
      <c r="BM100" s="22" t="s">
        <v>400</v>
      </c>
    </row>
    <row r="101" spans="2:65" s="1" customFormat="1" ht="22.5" customHeight="1">
      <c r="B101" s="40"/>
      <c r="C101" s="193" t="s">
        <v>298</v>
      </c>
      <c r="D101" s="193" t="s">
        <v>178</v>
      </c>
      <c r="E101" s="194" t="s">
        <v>3113</v>
      </c>
      <c r="F101" s="195" t="s">
        <v>3114</v>
      </c>
      <c r="G101" s="196" t="s">
        <v>376</v>
      </c>
      <c r="H101" s="197">
        <v>2</v>
      </c>
      <c r="I101" s="198"/>
      <c r="J101" s="199">
        <f t="shared" si="0"/>
        <v>0</v>
      </c>
      <c r="K101" s="195" t="s">
        <v>37</v>
      </c>
      <c r="L101" s="60"/>
      <c r="M101" s="200" t="s">
        <v>37</v>
      </c>
      <c r="N101" s="201" t="s">
        <v>52</v>
      </c>
      <c r="O101" s="41"/>
      <c r="P101" s="202">
        <f t="shared" si="1"/>
        <v>0</v>
      </c>
      <c r="Q101" s="202">
        <v>0</v>
      </c>
      <c r="R101" s="202">
        <f t="shared" si="2"/>
        <v>0</v>
      </c>
      <c r="S101" s="202">
        <v>0</v>
      </c>
      <c r="T101" s="203">
        <f t="shared" si="3"/>
        <v>0</v>
      </c>
      <c r="AR101" s="22" t="s">
        <v>183</v>
      </c>
      <c r="AT101" s="22" t="s">
        <v>178</v>
      </c>
      <c r="AU101" s="22" t="s">
        <v>89</v>
      </c>
      <c r="AY101" s="22" t="s">
        <v>176</v>
      </c>
      <c r="BE101" s="204">
        <f t="shared" si="4"/>
        <v>0</v>
      </c>
      <c r="BF101" s="204">
        <f t="shared" si="5"/>
        <v>0</v>
      </c>
      <c r="BG101" s="204">
        <f t="shared" si="6"/>
        <v>0</v>
      </c>
      <c r="BH101" s="204">
        <f t="shared" si="7"/>
        <v>0</v>
      </c>
      <c r="BI101" s="204">
        <f t="shared" si="8"/>
        <v>0</v>
      </c>
      <c r="BJ101" s="22" t="s">
        <v>89</v>
      </c>
      <c r="BK101" s="204">
        <f t="shared" si="9"/>
        <v>0</v>
      </c>
      <c r="BL101" s="22" t="s">
        <v>183</v>
      </c>
      <c r="BM101" s="22" t="s">
        <v>412</v>
      </c>
    </row>
    <row r="102" spans="2:65" s="1" customFormat="1" ht="22.5" customHeight="1">
      <c r="B102" s="40"/>
      <c r="C102" s="193" t="s">
        <v>9</v>
      </c>
      <c r="D102" s="193" t="s">
        <v>178</v>
      </c>
      <c r="E102" s="194" t="s">
        <v>3115</v>
      </c>
      <c r="F102" s="195" t="s">
        <v>3116</v>
      </c>
      <c r="G102" s="196" t="s">
        <v>376</v>
      </c>
      <c r="H102" s="197">
        <v>1</v>
      </c>
      <c r="I102" s="198"/>
      <c r="J102" s="199">
        <f t="shared" si="0"/>
        <v>0</v>
      </c>
      <c r="K102" s="195" t="s">
        <v>37</v>
      </c>
      <c r="L102" s="60"/>
      <c r="M102" s="200" t="s">
        <v>37</v>
      </c>
      <c r="N102" s="201" t="s">
        <v>52</v>
      </c>
      <c r="O102" s="41"/>
      <c r="P102" s="202">
        <f t="shared" si="1"/>
        <v>0</v>
      </c>
      <c r="Q102" s="202">
        <v>0</v>
      </c>
      <c r="R102" s="202">
        <f t="shared" si="2"/>
        <v>0</v>
      </c>
      <c r="S102" s="202">
        <v>0</v>
      </c>
      <c r="T102" s="203">
        <f t="shared" si="3"/>
        <v>0</v>
      </c>
      <c r="AR102" s="22" t="s">
        <v>183</v>
      </c>
      <c r="AT102" s="22" t="s">
        <v>178</v>
      </c>
      <c r="AU102" s="22" t="s">
        <v>89</v>
      </c>
      <c r="AY102" s="22" t="s">
        <v>176</v>
      </c>
      <c r="BE102" s="204">
        <f t="shared" si="4"/>
        <v>0</v>
      </c>
      <c r="BF102" s="204">
        <f t="shared" si="5"/>
        <v>0</v>
      </c>
      <c r="BG102" s="204">
        <f t="shared" si="6"/>
        <v>0</v>
      </c>
      <c r="BH102" s="204">
        <f t="shared" si="7"/>
        <v>0</v>
      </c>
      <c r="BI102" s="204">
        <f t="shared" si="8"/>
        <v>0</v>
      </c>
      <c r="BJ102" s="22" t="s">
        <v>89</v>
      </c>
      <c r="BK102" s="204">
        <f t="shared" si="9"/>
        <v>0</v>
      </c>
      <c r="BL102" s="22" t="s">
        <v>183</v>
      </c>
      <c r="BM102" s="22" t="s">
        <v>422</v>
      </c>
    </row>
    <row r="103" spans="2:65" s="1" customFormat="1" ht="22.5" customHeight="1">
      <c r="B103" s="40"/>
      <c r="C103" s="193" t="s">
        <v>307</v>
      </c>
      <c r="D103" s="193" t="s">
        <v>178</v>
      </c>
      <c r="E103" s="194" t="s">
        <v>3117</v>
      </c>
      <c r="F103" s="195" t="s">
        <v>3118</v>
      </c>
      <c r="G103" s="196" t="s">
        <v>376</v>
      </c>
      <c r="H103" s="197">
        <v>1</v>
      </c>
      <c r="I103" s="198"/>
      <c r="J103" s="199">
        <f t="shared" si="0"/>
        <v>0</v>
      </c>
      <c r="K103" s="195" t="s">
        <v>37</v>
      </c>
      <c r="L103" s="60"/>
      <c r="M103" s="200" t="s">
        <v>37</v>
      </c>
      <c r="N103" s="201" t="s">
        <v>52</v>
      </c>
      <c r="O103" s="41"/>
      <c r="P103" s="202">
        <f t="shared" si="1"/>
        <v>0</v>
      </c>
      <c r="Q103" s="202">
        <v>0</v>
      </c>
      <c r="R103" s="202">
        <f t="shared" si="2"/>
        <v>0</v>
      </c>
      <c r="S103" s="202">
        <v>0</v>
      </c>
      <c r="T103" s="203">
        <f t="shared" si="3"/>
        <v>0</v>
      </c>
      <c r="AR103" s="22" t="s">
        <v>183</v>
      </c>
      <c r="AT103" s="22" t="s">
        <v>178</v>
      </c>
      <c r="AU103" s="22" t="s">
        <v>89</v>
      </c>
      <c r="AY103" s="22" t="s">
        <v>176</v>
      </c>
      <c r="BE103" s="204">
        <f t="shared" si="4"/>
        <v>0</v>
      </c>
      <c r="BF103" s="204">
        <f t="shared" si="5"/>
        <v>0</v>
      </c>
      <c r="BG103" s="204">
        <f t="shared" si="6"/>
        <v>0</v>
      </c>
      <c r="BH103" s="204">
        <f t="shared" si="7"/>
        <v>0</v>
      </c>
      <c r="BI103" s="204">
        <f t="shared" si="8"/>
        <v>0</v>
      </c>
      <c r="BJ103" s="22" t="s">
        <v>89</v>
      </c>
      <c r="BK103" s="204">
        <f t="shared" si="9"/>
        <v>0</v>
      </c>
      <c r="BL103" s="22" t="s">
        <v>183</v>
      </c>
      <c r="BM103" s="22" t="s">
        <v>434</v>
      </c>
    </row>
    <row r="104" spans="2:65" s="1" customFormat="1" ht="22.5" customHeight="1">
      <c r="B104" s="40"/>
      <c r="C104" s="193" t="s">
        <v>313</v>
      </c>
      <c r="D104" s="193" t="s">
        <v>178</v>
      </c>
      <c r="E104" s="194" t="s">
        <v>3119</v>
      </c>
      <c r="F104" s="195" t="s">
        <v>3120</v>
      </c>
      <c r="G104" s="196" t="s">
        <v>295</v>
      </c>
      <c r="H104" s="197">
        <v>2</v>
      </c>
      <c r="I104" s="198"/>
      <c r="J104" s="199">
        <f t="shared" si="0"/>
        <v>0</v>
      </c>
      <c r="K104" s="195" t="s">
        <v>37</v>
      </c>
      <c r="L104" s="60"/>
      <c r="M104" s="200" t="s">
        <v>37</v>
      </c>
      <c r="N104" s="201" t="s">
        <v>52</v>
      </c>
      <c r="O104" s="41"/>
      <c r="P104" s="202">
        <f t="shared" si="1"/>
        <v>0</v>
      </c>
      <c r="Q104" s="202">
        <v>0</v>
      </c>
      <c r="R104" s="202">
        <f t="shared" si="2"/>
        <v>0</v>
      </c>
      <c r="S104" s="202">
        <v>0</v>
      </c>
      <c r="T104" s="203">
        <f t="shared" si="3"/>
        <v>0</v>
      </c>
      <c r="AR104" s="22" t="s">
        <v>183</v>
      </c>
      <c r="AT104" s="22" t="s">
        <v>178</v>
      </c>
      <c r="AU104" s="22" t="s">
        <v>89</v>
      </c>
      <c r="AY104" s="22" t="s">
        <v>176</v>
      </c>
      <c r="BE104" s="204">
        <f t="shared" si="4"/>
        <v>0</v>
      </c>
      <c r="BF104" s="204">
        <f t="shared" si="5"/>
        <v>0</v>
      </c>
      <c r="BG104" s="204">
        <f t="shared" si="6"/>
        <v>0</v>
      </c>
      <c r="BH104" s="204">
        <f t="shared" si="7"/>
        <v>0</v>
      </c>
      <c r="BI104" s="204">
        <f t="shared" si="8"/>
        <v>0</v>
      </c>
      <c r="BJ104" s="22" t="s">
        <v>89</v>
      </c>
      <c r="BK104" s="204">
        <f t="shared" si="9"/>
        <v>0</v>
      </c>
      <c r="BL104" s="22" t="s">
        <v>183</v>
      </c>
      <c r="BM104" s="22" t="s">
        <v>449</v>
      </c>
    </row>
    <row r="105" spans="2:65" s="1" customFormat="1" ht="22.5" customHeight="1">
      <c r="B105" s="40"/>
      <c r="C105" s="193" t="s">
        <v>319</v>
      </c>
      <c r="D105" s="193" t="s">
        <v>178</v>
      </c>
      <c r="E105" s="194" t="s">
        <v>3121</v>
      </c>
      <c r="F105" s="195" t="s">
        <v>3122</v>
      </c>
      <c r="G105" s="196" t="s">
        <v>376</v>
      </c>
      <c r="H105" s="197">
        <v>1</v>
      </c>
      <c r="I105" s="198"/>
      <c r="J105" s="199">
        <f t="shared" si="0"/>
        <v>0</v>
      </c>
      <c r="K105" s="195" t="s">
        <v>37</v>
      </c>
      <c r="L105" s="60"/>
      <c r="M105" s="200" t="s">
        <v>37</v>
      </c>
      <c r="N105" s="201" t="s">
        <v>52</v>
      </c>
      <c r="O105" s="41"/>
      <c r="P105" s="202">
        <f t="shared" si="1"/>
        <v>0</v>
      </c>
      <c r="Q105" s="202">
        <v>0</v>
      </c>
      <c r="R105" s="202">
        <f t="shared" si="2"/>
        <v>0</v>
      </c>
      <c r="S105" s="202">
        <v>0</v>
      </c>
      <c r="T105" s="203">
        <f t="shared" si="3"/>
        <v>0</v>
      </c>
      <c r="AR105" s="22" t="s">
        <v>183</v>
      </c>
      <c r="AT105" s="22" t="s">
        <v>178</v>
      </c>
      <c r="AU105" s="22" t="s">
        <v>89</v>
      </c>
      <c r="AY105" s="22" t="s">
        <v>176</v>
      </c>
      <c r="BE105" s="204">
        <f t="shared" si="4"/>
        <v>0</v>
      </c>
      <c r="BF105" s="204">
        <f t="shared" si="5"/>
        <v>0</v>
      </c>
      <c r="BG105" s="204">
        <f t="shared" si="6"/>
        <v>0</v>
      </c>
      <c r="BH105" s="204">
        <f t="shared" si="7"/>
        <v>0</v>
      </c>
      <c r="BI105" s="204">
        <f t="shared" si="8"/>
        <v>0</v>
      </c>
      <c r="BJ105" s="22" t="s">
        <v>89</v>
      </c>
      <c r="BK105" s="204">
        <f t="shared" si="9"/>
        <v>0</v>
      </c>
      <c r="BL105" s="22" t="s">
        <v>183</v>
      </c>
      <c r="BM105" s="22" t="s">
        <v>462</v>
      </c>
    </row>
    <row r="106" spans="2:65" s="1" customFormat="1" ht="22.5" customHeight="1">
      <c r="B106" s="40"/>
      <c r="C106" s="193" t="s">
        <v>326</v>
      </c>
      <c r="D106" s="193" t="s">
        <v>178</v>
      </c>
      <c r="E106" s="194" t="s">
        <v>3123</v>
      </c>
      <c r="F106" s="195" t="s">
        <v>3124</v>
      </c>
      <c r="G106" s="196" t="s">
        <v>376</v>
      </c>
      <c r="H106" s="197">
        <v>3</v>
      </c>
      <c r="I106" s="198"/>
      <c r="J106" s="199">
        <f t="shared" si="0"/>
        <v>0</v>
      </c>
      <c r="K106" s="195" t="s">
        <v>37</v>
      </c>
      <c r="L106" s="60"/>
      <c r="M106" s="200" t="s">
        <v>37</v>
      </c>
      <c r="N106" s="201" t="s">
        <v>52</v>
      </c>
      <c r="O106" s="41"/>
      <c r="P106" s="202">
        <f t="shared" si="1"/>
        <v>0</v>
      </c>
      <c r="Q106" s="202">
        <v>0</v>
      </c>
      <c r="R106" s="202">
        <f t="shared" si="2"/>
        <v>0</v>
      </c>
      <c r="S106" s="202">
        <v>0</v>
      </c>
      <c r="T106" s="203">
        <f t="shared" si="3"/>
        <v>0</v>
      </c>
      <c r="AR106" s="22" t="s">
        <v>183</v>
      </c>
      <c r="AT106" s="22" t="s">
        <v>178</v>
      </c>
      <c r="AU106" s="22" t="s">
        <v>89</v>
      </c>
      <c r="AY106" s="22" t="s">
        <v>176</v>
      </c>
      <c r="BE106" s="204">
        <f t="shared" si="4"/>
        <v>0</v>
      </c>
      <c r="BF106" s="204">
        <f t="shared" si="5"/>
        <v>0</v>
      </c>
      <c r="BG106" s="204">
        <f t="shared" si="6"/>
        <v>0</v>
      </c>
      <c r="BH106" s="204">
        <f t="shared" si="7"/>
        <v>0</v>
      </c>
      <c r="BI106" s="204">
        <f t="shared" si="8"/>
        <v>0</v>
      </c>
      <c r="BJ106" s="22" t="s">
        <v>89</v>
      </c>
      <c r="BK106" s="204">
        <f t="shared" si="9"/>
        <v>0</v>
      </c>
      <c r="BL106" s="22" t="s">
        <v>183</v>
      </c>
      <c r="BM106" s="22" t="s">
        <v>473</v>
      </c>
    </row>
    <row r="107" spans="2:65" s="1" customFormat="1" ht="22.5" customHeight="1">
      <c r="B107" s="40"/>
      <c r="C107" s="193" t="s">
        <v>333</v>
      </c>
      <c r="D107" s="193" t="s">
        <v>178</v>
      </c>
      <c r="E107" s="194" t="s">
        <v>3125</v>
      </c>
      <c r="F107" s="195" t="s">
        <v>3126</v>
      </c>
      <c r="G107" s="196" t="s">
        <v>376</v>
      </c>
      <c r="H107" s="197">
        <v>3</v>
      </c>
      <c r="I107" s="198"/>
      <c r="J107" s="199">
        <f t="shared" si="0"/>
        <v>0</v>
      </c>
      <c r="K107" s="195" t="s">
        <v>37</v>
      </c>
      <c r="L107" s="60"/>
      <c r="M107" s="200" t="s">
        <v>37</v>
      </c>
      <c r="N107" s="201" t="s">
        <v>52</v>
      </c>
      <c r="O107" s="41"/>
      <c r="P107" s="202">
        <f t="shared" si="1"/>
        <v>0</v>
      </c>
      <c r="Q107" s="202">
        <v>0</v>
      </c>
      <c r="R107" s="202">
        <f t="shared" si="2"/>
        <v>0</v>
      </c>
      <c r="S107" s="202">
        <v>0</v>
      </c>
      <c r="T107" s="203">
        <f t="shared" si="3"/>
        <v>0</v>
      </c>
      <c r="AR107" s="22" t="s">
        <v>183</v>
      </c>
      <c r="AT107" s="22" t="s">
        <v>178</v>
      </c>
      <c r="AU107" s="22" t="s">
        <v>89</v>
      </c>
      <c r="AY107" s="22" t="s">
        <v>176</v>
      </c>
      <c r="BE107" s="204">
        <f t="shared" si="4"/>
        <v>0</v>
      </c>
      <c r="BF107" s="204">
        <f t="shared" si="5"/>
        <v>0</v>
      </c>
      <c r="BG107" s="204">
        <f t="shared" si="6"/>
        <v>0</v>
      </c>
      <c r="BH107" s="204">
        <f t="shared" si="7"/>
        <v>0</v>
      </c>
      <c r="BI107" s="204">
        <f t="shared" si="8"/>
        <v>0</v>
      </c>
      <c r="BJ107" s="22" t="s">
        <v>89</v>
      </c>
      <c r="BK107" s="204">
        <f t="shared" si="9"/>
        <v>0</v>
      </c>
      <c r="BL107" s="22" t="s">
        <v>183</v>
      </c>
      <c r="BM107" s="22" t="s">
        <v>482</v>
      </c>
    </row>
    <row r="108" spans="2:65" s="1" customFormat="1" ht="22.5" customHeight="1">
      <c r="B108" s="40"/>
      <c r="C108" s="193" t="s">
        <v>338</v>
      </c>
      <c r="D108" s="193" t="s">
        <v>178</v>
      </c>
      <c r="E108" s="194" t="s">
        <v>3127</v>
      </c>
      <c r="F108" s="195" t="s">
        <v>3128</v>
      </c>
      <c r="G108" s="196" t="s">
        <v>376</v>
      </c>
      <c r="H108" s="197">
        <v>2</v>
      </c>
      <c r="I108" s="198"/>
      <c r="J108" s="199">
        <f t="shared" si="0"/>
        <v>0</v>
      </c>
      <c r="K108" s="195" t="s">
        <v>37</v>
      </c>
      <c r="L108" s="60"/>
      <c r="M108" s="200" t="s">
        <v>37</v>
      </c>
      <c r="N108" s="201" t="s">
        <v>52</v>
      </c>
      <c r="O108" s="41"/>
      <c r="P108" s="202">
        <f t="shared" si="1"/>
        <v>0</v>
      </c>
      <c r="Q108" s="202">
        <v>0</v>
      </c>
      <c r="R108" s="202">
        <f t="shared" si="2"/>
        <v>0</v>
      </c>
      <c r="S108" s="202">
        <v>0</v>
      </c>
      <c r="T108" s="203">
        <f t="shared" si="3"/>
        <v>0</v>
      </c>
      <c r="AR108" s="22" t="s">
        <v>183</v>
      </c>
      <c r="AT108" s="22" t="s">
        <v>178</v>
      </c>
      <c r="AU108" s="22" t="s">
        <v>89</v>
      </c>
      <c r="AY108" s="22" t="s">
        <v>176</v>
      </c>
      <c r="BE108" s="204">
        <f t="shared" si="4"/>
        <v>0</v>
      </c>
      <c r="BF108" s="204">
        <f t="shared" si="5"/>
        <v>0</v>
      </c>
      <c r="BG108" s="204">
        <f t="shared" si="6"/>
        <v>0</v>
      </c>
      <c r="BH108" s="204">
        <f t="shared" si="7"/>
        <v>0</v>
      </c>
      <c r="BI108" s="204">
        <f t="shared" si="8"/>
        <v>0</v>
      </c>
      <c r="BJ108" s="22" t="s">
        <v>89</v>
      </c>
      <c r="BK108" s="204">
        <f t="shared" si="9"/>
        <v>0</v>
      </c>
      <c r="BL108" s="22" t="s">
        <v>183</v>
      </c>
      <c r="BM108" s="22" t="s">
        <v>494</v>
      </c>
    </row>
    <row r="109" spans="2:65" s="1" customFormat="1" ht="22.5" customHeight="1">
      <c r="B109" s="40"/>
      <c r="C109" s="193" t="s">
        <v>345</v>
      </c>
      <c r="D109" s="193" t="s">
        <v>178</v>
      </c>
      <c r="E109" s="194" t="s">
        <v>3129</v>
      </c>
      <c r="F109" s="195" t="s">
        <v>3130</v>
      </c>
      <c r="G109" s="196" t="s">
        <v>376</v>
      </c>
      <c r="H109" s="197">
        <v>1</v>
      </c>
      <c r="I109" s="198"/>
      <c r="J109" s="199">
        <f t="shared" si="0"/>
        <v>0</v>
      </c>
      <c r="K109" s="195" t="s">
        <v>37</v>
      </c>
      <c r="L109" s="60"/>
      <c r="M109" s="200" t="s">
        <v>37</v>
      </c>
      <c r="N109" s="201" t="s">
        <v>52</v>
      </c>
      <c r="O109" s="41"/>
      <c r="P109" s="202">
        <f t="shared" si="1"/>
        <v>0</v>
      </c>
      <c r="Q109" s="202">
        <v>0</v>
      </c>
      <c r="R109" s="202">
        <f t="shared" si="2"/>
        <v>0</v>
      </c>
      <c r="S109" s="202">
        <v>0</v>
      </c>
      <c r="T109" s="203">
        <f t="shared" si="3"/>
        <v>0</v>
      </c>
      <c r="AR109" s="22" t="s">
        <v>183</v>
      </c>
      <c r="AT109" s="22" t="s">
        <v>178</v>
      </c>
      <c r="AU109" s="22" t="s">
        <v>89</v>
      </c>
      <c r="AY109" s="22" t="s">
        <v>176</v>
      </c>
      <c r="BE109" s="204">
        <f t="shared" si="4"/>
        <v>0</v>
      </c>
      <c r="BF109" s="204">
        <f t="shared" si="5"/>
        <v>0</v>
      </c>
      <c r="BG109" s="204">
        <f t="shared" si="6"/>
        <v>0</v>
      </c>
      <c r="BH109" s="204">
        <f t="shared" si="7"/>
        <v>0</v>
      </c>
      <c r="BI109" s="204">
        <f t="shared" si="8"/>
        <v>0</v>
      </c>
      <c r="BJ109" s="22" t="s">
        <v>89</v>
      </c>
      <c r="BK109" s="204">
        <f t="shared" si="9"/>
        <v>0</v>
      </c>
      <c r="BL109" s="22" t="s">
        <v>183</v>
      </c>
      <c r="BM109" s="22" t="s">
        <v>504</v>
      </c>
    </row>
    <row r="110" spans="2:65" s="1" customFormat="1" ht="22.5" customHeight="1">
      <c r="B110" s="40"/>
      <c r="C110" s="193" t="s">
        <v>351</v>
      </c>
      <c r="D110" s="193" t="s">
        <v>178</v>
      </c>
      <c r="E110" s="194" t="s">
        <v>3131</v>
      </c>
      <c r="F110" s="195" t="s">
        <v>3132</v>
      </c>
      <c r="G110" s="196" t="s">
        <v>376</v>
      </c>
      <c r="H110" s="197">
        <v>3</v>
      </c>
      <c r="I110" s="198"/>
      <c r="J110" s="199">
        <f t="shared" si="0"/>
        <v>0</v>
      </c>
      <c r="K110" s="195" t="s">
        <v>37</v>
      </c>
      <c r="L110" s="60"/>
      <c r="M110" s="200" t="s">
        <v>37</v>
      </c>
      <c r="N110" s="201" t="s">
        <v>52</v>
      </c>
      <c r="O110" s="41"/>
      <c r="P110" s="202">
        <f t="shared" si="1"/>
        <v>0</v>
      </c>
      <c r="Q110" s="202">
        <v>0</v>
      </c>
      <c r="R110" s="202">
        <f t="shared" si="2"/>
        <v>0</v>
      </c>
      <c r="S110" s="202">
        <v>0</v>
      </c>
      <c r="T110" s="203">
        <f t="shared" si="3"/>
        <v>0</v>
      </c>
      <c r="AR110" s="22" t="s">
        <v>183</v>
      </c>
      <c r="AT110" s="22" t="s">
        <v>178</v>
      </c>
      <c r="AU110" s="22" t="s">
        <v>89</v>
      </c>
      <c r="AY110" s="22" t="s">
        <v>176</v>
      </c>
      <c r="BE110" s="204">
        <f t="shared" si="4"/>
        <v>0</v>
      </c>
      <c r="BF110" s="204">
        <f t="shared" si="5"/>
        <v>0</v>
      </c>
      <c r="BG110" s="204">
        <f t="shared" si="6"/>
        <v>0</v>
      </c>
      <c r="BH110" s="204">
        <f t="shared" si="7"/>
        <v>0</v>
      </c>
      <c r="BI110" s="204">
        <f t="shared" si="8"/>
        <v>0</v>
      </c>
      <c r="BJ110" s="22" t="s">
        <v>89</v>
      </c>
      <c r="BK110" s="204">
        <f t="shared" si="9"/>
        <v>0</v>
      </c>
      <c r="BL110" s="22" t="s">
        <v>183</v>
      </c>
      <c r="BM110" s="22" t="s">
        <v>516</v>
      </c>
    </row>
    <row r="111" spans="2:65" s="1" customFormat="1" ht="22.5" customHeight="1">
      <c r="B111" s="40"/>
      <c r="C111" s="193" t="s">
        <v>356</v>
      </c>
      <c r="D111" s="193" t="s">
        <v>178</v>
      </c>
      <c r="E111" s="194" t="s">
        <v>3133</v>
      </c>
      <c r="F111" s="195" t="s">
        <v>3134</v>
      </c>
      <c r="G111" s="196" t="s">
        <v>376</v>
      </c>
      <c r="H111" s="197">
        <v>1</v>
      </c>
      <c r="I111" s="198"/>
      <c r="J111" s="199">
        <f t="shared" si="0"/>
        <v>0</v>
      </c>
      <c r="K111" s="195" t="s">
        <v>37</v>
      </c>
      <c r="L111" s="60"/>
      <c r="M111" s="200" t="s">
        <v>37</v>
      </c>
      <c r="N111" s="201" t="s">
        <v>52</v>
      </c>
      <c r="O111" s="41"/>
      <c r="P111" s="202">
        <f t="shared" si="1"/>
        <v>0</v>
      </c>
      <c r="Q111" s="202">
        <v>0</v>
      </c>
      <c r="R111" s="202">
        <f t="shared" si="2"/>
        <v>0</v>
      </c>
      <c r="S111" s="202">
        <v>0</v>
      </c>
      <c r="T111" s="203">
        <f t="shared" si="3"/>
        <v>0</v>
      </c>
      <c r="AR111" s="22" t="s">
        <v>183</v>
      </c>
      <c r="AT111" s="22" t="s">
        <v>178</v>
      </c>
      <c r="AU111" s="22" t="s">
        <v>89</v>
      </c>
      <c r="AY111" s="22" t="s">
        <v>176</v>
      </c>
      <c r="BE111" s="204">
        <f t="shared" si="4"/>
        <v>0</v>
      </c>
      <c r="BF111" s="204">
        <f t="shared" si="5"/>
        <v>0</v>
      </c>
      <c r="BG111" s="204">
        <f t="shared" si="6"/>
        <v>0</v>
      </c>
      <c r="BH111" s="204">
        <f t="shared" si="7"/>
        <v>0</v>
      </c>
      <c r="BI111" s="204">
        <f t="shared" si="8"/>
        <v>0</v>
      </c>
      <c r="BJ111" s="22" t="s">
        <v>89</v>
      </c>
      <c r="BK111" s="204">
        <f t="shared" si="9"/>
        <v>0</v>
      </c>
      <c r="BL111" s="22" t="s">
        <v>183</v>
      </c>
      <c r="BM111" s="22" t="s">
        <v>527</v>
      </c>
    </row>
    <row r="112" spans="2:65" s="1" customFormat="1" ht="22.5" customHeight="1">
      <c r="B112" s="40"/>
      <c r="C112" s="193" t="s">
        <v>362</v>
      </c>
      <c r="D112" s="193" t="s">
        <v>178</v>
      </c>
      <c r="E112" s="194" t="s">
        <v>3135</v>
      </c>
      <c r="F112" s="195" t="s">
        <v>3136</v>
      </c>
      <c r="G112" s="196" t="s">
        <v>376</v>
      </c>
      <c r="H112" s="197">
        <v>1</v>
      </c>
      <c r="I112" s="198"/>
      <c r="J112" s="199">
        <f t="shared" si="0"/>
        <v>0</v>
      </c>
      <c r="K112" s="195" t="s">
        <v>37</v>
      </c>
      <c r="L112" s="60"/>
      <c r="M112" s="200" t="s">
        <v>37</v>
      </c>
      <c r="N112" s="201" t="s">
        <v>52</v>
      </c>
      <c r="O112" s="41"/>
      <c r="P112" s="202">
        <f t="shared" si="1"/>
        <v>0</v>
      </c>
      <c r="Q112" s="202">
        <v>0</v>
      </c>
      <c r="R112" s="202">
        <f t="shared" si="2"/>
        <v>0</v>
      </c>
      <c r="S112" s="202">
        <v>0</v>
      </c>
      <c r="T112" s="203">
        <f t="shared" si="3"/>
        <v>0</v>
      </c>
      <c r="AR112" s="22" t="s">
        <v>183</v>
      </c>
      <c r="AT112" s="22" t="s">
        <v>178</v>
      </c>
      <c r="AU112" s="22" t="s">
        <v>89</v>
      </c>
      <c r="AY112" s="22" t="s">
        <v>176</v>
      </c>
      <c r="BE112" s="204">
        <f t="shared" si="4"/>
        <v>0</v>
      </c>
      <c r="BF112" s="204">
        <f t="shared" si="5"/>
        <v>0</v>
      </c>
      <c r="BG112" s="204">
        <f t="shared" si="6"/>
        <v>0</v>
      </c>
      <c r="BH112" s="204">
        <f t="shared" si="7"/>
        <v>0</v>
      </c>
      <c r="BI112" s="204">
        <f t="shared" si="8"/>
        <v>0</v>
      </c>
      <c r="BJ112" s="22" t="s">
        <v>89</v>
      </c>
      <c r="BK112" s="204">
        <f t="shared" si="9"/>
        <v>0</v>
      </c>
      <c r="BL112" s="22" t="s">
        <v>183</v>
      </c>
      <c r="BM112" s="22" t="s">
        <v>539</v>
      </c>
    </row>
    <row r="113" spans="2:65" s="1" customFormat="1" ht="22.5" customHeight="1">
      <c r="B113" s="40"/>
      <c r="C113" s="193" t="s">
        <v>368</v>
      </c>
      <c r="D113" s="193" t="s">
        <v>178</v>
      </c>
      <c r="E113" s="194" t="s">
        <v>3137</v>
      </c>
      <c r="F113" s="195" t="s">
        <v>3138</v>
      </c>
      <c r="G113" s="196" t="s">
        <v>376</v>
      </c>
      <c r="H113" s="197">
        <v>1</v>
      </c>
      <c r="I113" s="198"/>
      <c r="J113" s="199">
        <f t="shared" si="0"/>
        <v>0</v>
      </c>
      <c r="K113" s="195" t="s">
        <v>37</v>
      </c>
      <c r="L113" s="60"/>
      <c r="M113" s="200" t="s">
        <v>37</v>
      </c>
      <c r="N113" s="201" t="s">
        <v>52</v>
      </c>
      <c r="O113" s="41"/>
      <c r="P113" s="202">
        <f t="shared" si="1"/>
        <v>0</v>
      </c>
      <c r="Q113" s="202">
        <v>0</v>
      </c>
      <c r="R113" s="202">
        <f t="shared" si="2"/>
        <v>0</v>
      </c>
      <c r="S113" s="202">
        <v>0</v>
      </c>
      <c r="T113" s="203">
        <f t="shared" si="3"/>
        <v>0</v>
      </c>
      <c r="AR113" s="22" t="s">
        <v>183</v>
      </c>
      <c r="AT113" s="22" t="s">
        <v>178</v>
      </c>
      <c r="AU113" s="22" t="s">
        <v>89</v>
      </c>
      <c r="AY113" s="22" t="s">
        <v>176</v>
      </c>
      <c r="BE113" s="204">
        <f t="shared" si="4"/>
        <v>0</v>
      </c>
      <c r="BF113" s="204">
        <f t="shared" si="5"/>
        <v>0</v>
      </c>
      <c r="BG113" s="204">
        <f t="shared" si="6"/>
        <v>0</v>
      </c>
      <c r="BH113" s="204">
        <f t="shared" si="7"/>
        <v>0</v>
      </c>
      <c r="BI113" s="204">
        <f t="shared" si="8"/>
        <v>0</v>
      </c>
      <c r="BJ113" s="22" t="s">
        <v>89</v>
      </c>
      <c r="BK113" s="204">
        <f t="shared" si="9"/>
        <v>0</v>
      </c>
      <c r="BL113" s="22" t="s">
        <v>183</v>
      </c>
      <c r="BM113" s="22" t="s">
        <v>552</v>
      </c>
    </row>
    <row r="114" spans="2:65" s="1" customFormat="1" ht="22.5" customHeight="1">
      <c r="B114" s="40"/>
      <c r="C114" s="193" t="s">
        <v>373</v>
      </c>
      <c r="D114" s="193" t="s">
        <v>178</v>
      </c>
      <c r="E114" s="194" t="s">
        <v>3139</v>
      </c>
      <c r="F114" s="195" t="s">
        <v>3140</v>
      </c>
      <c r="G114" s="196" t="s">
        <v>376</v>
      </c>
      <c r="H114" s="197">
        <v>1</v>
      </c>
      <c r="I114" s="198"/>
      <c r="J114" s="199">
        <f t="shared" si="0"/>
        <v>0</v>
      </c>
      <c r="K114" s="195" t="s">
        <v>37</v>
      </c>
      <c r="L114" s="60"/>
      <c r="M114" s="200" t="s">
        <v>37</v>
      </c>
      <c r="N114" s="201" t="s">
        <v>52</v>
      </c>
      <c r="O114" s="41"/>
      <c r="P114" s="202">
        <f t="shared" si="1"/>
        <v>0</v>
      </c>
      <c r="Q114" s="202">
        <v>0</v>
      </c>
      <c r="R114" s="202">
        <f t="shared" si="2"/>
        <v>0</v>
      </c>
      <c r="S114" s="202">
        <v>0</v>
      </c>
      <c r="T114" s="203">
        <f t="shared" si="3"/>
        <v>0</v>
      </c>
      <c r="AR114" s="22" t="s">
        <v>183</v>
      </c>
      <c r="AT114" s="22" t="s">
        <v>178</v>
      </c>
      <c r="AU114" s="22" t="s">
        <v>89</v>
      </c>
      <c r="AY114" s="22" t="s">
        <v>176</v>
      </c>
      <c r="BE114" s="204">
        <f t="shared" si="4"/>
        <v>0</v>
      </c>
      <c r="BF114" s="204">
        <f t="shared" si="5"/>
        <v>0</v>
      </c>
      <c r="BG114" s="204">
        <f t="shared" si="6"/>
        <v>0</v>
      </c>
      <c r="BH114" s="204">
        <f t="shared" si="7"/>
        <v>0</v>
      </c>
      <c r="BI114" s="204">
        <f t="shared" si="8"/>
        <v>0</v>
      </c>
      <c r="BJ114" s="22" t="s">
        <v>89</v>
      </c>
      <c r="BK114" s="204">
        <f t="shared" si="9"/>
        <v>0</v>
      </c>
      <c r="BL114" s="22" t="s">
        <v>183</v>
      </c>
      <c r="BM114" s="22" t="s">
        <v>562</v>
      </c>
    </row>
    <row r="115" spans="2:65" s="1" customFormat="1" ht="22.5" customHeight="1">
      <c r="B115" s="40"/>
      <c r="C115" s="193" t="s">
        <v>378</v>
      </c>
      <c r="D115" s="193" t="s">
        <v>178</v>
      </c>
      <c r="E115" s="194" t="s">
        <v>3141</v>
      </c>
      <c r="F115" s="195" t="s">
        <v>3142</v>
      </c>
      <c r="G115" s="196" t="s">
        <v>376</v>
      </c>
      <c r="H115" s="197">
        <v>1</v>
      </c>
      <c r="I115" s="198"/>
      <c r="J115" s="199">
        <f t="shared" si="0"/>
        <v>0</v>
      </c>
      <c r="K115" s="195" t="s">
        <v>37</v>
      </c>
      <c r="L115" s="60"/>
      <c r="M115" s="200" t="s">
        <v>37</v>
      </c>
      <c r="N115" s="201" t="s">
        <v>52</v>
      </c>
      <c r="O115" s="41"/>
      <c r="P115" s="202">
        <f t="shared" si="1"/>
        <v>0</v>
      </c>
      <c r="Q115" s="202">
        <v>0</v>
      </c>
      <c r="R115" s="202">
        <f t="shared" si="2"/>
        <v>0</v>
      </c>
      <c r="S115" s="202">
        <v>0</v>
      </c>
      <c r="T115" s="203">
        <f t="shared" si="3"/>
        <v>0</v>
      </c>
      <c r="AR115" s="22" t="s">
        <v>183</v>
      </c>
      <c r="AT115" s="22" t="s">
        <v>178</v>
      </c>
      <c r="AU115" s="22" t="s">
        <v>89</v>
      </c>
      <c r="AY115" s="22" t="s">
        <v>176</v>
      </c>
      <c r="BE115" s="204">
        <f t="shared" si="4"/>
        <v>0</v>
      </c>
      <c r="BF115" s="204">
        <f t="shared" si="5"/>
        <v>0</v>
      </c>
      <c r="BG115" s="204">
        <f t="shared" si="6"/>
        <v>0</v>
      </c>
      <c r="BH115" s="204">
        <f t="shared" si="7"/>
        <v>0</v>
      </c>
      <c r="BI115" s="204">
        <f t="shared" si="8"/>
        <v>0</v>
      </c>
      <c r="BJ115" s="22" t="s">
        <v>89</v>
      </c>
      <c r="BK115" s="204">
        <f t="shared" si="9"/>
        <v>0</v>
      </c>
      <c r="BL115" s="22" t="s">
        <v>183</v>
      </c>
      <c r="BM115" s="22" t="s">
        <v>572</v>
      </c>
    </row>
    <row r="116" spans="2:65" s="10" customFormat="1" ht="37.35" customHeight="1">
      <c r="B116" s="176"/>
      <c r="C116" s="177"/>
      <c r="D116" s="190" t="s">
        <v>80</v>
      </c>
      <c r="E116" s="249" t="s">
        <v>2708</v>
      </c>
      <c r="F116" s="249" t="s">
        <v>3143</v>
      </c>
      <c r="G116" s="177"/>
      <c r="H116" s="177"/>
      <c r="I116" s="180"/>
      <c r="J116" s="250">
        <f>BK116</f>
        <v>0</v>
      </c>
      <c r="K116" s="177"/>
      <c r="L116" s="182"/>
      <c r="M116" s="183"/>
      <c r="N116" s="184"/>
      <c r="O116" s="184"/>
      <c r="P116" s="185">
        <f>SUM(P117:P133)</f>
        <v>0</v>
      </c>
      <c r="Q116" s="184"/>
      <c r="R116" s="185">
        <f>SUM(R117:R133)</f>
        <v>0</v>
      </c>
      <c r="S116" s="184"/>
      <c r="T116" s="186">
        <f>SUM(T117:T133)</f>
        <v>0</v>
      </c>
      <c r="AR116" s="187" t="s">
        <v>89</v>
      </c>
      <c r="AT116" s="188" t="s">
        <v>80</v>
      </c>
      <c r="AU116" s="188" t="s">
        <v>81</v>
      </c>
      <c r="AY116" s="187" t="s">
        <v>176</v>
      </c>
      <c r="BK116" s="189">
        <f>SUM(BK117:BK133)</f>
        <v>0</v>
      </c>
    </row>
    <row r="117" spans="2:65" s="1" customFormat="1" ht="22.5" customHeight="1">
      <c r="B117" s="40"/>
      <c r="C117" s="193" t="s">
        <v>384</v>
      </c>
      <c r="D117" s="193" t="s">
        <v>178</v>
      </c>
      <c r="E117" s="194" t="s">
        <v>3144</v>
      </c>
      <c r="F117" s="195" t="s">
        <v>3145</v>
      </c>
      <c r="G117" s="196" t="s">
        <v>376</v>
      </c>
      <c r="H117" s="197">
        <v>70</v>
      </c>
      <c r="I117" s="198"/>
      <c r="J117" s="199">
        <f t="shared" ref="J117:J133" si="10">ROUND(I117*H117,2)</f>
        <v>0</v>
      </c>
      <c r="K117" s="195" t="s">
        <v>37</v>
      </c>
      <c r="L117" s="60"/>
      <c r="M117" s="200" t="s">
        <v>37</v>
      </c>
      <c r="N117" s="201" t="s">
        <v>52</v>
      </c>
      <c r="O117" s="41"/>
      <c r="P117" s="202">
        <f t="shared" ref="P117:P133" si="11">O117*H117</f>
        <v>0</v>
      </c>
      <c r="Q117" s="202">
        <v>0</v>
      </c>
      <c r="R117" s="202">
        <f t="shared" ref="R117:R133" si="12">Q117*H117</f>
        <v>0</v>
      </c>
      <c r="S117" s="202">
        <v>0</v>
      </c>
      <c r="T117" s="203">
        <f t="shared" ref="T117:T133" si="13">S117*H117</f>
        <v>0</v>
      </c>
      <c r="AR117" s="22" t="s">
        <v>183</v>
      </c>
      <c r="AT117" s="22" t="s">
        <v>178</v>
      </c>
      <c r="AU117" s="22" t="s">
        <v>89</v>
      </c>
      <c r="AY117" s="22" t="s">
        <v>176</v>
      </c>
      <c r="BE117" s="204">
        <f t="shared" ref="BE117:BE133" si="14">IF(N117="základní",J117,0)</f>
        <v>0</v>
      </c>
      <c r="BF117" s="204">
        <f t="shared" ref="BF117:BF133" si="15">IF(N117="snížená",J117,0)</f>
        <v>0</v>
      </c>
      <c r="BG117" s="204">
        <f t="shared" ref="BG117:BG133" si="16">IF(N117="zákl. přenesená",J117,0)</f>
        <v>0</v>
      </c>
      <c r="BH117" s="204">
        <f t="shared" ref="BH117:BH133" si="17">IF(N117="sníž. přenesená",J117,0)</f>
        <v>0</v>
      </c>
      <c r="BI117" s="204">
        <f t="shared" ref="BI117:BI133" si="18">IF(N117="nulová",J117,0)</f>
        <v>0</v>
      </c>
      <c r="BJ117" s="22" t="s">
        <v>89</v>
      </c>
      <c r="BK117" s="204">
        <f t="shared" ref="BK117:BK133" si="19">ROUND(I117*H117,2)</f>
        <v>0</v>
      </c>
      <c r="BL117" s="22" t="s">
        <v>183</v>
      </c>
      <c r="BM117" s="22" t="s">
        <v>581</v>
      </c>
    </row>
    <row r="118" spans="2:65" s="1" customFormat="1" ht="22.5" customHeight="1">
      <c r="B118" s="40"/>
      <c r="C118" s="193" t="s">
        <v>390</v>
      </c>
      <c r="D118" s="193" t="s">
        <v>178</v>
      </c>
      <c r="E118" s="194" t="s">
        <v>3146</v>
      </c>
      <c r="F118" s="195" t="s">
        <v>3147</v>
      </c>
      <c r="G118" s="196" t="s">
        <v>295</v>
      </c>
      <c r="H118" s="197">
        <v>87</v>
      </c>
      <c r="I118" s="198"/>
      <c r="J118" s="199">
        <f t="shared" si="10"/>
        <v>0</v>
      </c>
      <c r="K118" s="195" t="s">
        <v>37</v>
      </c>
      <c r="L118" s="60"/>
      <c r="M118" s="200" t="s">
        <v>37</v>
      </c>
      <c r="N118" s="201" t="s">
        <v>52</v>
      </c>
      <c r="O118" s="41"/>
      <c r="P118" s="202">
        <f t="shared" si="11"/>
        <v>0</v>
      </c>
      <c r="Q118" s="202">
        <v>0</v>
      </c>
      <c r="R118" s="202">
        <f t="shared" si="12"/>
        <v>0</v>
      </c>
      <c r="S118" s="202">
        <v>0</v>
      </c>
      <c r="T118" s="203">
        <f t="shared" si="13"/>
        <v>0</v>
      </c>
      <c r="AR118" s="22" t="s">
        <v>183</v>
      </c>
      <c r="AT118" s="22" t="s">
        <v>178</v>
      </c>
      <c r="AU118" s="22" t="s">
        <v>89</v>
      </c>
      <c r="AY118" s="22" t="s">
        <v>176</v>
      </c>
      <c r="BE118" s="204">
        <f t="shared" si="14"/>
        <v>0</v>
      </c>
      <c r="BF118" s="204">
        <f t="shared" si="15"/>
        <v>0</v>
      </c>
      <c r="BG118" s="204">
        <f t="shared" si="16"/>
        <v>0</v>
      </c>
      <c r="BH118" s="204">
        <f t="shared" si="17"/>
        <v>0</v>
      </c>
      <c r="BI118" s="204">
        <f t="shared" si="18"/>
        <v>0</v>
      </c>
      <c r="BJ118" s="22" t="s">
        <v>89</v>
      </c>
      <c r="BK118" s="204">
        <f t="shared" si="19"/>
        <v>0</v>
      </c>
      <c r="BL118" s="22" t="s">
        <v>183</v>
      </c>
      <c r="BM118" s="22" t="s">
        <v>592</v>
      </c>
    </row>
    <row r="119" spans="2:65" s="1" customFormat="1" ht="22.5" customHeight="1">
      <c r="B119" s="40"/>
      <c r="C119" s="193" t="s">
        <v>395</v>
      </c>
      <c r="D119" s="193" t="s">
        <v>178</v>
      </c>
      <c r="E119" s="194" t="s">
        <v>3148</v>
      </c>
      <c r="F119" s="195" t="s">
        <v>3149</v>
      </c>
      <c r="G119" s="196" t="s">
        <v>295</v>
      </c>
      <c r="H119" s="197">
        <v>85</v>
      </c>
      <c r="I119" s="198"/>
      <c r="J119" s="199">
        <f t="shared" si="10"/>
        <v>0</v>
      </c>
      <c r="K119" s="195" t="s">
        <v>37</v>
      </c>
      <c r="L119" s="60"/>
      <c r="M119" s="200" t="s">
        <v>37</v>
      </c>
      <c r="N119" s="201" t="s">
        <v>52</v>
      </c>
      <c r="O119" s="41"/>
      <c r="P119" s="202">
        <f t="shared" si="11"/>
        <v>0</v>
      </c>
      <c r="Q119" s="202">
        <v>0</v>
      </c>
      <c r="R119" s="202">
        <f t="shared" si="12"/>
        <v>0</v>
      </c>
      <c r="S119" s="202">
        <v>0</v>
      </c>
      <c r="T119" s="203">
        <f t="shared" si="13"/>
        <v>0</v>
      </c>
      <c r="AR119" s="22" t="s">
        <v>183</v>
      </c>
      <c r="AT119" s="22" t="s">
        <v>178</v>
      </c>
      <c r="AU119" s="22" t="s">
        <v>89</v>
      </c>
      <c r="AY119" s="22" t="s">
        <v>176</v>
      </c>
      <c r="BE119" s="204">
        <f t="shared" si="14"/>
        <v>0</v>
      </c>
      <c r="BF119" s="204">
        <f t="shared" si="15"/>
        <v>0</v>
      </c>
      <c r="BG119" s="204">
        <f t="shared" si="16"/>
        <v>0</v>
      </c>
      <c r="BH119" s="204">
        <f t="shared" si="17"/>
        <v>0</v>
      </c>
      <c r="BI119" s="204">
        <f t="shared" si="18"/>
        <v>0</v>
      </c>
      <c r="BJ119" s="22" t="s">
        <v>89</v>
      </c>
      <c r="BK119" s="204">
        <f t="shared" si="19"/>
        <v>0</v>
      </c>
      <c r="BL119" s="22" t="s">
        <v>183</v>
      </c>
      <c r="BM119" s="22" t="s">
        <v>602</v>
      </c>
    </row>
    <row r="120" spans="2:65" s="1" customFormat="1" ht="22.5" customHeight="1">
      <c r="B120" s="40"/>
      <c r="C120" s="193" t="s">
        <v>400</v>
      </c>
      <c r="D120" s="193" t="s">
        <v>178</v>
      </c>
      <c r="E120" s="194" t="s">
        <v>3150</v>
      </c>
      <c r="F120" s="195" t="s">
        <v>3151</v>
      </c>
      <c r="G120" s="196" t="s">
        <v>295</v>
      </c>
      <c r="H120" s="197">
        <v>10</v>
      </c>
      <c r="I120" s="198"/>
      <c r="J120" s="199">
        <f t="shared" si="10"/>
        <v>0</v>
      </c>
      <c r="K120" s="195" t="s">
        <v>37</v>
      </c>
      <c r="L120" s="60"/>
      <c r="M120" s="200" t="s">
        <v>37</v>
      </c>
      <c r="N120" s="201" t="s">
        <v>52</v>
      </c>
      <c r="O120" s="41"/>
      <c r="P120" s="202">
        <f t="shared" si="11"/>
        <v>0</v>
      </c>
      <c r="Q120" s="202">
        <v>0</v>
      </c>
      <c r="R120" s="202">
        <f t="shared" si="12"/>
        <v>0</v>
      </c>
      <c r="S120" s="202">
        <v>0</v>
      </c>
      <c r="T120" s="203">
        <f t="shared" si="13"/>
        <v>0</v>
      </c>
      <c r="AR120" s="22" t="s">
        <v>183</v>
      </c>
      <c r="AT120" s="22" t="s">
        <v>178</v>
      </c>
      <c r="AU120" s="22" t="s">
        <v>89</v>
      </c>
      <c r="AY120" s="22" t="s">
        <v>176</v>
      </c>
      <c r="BE120" s="204">
        <f t="shared" si="14"/>
        <v>0</v>
      </c>
      <c r="BF120" s="204">
        <f t="shared" si="15"/>
        <v>0</v>
      </c>
      <c r="BG120" s="204">
        <f t="shared" si="16"/>
        <v>0</v>
      </c>
      <c r="BH120" s="204">
        <f t="shared" si="17"/>
        <v>0</v>
      </c>
      <c r="BI120" s="204">
        <f t="shared" si="18"/>
        <v>0</v>
      </c>
      <c r="BJ120" s="22" t="s">
        <v>89</v>
      </c>
      <c r="BK120" s="204">
        <f t="shared" si="19"/>
        <v>0</v>
      </c>
      <c r="BL120" s="22" t="s">
        <v>183</v>
      </c>
      <c r="BM120" s="22" t="s">
        <v>613</v>
      </c>
    </row>
    <row r="121" spans="2:65" s="1" customFormat="1" ht="22.5" customHeight="1">
      <c r="B121" s="40"/>
      <c r="C121" s="193" t="s">
        <v>406</v>
      </c>
      <c r="D121" s="193" t="s">
        <v>178</v>
      </c>
      <c r="E121" s="194" t="s">
        <v>3152</v>
      </c>
      <c r="F121" s="195" t="s">
        <v>3153</v>
      </c>
      <c r="G121" s="196" t="s">
        <v>295</v>
      </c>
      <c r="H121" s="197">
        <v>10</v>
      </c>
      <c r="I121" s="198"/>
      <c r="J121" s="199">
        <f t="shared" si="10"/>
        <v>0</v>
      </c>
      <c r="K121" s="195" t="s">
        <v>37</v>
      </c>
      <c r="L121" s="60"/>
      <c r="M121" s="200" t="s">
        <v>37</v>
      </c>
      <c r="N121" s="201" t="s">
        <v>52</v>
      </c>
      <c r="O121" s="41"/>
      <c r="P121" s="202">
        <f t="shared" si="11"/>
        <v>0</v>
      </c>
      <c r="Q121" s="202">
        <v>0</v>
      </c>
      <c r="R121" s="202">
        <f t="shared" si="12"/>
        <v>0</v>
      </c>
      <c r="S121" s="202">
        <v>0</v>
      </c>
      <c r="T121" s="203">
        <f t="shared" si="13"/>
        <v>0</v>
      </c>
      <c r="AR121" s="22" t="s">
        <v>183</v>
      </c>
      <c r="AT121" s="22" t="s">
        <v>178</v>
      </c>
      <c r="AU121" s="22" t="s">
        <v>89</v>
      </c>
      <c r="AY121" s="22" t="s">
        <v>176</v>
      </c>
      <c r="BE121" s="204">
        <f t="shared" si="14"/>
        <v>0</v>
      </c>
      <c r="BF121" s="204">
        <f t="shared" si="15"/>
        <v>0</v>
      </c>
      <c r="BG121" s="204">
        <f t="shared" si="16"/>
        <v>0</v>
      </c>
      <c r="BH121" s="204">
        <f t="shared" si="17"/>
        <v>0</v>
      </c>
      <c r="BI121" s="204">
        <f t="shared" si="18"/>
        <v>0</v>
      </c>
      <c r="BJ121" s="22" t="s">
        <v>89</v>
      </c>
      <c r="BK121" s="204">
        <f t="shared" si="19"/>
        <v>0</v>
      </c>
      <c r="BL121" s="22" t="s">
        <v>183</v>
      </c>
      <c r="BM121" s="22" t="s">
        <v>625</v>
      </c>
    </row>
    <row r="122" spans="2:65" s="1" customFormat="1" ht="22.5" customHeight="1">
      <c r="B122" s="40"/>
      <c r="C122" s="193" t="s">
        <v>412</v>
      </c>
      <c r="D122" s="193" t="s">
        <v>178</v>
      </c>
      <c r="E122" s="194" t="s">
        <v>3154</v>
      </c>
      <c r="F122" s="195" t="s">
        <v>3155</v>
      </c>
      <c r="G122" s="196" t="s">
        <v>295</v>
      </c>
      <c r="H122" s="197">
        <v>14</v>
      </c>
      <c r="I122" s="198"/>
      <c r="J122" s="199">
        <f t="shared" si="10"/>
        <v>0</v>
      </c>
      <c r="K122" s="195" t="s">
        <v>37</v>
      </c>
      <c r="L122" s="60"/>
      <c r="M122" s="200" t="s">
        <v>37</v>
      </c>
      <c r="N122" s="201" t="s">
        <v>52</v>
      </c>
      <c r="O122" s="41"/>
      <c r="P122" s="202">
        <f t="shared" si="11"/>
        <v>0</v>
      </c>
      <c r="Q122" s="202">
        <v>0</v>
      </c>
      <c r="R122" s="202">
        <f t="shared" si="12"/>
        <v>0</v>
      </c>
      <c r="S122" s="202">
        <v>0</v>
      </c>
      <c r="T122" s="203">
        <f t="shared" si="13"/>
        <v>0</v>
      </c>
      <c r="AR122" s="22" t="s">
        <v>183</v>
      </c>
      <c r="AT122" s="22" t="s">
        <v>178</v>
      </c>
      <c r="AU122" s="22" t="s">
        <v>89</v>
      </c>
      <c r="AY122" s="22" t="s">
        <v>176</v>
      </c>
      <c r="BE122" s="204">
        <f t="shared" si="14"/>
        <v>0</v>
      </c>
      <c r="BF122" s="204">
        <f t="shared" si="15"/>
        <v>0</v>
      </c>
      <c r="BG122" s="204">
        <f t="shared" si="16"/>
        <v>0</v>
      </c>
      <c r="BH122" s="204">
        <f t="shared" si="17"/>
        <v>0</v>
      </c>
      <c r="BI122" s="204">
        <f t="shared" si="18"/>
        <v>0</v>
      </c>
      <c r="BJ122" s="22" t="s">
        <v>89</v>
      </c>
      <c r="BK122" s="204">
        <f t="shared" si="19"/>
        <v>0</v>
      </c>
      <c r="BL122" s="22" t="s">
        <v>183</v>
      </c>
      <c r="BM122" s="22" t="s">
        <v>643</v>
      </c>
    </row>
    <row r="123" spans="2:65" s="1" customFormat="1" ht="22.5" customHeight="1">
      <c r="B123" s="40"/>
      <c r="C123" s="193" t="s">
        <v>417</v>
      </c>
      <c r="D123" s="193" t="s">
        <v>178</v>
      </c>
      <c r="E123" s="194" t="s">
        <v>3156</v>
      </c>
      <c r="F123" s="195" t="s">
        <v>3157</v>
      </c>
      <c r="G123" s="196" t="s">
        <v>295</v>
      </c>
      <c r="H123" s="197">
        <v>15</v>
      </c>
      <c r="I123" s="198"/>
      <c r="J123" s="199">
        <f t="shared" si="10"/>
        <v>0</v>
      </c>
      <c r="K123" s="195" t="s">
        <v>37</v>
      </c>
      <c r="L123" s="60"/>
      <c r="M123" s="200" t="s">
        <v>37</v>
      </c>
      <c r="N123" s="201" t="s">
        <v>52</v>
      </c>
      <c r="O123" s="41"/>
      <c r="P123" s="202">
        <f t="shared" si="11"/>
        <v>0</v>
      </c>
      <c r="Q123" s="202">
        <v>0</v>
      </c>
      <c r="R123" s="202">
        <f t="shared" si="12"/>
        <v>0</v>
      </c>
      <c r="S123" s="202">
        <v>0</v>
      </c>
      <c r="T123" s="203">
        <f t="shared" si="13"/>
        <v>0</v>
      </c>
      <c r="AR123" s="22" t="s">
        <v>183</v>
      </c>
      <c r="AT123" s="22" t="s">
        <v>178</v>
      </c>
      <c r="AU123" s="22" t="s">
        <v>89</v>
      </c>
      <c r="AY123" s="22" t="s">
        <v>176</v>
      </c>
      <c r="BE123" s="204">
        <f t="shared" si="14"/>
        <v>0</v>
      </c>
      <c r="BF123" s="204">
        <f t="shared" si="15"/>
        <v>0</v>
      </c>
      <c r="BG123" s="204">
        <f t="shared" si="16"/>
        <v>0</v>
      </c>
      <c r="BH123" s="204">
        <f t="shared" si="17"/>
        <v>0</v>
      </c>
      <c r="BI123" s="204">
        <f t="shared" si="18"/>
        <v>0</v>
      </c>
      <c r="BJ123" s="22" t="s">
        <v>89</v>
      </c>
      <c r="BK123" s="204">
        <f t="shared" si="19"/>
        <v>0</v>
      </c>
      <c r="BL123" s="22" t="s">
        <v>183</v>
      </c>
      <c r="BM123" s="22" t="s">
        <v>656</v>
      </c>
    </row>
    <row r="124" spans="2:65" s="1" customFormat="1" ht="22.5" customHeight="1">
      <c r="B124" s="40"/>
      <c r="C124" s="193" t="s">
        <v>422</v>
      </c>
      <c r="D124" s="193" t="s">
        <v>178</v>
      </c>
      <c r="E124" s="194" t="s">
        <v>3158</v>
      </c>
      <c r="F124" s="195" t="s">
        <v>3159</v>
      </c>
      <c r="G124" s="196" t="s">
        <v>295</v>
      </c>
      <c r="H124" s="197">
        <v>15</v>
      </c>
      <c r="I124" s="198"/>
      <c r="J124" s="199">
        <f t="shared" si="10"/>
        <v>0</v>
      </c>
      <c r="K124" s="195" t="s">
        <v>37</v>
      </c>
      <c r="L124" s="60"/>
      <c r="M124" s="200" t="s">
        <v>37</v>
      </c>
      <c r="N124" s="201" t="s">
        <v>52</v>
      </c>
      <c r="O124" s="41"/>
      <c r="P124" s="202">
        <f t="shared" si="11"/>
        <v>0</v>
      </c>
      <c r="Q124" s="202">
        <v>0</v>
      </c>
      <c r="R124" s="202">
        <f t="shared" si="12"/>
        <v>0</v>
      </c>
      <c r="S124" s="202">
        <v>0</v>
      </c>
      <c r="T124" s="203">
        <f t="shared" si="13"/>
        <v>0</v>
      </c>
      <c r="AR124" s="22" t="s">
        <v>183</v>
      </c>
      <c r="AT124" s="22" t="s">
        <v>178</v>
      </c>
      <c r="AU124" s="22" t="s">
        <v>89</v>
      </c>
      <c r="AY124" s="22" t="s">
        <v>176</v>
      </c>
      <c r="BE124" s="204">
        <f t="shared" si="14"/>
        <v>0</v>
      </c>
      <c r="BF124" s="204">
        <f t="shared" si="15"/>
        <v>0</v>
      </c>
      <c r="BG124" s="204">
        <f t="shared" si="16"/>
        <v>0</v>
      </c>
      <c r="BH124" s="204">
        <f t="shared" si="17"/>
        <v>0</v>
      </c>
      <c r="BI124" s="204">
        <f t="shared" si="18"/>
        <v>0</v>
      </c>
      <c r="BJ124" s="22" t="s">
        <v>89</v>
      </c>
      <c r="BK124" s="204">
        <f t="shared" si="19"/>
        <v>0</v>
      </c>
      <c r="BL124" s="22" t="s">
        <v>183</v>
      </c>
      <c r="BM124" s="22" t="s">
        <v>667</v>
      </c>
    </row>
    <row r="125" spans="2:65" s="1" customFormat="1" ht="22.5" customHeight="1">
      <c r="B125" s="40"/>
      <c r="C125" s="193" t="s">
        <v>427</v>
      </c>
      <c r="D125" s="193" t="s">
        <v>178</v>
      </c>
      <c r="E125" s="194" t="s">
        <v>3160</v>
      </c>
      <c r="F125" s="195" t="s">
        <v>3161</v>
      </c>
      <c r="G125" s="196" t="s">
        <v>295</v>
      </c>
      <c r="H125" s="197">
        <v>18</v>
      </c>
      <c r="I125" s="198"/>
      <c r="J125" s="199">
        <f t="shared" si="10"/>
        <v>0</v>
      </c>
      <c r="K125" s="195" t="s">
        <v>37</v>
      </c>
      <c r="L125" s="60"/>
      <c r="M125" s="200" t="s">
        <v>37</v>
      </c>
      <c r="N125" s="201" t="s">
        <v>52</v>
      </c>
      <c r="O125" s="41"/>
      <c r="P125" s="202">
        <f t="shared" si="11"/>
        <v>0</v>
      </c>
      <c r="Q125" s="202">
        <v>0</v>
      </c>
      <c r="R125" s="202">
        <f t="shared" si="12"/>
        <v>0</v>
      </c>
      <c r="S125" s="202">
        <v>0</v>
      </c>
      <c r="T125" s="203">
        <f t="shared" si="13"/>
        <v>0</v>
      </c>
      <c r="AR125" s="22" t="s">
        <v>183</v>
      </c>
      <c r="AT125" s="22" t="s">
        <v>178</v>
      </c>
      <c r="AU125" s="22" t="s">
        <v>89</v>
      </c>
      <c r="AY125" s="22" t="s">
        <v>176</v>
      </c>
      <c r="BE125" s="204">
        <f t="shared" si="14"/>
        <v>0</v>
      </c>
      <c r="BF125" s="204">
        <f t="shared" si="15"/>
        <v>0</v>
      </c>
      <c r="BG125" s="204">
        <f t="shared" si="16"/>
        <v>0</v>
      </c>
      <c r="BH125" s="204">
        <f t="shared" si="17"/>
        <v>0</v>
      </c>
      <c r="BI125" s="204">
        <f t="shared" si="18"/>
        <v>0</v>
      </c>
      <c r="BJ125" s="22" t="s">
        <v>89</v>
      </c>
      <c r="BK125" s="204">
        <f t="shared" si="19"/>
        <v>0</v>
      </c>
      <c r="BL125" s="22" t="s">
        <v>183</v>
      </c>
      <c r="BM125" s="22" t="s">
        <v>677</v>
      </c>
    </row>
    <row r="126" spans="2:65" s="1" customFormat="1" ht="22.5" customHeight="1">
      <c r="B126" s="40"/>
      <c r="C126" s="193" t="s">
        <v>434</v>
      </c>
      <c r="D126" s="193" t="s">
        <v>178</v>
      </c>
      <c r="E126" s="194" t="s">
        <v>3162</v>
      </c>
      <c r="F126" s="195" t="s">
        <v>3163</v>
      </c>
      <c r="G126" s="196" t="s">
        <v>295</v>
      </c>
      <c r="H126" s="197">
        <v>25</v>
      </c>
      <c r="I126" s="198"/>
      <c r="J126" s="199">
        <f t="shared" si="10"/>
        <v>0</v>
      </c>
      <c r="K126" s="195" t="s">
        <v>37</v>
      </c>
      <c r="L126" s="60"/>
      <c r="M126" s="200" t="s">
        <v>37</v>
      </c>
      <c r="N126" s="201" t="s">
        <v>52</v>
      </c>
      <c r="O126" s="41"/>
      <c r="P126" s="202">
        <f t="shared" si="11"/>
        <v>0</v>
      </c>
      <c r="Q126" s="202">
        <v>0</v>
      </c>
      <c r="R126" s="202">
        <f t="shared" si="12"/>
        <v>0</v>
      </c>
      <c r="S126" s="202">
        <v>0</v>
      </c>
      <c r="T126" s="203">
        <f t="shared" si="13"/>
        <v>0</v>
      </c>
      <c r="AR126" s="22" t="s">
        <v>183</v>
      </c>
      <c r="AT126" s="22" t="s">
        <v>178</v>
      </c>
      <c r="AU126" s="22" t="s">
        <v>89</v>
      </c>
      <c r="AY126" s="22" t="s">
        <v>176</v>
      </c>
      <c r="BE126" s="204">
        <f t="shared" si="14"/>
        <v>0</v>
      </c>
      <c r="BF126" s="204">
        <f t="shared" si="15"/>
        <v>0</v>
      </c>
      <c r="BG126" s="204">
        <f t="shared" si="16"/>
        <v>0</v>
      </c>
      <c r="BH126" s="204">
        <f t="shared" si="17"/>
        <v>0</v>
      </c>
      <c r="BI126" s="204">
        <f t="shared" si="18"/>
        <v>0</v>
      </c>
      <c r="BJ126" s="22" t="s">
        <v>89</v>
      </c>
      <c r="BK126" s="204">
        <f t="shared" si="19"/>
        <v>0</v>
      </c>
      <c r="BL126" s="22" t="s">
        <v>183</v>
      </c>
      <c r="BM126" s="22" t="s">
        <v>693</v>
      </c>
    </row>
    <row r="127" spans="2:65" s="1" customFormat="1" ht="22.5" customHeight="1">
      <c r="B127" s="40"/>
      <c r="C127" s="193" t="s">
        <v>443</v>
      </c>
      <c r="D127" s="193" t="s">
        <v>178</v>
      </c>
      <c r="E127" s="194" t="s">
        <v>3164</v>
      </c>
      <c r="F127" s="195" t="s">
        <v>3165</v>
      </c>
      <c r="G127" s="196" t="s">
        <v>376</v>
      </c>
      <c r="H127" s="197">
        <v>10</v>
      </c>
      <c r="I127" s="198"/>
      <c r="J127" s="199">
        <f t="shared" si="10"/>
        <v>0</v>
      </c>
      <c r="K127" s="195" t="s">
        <v>37</v>
      </c>
      <c r="L127" s="60"/>
      <c r="M127" s="200" t="s">
        <v>37</v>
      </c>
      <c r="N127" s="201" t="s">
        <v>52</v>
      </c>
      <c r="O127" s="41"/>
      <c r="P127" s="202">
        <f t="shared" si="11"/>
        <v>0</v>
      </c>
      <c r="Q127" s="202">
        <v>0</v>
      </c>
      <c r="R127" s="202">
        <f t="shared" si="12"/>
        <v>0</v>
      </c>
      <c r="S127" s="202">
        <v>0</v>
      </c>
      <c r="T127" s="203">
        <f t="shared" si="13"/>
        <v>0</v>
      </c>
      <c r="AR127" s="22" t="s">
        <v>183</v>
      </c>
      <c r="AT127" s="22" t="s">
        <v>178</v>
      </c>
      <c r="AU127" s="22" t="s">
        <v>89</v>
      </c>
      <c r="AY127" s="22" t="s">
        <v>176</v>
      </c>
      <c r="BE127" s="204">
        <f t="shared" si="14"/>
        <v>0</v>
      </c>
      <c r="BF127" s="204">
        <f t="shared" si="15"/>
        <v>0</v>
      </c>
      <c r="BG127" s="204">
        <f t="shared" si="16"/>
        <v>0</v>
      </c>
      <c r="BH127" s="204">
        <f t="shared" si="17"/>
        <v>0</v>
      </c>
      <c r="BI127" s="204">
        <f t="shared" si="18"/>
        <v>0</v>
      </c>
      <c r="BJ127" s="22" t="s">
        <v>89</v>
      </c>
      <c r="BK127" s="204">
        <f t="shared" si="19"/>
        <v>0</v>
      </c>
      <c r="BL127" s="22" t="s">
        <v>183</v>
      </c>
      <c r="BM127" s="22" t="s">
        <v>702</v>
      </c>
    </row>
    <row r="128" spans="2:65" s="1" customFormat="1" ht="22.5" customHeight="1">
      <c r="B128" s="40"/>
      <c r="C128" s="193" t="s">
        <v>449</v>
      </c>
      <c r="D128" s="193" t="s">
        <v>178</v>
      </c>
      <c r="E128" s="194" t="s">
        <v>3166</v>
      </c>
      <c r="F128" s="195" t="s">
        <v>3167</v>
      </c>
      <c r="G128" s="196" t="s">
        <v>295</v>
      </c>
      <c r="H128" s="197">
        <v>48</v>
      </c>
      <c r="I128" s="198"/>
      <c r="J128" s="199">
        <f t="shared" si="10"/>
        <v>0</v>
      </c>
      <c r="K128" s="195" t="s">
        <v>37</v>
      </c>
      <c r="L128" s="60"/>
      <c r="M128" s="200" t="s">
        <v>37</v>
      </c>
      <c r="N128" s="201" t="s">
        <v>52</v>
      </c>
      <c r="O128" s="41"/>
      <c r="P128" s="202">
        <f t="shared" si="11"/>
        <v>0</v>
      </c>
      <c r="Q128" s="202">
        <v>0</v>
      </c>
      <c r="R128" s="202">
        <f t="shared" si="12"/>
        <v>0</v>
      </c>
      <c r="S128" s="202">
        <v>0</v>
      </c>
      <c r="T128" s="203">
        <f t="shared" si="13"/>
        <v>0</v>
      </c>
      <c r="AR128" s="22" t="s">
        <v>183</v>
      </c>
      <c r="AT128" s="22" t="s">
        <v>178</v>
      </c>
      <c r="AU128" s="22" t="s">
        <v>89</v>
      </c>
      <c r="AY128" s="22" t="s">
        <v>176</v>
      </c>
      <c r="BE128" s="204">
        <f t="shared" si="14"/>
        <v>0</v>
      </c>
      <c r="BF128" s="204">
        <f t="shared" si="15"/>
        <v>0</v>
      </c>
      <c r="BG128" s="204">
        <f t="shared" si="16"/>
        <v>0</v>
      </c>
      <c r="BH128" s="204">
        <f t="shared" si="17"/>
        <v>0</v>
      </c>
      <c r="BI128" s="204">
        <f t="shared" si="18"/>
        <v>0</v>
      </c>
      <c r="BJ128" s="22" t="s">
        <v>89</v>
      </c>
      <c r="BK128" s="204">
        <f t="shared" si="19"/>
        <v>0</v>
      </c>
      <c r="BL128" s="22" t="s">
        <v>183</v>
      </c>
      <c r="BM128" s="22" t="s">
        <v>712</v>
      </c>
    </row>
    <row r="129" spans="2:65" s="1" customFormat="1" ht="22.5" customHeight="1">
      <c r="B129" s="40"/>
      <c r="C129" s="193" t="s">
        <v>455</v>
      </c>
      <c r="D129" s="193" t="s">
        <v>178</v>
      </c>
      <c r="E129" s="194" t="s">
        <v>3168</v>
      </c>
      <c r="F129" s="195" t="s">
        <v>3169</v>
      </c>
      <c r="G129" s="196" t="s">
        <v>295</v>
      </c>
      <c r="H129" s="197">
        <v>98</v>
      </c>
      <c r="I129" s="198"/>
      <c r="J129" s="199">
        <f t="shared" si="10"/>
        <v>0</v>
      </c>
      <c r="K129" s="195" t="s">
        <v>37</v>
      </c>
      <c r="L129" s="60"/>
      <c r="M129" s="200" t="s">
        <v>37</v>
      </c>
      <c r="N129" s="201" t="s">
        <v>52</v>
      </c>
      <c r="O129" s="41"/>
      <c r="P129" s="202">
        <f t="shared" si="11"/>
        <v>0</v>
      </c>
      <c r="Q129" s="202">
        <v>0</v>
      </c>
      <c r="R129" s="202">
        <f t="shared" si="12"/>
        <v>0</v>
      </c>
      <c r="S129" s="202">
        <v>0</v>
      </c>
      <c r="T129" s="203">
        <f t="shared" si="13"/>
        <v>0</v>
      </c>
      <c r="AR129" s="22" t="s">
        <v>183</v>
      </c>
      <c r="AT129" s="22" t="s">
        <v>178</v>
      </c>
      <c r="AU129" s="22" t="s">
        <v>89</v>
      </c>
      <c r="AY129" s="22" t="s">
        <v>176</v>
      </c>
      <c r="BE129" s="204">
        <f t="shared" si="14"/>
        <v>0</v>
      </c>
      <c r="BF129" s="204">
        <f t="shared" si="15"/>
        <v>0</v>
      </c>
      <c r="BG129" s="204">
        <f t="shared" si="16"/>
        <v>0</v>
      </c>
      <c r="BH129" s="204">
        <f t="shared" si="17"/>
        <v>0</v>
      </c>
      <c r="BI129" s="204">
        <f t="shared" si="18"/>
        <v>0</v>
      </c>
      <c r="BJ129" s="22" t="s">
        <v>89</v>
      </c>
      <c r="BK129" s="204">
        <f t="shared" si="19"/>
        <v>0</v>
      </c>
      <c r="BL129" s="22" t="s">
        <v>183</v>
      </c>
      <c r="BM129" s="22" t="s">
        <v>727</v>
      </c>
    </row>
    <row r="130" spans="2:65" s="1" customFormat="1" ht="22.5" customHeight="1">
      <c r="B130" s="40"/>
      <c r="C130" s="193" t="s">
        <v>462</v>
      </c>
      <c r="D130" s="193" t="s">
        <v>178</v>
      </c>
      <c r="E130" s="194" t="s">
        <v>3170</v>
      </c>
      <c r="F130" s="195" t="s">
        <v>3171</v>
      </c>
      <c r="G130" s="196" t="s">
        <v>376</v>
      </c>
      <c r="H130" s="197">
        <v>1</v>
      </c>
      <c r="I130" s="198"/>
      <c r="J130" s="199">
        <f t="shared" si="10"/>
        <v>0</v>
      </c>
      <c r="K130" s="195" t="s">
        <v>37</v>
      </c>
      <c r="L130" s="60"/>
      <c r="M130" s="200" t="s">
        <v>37</v>
      </c>
      <c r="N130" s="201" t="s">
        <v>52</v>
      </c>
      <c r="O130" s="41"/>
      <c r="P130" s="202">
        <f t="shared" si="11"/>
        <v>0</v>
      </c>
      <c r="Q130" s="202">
        <v>0</v>
      </c>
      <c r="R130" s="202">
        <f t="shared" si="12"/>
        <v>0</v>
      </c>
      <c r="S130" s="202">
        <v>0</v>
      </c>
      <c r="T130" s="203">
        <f t="shared" si="13"/>
        <v>0</v>
      </c>
      <c r="AR130" s="22" t="s">
        <v>183</v>
      </c>
      <c r="AT130" s="22" t="s">
        <v>178</v>
      </c>
      <c r="AU130" s="22" t="s">
        <v>89</v>
      </c>
      <c r="AY130" s="22" t="s">
        <v>176</v>
      </c>
      <c r="BE130" s="204">
        <f t="shared" si="14"/>
        <v>0</v>
      </c>
      <c r="BF130" s="204">
        <f t="shared" si="15"/>
        <v>0</v>
      </c>
      <c r="BG130" s="204">
        <f t="shared" si="16"/>
        <v>0</v>
      </c>
      <c r="BH130" s="204">
        <f t="shared" si="17"/>
        <v>0</v>
      </c>
      <c r="BI130" s="204">
        <f t="shared" si="18"/>
        <v>0</v>
      </c>
      <c r="BJ130" s="22" t="s">
        <v>89</v>
      </c>
      <c r="BK130" s="204">
        <f t="shared" si="19"/>
        <v>0</v>
      </c>
      <c r="BL130" s="22" t="s">
        <v>183</v>
      </c>
      <c r="BM130" s="22" t="s">
        <v>742</v>
      </c>
    </row>
    <row r="131" spans="2:65" s="1" customFormat="1" ht="22.5" customHeight="1">
      <c r="B131" s="40"/>
      <c r="C131" s="193" t="s">
        <v>468</v>
      </c>
      <c r="D131" s="193" t="s">
        <v>178</v>
      </c>
      <c r="E131" s="194" t="s">
        <v>3172</v>
      </c>
      <c r="F131" s="195" t="s">
        <v>3173</v>
      </c>
      <c r="G131" s="196" t="s">
        <v>376</v>
      </c>
      <c r="H131" s="197">
        <v>1</v>
      </c>
      <c r="I131" s="198"/>
      <c r="J131" s="199">
        <f t="shared" si="10"/>
        <v>0</v>
      </c>
      <c r="K131" s="195" t="s">
        <v>37</v>
      </c>
      <c r="L131" s="60"/>
      <c r="M131" s="200" t="s">
        <v>37</v>
      </c>
      <c r="N131" s="201" t="s">
        <v>52</v>
      </c>
      <c r="O131" s="41"/>
      <c r="P131" s="202">
        <f t="shared" si="11"/>
        <v>0</v>
      </c>
      <c r="Q131" s="202">
        <v>0</v>
      </c>
      <c r="R131" s="202">
        <f t="shared" si="12"/>
        <v>0</v>
      </c>
      <c r="S131" s="202">
        <v>0</v>
      </c>
      <c r="T131" s="203">
        <f t="shared" si="13"/>
        <v>0</v>
      </c>
      <c r="AR131" s="22" t="s">
        <v>183</v>
      </c>
      <c r="AT131" s="22" t="s">
        <v>178</v>
      </c>
      <c r="AU131" s="22" t="s">
        <v>89</v>
      </c>
      <c r="AY131" s="22" t="s">
        <v>176</v>
      </c>
      <c r="BE131" s="204">
        <f t="shared" si="14"/>
        <v>0</v>
      </c>
      <c r="BF131" s="204">
        <f t="shared" si="15"/>
        <v>0</v>
      </c>
      <c r="BG131" s="204">
        <f t="shared" si="16"/>
        <v>0</v>
      </c>
      <c r="BH131" s="204">
        <f t="shared" si="17"/>
        <v>0</v>
      </c>
      <c r="BI131" s="204">
        <f t="shared" si="18"/>
        <v>0</v>
      </c>
      <c r="BJ131" s="22" t="s">
        <v>89</v>
      </c>
      <c r="BK131" s="204">
        <f t="shared" si="19"/>
        <v>0</v>
      </c>
      <c r="BL131" s="22" t="s">
        <v>183</v>
      </c>
      <c r="BM131" s="22" t="s">
        <v>755</v>
      </c>
    </row>
    <row r="132" spans="2:65" s="1" customFormat="1" ht="22.5" customHeight="1">
      <c r="B132" s="40"/>
      <c r="C132" s="193" t="s">
        <v>473</v>
      </c>
      <c r="D132" s="193" t="s">
        <v>178</v>
      </c>
      <c r="E132" s="194" t="s">
        <v>3174</v>
      </c>
      <c r="F132" s="195" t="s">
        <v>3142</v>
      </c>
      <c r="G132" s="196" t="s">
        <v>376</v>
      </c>
      <c r="H132" s="197">
        <v>1</v>
      </c>
      <c r="I132" s="198"/>
      <c r="J132" s="199">
        <f t="shared" si="10"/>
        <v>0</v>
      </c>
      <c r="K132" s="195" t="s">
        <v>37</v>
      </c>
      <c r="L132" s="60"/>
      <c r="M132" s="200" t="s">
        <v>37</v>
      </c>
      <c r="N132" s="201" t="s">
        <v>52</v>
      </c>
      <c r="O132" s="41"/>
      <c r="P132" s="202">
        <f t="shared" si="11"/>
        <v>0</v>
      </c>
      <c r="Q132" s="202">
        <v>0</v>
      </c>
      <c r="R132" s="202">
        <f t="shared" si="12"/>
        <v>0</v>
      </c>
      <c r="S132" s="202">
        <v>0</v>
      </c>
      <c r="T132" s="203">
        <f t="shared" si="13"/>
        <v>0</v>
      </c>
      <c r="AR132" s="22" t="s">
        <v>183</v>
      </c>
      <c r="AT132" s="22" t="s">
        <v>178</v>
      </c>
      <c r="AU132" s="22" t="s">
        <v>89</v>
      </c>
      <c r="AY132" s="22" t="s">
        <v>176</v>
      </c>
      <c r="BE132" s="204">
        <f t="shared" si="14"/>
        <v>0</v>
      </c>
      <c r="BF132" s="204">
        <f t="shared" si="15"/>
        <v>0</v>
      </c>
      <c r="BG132" s="204">
        <f t="shared" si="16"/>
        <v>0</v>
      </c>
      <c r="BH132" s="204">
        <f t="shared" si="17"/>
        <v>0</v>
      </c>
      <c r="BI132" s="204">
        <f t="shared" si="18"/>
        <v>0</v>
      </c>
      <c r="BJ132" s="22" t="s">
        <v>89</v>
      </c>
      <c r="BK132" s="204">
        <f t="shared" si="19"/>
        <v>0</v>
      </c>
      <c r="BL132" s="22" t="s">
        <v>183</v>
      </c>
      <c r="BM132" s="22" t="s">
        <v>1256</v>
      </c>
    </row>
    <row r="133" spans="2:65" s="1" customFormat="1" ht="22.5" customHeight="1">
      <c r="B133" s="40"/>
      <c r="C133" s="193" t="s">
        <v>477</v>
      </c>
      <c r="D133" s="193" t="s">
        <v>178</v>
      </c>
      <c r="E133" s="194" t="s">
        <v>3175</v>
      </c>
      <c r="F133" s="195" t="s">
        <v>3176</v>
      </c>
      <c r="G133" s="196" t="s">
        <v>376</v>
      </c>
      <c r="H133" s="197">
        <v>1</v>
      </c>
      <c r="I133" s="198"/>
      <c r="J133" s="199">
        <f t="shared" si="10"/>
        <v>0</v>
      </c>
      <c r="K133" s="195" t="s">
        <v>37</v>
      </c>
      <c r="L133" s="60"/>
      <c r="M133" s="200" t="s">
        <v>37</v>
      </c>
      <c r="N133" s="201" t="s">
        <v>52</v>
      </c>
      <c r="O133" s="41"/>
      <c r="P133" s="202">
        <f t="shared" si="11"/>
        <v>0</v>
      </c>
      <c r="Q133" s="202">
        <v>0</v>
      </c>
      <c r="R133" s="202">
        <f t="shared" si="12"/>
        <v>0</v>
      </c>
      <c r="S133" s="202">
        <v>0</v>
      </c>
      <c r="T133" s="203">
        <f t="shared" si="13"/>
        <v>0</v>
      </c>
      <c r="AR133" s="22" t="s">
        <v>183</v>
      </c>
      <c r="AT133" s="22" t="s">
        <v>178</v>
      </c>
      <c r="AU133" s="22" t="s">
        <v>89</v>
      </c>
      <c r="AY133" s="22" t="s">
        <v>176</v>
      </c>
      <c r="BE133" s="204">
        <f t="shared" si="14"/>
        <v>0</v>
      </c>
      <c r="BF133" s="204">
        <f t="shared" si="15"/>
        <v>0</v>
      </c>
      <c r="BG133" s="204">
        <f t="shared" si="16"/>
        <v>0</v>
      </c>
      <c r="BH133" s="204">
        <f t="shared" si="17"/>
        <v>0</v>
      </c>
      <c r="BI133" s="204">
        <f t="shared" si="18"/>
        <v>0</v>
      </c>
      <c r="BJ133" s="22" t="s">
        <v>89</v>
      </c>
      <c r="BK133" s="204">
        <f t="shared" si="19"/>
        <v>0</v>
      </c>
      <c r="BL133" s="22" t="s">
        <v>183</v>
      </c>
      <c r="BM133" s="22" t="s">
        <v>1265</v>
      </c>
    </row>
    <row r="134" spans="2:65" s="10" customFormat="1" ht="37.35" customHeight="1">
      <c r="B134" s="176"/>
      <c r="C134" s="177"/>
      <c r="D134" s="190" t="s">
        <v>80</v>
      </c>
      <c r="E134" s="249" t="s">
        <v>2714</v>
      </c>
      <c r="F134" s="249" t="s">
        <v>3177</v>
      </c>
      <c r="G134" s="177"/>
      <c r="H134" s="177"/>
      <c r="I134" s="180"/>
      <c r="J134" s="250">
        <f>BK134</f>
        <v>0</v>
      </c>
      <c r="K134" s="177"/>
      <c r="L134" s="182"/>
      <c r="M134" s="183"/>
      <c r="N134" s="184"/>
      <c r="O134" s="184"/>
      <c r="P134" s="185">
        <f>SUM(P135:P150)</f>
        <v>0</v>
      </c>
      <c r="Q134" s="184"/>
      <c r="R134" s="185">
        <f>SUM(R135:R150)</f>
        <v>0</v>
      </c>
      <c r="S134" s="184"/>
      <c r="T134" s="186">
        <f>SUM(T135:T150)</f>
        <v>0</v>
      </c>
      <c r="AR134" s="187" t="s">
        <v>89</v>
      </c>
      <c r="AT134" s="188" t="s">
        <v>80</v>
      </c>
      <c r="AU134" s="188" t="s">
        <v>81</v>
      </c>
      <c r="AY134" s="187" t="s">
        <v>176</v>
      </c>
      <c r="BK134" s="189">
        <f>SUM(BK135:BK150)</f>
        <v>0</v>
      </c>
    </row>
    <row r="135" spans="2:65" s="1" customFormat="1" ht="22.5" customHeight="1">
      <c r="B135" s="40"/>
      <c r="C135" s="193" t="s">
        <v>482</v>
      </c>
      <c r="D135" s="193" t="s">
        <v>178</v>
      </c>
      <c r="E135" s="194" t="s">
        <v>3178</v>
      </c>
      <c r="F135" s="195" t="s">
        <v>3179</v>
      </c>
      <c r="G135" s="196" t="s">
        <v>295</v>
      </c>
      <c r="H135" s="197">
        <v>25</v>
      </c>
      <c r="I135" s="198"/>
      <c r="J135" s="199">
        <f t="shared" ref="J135:J150" si="20">ROUND(I135*H135,2)</f>
        <v>0</v>
      </c>
      <c r="K135" s="195" t="s">
        <v>37</v>
      </c>
      <c r="L135" s="60"/>
      <c r="M135" s="200" t="s">
        <v>37</v>
      </c>
      <c r="N135" s="201" t="s">
        <v>52</v>
      </c>
      <c r="O135" s="41"/>
      <c r="P135" s="202">
        <f t="shared" ref="P135:P150" si="21">O135*H135</f>
        <v>0</v>
      </c>
      <c r="Q135" s="202">
        <v>0</v>
      </c>
      <c r="R135" s="202">
        <f t="shared" ref="R135:R150" si="22">Q135*H135</f>
        <v>0</v>
      </c>
      <c r="S135" s="202">
        <v>0</v>
      </c>
      <c r="T135" s="203">
        <f t="shared" ref="T135:T150" si="23">S135*H135</f>
        <v>0</v>
      </c>
      <c r="AR135" s="22" t="s">
        <v>183</v>
      </c>
      <c r="AT135" s="22" t="s">
        <v>178</v>
      </c>
      <c r="AU135" s="22" t="s">
        <v>89</v>
      </c>
      <c r="AY135" s="22" t="s">
        <v>176</v>
      </c>
      <c r="BE135" s="204">
        <f t="shared" ref="BE135:BE150" si="24">IF(N135="základní",J135,0)</f>
        <v>0</v>
      </c>
      <c r="BF135" s="204">
        <f t="shared" ref="BF135:BF150" si="25">IF(N135="snížená",J135,0)</f>
        <v>0</v>
      </c>
      <c r="BG135" s="204">
        <f t="shared" ref="BG135:BG150" si="26">IF(N135="zákl. přenesená",J135,0)</f>
        <v>0</v>
      </c>
      <c r="BH135" s="204">
        <f t="shared" ref="BH135:BH150" si="27">IF(N135="sníž. přenesená",J135,0)</f>
        <v>0</v>
      </c>
      <c r="BI135" s="204">
        <f t="shared" ref="BI135:BI150" si="28">IF(N135="nulová",J135,0)</f>
        <v>0</v>
      </c>
      <c r="BJ135" s="22" t="s">
        <v>89</v>
      </c>
      <c r="BK135" s="204">
        <f t="shared" ref="BK135:BK150" si="29">ROUND(I135*H135,2)</f>
        <v>0</v>
      </c>
      <c r="BL135" s="22" t="s">
        <v>183</v>
      </c>
      <c r="BM135" s="22" t="s">
        <v>1279</v>
      </c>
    </row>
    <row r="136" spans="2:65" s="1" customFormat="1" ht="22.5" customHeight="1">
      <c r="B136" s="40"/>
      <c r="C136" s="193" t="s">
        <v>488</v>
      </c>
      <c r="D136" s="193" t="s">
        <v>178</v>
      </c>
      <c r="E136" s="194" t="s">
        <v>3180</v>
      </c>
      <c r="F136" s="195" t="s">
        <v>3181</v>
      </c>
      <c r="G136" s="196" t="s">
        <v>295</v>
      </c>
      <c r="H136" s="197">
        <v>98</v>
      </c>
      <c r="I136" s="198"/>
      <c r="J136" s="199">
        <f t="shared" si="20"/>
        <v>0</v>
      </c>
      <c r="K136" s="195" t="s">
        <v>37</v>
      </c>
      <c r="L136" s="60"/>
      <c r="M136" s="200" t="s">
        <v>37</v>
      </c>
      <c r="N136" s="201" t="s">
        <v>52</v>
      </c>
      <c r="O136" s="41"/>
      <c r="P136" s="202">
        <f t="shared" si="21"/>
        <v>0</v>
      </c>
      <c r="Q136" s="202">
        <v>0</v>
      </c>
      <c r="R136" s="202">
        <f t="shared" si="22"/>
        <v>0</v>
      </c>
      <c r="S136" s="202">
        <v>0</v>
      </c>
      <c r="T136" s="203">
        <f t="shared" si="23"/>
        <v>0</v>
      </c>
      <c r="AR136" s="22" t="s">
        <v>183</v>
      </c>
      <c r="AT136" s="22" t="s">
        <v>178</v>
      </c>
      <c r="AU136" s="22" t="s">
        <v>89</v>
      </c>
      <c r="AY136" s="22" t="s">
        <v>176</v>
      </c>
      <c r="BE136" s="204">
        <f t="shared" si="24"/>
        <v>0</v>
      </c>
      <c r="BF136" s="204">
        <f t="shared" si="25"/>
        <v>0</v>
      </c>
      <c r="BG136" s="204">
        <f t="shared" si="26"/>
        <v>0</v>
      </c>
      <c r="BH136" s="204">
        <f t="shared" si="27"/>
        <v>0</v>
      </c>
      <c r="BI136" s="204">
        <f t="shared" si="28"/>
        <v>0</v>
      </c>
      <c r="BJ136" s="22" t="s">
        <v>89</v>
      </c>
      <c r="BK136" s="204">
        <f t="shared" si="29"/>
        <v>0</v>
      </c>
      <c r="BL136" s="22" t="s">
        <v>183</v>
      </c>
      <c r="BM136" s="22" t="s">
        <v>1291</v>
      </c>
    </row>
    <row r="137" spans="2:65" s="1" customFormat="1" ht="22.5" customHeight="1">
      <c r="B137" s="40"/>
      <c r="C137" s="193" t="s">
        <v>494</v>
      </c>
      <c r="D137" s="193" t="s">
        <v>178</v>
      </c>
      <c r="E137" s="194" t="s">
        <v>3182</v>
      </c>
      <c r="F137" s="195" t="s">
        <v>3183</v>
      </c>
      <c r="G137" s="196" t="s">
        <v>295</v>
      </c>
      <c r="H137" s="197">
        <v>10</v>
      </c>
      <c r="I137" s="198"/>
      <c r="J137" s="199">
        <f t="shared" si="20"/>
        <v>0</v>
      </c>
      <c r="K137" s="195" t="s">
        <v>37</v>
      </c>
      <c r="L137" s="60"/>
      <c r="M137" s="200" t="s">
        <v>37</v>
      </c>
      <c r="N137" s="201" t="s">
        <v>52</v>
      </c>
      <c r="O137" s="41"/>
      <c r="P137" s="202">
        <f t="shared" si="21"/>
        <v>0</v>
      </c>
      <c r="Q137" s="202">
        <v>0</v>
      </c>
      <c r="R137" s="202">
        <f t="shared" si="22"/>
        <v>0</v>
      </c>
      <c r="S137" s="202">
        <v>0</v>
      </c>
      <c r="T137" s="203">
        <f t="shared" si="23"/>
        <v>0</v>
      </c>
      <c r="AR137" s="22" t="s">
        <v>183</v>
      </c>
      <c r="AT137" s="22" t="s">
        <v>178</v>
      </c>
      <c r="AU137" s="22" t="s">
        <v>89</v>
      </c>
      <c r="AY137" s="22" t="s">
        <v>176</v>
      </c>
      <c r="BE137" s="204">
        <f t="shared" si="24"/>
        <v>0</v>
      </c>
      <c r="BF137" s="204">
        <f t="shared" si="25"/>
        <v>0</v>
      </c>
      <c r="BG137" s="204">
        <f t="shared" si="26"/>
        <v>0</v>
      </c>
      <c r="BH137" s="204">
        <f t="shared" si="27"/>
        <v>0</v>
      </c>
      <c r="BI137" s="204">
        <f t="shared" si="28"/>
        <v>0</v>
      </c>
      <c r="BJ137" s="22" t="s">
        <v>89</v>
      </c>
      <c r="BK137" s="204">
        <f t="shared" si="29"/>
        <v>0</v>
      </c>
      <c r="BL137" s="22" t="s">
        <v>183</v>
      </c>
      <c r="BM137" s="22" t="s">
        <v>1305</v>
      </c>
    </row>
    <row r="138" spans="2:65" s="1" customFormat="1" ht="22.5" customHeight="1">
      <c r="B138" s="40"/>
      <c r="C138" s="193" t="s">
        <v>498</v>
      </c>
      <c r="D138" s="193" t="s">
        <v>178</v>
      </c>
      <c r="E138" s="194" t="s">
        <v>3184</v>
      </c>
      <c r="F138" s="195" t="s">
        <v>3185</v>
      </c>
      <c r="G138" s="196" t="s">
        <v>295</v>
      </c>
      <c r="H138" s="197">
        <v>10</v>
      </c>
      <c r="I138" s="198"/>
      <c r="J138" s="199">
        <f t="shared" si="20"/>
        <v>0</v>
      </c>
      <c r="K138" s="195" t="s">
        <v>37</v>
      </c>
      <c r="L138" s="60"/>
      <c r="M138" s="200" t="s">
        <v>37</v>
      </c>
      <c r="N138" s="201" t="s">
        <v>52</v>
      </c>
      <c r="O138" s="41"/>
      <c r="P138" s="202">
        <f t="shared" si="21"/>
        <v>0</v>
      </c>
      <c r="Q138" s="202">
        <v>0</v>
      </c>
      <c r="R138" s="202">
        <f t="shared" si="22"/>
        <v>0</v>
      </c>
      <c r="S138" s="202">
        <v>0</v>
      </c>
      <c r="T138" s="203">
        <f t="shared" si="23"/>
        <v>0</v>
      </c>
      <c r="AR138" s="22" t="s">
        <v>183</v>
      </c>
      <c r="AT138" s="22" t="s">
        <v>178</v>
      </c>
      <c r="AU138" s="22" t="s">
        <v>89</v>
      </c>
      <c r="AY138" s="22" t="s">
        <v>176</v>
      </c>
      <c r="BE138" s="204">
        <f t="shared" si="24"/>
        <v>0</v>
      </c>
      <c r="BF138" s="204">
        <f t="shared" si="25"/>
        <v>0</v>
      </c>
      <c r="BG138" s="204">
        <f t="shared" si="26"/>
        <v>0</v>
      </c>
      <c r="BH138" s="204">
        <f t="shared" si="27"/>
        <v>0</v>
      </c>
      <c r="BI138" s="204">
        <f t="shared" si="28"/>
        <v>0</v>
      </c>
      <c r="BJ138" s="22" t="s">
        <v>89</v>
      </c>
      <c r="BK138" s="204">
        <f t="shared" si="29"/>
        <v>0</v>
      </c>
      <c r="BL138" s="22" t="s">
        <v>183</v>
      </c>
      <c r="BM138" s="22" t="s">
        <v>1314</v>
      </c>
    </row>
    <row r="139" spans="2:65" s="1" customFormat="1" ht="22.5" customHeight="1">
      <c r="B139" s="40"/>
      <c r="C139" s="193" t="s">
        <v>504</v>
      </c>
      <c r="D139" s="193" t="s">
        <v>178</v>
      </c>
      <c r="E139" s="194" t="s">
        <v>3186</v>
      </c>
      <c r="F139" s="195" t="s">
        <v>3187</v>
      </c>
      <c r="G139" s="196" t="s">
        <v>376</v>
      </c>
      <c r="H139" s="197">
        <v>34</v>
      </c>
      <c r="I139" s="198"/>
      <c r="J139" s="199">
        <f t="shared" si="20"/>
        <v>0</v>
      </c>
      <c r="K139" s="195" t="s">
        <v>37</v>
      </c>
      <c r="L139" s="60"/>
      <c r="M139" s="200" t="s">
        <v>37</v>
      </c>
      <c r="N139" s="201" t="s">
        <v>52</v>
      </c>
      <c r="O139" s="41"/>
      <c r="P139" s="202">
        <f t="shared" si="21"/>
        <v>0</v>
      </c>
      <c r="Q139" s="202">
        <v>0</v>
      </c>
      <c r="R139" s="202">
        <f t="shared" si="22"/>
        <v>0</v>
      </c>
      <c r="S139" s="202">
        <v>0</v>
      </c>
      <c r="T139" s="203">
        <f t="shared" si="23"/>
        <v>0</v>
      </c>
      <c r="AR139" s="22" t="s">
        <v>183</v>
      </c>
      <c r="AT139" s="22" t="s">
        <v>178</v>
      </c>
      <c r="AU139" s="22" t="s">
        <v>89</v>
      </c>
      <c r="AY139" s="22" t="s">
        <v>176</v>
      </c>
      <c r="BE139" s="204">
        <f t="shared" si="24"/>
        <v>0</v>
      </c>
      <c r="BF139" s="204">
        <f t="shared" si="25"/>
        <v>0</v>
      </c>
      <c r="BG139" s="204">
        <f t="shared" si="26"/>
        <v>0</v>
      </c>
      <c r="BH139" s="204">
        <f t="shared" si="27"/>
        <v>0</v>
      </c>
      <c r="BI139" s="204">
        <f t="shared" si="28"/>
        <v>0</v>
      </c>
      <c r="BJ139" s="22" t="s">
        <v>89</v>
      </c>
      <c r="BK139" s="204">
        <f t="shared" si="29"/>
        <v>0</v>
      </c>
      <c r="BL139" s="22" t="s">
        <v>183</v>
      </c>
      <c r="BM139" s="22" t="s">
        <v>1323</v>
      </c>
    </row>
    <row r="140" spans="2:65" s="1" customFormat="1" ht="22.5" customHeight="1">
      <c r="B140" s="40"/>
      <c r="C140" s="193" t="s">
        <v>509</v>
      </c>
      <c r="D140" s="193" t="s">
        <v>178</v>
      </c>
      <c r="E140" s="194" t="s">
        <v>3188</v>
      </c>
      <c r="F140" s="195" t="s">
        <v>3189</v>
      </c>
      <c r="G140" s="196" t="s">
        <v>376</v>
      </c>
      <c r="H140" s="197">
        <v>34</v>
      </c>
      <c r="I140" s="198"/>
      <c r="J140" s="199">
        <f t="shared" si="20"/>
        <v>0</v>
      </c>
      <c r="K140" s="195" t="s">
        <v>37</v>
      </c>
      <c r="L140" s="60"/>
      <c r="M140" s="200" t="s">
        <v>37</v>
      </c>
      <c r="N140" s="201" t="s">
        <v>52</v>
      </c>
      <c r="O140" s="41"/>
      <c r="P140" s="202">
        <f t="shared" si="21"/>
        <v>0</v>
      </c>
      <c r="Q140" s="202">
        <v>0</v>
      </c>
      <c r="R140" s="202">
        <f t="shared" si="22"/>
        <v>0</v>
      </c>
      <c r="S140" s="202">
        <v>0</v>
      </c>
      <c r="T140" s="203">
        <f t="shared" si="23"/>
        <v>0</v>
      </c>
      <c r="AR140" s="22" t="s">
        <v>183</v>
      </c>
      <c r="AT140" s="22" t="s">
        <v>178</v>
      </c>
      <c r="AU140" s="22" t="s">
        <v>89</v>
      </c>
      <c r="AY140" s="22" t="s">
        <v>176</v>
      </c>
      <c r="BE140" s="204">
        <f t="shared" si="24"/>
        <v>0</v>
      </c>
      <c r="BF140" s="204">
        <f t="shared" si="25"/>
        <v>0</v>
      </c>
      <c r="BG140" s="204">
        <f t="shared" si="26"/>
        <v>0</v>
      </c>
      <c r="BH140" s="204">
        <f t="shared" si="27"/>
        <v>0</v>
      </c>
      <c r="BI140" s="204">
        <f t="shared" si="28"/>
        <v>0</v>
      </c>
      <c r="BJ140" s="22" t="s">
        <v>89</v>
      </c>
      <c r="BK140" s="204">
        <f t="shared" si="29"/>
        <v>0</v>
      </c>
      <c r="BL140" s="22" t="s">
        <v>183</v>
      </c>
      <c r="BM140" s="22" t="s">
        <v>1332</v>
      </c>
    </row>
    <row r="141" spans="2:65" s="1" customFormat="1" ht="22.5" customHeight="1">
      <c r="B141" s="40"/>
      <c r="C141" s="193" t="s">
        <v>516</v>
      </c>
      <c r="D141" s="193" t="s">
        <v>178</v>
      </c>
      <c r="E141" s="194" t="s">
        <v>3190</v>
      </c>
      <c r="F141" s="195" t="s">
        <v>3191</v>
      </c>
      <c r="G141" s="196" t="s">
        <v>295</v>
      </c>
      <c r="H141" s="197">
        <v>110</v>
      </c>
      <c r="I141" s="198"/>
      <c r="J141" s="199">
        <f t="shared" si="20"/>
        <v>0</v>
      </c>
      <c r="K141" s="195" t="s">
        <v>37</v>
      </c>
      <c r="L141" s="60"/>
      <c r="M141" s="200" t="s">
        <v>37</v>
      </c>
      <c r="N141" s="201" t="s">
        <v>52</v>
      </c>
      <c r="O141" s="41"/>
      <c r="P141" s="202">
        <f t="shared" si="21"/>
        <v>0</v>
      </c>
      <c r="Q141" s="202">
        <v>0</v>
      </c>
      <c r="R141" s="202">
        <f t="shared" si="22"/>
        <v>0</v>
      </c>
      <c r="S141" s="202">
        <v>0</v>
      </c>
      <c r="T141" s="203">
        <f t="shared" si="23"/>
        <v>0</v>
      </c>
      <c r="AR141" s="22" t="s">
        <v>183</v>
      </c>
      <c r="AT141" s="22" t="s">
        <v>178</v>
      </c>
      <c r="AU141" s="22" t="s">
        <v>89</v>
      </c>
      <c r="AY141" s="22" t="s">
        <v>176</v>
      </c>
      <c r="BE141" s="204">
        <f t="shared" si="24"/>
        <v>0</v>
      </c>
      <c r="BF141" s="204">
        <f t="shared" si="25"/>
        <v>0</v>
      </c>
      <c r="BG141" s="204">
        <f t="shared" si="26"/>
        <v>0</v>
      </c>
      <c r="BH141" s="204">
        <f t="shared" si="27"/>
        <v>0</v>
      </c>
      <c r="BI141" s="204">
        <f t="shared" si="28"/>
        <v>0</v>
      </c>
      <c r="BJ141" s="22" t="s">
        <v>89</v>
      </c>
      <c r="BK141" s="204">
        <f t="shared" si="29"/>
        <v>0</v>
      </c>
      <c r="BL141" s="22" t="s">
        <v>183</v>
      </c>
      <c r="BM141" s="22" t="s">
        <v>1340</v>
      </c>
    </row>
    <row r="142" spans="2:65" s="1" customFormat="1" ht="22.5" customHeight="1">
      <c r="B142" s="40"/>
      <c r="C142" s="193" t="s">
        <v>521</v>
      </c>
      <c r="D142" s="193" t="s">
        <v>178</v>
      </c>
      <c r="E142" s="194" t="s">
        <v>3192</v>
      </c>
      <c r="F142" s="195" t="s">
        <v>3193</v>
      </c>
      <c r="G142" s="196" t="s">
        <v>295</v>
      </c>
      <c r="H142" s="197">
        <v>85</v>
      </c>
      <c r="I142" s="198"/>
      <c r="J142" s="199">
        <f t="shared" si="20"/>
        <v>0</v>
      </c>
      <c r="K142" s="195" t="s">
        <v>37</v>
      </c>
      <c r="L142" s="60"/>
      <c r="M142" s="200" t="s">
        <v>37</v>
      </c>
      <c r="N142" s="201" t="s">
        <v>52</v>
      </c>
      <c r="O142" s="41"/>
      <c r="P142" s="202">
        <f t="shared" si="21"/>
        <v>0</v>
      </c>
      <c r="Q142" s="202">
        <v>0</v>
      </c>
      <c r="R142" s="202">
        <f t="shared" si="22"/>
        <v>0</v>
      </c>
      <c r="S142" s="202">
        <v>0</v>
      </c>
      <c r="T142" s="203">
        <f t="shared" si="23"/>
        <v>0</v>
      </c>
      <c r="AR142" s="22" t="s">
        <v>183</v>
      </c>
      <c r="AT142" s="22" t="s">
        <v>178</v>
      </c>
      <c r="AU142" s="22" t="s">
        <v>89</v>
      </c>
      <c r="AY142" s="22" t="s">
        <v>176</v>
      </c>
      <c r="BE142" s="204">
        <f t="shared" si="24"/>
        <v>0</v>
      </c>
      <c r="BF142" s="204">
        <f t="shared" si="25"/>
        <v>0</v>
      </c>
      <c r="BG142" s="204">
        <f t="shared" si="26"/>
        <v>0</v>
      </c>
      <c r="BH142" s="204">
        <f t="shared" si="27"/>
        <v>0</v>
      </c>
      <c r="BI142" s="204">
        <f t="shared" si="28"/>
        <v>0</v>
      </c>
      <c r="BJ142" s="22" t="s">
        <v>89</v>
      </c>
      <c r="BK142" s="204">
        <f t="shared" si="29"/>
        <v>0</v>
      </c>
      <c r="BL142" s="22" t="s">
        <v>183</v>
      </c>
      <c r="BM142" s="22" t="s">
        <v>1348</v>
      </c>
    </row>
    <row r="143" spans="2:65" s="1" customFormat="1" ht="22.5" customHeight="1">
      <c r="B143" s="40"/>
      <c r="C143" s="193" t="s">
        <v>527</v>
      </c>
      <c r="D143" s="193" t="s">
        <v>178</v>
      </c>
      <c r="E143" s="194" t="s">
        <v>3194</v>
      </c>
      <c r="F143" s="195" t="s">
        <v>3195</v>
      </c>
      <c r="G143" s="196" t="s">
        <v>376</v>
      </c>
      <c r="H143" s="197">
        <v>70</v>
      </c>
      <c r="I143" s="198"/>
      <c r="J143" s="199">
        <f t="shared" si="20"/>
        <v>0</v>
      </c>
      <c r="K143" s="195" t="s">
        <v>37</v>
      </c>
      <c r="L143" s="60"/>
      <c r="M143" s="200" t="s">
        <v>37</v>
      </c>
      <c r="N143" s="201" t="s">
        <v>52</v>
      </c>
      <c r="O143" s="41"/>
      <c r="P143" s="202">
        <f t="shared" si="21"/>
        <v>0</v>
      </c>
      <c r="Q143" s="202">
        <v>0</v>
      </c>
      <c r="R143" s="202">
        <f t="shared" si="22"/>
        <v>0</v>
      </c>
      <c r="S143" s="202">
        <v>0</v>
      </c>
      <c r="T143" s="203">
        <f t="shared" si="23"/>
        <v>0</v>
      </c>
      <c r="AR143" s="22" t="s">
        <v>183</v>
      </c>
      <c r="AT143" s="22" t="s">
        <v>178</v>
      </c>
      <c r="AU143" s="22" t="s">
        <v>89</v>
      </c>
      <c r="AY143" s="22" t="s">
        <v>176</v>
      </c>
      <c r="BE143" s="204">
        <f t="shared" si="24"/>
        <v>0</v>
      </c>
      <c r="BF143" s="204">
        <f t="shared" si="25"/>
        <v>0</v>
      </c>
      <c r="BG143" s="204">
        <f t="shared" si="26"/>
        <v>0</v>
      </c>
      <c r="BH143" s="204">
        <f t="shared" si="27"/>
        <v>0</v>
      </c>
      <c r="BI143" s="204">
        <f t="shared" si="28"/>
        <v>0</v>
      </c>
      <c r="BJ143" s="22" t="s">
        <v>89</v>
      </c>
      <c r="BK143" s="204">
        <f t="shared" si="29"/>
        <v>0</v>
      </c>
      <c r="BL143" s="22" t="s">
        <v>183</v>
      </c>
      <c r="BM143" s="22" t="s">
        <v>1357</v>
      </c>
    </row>
    <row r="144" spans="2:65" s="1" customFormat="1" ht="22.5" customHeight="1">
      <c r="B144" s="40"/>
      <c r="C144" s="193" t="s">
        <v>531</v>
      </c>
      <c r="D144" s="193" t="s">
        <v>178</v>
      </c>
      <c r="E144" s="194" t="s">
        <v>3196</v>
      </c>
      <c r="F144" s="195" t="s">
        <v>3197</v>
      </c>
      <c r="G144" s="196" t="s">
        <v>295</v>
      </c>
      <c r="H144" s="197">
        <v>15</v>
      </c>
      <c r="I144" s="198"/>
      <c r="J144" s="199">
        <f t="shared" si="20"/>
        <v>0</v>
      </c>
      <c r="K144" s="195" t="s">
        <v>37</v>
      </c>
      <c r="L144" s="60"/>
      <c r="M144" s="200" t="s">
        <v>37</v>
      </c>
      <c r="N144" s="201" t="s">
        <v>52</v>
      </c>
      <c r="O144" s="41"/>
      <c r="P144" s="202">
        <f t="shared" si="21"/>
        <v>0</v>
      </c>
      <c r="Q144" s="202">
        <v>0</v>
      </c>
      <c r="R144" s="202">
        <f t="shared" si="22"/>
        <v>0</v>
      </c>
      <c r="S144" s="202">
        <v>0</v>
      </c>
      <c r="T144" s="203">
        <f t="shared" si="23"/>
        <v>0</v>
      </c>
      <c r="AR144" s="22" t="s">
        <v>183</v>
      </c>
      <c r="AT144" s="22" t="s">
        <v>178</v>
      </c>
      <c r="AU144" s="22" t="s">
        <v>89</v>
      </c>
      <c r="AY144" s="22" t="s">
        <v>176</v>
      </c>
      <c r="BE144" s="204">
        <f t="shared" si="24"/>
        <v>0</v>
      </c>
      <c r="BF144" s="204">
        <f t="shared" si="25"/>
        <v>0</v>
      </c>
      <c r="BG144" s="204">
        <f t="shared" si="26"/>
        <v>0</v>
      </c>
      <c r="BH144" s="204">
        <f t="shared" si="27"/>
        <v>0</v>
      </c>
      <c r="BI144" s="204">
        <f t="shared" si="28"/>
        <v>0</v>
      </c>
      <c r="BJ144" s="22" t="s">
        <v>89</v>
      </c>
      <c r="BK144" s="204">
        <f t="shared" si="29"/>
        <v>0</v>
      </c>
      <c r="BL144" s="22" t="s">
        <v>183</v>
      </c>
      <c r="BM144" s="22" t="s">
        <v>1366</v>
      </c>
    </row>
    <row r="145" spans="2:65" s="1" customFormat="1" ht="22.5" customHeight="1">
      <c r="B145" s="40"/>
      <c r="C145" s="193" t="s">
        <v>539</v>
      </c>
      <c r="D145" s="193" t="s">
        <v>178</v>
      </c>
      <c r="E145" s="194" t="s">
        <v>3198</v>
      </c>
      <c r="F145" s="195" t="s">
        <v>3199</v>
      </c>
      <c r="G145" s="196" t="s">
        <v>295</v>
      </c>
      <c r="H145" s="197">
        <v>15</v>
      </c>
      <c r="I145" s="198"/>
      <c r="J145" s="199">
        <f t="shared" si="20"/>
        <v>0</v>
      </c>
      <c r="K145" s="195" t="s">
        <v>37</v>
      </c>
      <c r="L145" s="60"/>
      <c r="M145" s="200" t="s">
        <v>37</v>
      </c>
      <c r="N145" s="201" t="s">
        <v>52</v>
      </c>
      <c r="O145" s="41"/>
      <c r="P145" s="202">
        <f t="shared" si="21"/>
        <v>0</v>
      </c>
      <c r="Q145" s="202">
        <v>0</v>
      </c>
      <c r="R145" s="202">
        <f t="shared" si="22"/>
        <v>0</v>
      </c>
      <c r="S145" s="202">
        <v>0</v>
      </c>
      <c r="T145" s="203">
        <f t="shared" si="23"/>
        <v>0</v>
      </c>
      <c r="AR145" s="22" t="s">
        <v>183</v>
      </c>
      <c r="AT145" s="22" t="s">
        <v>178</v>
      </c>
      <c r="AU145" s="22" t="s">
        <v>89</v>
      </c>
      <c r="AY145" s="22" t="s">
        <v>176</v>
      </c>
      <c r="BE145" s="204">
        <f t="shared" si="24"/>
        <v>0</v>
      </c>
      <c r="BF145" s="204">
        <f t="shared" si="25"/>
        <v>0</v>
      </c>
      <c r="BG145" s="204">
        <f t="shared" si="26"/>
        <v>0</v>
      </c>
      <c r="BH145" s="204">
        <f t="shared" si="27"/>
        <v>0</v>
      </c>
      <c r="BI145" s="204">
        <f t="shared" si="28"/>
        <v>0</v>
      </c>
      <c r="BJ145" s="22" t="s">
        <v>89</v>
      </c>
      <c r="BK145" s="204">
        <f t="shared" si="29"/>
        <v>0</v>
      </c>
      <c r="BL145" s="22" t="s">
        <v>183</v>
      </c>
      <c r="BM145" s="22" t="s">
        <v>1381</v>
      </c>
    </row>
    <row r="146" spans="2:65" s="1" customFormat="1" ht="22.5" customHeight="1">
      <c r="B146" s="40"/>
      <c r="C146" s="193" t="s">
        <v>545</v>
      </c>
      <c r="D146" s="193" t="s">
        <v>178</v>
      </c>
      <c r="E146" s="194" t="s">
        <v>3200</v>
      </c>
      <c r="F146" s="195" t="s">
        <v>3201</v>
      </c>
      <c r="G146" s="196" t="s">
        <v>295</v>
      </c>
      <c r="H146" s="197">
        <v>14</v>
      </c>
      <c r="I146" s="198"/>
      <c r="J146" s="199">
        <f t="shared" si="20"/>
        <v>0</v>
      </c>
      <c r="K146" s="195" t="s">
        <v>37</v>
      </c>
      <c r="L146" s="60"/>
      <c r="M146" s="200" t="s">
        <v>37</v>
      </c>
      <c r="N146" s="201" t="s">
        <v>52</v>
      </c>
      <c r="O146" s="41"/>
      <c r="P146" s="202">
        <f t="shared" si="21"/>
        <v>0</v>
      </c>
      <c r="Q146" s="202">
        <v>0</v>
      </c>
      <c r="R146" s="202">
        <f t="shared" si="22"/>
        <v>0</v>
      </c>
      <c r="S146" s="202">
        <v>0</v>
      </c>
      <c r="T146" s="203">
        <f t="shared" si="23"/>
        <v>0</v>
      </c>
      <c r="AR146" s="22" t="s">
        <v>183</v>
      </c>
      <c r="AT146" s="22" t="s">
        <v>178</v>
      </c>
      <c r="AU146" s="22" t="s">
        <v>89</v>
      </c>
      <c r="AY146" s="22" t="s">
        <v>176</v>
      </c>
      <c r="BE146" s="204">
        <f t="shared" si="24"/>
        <v>0</v>
      </c>
      <c r="BF146" s="204">
        <f t="shared" si="25"/>
        <v>0</v>
      </c>
      <c r="BG146" s="204">
        <f t="shared" si="26"/>
        <v>0</v>
      </c>
      <c r="BH146" s="204">
        <f t="shared" si="27"/>
        <v>0</v>
      </c>
      <c r="BI146" s="204">
        <f t="shared" si="28"/>
        <v>0</v>
      </c>
      <c r="BJ146" s="22" t="s">
        <v>89</v>
      </c>
      <c r="BK146" s="204">
        <f t="shared" si="29"/>
        <v>0</v>
      </c>
      <c r="BL146" s="22" t="s">
        <v>183</v>
      </c>
      <c r="BM146" s="22" t="s">
        <v>1391</v>
      </c>
    </row>
    <row r="147" spans="2:65" s="1" customFormat="1" ht="22.5" customHeight="1">
      <c r="B147" s="40"/>
      <c r="C147" s="193" t="s">
        <v>552</v>
      </c>
      <c r="D147" s="193" t="s">
        <v>178</v>
      </c>
      <c r="E147" s="194" t="s">
        <v>3202</v>
      </c>
      <c r="F147" s="195" t="s">
        <v>3203</v>
      </c>
      <c r="G147" s="196" t="s">
        <v>295</v>
      </c>
      <c r="H147" s="197">
        <v>48</v>
      </c>
      <c r="I147" s="198"/>
      <c r="J147" s="199">
        <f t="shared" si="20"/>
        <v>0</v>
      </c>
      <c r="K147" s="195" t="s">
        <v>37</v>
      </c>
      <c r="L147" s="60"/>
      <c r="M147" s="200" t="s">
        <v>37</v>
      </c>
      <c r="N147" s="201" t="s">
        <v>52</v>
      </c>
      <c r="O147" s="41"/>
      <c r="P147" s="202">
        <f t="shared" si="21"/>
        <v>0</v>
      </c>
      <c r="Q147" s="202">
        <v>0</v>
      </c>
      <c r="R147" s="202">
        <f t="shared" si="22"/>
        <v>0</v>
      </c>
      <c r="S147" s="202">
        <v>0</v>
      </c>
      <c r="T147" s="203">
        <f t="shared" si="23"/>
        <v>0</v>
      </c>
      <c r="AR147" s="22" t="s">
        <v>183</v>
      </c>
      <c r="AT147" s="22" t="s">
        <v>178</v>
      </c>
      <c r="AU147" s="22" t="s">
        <v>89</v>
      </c>
      <c r="AY147" s="22" t="s">
        <v>176</v>
      </c>
      <c r="BE147" s="204">
        <f t="shared" si="24"/>
        <v>0</v>
      </c>
      <c r="BF147" s="204">
        <f t="shared" si="25"/>
        <v>0</v>
      </c>
      <c r="BG147" s="204">
        <f t="shared" si="26"/>
        <v>0</v>
      </c>
      <c r="BH147" s="204">
        <f t="shared" si="27"/>
        <v>0</v>
      </c>
      <c r="BI147" s="204">
        <f t="shared" si="28"/>
        <v>0</v>
      </c>
      <c r="BJ147" s="22" t="s">
        <v>89</v>
      </c>
      <c r="BK147" s="204">
        <f t="shared" si="29"/>
        <v>0</v>
      </c>
      <c r="BL147" s="22" t="s">
        <v>183</v>
      </c>
      <c r="BM147" s="22" t="s">
        <v>1403</v>
      </c>
    </row>
    <row r="148" spans="2:65" s="1" customFormat="1" ht="22.5" customHeight="1">
      <c r="B148" s="40"/>
      <c r="C148" s="193" t="s">
        <v>556</v>
      </c>
      <c r="D148" s="193" t="s">
        <v>178</v>
      </c>
      <c r="E148" s="194" t="s">
        <v>3204</v>
      </c>
      <c r="F148" s="195" t="s">
        <v>3205</v>
      </c>
      <c r="G148" s="196" t="s">
        <v>376</v>
      </c>
      <c r="H148" s="197">
        <v>1</v>
      </c>
      <c r="I148" s="198"/>
      <c r="J148" s="199">
        <f t="shared" si="20"/>
        <v>0</v>
      </c>
      <c r="K148" s="195" t="s">
        <v>37</v>
      </c>
      <c r="L148" s="60"/>
      <c r="M148" s="200" t="s">
        <v>37</v>
      </c>
      <c r="N148" s="201" t="s">
        <v>52</v>
      </c>
      <c r="O148" s="41"/>
      <c r="P148" s="202">
        <f t="shared" si="21"/>
        <v>0</v>
      </c>
      <c r="Q148" s="202">
        <v>0</v>
      </c>
      <c r="R148" s="202">
        <f t="shared" si="22"/>
        <v>0</v>
      </c>
      <c r="S148" s="202">
        <v>0</v>
      </c>
      <c r="T148" s="203">
        <f t="shared" si="23"/>
        <v>0</v>
      </c>
      <c r="AR148" s="22" t="s">
        <v>183</v>
      </c>
      <c r="AT148" s="22" t="s">
        <v>178</v>
      </c>
      <c r="AU148" s="22" t="s">
        <v>89</v>
      </c>
      <c r="AY148" s="22" t="s">
        <v>176</v>
      </c>
      <c r="BE148" s="204">
        <f t="shared" si="24"/>
        <v>0</v>
      </c>
      <c r="BF148" s="204">
        <f t="shared" si="25"/>
        <v>0</v>
      </c>
      <c r="BG148" s="204">
        <f t="shared" si="26"/>
        <v>0</v>
      </c>
      <c r="BH148" s="204">
        <f t="shared" si="27"/>
        <v>0</v>
      </c>
      <c r="BI148" s="204">
        <f t="shared" si="28"/>
        <v>0</v>
      </c>
      <c r="BJ148" s="22" t="s">
        <v>89</v>
      </c>
      <c r="BK148" s="204">
        <f t="shared" si="29"/>
        <v>0</v>
      </c>
      <c r="BL148" s="22" t="s">
        <v>183</v>
      </c>
      <c r="BM148" s="22" t="s">
        <v>1411</v>
      </c>
    </row>
    <row r="149" spans="2:65" s="1" customFormat="1" ht="22.5" customHeight="1">
      <c r="B149" s="40"/>
      <c r="C149" s="193" t="s">
        <v>562</v>
      </c>
      <c r="D149" s="193" t="s">
        <v>178</v>
      </c>
      <c r="E149" s="194" t="s">
        <v>3206</v>
      </c>
      <c r="F149" s="195" t="s">
        <v>3207</v>
      </c>
      <c r="G149" s="196" t="s">
        <v>376</v>
      </c>
      <c r="H149" s="197">
        <v>3</v>
      </c>
      <c r="I149" s="198"/>
      <c r="J149" s="199">
        <f t="shared" si="20"/>
        <v>0</v>
      </c>
      <c r="K149" s="195" t="s">
        <v>37</v>
      </c>
      <c r="L149" s="60"/>
      <c r="M149" s="200" t="s">
        <v>37</v>
      </c>
      <c r="N149" s="201" t="s">
        <v>52</v>
      </c>
      <c r="O149" s="41"/>
      <c r="P149" s="202">
        <f t="shared" si="21"/>
        <v>0</v>
      </c>
      <c r="Q149" s="202">
        <v>0</v>
      </c>
      <c r="R149" s="202">
        <f t="shared" si="22"/>
        <v>0</v>
      </c>
      <c r="S149" s="202">
        <v>0</v>
      </c>
      <c r="T149" s="203">
        <f t="shared" si="23"/>
        <v>0</v>
      </c>
      <c r="AR149" s="22" t="s">
        <v>183</v>
      </c>
      <c r="AT149" s="22" t="s">
        <v>178</v>
      </c>
      <c r="AU149" s="22" t="s">
        <v>89</v>
      </c>
      <c r="AY149" s="22" t="s">
        <v>176</v>
      </c>
      <c r="BE149" s="204">
        <f t="shared" si="24"/>
        <v>0</v>
      </c>
      <c r="BF149" s="204">
        <f t="shared" si="25"/>
        <v>0</v>
      </c>
      <c r="BG149" s="204">
        <f t="shared" si="26"/>
        <v>0</v>
      </c>
      <c r="BH149" s="204">
        <f t="shared" si="27"/>
        <v>0</v>
      </c>
      <c r="BI149" s="204">
        <f t="shared" si="28"/>
        <v>0</v>
      </c>
      <c r="BJ149" s="22" t="s">
        <v>89</v>
      </c>
      <c r="BK149" s="204">
        <f t="shared" si="29"/>
        <v>0</v>
      </c>
      <c r="BL149" s="22" t="s">
        <v>183</v>
      </c>
      <c r="BM149" s="22" t="s">
        <v>1419</v>
      </c>
    </row>
    <row r="150" spans="2:65" s="1" customFormat="1" ht="22.5" customHeight="1">
      <c r="B150" s="40"/>
      <c r="C150" s="193" t="s">
        <v>567</v>
      </c>
      <c r="D150" s="193" t="s">
        <v>178</v>
      </c>
      <c r="E150" s="194" t="s">
        <v>3208</v>
      </c>
      <c r="F150" s="195" t="s">
        <v>3209</v>
      </c>
      <c r="G150" s="196" t="s">
        <v>295</v>
      </c>
      <c r="H150" s="197">
        <v>18</v>
      </c>
      <c r="I150" s="198"/>
      <c r="J150" s="199">
        <f t="shared" si="20"/>
        <v>0</v>
      </c>
      <c r="K150" s="195" t="s">
        <v>37</v>
      </c>
      <c r="L150" s="60"/>
      <c r="M150" s="200" t="s">
        <v>37</v>
      </c>
      <c r="N150" s="201" t="s">
        <v>52</v>
      </c>
      <c r="O150" s="41"/>
      <c r="P150" s="202">
        <f t="shared" si="21"/>
        <v>0</v>
      </c>
      <c r="Q150" s="202">
        <v>0</v>
      </c>
      <c r="R150" s="202">
        <f t="shared" si="22"/>
        <v>0</v>
      </c>
      <c r="S150" s="202">
        <v>0</v>
      </c>
      <c r="T150" s="203">
        <f t="shared" si="23"/>
        <v>0</v>
      </c>
      <c r="AR150" s="22" t="s">
        <v>183</v>
      </c>
      <c r="AT150" s="22" t="s">
        <v>178</v>
      </c>
      <c r="AU150" s="22" t="s">
        <v>89</v>
      </c>
      <c r="AY150" s="22" t="s">
        <v>176</v>
      </c>
      <c r="BE150" s="204">
        <f t="shared" si="24"/>
        <v>0</v>
      </c>
      <c r="BF150" s="204">
        <f t="shared" si="25"/>
        <v>0</v>
      </c>
      <c r="BG150" s="204">
        <f t="shared" si="26"/>
        <v>0</v>
      </c>
      <c r="BH150" s="204">
        <f t="shared" si="27"/>
        <v>0</v>
      </c>
      <c r="BI150" s="204">
        <f t="shared" si="28"/>
        <v>0</v>
      </c>
      <c r="BJ150" s="22" t="s">
        <v>89</v>
      </c>
      <c r="BK150" s="204">
        <f t="shared" si="29"/>
        <v>0</v>
      </c>
      <c r="BL150" s="22" t="s">
        <v>183</v>
      </c>
      <c r="BM150" s="22" t="s">
        <v>1427</v>
      </c>
    </row>
    <row r="151" spans="2:65" s="10" customFormat="1" ht="37.35" customHeight="1">
      <c r="B151" s="176"/>
      <c r="C151" s="177"/>
      <c r="D151" s="190" t="s">
        <v>80</v>
      </c>
      <c r="E151" s="249" t="s">
        <v>2747</v>
      </c>
      <c r="F151" s="249" t="s">
        <v>3210</v>
      </c>
      <c r="G151" s="177"/>
      <c r="H151" s="177"/>
      <c r="I151" s="180"/>
      <c r="J151" s="250">
        <f>BK151</f>
        <v>0</v>
      </c>
      <c r="K151" s="177"/>
      <c r="L151" s="182"/>
      <c r="M151" s="183"/>
      <c r="N151" s="184"/>
      <c r="O151" s="184"/>
      <c r="P151" s="185">
        <f>SUM(P152:P165)</f>
        <v>0</v>
      </c>
      <c r="Q151" s="184"/>
      <c r="R151" s="185">
        <f>SUM(R152:R165)</f>
        <v>0</v>
      </c>
      <c r="S151" s="184"/>
      <c r="T151" s="186">
        <f>SUM(T152:T165)</f>
        <v>0</v>
      </c>
      <c r="AR151" s="187" t="s">
        <v>89</v>
      </c>
      <c r="AT151" s="188" t="s">
        <v>80</v>
      </c>
      <c r="AU151" s="188" t="s">
        <v>81</v>
      </c>
      <c r="AY151" s="187" t="s">
        <v>176</v>
      </c>
      <c r="BK151" s="189">
        <f>SUM(BK152:BK165)</f>
        <v>0</v>
      </c>
    </row>
    <row r="152" spans="2:65" s="1" customFormat="1" ht="22.5" customHeight="1">
      <c r="B152" s="40"/>
      <c r="C152" s="193" t="s">
        <v>572</v>
      </c>
      <c r="D152" s="193" t="s">
        <v>178</v>
      </c>
      <c r="E152" s="194" t="s">
        <v>3211</v>
      </c>
      <c r="F152" s="195" t="s">
        <v>3212</v>
      </c>
      <c r="G152" s="196" t="s">
        <v>376</v>
      </c>
      <c r="H152" s="197">
        <v>6</v>
      </c>
      <c r="I152" s="198"/>
      <c r="J152" s="199">
        <f t="shared" ref="J152:J165" si="30">ROUND(I152*H152,2)</f>
        <v>0</v>
      </c>
      <c r="K152" s="195" t="s">
        <v>37</v>
      </c>
      <c r="L152" s="60"/>
      <c r="M152" s="200" t="s">
        <v>37</v>
      </c>
      <c r="N152" s="201" t="s">
        <v>52</v>
      </c>
      <c r="O152" s="41"/>
      <c r="P152" s="202">
        <f t="shared" ref="P152:P165" si="31">O152*H152</f>
        <v>0</v>
      </c>
      <c r="Q152" s="202">
        <v>0</v>
      </c>
      <c r="R152" s="202">
        <f t="shared" ref="R152:R165" si="32">Q152*H152</f>
        <v>0</v>
      </c>
      <c r="S152" s="202">
        <v>0</v>
      </c>
      <c r="T152" s="203">
        <f t="shared" ref="T152:T165" si="33">S152*H152</f>
        <v>0</v>
      </c>
      <c r="AR152" s="22" t="s">
        <v>183</v>
      </c>
      <c r="AT152" s="22" t="s">
        <v>178</v>
      </c>
      <c r="AU152" s="22" t="s">
        <v>89</v>
      </c>
      <c r="AY152" s="22" t="s">
        <v>176</v>
      </c>
      <c r="BE152" s="204">
        <f t="shared" ref="BE152:BE165" si="34">IF(N152="základní",J152,0)</f>
        <v>0</v>
      </c>
      <c r="BF152" s="204">
        <f t="shared" ref="BF152:BF165" si="35">IF(N152="snížená",J152,0)</f>
        <v>0</v>
      </c>
      <c r="BG152" s="204">
        <f t="shared" ref="BG152:BG165" si="36">IF(N152="zákl. přenesená",J152,0)</f>
        <v>0</v>
      </c>
      <c r="BH152" s="204">
        <f t="shared" ref="BH152:BH165" si="37">IF(N152="sníž. přenesená",J152,0)</f>
        <v>0</v>
      </c>
      <c r="BI152" s="204">
        <f t="shared" ref="BI152:BI165" si="38">IF(N152="nulová",J152,0)</f>
        <v>0</v>
      </c>
      <c r="BJ152" s="22" t="s">
        <v>89</v>
      </c>
      <c r="BK152" s="204">
        <f t="shared" ref="BK152:BK165" si="39">ROUND(I152*H152,2)</f>
        <v>0</v>
      </c>
      <c r="BL152" s="22" t="s">
        <v>183</v>
      </c>
      <c r="BM152" s="22" t="s">
        <v>1435</v>
      </c>
    </row>
    <row r="153" spans="2:65" s="1" customFormat="1" ht="22.5" customHeight="1">
      <c r="B153" s="40"/>
      <c r="C153" s="193" t="s">
        <v>577</v>
      </c>
      <c r="D153" s="193" t="s">
        <v>178</v>
      </c>
      <c r="E153" s="194" t="s">
        <v>3213</v>
      </c>
      <c r="F153" s="195" t="s">
        <v>3214</v>
      </c>
      <c r="G153" s="196" t="s">
        <v>376</v>
      </c>
      <c r="H153" s="197">
        <v>600</v>
      </c>
      <c r="I153" s="198"/>
      <c r="J153" s="199">
        <f t="shared" si="30"/>
        <v>0</v>
      </c>
      <c r="K153" s="195" t="s">
        <v>37</v>
      </c>
      <c r="L153" s="60"/>
      <c r="M153" s="200" t="s">
        <v>37</v>
      </c>
      <c r="N153" s="201" t="s">
        <v>52</v>
      </c>
      <c r="O153" s="41"/>
      <c r="P153" s="202">
        <f t="shared" si="31"/>
        <v>0</v>
      </c>
      <c r="Q153" s="202">
        <v>0</v>
      </c>
      <c r="R153" s="202">
        <f t="shared" si="32"/>
        <v>0</v>
      </c>
      <c r="S153" s="202">
        <v>0</v>
      </c>
      <c r="T153" s="203">
        <f t="shared" si="33"/>
        <v>0</v>
      </c>
      <c r="AR153" s="22" t="s">
        <v>183</v>
      </c>
      <c r="AT153" s="22" t="s">
        <v>178</v>
      </c>
      <c r="AU153" s="22" t="s">
        <v>89</v>
      </c>
      <c r="AY153" s="22" t="s">
        <v>176</v>
      </c>
      <c r="BE153" s="204">
        <f t="shared" si="34"/>
        <v>0</v>
      </c>
      <c r="BF153" s="204">
        <f t="shared" si="35"/>
        <v>0</v>
      </c>
      <c r="BG153" s="204">
        <f t="shared" si="36"/>
        <v>0</v>
      </c>
      <c r="BH153" s="204">
        <f t="shared" si="37"/>
        <v>0</v>
      </c>
      <c r="BI153" s="204">
        <f t="shared" si="38"/>
        <v>0</v>
      </c>
      <c r="BJ153" s="22" t="s">
        <v>89</v>
      </c>
      <c r="BK153" s="204">
        <f t="shared" si="39"/>
        <v>0</v>
      </c>
      <c r="BL153" s="22" t="s">
        <v>183</v>
      </c>
      <c r="BM153" s="22" t="s">
        <v>1443</v>
      </c>
    </row>
    <row r="154" spans="2:65" s="1" customFormat="1" ht="22.5" customHeight="1">
      <c r="B154" s="40"/>
      <c r="C154" s="193" t="s">
        <v>581</v>
      </c>
      <c r="D154" s="193" t="s">
        <v>178</v>
      </c>
      <c r="E154" s="194" t="s">
        <v>3215</v>
      </c>
      <c r="F154" s="195" t="s">
        <v>3216</v>
      </c>
      <c r="G154" s="196" t="s">
        <v>376</v>
      </c>
      <c r="H154" s="197">
        <v>600</v>
      </c>
      <c r="I154" s="198"/>
      <c r="J154" s="199">
        <f t="shared" si="30"/>
        <v>0</v>
      </c>
      <c r="K154" s="195" t="s">
        <v>37</v>
      </c>
      <c r="L154" s="60"/>
      <c r="M154" s="200" t="s">
        <v>37</v>
      </c>
      <c r="N154" s="201" t="s">
        <v>52</v>
      </c>
      <c r="O154" s="41"/>
      <c r="P154" s="202">
        <f t="shared" si="31"/>
        <v>0</v>
      </c>
      <c r="Q154" s="202">
        <v>0</v>
      </c>
      <c r="R154" s="202">
        <f t="shared" si="32"/>
        <v>0</v>
      </c>
      <c r="S154" s="202">
        <v>0</v>
      </c>
      <c r="T154" s="203">
        <f t="shared" si="33"/>
        <v>0</v>
      </c>
      <c r="AR154" s="22" t="s">
        <v>183</v>
      </c>
      <c r="AT154" s="22" t="s">
        <v>178</v>
      </c>
      <c r="AU154" s="22" t="s">
        <v>89</v>
      </c>
      <c r="AY154" s="22" t="s">
        <v>176</v>
      </c>
      <c r="BE154" s="204">
        <f t="shared" si="34"/>
        <v>0</v>
      </c>
      <c r="BF154" s="204">
        <f t="shared" si="35"/>
        <v>0</v>
      </c>
      <c r="BG154" s="204">
        <f t="shared" si="36"/>
        <v>0</v>
      </c>
      <c r="BH154" s="204">
        <f t="shared" si="37"/>
        <v>0</v>
      </c>
      <c r="BI154" s="204">
        <f t="shared" si="38"/>
        <v>0</v>
      </c>
      <c r="BJ154" s="22" t="s">
        <v>89</v>
      </c>
      <c r="BK154" s="204">
        <f t="shared" si="39"/>
        <v>0</v>
      </c>
      <c r="BL154" s="22" t="s">
        <v>183</v>
      </c>
      <c r="BM154" s="22" t="s">
        <v>1451</v>
      </c>
    </row>
    <row r="155" spans="2:65" s="1" customFormat="1" ht="22.5" customHeight="1">
      <c r="B155" s="40"/>
      <c r="C155" s="193" t="s">
        <v>585</v>
      </c>
      <c r="D155" s="193" t="s">
        <v>178</v>
      </c>
      <c r="E155" s="194" t="s">
        <v>3217</v>
      </c>
      <c r="F155" s="195" t="s">
        <v>3218</v>
      </c>
      <c r="G155" s="196" t="s">
        <v>376</v>
      </c>
      <c r="H155" s="197">
        <v>1</v>
      </c>
      <c r="I155" s="198"/>
      <c r="J155" s="199">
        <f t="shared" si="30"/>
        <v>0</v>
      </c>
      <c r="K155" s="195" t="s">
        <v>37</v>
      </c>
      <c r="L155" s="60"/>
      <c r="M155" s="200" t="s">
        <v>37</v>
      </c>
      <c r="N155" s="201" t="s">
        <v>52</v>
      </c>
      <c r="O155" s="41"/>
      <c r="P155" s="202">
        <f t="shared" si="31"/>
        <v>0</v>
      </c>
      <c r="Q155" s="202">
        <v>0</v>
      </c>
      <c r="R155" s="202">
        <f t="shared" si="32"/>
        <v>0</v>
      </c>
      <c r="S155" s="202">
        <v>0</v>
      </c>
      <c r="T155" s="203">
        <f t="shared" si="33"/>
        <v>0</v>
      </c>
      <c r="AR155" s="22" t="s">
        <v>183</v>
      </c>
      <c r="AT155" s="22" t="s">
        <v>178</v>
      </c>
      <c r="AU155" s="22" t="s">
        <v>89</v>
      </c>
      <c r="AY155" s="22" t="s">
        <v>176</v>
      </c>
      <c r="BE155" s="204">
        <f t="shared" si="34"/>
        <v>0</v>
      </c>
      <c r="BF155" s="204">
        <f t="shared" si="35"/>
        <v>0</v>
      </c>
      <c r="BG155" s="204">
        <f t="shared" si="36"/>
        <v>0</v>
      </c>
      <c r="BH155" s="204">
        <f t="shared" si="37"/>
        <v>0</v>
      </c>
      <c r="BI155" s="204">
        <f t="shared" si="38"/>
        <v>0</v>
      </c>
      <c r="BJ155" s="22" t="s">
        <v>89</v>
      </c>
      <c r="BK155" s="204">
        <f t="shared" si="39"/>
        <v>0</v>
      </c>
      <c r="BL155" s="22" t="s">
        <v>183</v>
      </c>
      <c r="BM155" s="22" t="s">
        <v>1459</v>
      </c>
    </row>
    <row r="156" spans="2:65" s="1" customFormat="1" ht="22.5" customHeight="1">
      <c r="B156" s="40"/>
      <c r="C156" s="193" t="s">
        <v>592</v>
      </c>
      <c r="D156" s="193" t="s">
        <v>178</v>
      </c>
      <c r="E156" s="194" t="s">
        <v>3219</v>
      </c>
      <c r="F156" s="195" t="s">
        <v>3220</v>
      </c>
      <c r="G156" s="196" t="s">
        <v>376</v>
      </c>
      <c r="H156" s="197">
        <v>6</v>
      </c>
      <c r="I156" s="198"/>
      <c r="J156" s="199">
        <f t="shared" si="30"/>
        <v>0</v>
      </c>
      <c r="K156" s="195" t="s">
        <v>37</v>
      </c>
      <c r="L156" s="60"/>
      <c r="M156" s="200" t="s">
        <v>37</v>
      </c>
      <c r="N156" s="201" t="s">
        <v>52</v>
      </c>
      <c r="O156" s="41"/>
      <c r="P156" s="202">
        <f t="shared" si="31"/>
        <v>0</v>
      </c>
      <c r="Q156" s="202">
        <v>0</v>
      </c>
      <c r="R156" s="202">
        <f t="shared" si="32"/>
        <v>0</v>
      </c>
      <c r="S156" s="202">
        <v>0</v>
      </c>
      <c r="T156" s="203">
        <f t="shared" si="33"/>
        <v>0</v>
      </c>
      <c r="AR156" s="22" t="s">
        <v>183</v>
      </c>
      <c r="AT156" s="22" t="s">
        <v>178</v>
      </c>
      <c r="AU156" s="22" t="s">
        <v>89</v>
      </c>
      <c r="AY156" s="22" t="s">
        <v>176</v>
      </c>
      <c r="BE156" s="204">
        <f t="shared" si="34"/>
        <v>0</v>
      </c>
      <c r="BF156" s="204">
        <f t="shared" si="35"/>
        <v>0</v>
      </c>
      <c r="BG156" s="204">
        <f t="shared" si="36"/>
        <v>0</v>
      </c>
      <c r="BH156" s="204">
        <f t="shared" si="37"/>
        <v>0</v>
      </c>
      <c r="BI156" s="204">
        <f t="shared" si="38"/>
        <v>0</v>
      </c>
      <c r="BJ156" s="22" t="s">
        <v>89</v>
      </c>
      <c r="BK156" s="204">
        <f t="shared" si="39"/>
        <v>0</v>
      </c>
      <c r="BL156" s="22" t="s">
        <v>183</v>
      </c>
      <c r="BM156" s="22" t="s">
        <v>1467</v>
      </c>
    </row>
    <row r="157" spans="2:65" s="1" customFormat="1" ht="22.5" customHeight="1">
      <c r="B157" s="40"/>
      <c r="C157" s="193" t="s">
        <v>596</v>
      </c>
      <c r="D157" s="193" t="s">
        <v>178</v>
      </c>
      <c r="E157" s="194" t="s">
        <v>3221</v>
      </c>
      <c r="F157" s="195" t="s">
        <v>3222</v>
      </c>
      <c r="G157" s="196" t="s">
        <v>376</v>
      </c>
      <c r="H157" s="197">
        <v>3</v>
      </c>
      <c r="I157" s="198"/>
      <c r="J157" s="199">
        <f t="shared" si="30"/>
        <v>0</v>
      </c>
      <c r="K157" s="195" t="s">
        <v>37</v>
      </c>
      <c r="L157" s="60"/>
      <c r="M157" s="200" t="s">
        <v>37</v>
      </c>
      <c r="N157" s="201" t="s">
        <v>52</v>
      </c>
      <c r="O157" s="41"/>
      <c r="P157" s="202">
        <f t="shared" si="31"/>
        <v>0</v>
      </c>
      <c r="Q157" s="202">
        <v>0</v>
      </c>
      <c r="R157" s="202">
        <f t="shared" si="32"/>
        <v>0</v>
      </c>
      <c r="S157" s="202">
        <v>0</v>
      </c>
      <c r="T157" s="203">
        <f t="shared" si="33"/>
        <v>0</v>
      </c>
      <c r="AR157" s="22" t="s">
        <v>183</v>
      </c>
      <c r="AT157" s="22" t="s">
        <v>178</v>
      </c>
      <c r="AU157" s="22" t="s">
        <v>89</v>
      </c>
      <c r="AY157" s="22" t="s">
        <v>176</v>
      </c>
      <c r="BE157" s="204">
        <f t="shared" si="34"/>
        <v>0</v>
      </c>
      <c r="BF157" s="204">
        <f t="shared" si="35"/>
        <v>0</v>
      </c>
      <c r="BG157" s="204">
        <f t="shared" si="36"/>
        <v>0</v>
      </c>
      <c r="BH157" s="204">
        <f t="shared" si="37"/>
        <v>0</v>
      </c>
      <c r="BI157" s="204">
        <f t="shared" si="38"/>
        <v>0</v>
      </c>
      <c r="BJ157" s="22" t="s">
        <v>89</v>
      </c>
      <c r="BK157" s="204">
        <f t="shared" si="39"/>
        <v>0</v>
      </c>
      <c r="BL157" s="22" t="s">
        <v>183</v>
      </c>
      <c r="BM157" s="22" t="s">
        <v>1475</v>
      </c>
    </row>
    <row r="158" spans="2:65" s="1" customFormat="1" ht="22.5" customHeight="1">
      <c r="B158" s="40"/>
      <c r="C158" s="193" t="s">
        <v>602</v>
      </c>
      <c r="D158" s="193" t="s">
        <v>178</v>
      </c>
      <c r="E158" s="194" t="s">
        <v>3223</v>
      </c>
      <c r="F158" s="195" t="s">
        <v>3224</v>
      </c>
      <c r="G158" s="196" t="s">
        <v>376</v>
      </c>
      <c r="H158" s="197">
        <v>1</v>
      </c>
      <c r="I158" s="198"/>
      <c r="J158" s="199">
        <f t="shared" si="30"/>
        <v>0</v>
      </c>
      <c r="K158" s="195" t="s">
        <v>37</v>
      </c>
      <c r="L158" s="60"/>
      <c r="M158" s="200" t="s">
        <v>37</v>
      </c>
      <c r="N158" s="201" t="s">
        <v>52</v>
      </c>
      <c r="O158" s="41"/>
      <c r="P158" s="202">
        <f t="shared" si="31"/>
        <v>0</v>
      </c>
      <c r="Q158" s="202">
        <v>0</v>
      </c>
      <c r="R158" s="202">
        <f t="shared" si="32"/>
        <v>0</v>
      </c>
      <c r="S158" s="202">
        <v>0</v>
      </c>
      <c r="T158" s="203">
        <f t="shared" si="33"/>
        <v>0</v>
      </c>
      <c r="AR158" s="22" t="s">
        <v>183</v>
      </c>
      <c r="AT158" s="22" t="s">
        <v>178</v>
      </c>
      <c r="AU158" s="22" t="s">
        <v>89</v>
      </c>
      <c r="AY158" s="22" t="s">
        <v>176</v>
      </c>
      <c r="BE158" s="204">
        <f t="shared" si="34"/>
        <v>0</v>
      </c>
      <c r="BF158" s="204">
        <f t="shared" si="35"/>
        <v>0</v>
      </c>
      <c r="BG158" s="204">
        <f t="shared" si="36"/>
        <v>0</v>
      </c>
      <c r="BH158" s="204">
        <f t="shared" si="37"/>
        <v>0</v>
      </c>
      <c r="BI158" s="204">
        <f t="shared" si="38"/>
        <v>0</v>
      </c>
      <c r="BJ158" s="22" t="s">
        <v>89</v>
      </c>
      <c r="BK158" s="204">
        <f t="shared" si="39"/>
        <v>0</v>
      </c>
      <c r="BL158" s="22" t="s">
        <v>183</v>
      </c>
      <c r="BM158" s="22" t="s">
        <v>1483</v>
      </c>
    </row>
    <row r="159" spans="2:65" s="1" customFormat="1" ht="22.5" customHeight="1">
      <c r="B159" s="40"/>
      <c r="C159" s="193" t="s">
        <v>607</v>
      </c>
      <c r="D159" s="193" t="s">
        <v>178</v>
      </c>
      <c r="E159" s="194" t="s">
        <v>3225</v>
      </c>
      <c r="F159" s="195" t="s">
        <v>3226</v>
      </c>
      <c r="G159" s="196" t="s">
        <v>376</v>
      </c>
      <c r="H159" s="197">
        <v>2</v>
      </c>
      <c r="I159" s="198"/>
      <c r="J159" s="199">
        <f t="shared" si="30"/>
        <v>0</v>
      </c>
      <c r="K159" s="195" t="s">
        <v>37</v>
      </c>
      <c r="L159" s="60"/>
      <c r="M159" s="200" t="s">
        <v>37</v>
      </c>
      <c r="N159" s="201" t="s">
        <v>52</v>
      </c>
      <c r="O159" s="41"/>
      <c r="P159" s="202">
        <f t="shared" si="31"/>
        <v>0</v>
      </c>
      <c r="Q159" s="202">
        <v>0</v>
      </c>
      <c r="R159" s="202">
        <f t="shared" si="32"/>
        <v>0</v>
      </c>
      <c r="S159" s="202">
        <v>0</v>
      </c>
      <c r="T159" s="203">
        <f t="shared" si="33"/>
        <v>0</v>
      </c>
      <c r="AR159" s="22" t="s">
        <v>183</v>
      </c>
      <c r="AT159" s="22" t="s">
        <v>178</v>
      </c>
      <c r="AU159" s="22" t="s">
        <v>89</v>
      </c>
      <c r="AY159" s="22" t="s">
        <v>176</v>
      </c>
      <c r="BE159" s="204">
        <f t="shared" si="34"/>
        <v>0</v>
      </c>
      <c r="BF159" s="204">
        <f t="shared" si="35"/>
        <v>0</v>
      </c>
      <c r="BG159" s="204">
        <f t="shared" si="36"/>
        <v>0</v>
      </c>
      <c r="BH159" s="204">
        <f t="shared" si="37"/>
        <v>0</v>
      </c>
      <c r="BI159" s="204">
        <f t="shared" si="38"/>
        <v>0</v>
      </c>
      <c r="BJ159" s="22" t="s">
        <v>89</v>
      </c>
      <c r="BK159" s="204">
        <f t="shared" si="39"/>
        <v>0</v>
      </c>
      <c r="BL159" s="22" t="s">
        <v>183</v>
      </c>
      <c r="BM159" s="22" t="s">
        <v>1491</v>
      </c>
    </row>
    <row r="160" spans="2:65" s="1" customFormat="1" ht="22.5" customHeight="1">
      <c r="B160" s="40"/>
      <c r="C160" s="193" t="s">
        <v>613</v>
      </c>
      <c r="D160" s="193" t="s">
        <v>178</v>
      </c>
      <c r="E160" s="194" t="s">
        <v>3227</v>
      </c>
      <c r="F160" s="195" t="s">
        <v>3228</v>
      </c>
      <c r="G160" s="196" t="s">
        <v>376</v>
      </c>
      <c r="H160" s="197">
        <v>2</v>
      </c>
      <c r="I160" s="198"/>
      <c r="J160" s="199">
        <f t="shared" si="30"/>
        <v>0</v>
      </c>
      <c r="K160" s="195" t="s">
        <v>37</v>
      </c>
      <c r="L160" s="60"/>
      <c r="M160" s="200" t="s">
        <v>37</v>
      </c>
      <c r="N160" s="201" t="s">
        <v>52</v>
      </c>
      <c r="O160" s="41"/>
      <c r="P160" s="202">
        <f t="shared" si="31"/>
        <v>0</v>
      </c>
      <c r="Q160" s="202">
        <v>0</v>
      </c>
      <c r="R160" s="202">
        <f t="shared" si="32"/>
        <v>0</v>
      </c>
      <c r="S160" s="202">
        <v>0</v>
      </c>
      <c r="T160" s="203">
        <f t="shared" si="33"/>
        <v>0</v>
      </c>
      <c r="AR160" s="22" t="s">
        <v>183</v>
      </c>
      <c r="AT160" s="22" t="s">
        <v>178</v>
      </c>
      <c r="AU160" s="22" t="s">
        <v>89</v>
      </c>
      <c r="AY160" s="22" t="s">
        <v>176</v>
      </c>
      <c r="BE160" s="204">
        <f t="shared" si="34"/>
        <v>0</v>
      </c>
      <c r="BF160" s="204">
        <f t="shared" si="35"/>
        <v>0</v>
      </c>
      <c r="BG160" s="204">
        <f t="shared" si="36"/>
        <v>0</v>
      </c>
      <c r="BH160" s="204">
        <f t="shared" si="37"/>
        <v>0</v>
      </c>
      <c r="BI160" s="204">
        <f t="shared" si="38"/>
        <v>0</v>
      </c>
      <c r="BJ160" s="22" t="s">
        <v>89</v>
      </c>
      <c r="BK160" s="204">
        <f t="shared" si="39"/>
        <v>0</v>
      </c>
      <c r="BL160" s="22" t="s">
        <v>183</v>
      </c>
      <c r="BM160" s="22" t="s">
        <v>1499</v>
      </c>
    </row>
    <row r="161" spans="2:65" s="1" customFormat="1" ht="22.5" customHeight="1">
      <c r="B161" s="40"/>
      <c r="C161" s="193" t="s">
        <v>618</v>
      </c>
      <c r="D161" s="193" t="s">
        <v>178</v>
      </c>
      <c r="E161" s="194" t="s">
        <v>3229</v>
      </c>
      <c r="F161" s="195" t="s">
        <v>3230</v>
      </c>
      <c r="G161" s="196" t="s">
        <v>376</v>
      </c>
      <c r="H161" s="197">
        <v>1</v>
      </c>
      <c r="I161" s="198"/>
      <c r="J161" s="199">
        <f t="shared" si="30"/>
        <v>0</v>
      </c>
      <c r="K161" s="195" t="s">
        <v>37</v>
      </c>
      <c r="L161" s="60"/>
      <c r="M161" s="200" t="s">
        <v>37</v>
      </c>
      <c r="N161" s="201" t="s">
        <v>52</v>
      </c>
      <c r="O161" s="41"/>
      <c r="P161" s="202">
        <f t="shared" si="31"/>
        <v>0</v>
      </c>
      <c r="Q161" s="202">
        <v>0</v>
      </c>
      <c r="R161" s="202">
        <f t="shared" si="32"/>
        <v>0</v>
      </c>
      <c r="S161" s="202">
        <v>0</v>
      </c>
      <c r="T161" s="203">
        <f t="shared" si="33"/>
        <v>0</v>
      </c>
      <c r="AR161" s="22" t="s">
        <v>183</v>
      </c>
      <c r="AT161" s="22" t="s">
        <v>178</v>
      </c>
      <c r="AU161" s="22" t="s">
        <v>89</v>
      </c>
      <c r="AY161" s="22" t="s">
        <v>176</v>
      </c>
      <c r="BE161" s="204">
        <f t="shared" si="34"/>
        <v>0</v>
      </c>
      <c r="BF161" s="204">
        <f t="shared" si="35"/>
        <v>0</v>
      </c>
      <c r="BG161" s="204">
        <f t="shared" si="36"/>
        <v>0</v>
      </c>
      <c r="BH161" s="204">
        <f t="shared" si="37"/>
        <v>0</v>
      </c>
      <c r="BI161" s="204">
        <f t="shared" si="38"/>
        <v>0</v>
      </c>
      <c r="BJ161" s="22" t="s">
        <v>89</v>
      </c>
      <c r="BK161" s="204">
        <f t="shared" si="39"/>
        <v>0</v>
      </c>
      <c r="BL161" s="22" t="s">
        <v>183</v>
      </c>
      <c r="BM161" s="22" t="s">
        <v>1507</v>
      </c>
    </row>
    <row r="162" spans="2:65" s="1" customFormat="1" ht="22.5" customHeight="1">
      <c r="B162" s="40"/>
      <c r="C162" s="193" t="s">
        <v>625</v>
      </c>
      <c r="D162" s="193" t="s">
        <v>178</v>
      </c>
      <c r="E162" s="194" t="s">
        <v>3231</v>
      </c>
      <c r="F162" s="195" t="s">
        <v>3232</v>
      </c>
      <c r="G162" s="196" t="s">
        <v>376</v>
      </c>
      <c r="H162" s="197">
        <v>1</v>
      </c>
      <c r="I162" s="198"/>
      <c r="J162" s="199">
        <f t="shared" si="30"/>
        <v>0</v>
      </c>
      <c r="K162" s="195" t="s">
        <v>37</v>
      </c>
      <c r="L162" s="60"/>
      <c r="M162" s="200" t="s">
        <v>37</v>
      </c>
      <c r="N162" s="201" t="s">
        <v>52</v>
      </c>
      <c r="O162" s="41"/>
      <c r="P162" s="202">
        <f t="shared" si="31"/>
        <v>0</v>
      </c>
      <c r="Q162" s="202">
        <v>0</v>
      </c>
      <c r="R162" s="202">
        <f t="shared" si="32"/>
        <v>0</v>
      </c>
      <c r="S162" s="202">
        <v>0</v>
      </c>
      <c r="T162" s="203">
        <f t="shared" si="33"/>
        <v>0</v>
      </c>
      <c r="AR162" s="22" t="s">
        <v>183</v>
      </c>
      <c r="AT162" s="22" t="s">
        <v>178</v>
      </c>
      <c r="AU162" s="22" t="s">
        <v>89</v>
      </c>
      <c r="AY162" s="22" t="s">
        <v>176</v>
      </c>
      <c r="BE162" s="204">
        <f t="shared" si="34"/>
        <v>0</v>
      </c>
      <c r="BF162" s="204">
        <f t="shared" si="35"/>
        <v>0</v>
      </c>
      <c r="BG162" s="204">
        <f t="shared" si="36"/>
        <v>0</v>
      </c>
      <c r="BH162" s="204">
        <f t="shared" si="37"/>
        <v>0</v>
      </c>
      <c r="BI162" s="204">
        <f t="shared" si="38"/>
        <v>0</v>
      </c>
      <c r="BJ162" s="22" t="s">
        <v>89</v>
      </c>
      <c r="BK162" s="204">
        <f t="shared" si="39"/>
        <v>0</v>
      </c>
      <c r="BL162" s="22" t="s">
        <v>183</v>
      </c>
      <c r="BM162" s="22" t="s">
        <v>1515</v>
      </c>
    </row>
    <row r="163" spans="2:65" s="1" customFormat="1" ht="22.5" customHeight="1">
      <c r="B163" s="40"/>
      <c r="C163" s="193" t="s">
        <v>632</v>
      </c>
      <c r="D163" s="193" t="s">
        <v>178</v>
      </c>
      <c r="E163" s="194" t="s">
        <v>3233</v>
      </c>
      <c r="F163" s="195" t="s">
        <v>3234</v>
      </c>
      <c r="G163" s="196" t="s">
        <v>376</v>
      </c>
      <c r="H163" s="197">
        <v>6</v>
      </c>
      <c r="I163" s="198"/>
      <c r="J163" s="199">
        <f t="shared" si="30"/>
        <v>0</v>
      </c>
      <c r="K163" s="195" t="s">
        <v>37</v>
      </c>
      <c r="L163" s="60"/>
      <c r="M163" s="200" t="s">
        <v>37</v>
      </c>
      <c r="N163" s="201" t="s">
        <v>52</v>
      </c>
      <c r="O163" s="41"/>
      <c r="P163" s="202">
        <f t="shared" si="31"/>
        <v>0</v>
      </c>
      <c r="Q163" s="202">
        <v>0</v>
      </c>
      <c r="R163" s="202">
        <f t="shared" si="32"/>
        <v>0</v>
      </c>
      <c r="S163" s="202">
        <v>0</v>
      </c>
      <c r="T163" s="203">
        <f t="shared" si="33"/>
        <v>0</v>
      </c>
      <c r="AR163" s="22" t="s">
        <v>183</v>
      </c>
      <c r="AT163" s="22" t="s">
        <v>178</v>
      </c>
      <c r="AU163" s="22" t="s">
        <v>89</v>
      </c>
      <c r="AY163" s="22" t="s">
        <v>176</v>
      </c>
      <c r="BE163" s="204">
        <f t="shared" si="34"/>
        <v>0</v>
      </c>
      <c r="BF163" s="204">
        <f t="shared" si="35"/>
        <v>0</v>
      </c>
      <c r="BG163" s="204">
        <f t="shared" si="36"/>
        <v>0</v>
      </c>
      <c r="BH163" s="204">
        <f t="shared" si="37"/>
        <v>0</v>
      </c>
      <c r="BI163" s="204">
        <f t="shared" si="38"/>
        <v>0</v>
      </c>
      <c r="BJ163" s="22" t="s">
        <v>89</v>
      </c>
      <c r="BK163" s="204">
        <f t="shared" si="39"/>
        <v>0</v>
      </c>
      <c r="BL163" s="22" t="s">
        <v>183</v>
      </c>
      <c r="BM163" s="22" t="s">
        <v>1524</v>
      </c>
    </row>
    <row r="164" spans="2:65" s="1" customFormat="1" ht="22.5" customHeight="1">
      <c r="B164" s="40"/>
      <c r="C164" s="193" t="s">
        <v>643</v>
      </c>
      <c r="D164" s="193" t="s">
        <v>178</v>
      </c>
      <c r="E164" s="194" t="s">
        <v>3235</v>
      </c>
      <c r="F164" s="195" t="s">
        <v>3236</v>
      </c>
      <c r="G164" s="196" t="s">
        <v>376</v>
      </c>
      <c r="H164" s="197">
        <v>3</v>
      </c>
      <c r="I164" s="198"/>
      <c r="J164" s="199">
        <f t="shared" si="30"/>
        <v>0</v>
      </c>
      <c r="K164" s="195" t="s">
        <v>37</v>
      </c>
      <c r="L164" s="60"/>
      <c r="M164" s="200" t="s">
        <v>37</v>
      </c>
      <c r="N164" s="201" t="s">
        <v>52</v>
      </c>
      <c r="O164" s="41"/>
      <c r="P164" s="202">
        <f t="shared" si="31"/>
        <v>0</v>
      </c>
      <c r="Q164" s="202">
        <v>0</v>
      </c>
      <c r="R164" s="202">
        <f t="shared" si="32"/>
        <v>0</v>
      </c>
      <c r="S164" s="202">
        <v>0</v>
      </c>
      <c r="T164" s="203">
        <f t="shared" si="33"/>
        <v>0</v>
      </c>
      <c r="AR164" s="22" t="s">
        <v>183</v>
      </c>
      <c r="AT164" s="22" t="s">
        <v>178</v>
      </c>
      <c r="AU164" s="22" t="s">
        <v>89</v>
      </c>
      <c r="AY164" s="22" t="s">
        <v>176</v>
      </c>
      <c r="BE164" s="204">
        <f t="shared" si="34"/>
        <v>0</v>
      </c>
      <c r="BF164" s="204">
        <f t="shared" si="35"/>
        <v>0</v>
      </c>
      <c r="BG164" s="204">
        <f t="shared" si="36"/>
        <v>0</v>
      </c>
      <c r="BH164" s="204">
        <f t="shared" si="37"/>
        <v>0</v>
      </c>
      <c r="BI164" s="204">
        <f t="shared" si="38"/>
        <v>0</v>
      </c>
      <c r="BJ164" s="22" t="s">
        <v>89</v>
      </c>
      <c r="BK164" s="204">
        <f t="shared" si="39"/>
        <v>0</v>
      </c>
      <c r="BL164" s="22" t="s">
        <v>183</v>
      </c>
      <c r="BM164" s="22" t="s">
        <v>1535</v>
      </c>
    </row>
    <row r="165" spans="2:65" s="1" customFormat="1" ht="22.5" customHeight="1">
      <c r="B165" s="40"/>
      <c r="C165" s="193" t="s">
        <v>652</v>
      </c>
      <c r="D165" s="193" t="s">
        <v>178</v>
      </c>
      <c r="E165" s="194" t="s">
        <v>3237</v>
      </c>
      <c r="F165" s="195" t="s">
        <v>3238</v>
      </c>
      <c r="G165" s="196" t="s">
        <v>376</v>
      </c>
      <c r="H165" s="197">
        <v>3</v>
      </c>
      <c r="I165" s="198"/>
      <c r="J165" s="199">
        <f t="shared" si="30"/>
        <v>0</v>
      </c>
      <c r="K165" s="195" t="s">
        <v>37</v>
      </c>
      <c r="L165" s="60"/>
      <c r="M165" s="200" t="s">
        <v>37</v>
      </c>
      <c r="N165" s="251" t="s">
        <v>52</v>
      </c>
      <c r="O165" s="252"/>
      <c r="P165" s="253">
        <f t="shared" si="31"/>
        <v>0</v>
      </c>
      <c r="Q165" s="253">
        <v>0</v>
      </c>
      <c r="R165" s="253">
        <f t="shared" si="32"/>
        <v>0</v>
      </c>
      <c r="S165" s="253">
        <v>0</v>
      </c>
      <c r="T165" s="254">
        <f t="shared" si="33"/>
        <v>0</v>
      </c>
      <c r="AR165" s="22" t="s">
        <v>183</v>
      </c>
      <c r="AT165" s="22" t="s">
        <v>178</v>
      </c>
      <c r="AU165" s="22" t="s">
        <v>89</v>
      </c>
      <c r="AY165" s="22" t="s">
        <v>176</v>
      </c>
      <c r="BE165" s="204">
        <f t="shared" si="34"/>
        <v>0</v>
      </c>
      <c r="BF165" s="204">
        <f t="shared" si="35"/>
        <v>0</v>
      </c>
      <c r="BG165" s="204">
        <f t="shared" si="36"/>
        <v>0</v>
      </c>
      <c r="BH165" s="204">
        <f t="shared" si="37"/>
        <v>0</v>
      </c>
      <c r="BI165" s="204">
        <f t="shared" si="38"/>
        <v>0</v>
      </c>
      <c r="BJ165" s="22" t="s">
        <v>89</v>
      </c>
      <c r="BK165" s="204">
        <f t="shared" si="39"/>
        <v>0</v>
      </c>
      <c r="BL165" s="22" t="s">
        <v>183</v>
      </c>
      <c r="BM165" s="22" t="s">
        <v>1545</v>
      </c>
    </row>
    <row r="166" spans="2:65" s="1" customFormat="1" ht="6.95" customHeight="1">
      <c r="B166" s="55"/>
      <c r="C166" s="56"/>
      <c r="D166" s="56"/>
      <c r="E166" s="56"/>
      <c r="F166" s="56"/>
      <c r="G166" s="56"/>
      <c r="H166" s="56"/>
      <c r="I166" s="139"/>
      <c r="J166" s="56"/>
      <c r="K166" s="56"/>
      <c r="L166" s="60"/>
    </row>
  </sheetData>
  <sheetProtection algorithmName="SHA-512" hashValue="8scQHI2RM54jNrkA6BX4qZsm4YeSeh1ePPeUYGuqi4yCGLvXDs9MFPg8Apxglc2h6HjtjaG72HwERd8eJDkOHg==" saltValue="+7xl+56Oh5xcOKmdSmloIA==" spinCount="100000" sheet="1" objects="1" scenarios="1" formatCells="0" formatColumns="0" formatRows="0" sort="0" autoFilter="0"/>
  <autoFilter ref="C79:K165"/>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23</vt:i4>
      </vt:variant>
    </vt:vector>
  </HeadingPairs>
  <TitlesOfParts>
    <vt:vector size="35" baseType="lpstr">
      <vt:lpstr>Rekapitulace stavby</vt:lpstr>
      <vt:lpstr>D.0 - Bourací práce</vt:lpstr>
      <vt:lpstr>D.1 - Architektonicko sta...</vt:lpstr>
      <vt:lpstr>D.3 - Zdravotně technické...</vt:lpstr>
      <vt:lpstr>D.4 - Ústřední vytápění</vt:lpstr>
      <vt:lpstr>D.5 - Elektroinstalace vč...</vt:lpstr>
      <vt:lpstr>D.6 - Nucené větrání</vt:lpstr>
      <vt:lpstr>D.7 - Vnitřní plynovod</vt:lpstr>
      <vt:lpstr>D.8 - Měření a regulace</vt:lpstr>
      <vt:lpstr>D.9 - Kamerový systém a EZS</vt:lpstr>
      <vt:lpstr>D.10 - VRN</vt:lpstr>
      <vt:lpstr>Pokyny pro vyplnění</vt:lpstr>
      <vt:lpstr>'D.0 - Bourací práce'!Názvy_tisku</vt:lpstr>
      <vt:lpstr>'D.1 - Architektonicko sta...'!Názvy_tisku</vt:lpstr>
      <vt:lpstr>'D.10 - VRN'!Názvy_tisku</vt:lpstr>
      <vt:lpstr>'D.3 - Zdravotně technické...'!Názvy_tisku</vt:lpstr>
      <vt:lpstr>'D.4 - Ústřední vytápění'!Názvy_tisku</vt:lpstr>
      <vt:lpstr>'D.5 - Elektroinstalace vč...'!Názvy_tisku</vt:lpstr>
      <vt:lpstr>'D.6 - Nucené větrání'!Názvy_tisku</vt:lpstr>
      <vt:lpstr>'D.7 - Vnitřní plynovod'!Názvy_tisku</vt:lpstr>
      <vt:lpstr>'D.8 - Měření a regulace'!Názvy_tisku</vt:lpstr>
      <vt:lpstr>'D.9 - Kamerový systém a EZS'!Názvy_tisku</vt:lpstr>
      <vt:lpstr>'Rekapitulace stavby'!Názvy_tisku</vt:lpstr>
      <vt:lpstr>'D.0 - Bourací práce'!Oblast_tisku</vt:lpstr>
      <vt:lpstr>'D.1 - Architektonicko sta...'!Oblast_tisku</vt:lpstr>
      <vt:lpstr>'D.10 - VRN'!Oblast_tisku</vt:lpstr>
      <vt:lpstr>'D.3 - Zdravotně technické...'!Oblast_tisku</vt:lpstr>
      <vt:lpstr>'D.4 - Ústřední vytápění'!Oblast_tisku</vt:lpstr>
      <vt:lpstr>'D.5 - Elektroinstalace vč...'!Oblast_tisku</vt:lpstr>
      <vt:lpstr>'D.6 - Nucené větrání'!Oblast_tisku</vt:lpstr>
      <vt:lpstr>'D.7 - Vnitřní plynovod'!Oblast_tisku</vt:lpstr>
      <vt:lpstr>'D.8 - Měření a regulace'!Oblast_tisku</vt:lpstr>
      <vt:lpstr>'D.9 - Kamerový systém a EZS'!Oblast_tisku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Lada Franková</dc:creator>
  <cp:lastModifiedBy>Lada Franková</cp:lastModifiedBy>
  <cp:lastPrinted>2017-05-17T08:38:41Z</cp:lastPrinted>
  <dcterms:created xsi:type="dcterms:W3CDTF">2017-05-17T08:22:05Z</dcterms:created>
  <dcterms:modified xsi:type="dcterms:W3CDTF">2017-05-17T08:38:53Z</dcterms:modified>
</cp:coreProperties>
</file>