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-1 - Areál pevných kontrol" sheetId="2" r:id="rId2"/>
    <sheet name="1-2 - Běžecký okruh malá ..." sheetId="3" r:id="rId3"/>
    <sheet name="1-3 - Lesní tělocvična a ..." sheetId="4" r:id="rId4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'1-1 - Areál pevných kontrol'!$C$85:$K$107</definedName>
    <definedName name="_xlnm.Print_Area" localSheetId="1">'1-1 - Areál pevných kontrol'!$C$4:$J$39,'1-1 - Areál pevných kontrol'!$C$73:$K$107</definedName>
    <definedName name="_xlnm.Print_Titles" localSheetId="1">'1-1 - Areál pevných kontrol'!$85:$85</definedName>
    <definedName name="_xlnm._FilterDatabase" localSheetId="2" hidden="1">'1-2 - Běžecký okruh malá ...'!$C$83:$K$99</definedName>
    <definedName name="_xlnm.Print_Area" localSheetId="2">'1-2 - Běžecký okruh malá ...'!$C$4:$J$39,'1-2 - Běžecký okruh malá ...'!$C$71:$K$99</definedName>
    <definedName name="_xlnm.Print_Titles" localSheetId="2">'1-2 - Běžecký okruh malá ...'!$83:$83</definedName>
    <definedName name="_xlnm._FilterDatabase" localSheetId="3" hidden="1">'1-3 - Lesní tělocvična a ...'!$C$92:$K$152</definedName>
    <definedName name="_xlnm.Print_Area" localSheetId="3">'1-3 - Lesní tělocvična a ...'!$C$4:$J$39,'1-3 - Lesní tělocvična a ...'!$C$80:$K$152</definedName>
    <definedName name="_xlnm.Print_Titles" localSheetId="3">'1-3 - Lesní tělocvična a ...'!$92:$92</definedName>
  </definedNames>
  <calcPr/>
</workbook>
</file>

<file path=xl/calcChain.xml><?xml version="1.0" encoding="utf-8"?>
<calcChain xmlns="http://schemas.openxmlformats.org/spreadsheetml/2006/main">
  <c i="4" r="J37"/>
  <c r="J36"/>
  <c i="1" r="AY57"/>
  <c i="4" r="J35"/>
  <c i="1" r="AX57"/>
  <c i="4" r="BI152"/>
  <c r="BH152"/>
  <c r="BG152"/>
  <c r="BF152"/>
  <c r="T152"/>
  <c r="T151"/>
  <c r="T150"/>
  <c r="R152"/>
  <c r="R151"/>
  <c r="R150"/>
  <c r="P152"/>
  <c r="P151"/>
  <c r="P150"/>
  <c r="BK152"/>
  <c r="BK151"/>
  <c r="J151"/>
  <c r="BK150"/>
  <c r="J150"/>
  <c r="J152"/>
  <c r="BE152"/>
  <c r="J73"/>
  <c r="J72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71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70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6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R125"/>
  <c r="R124"/>
  <c r="P125"/>
  <c r="P124"/>
  <c r="BK125"/>
  <c r="BK124"/>
  <c r="J124"/>
  <c r="J125"/>
  <c r="BE125"/>
  <c r="J68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T118"/>
  <c r="T117"/>
  <c r="R119"/>
  <c r="R118"/>
  <c r="R117"/>
  <c r="P119"/>
  <c r="P118"/>
  <c r="P117"/>
  <c r="BK119"/>
  <c r="BK118"/>
  <c r="J118"/>
  <c r="BK117"/>
  <c r="J117"/>
  <c r="J119"/>
  <c r="BE119"/>
  <c r="J67"/>
  <c r="J66"/>
  <c r="BI116"/>
  <c r="BH116"/>
  <c r="BG116"/>
  <c r="BF116"/>
  <c r="T116"/>
  <c r="T115"/>
  <c r="R116"/>
  <c r="R115"/>
  <c r="P116"/>
  <c r="P115"/>
  <c r="BK116"/>
  <c r="BK115"/>
  <c r="J115"/>
  <c r="J116"/>
  <c r="BE116"/>
  <c r="J65"/>
  <c r="BI114"/>
  <c r="BH114"/>
  <c r="BG114"/>
  <c r="BF114"/>
  <c r="T114"/>
  <c r="T113"/>
  <c r="R114"/>
  <c r="R113"/>
  <c r="P114"/>
  <c r="P113"/>
  <c r="BK114"/>
  <c r="BK113"/>
  <c r="J113"/>
  <c r="J114"/>
  <c r="BE114"/>
  <c r="J6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R108"/>
  <c r="R107"/>
  <c r="P108"/>
  <c r="P107"/>
  <c r="BK108"/>
  <c r="BK107"/>
  <c r="J107"/>
  <c r="J108"/>
  <c r="BE108"/>
  <c r="J63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T100"/>
  <c r="T99"/>
  <c r="R101"/>
  <c r="R100"/>
  <c r="R99"/>
  <c r="P101"/>
  <c r="P100"/>
  <c r="P99"/>
  <c r="BK101"/>
  <c r="BK100"/>
  <c r="J100"/>
  <c r="BK99"/>
  <c r="J99"/>
  <c r="J101"/>
  <c r="BE101"/>
  <c r="J62"/>
  <c r="J61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F37"/>
  <c i="1" r="BD57"/>
  <c i="4" r="BH95"/>
  <c r="F36"/>
  <c i="1" r="BC57"/>
  <c i="4" r="BG95"/>
  <c r="F35"/>
  <c i="1" r="BB57"/>
  <c i="4" r="BF95"/>
  <c r="J34"/>
  <c i="1" r="AW57"/>
  <c i="4" r="F34"/>
  <c i="1" r="BA57"/>
  <c i="4" r="T95"/>
  <c r="T94"/>
  <c r="T93"/>
  <c r="R95"/>
  <c r="R94"/>
  <c r="R93"/>
  <c r="P95"/>
  <c r="P94"/>
  <c r="P93"/>
  <c i="1" r="AU57"/>
  <c i="4" r="BK95"/>
  <c r="BK94"/>
  <c r="J94"/>
  <c r="BK93"/>
  <c r="J93"/>
  <c r="J59"/>
  <c r="J30"/>
  <c i="1" r="AG57"/>
  <c i="4" r="J95"/>
  <c r="BE95"/>
  <c r="J33"/>
  <c i="1" r="AV57"/>
  <c i="4" r="F33"/>
  <c i="1" r="AZ57"/>
  <c i="4" r="J60"/>
  <c r="F87"/>
  <c r="E85"/>
  <c r="F52"/>
  <c r="E50"/>
  <c r="J39"/>
  <c r="J24"/>
  <c r="E24"/>
  <c r="J90"/>
  <c r="J55"/>
  <c r="J23"/>
  <c r="J21"/>
  <c r="E21"/>
  <c r="J89"/>
  <c r="J54"/>
  <c r="J20"/>
  <c r="J18"/>
  <c r="E18"/>
  <c r="F90"/>
  <c r="F55"/>
  <c r="J17"/>
  <c r="J15"/>
  <c r="E15"/>
  <c r="F89"/>
  <c r="F54"/>
  <c r="J14"/>
  <c r="J12"/>
  <c r="J87"/>
  <c r="J52"/>
  <c r="E7"/>
  <c r="E83"/>
  <c r="E48"/>
  <c i="3" r="J37"/>
  <c r="J36"/>
  <c i="1" r="AY56"/>
  <c i="3" r="J35"/>
  <c i="1" r="AX56"/>
  <c i="3"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4"/>
  <c r="J63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T92"/>
  <c r="R93"/>
  <c r="R92"/>
  <c r="P93"/>
  <c r="P92"/>
  <c r="BK93"/>
  <c r="BK92"/>
  <c r="J92"/>
  <c r="J93"/>
  <c r="BE93"/>
  <c r="J6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F37"/>
  <c i="1" r="BD56"/>
  <c i="3" r="BH87"/>
  <c r="F36"/>
  <c i="1" r="BC56"/>
  <c i="3" r="BG87"/>
  <c r="F35"/>
  <c i="1" r="BB56"/>
  <c i="3" r="BF87"/>
  <c r="J34"/>
  <c i="1" r="AW56"/>
  <c i="3" r="F34"/>
  <c i="1" r="BA56"/>
  <c i="3" r="T87"/>
  <c r="T86"/>
  <c r="T85"/>
  <c r="T84"/>
  <c r="R87"/>
  <c r="R86"/>
  <c r="R85"/>
  <c r="R84"/>
  <c r="P87"/>
  <c r="P86"/>
  <c r="P85"/>
  <c r="P84"/>
  <c i="1" r="AU56"/>
  <c i="3" r="BK87"/>
  <c r="BK86"/>
  <c r="J86"/>
  <c r="BK85"/>
  <c r="J85"/>
  <c r="BK84"/>
  <c r="J84"/>
  <c r="J59"/>
  <c r="J30"/>
  <c i="1" r="AG56"/>
  <c i="3" r="J87"/>
  <c r="BE87"/>
  <c r="J33"/>
  <c i="1" r="AV56"/>
  <c i="3" r="F33"/>
  <c i="1" r="AZ56"/>
  <c i="3" r="J61"/>
  <c r="J60"/>
  <c r="F78"/>
  <c r="E76"/>
  <c r="F52"/>
  <c r="E50"/>
  <c r="J39"/>
  <c r="J24"/>
  <c r="E24"/>
  <c r="J81"/>
  <c r="J55"/>
  <c r="J23"/>
  <c r="J21"/>
  <c r="E21"/>
  <c r="J80"/>
  <c r="J54"/>
  <c r="J20"/>
  <c r="J18"/>
  <c r="E18"/>
  <c r="F81"/>
  <c r="F55"/>
  <c r="J17"/>
  <c r="J15"/>
  <c r="E15"/>
  <c r="F80"/>
  <c r="F54"/>
  <c r="J14"/>
  <c r="J12"/>
  <c r="J78"/>
  <c r="J52"/>
  <c r="E7"/>
  <c r="E74"/>
  <c r="E48"/>
  <c i="2" r="J37"/>
  <c r="J36"/>
  <c i="1" r="AY55"/>
  <c i="2" r="J35"/>
  <c i="1" r="AX55"/>
  <c i="2" r="BI107"/>
  <c r="BH107"/>
  <c r="BG107"/>
  <c r="BF107"/>
  <c r="T107"/>
  <c r="R107"/>
  <c r="P107"/>
  <c r="BK107"/>
  <c r="J107"/>
  <c r="BE107"/>
  <c r="BI106"/>
  <c r="BH106"/>
  <c r="BG106"/>
  <c r="BF106"/>
  <c r="T106"/>
  <c r="T105"/>
  <c r="T104"/>
  <c r="R106"/>
  <c r="R105"/>
  <c r="R104"/>
  <c r="P106"/>
  <c r="P105"/>
  <c r="P104"/>
  <c r="BK106"/>
  <c r="BK105"/>
  <c r="J105"/>
  <c r="BK104"/>
  <c r="J104"/>
  <c r="J106"/>
  <c r="BE106"/>
  <c r="J66"/>
  <c r="J65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T98"/>
  <c r="R100"/>
  <c r="R99"/>
  <c r="R98"/>
  <c r="P100"/>
  <c r="P99"/>
  <c r="P98"/>
  <c r="BK100"/>
  <c r="BK99"/>
  <c r="J99"/>
  <c r="BK98"/>
  <c r="J98"/>
  <c r="J100"/>
  <c r="BE100"/>
  <c r="J64"/>
  <c r="J63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2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55"/>
  <c i="2" r="BH89"/>
  <c r="F36"/>
  <c i="1" r="BC55"/>
  <c i="2" r="BG89"/>
  <c r="F35"/>
  <c i="1" r="BB55"/>
  <c i="2" r="BF89"/>
  <c r="J34"/>
  <c i="1" r="AW55"/>
  <c i="2" r="F34"/>
  <c i="1" r="BA55"/>
  <c i="2" r="T89"/>
  <c r="T88"/>
  <c r="T87"/>
  <c r="T86"/>
  <c r="R89"/>
  <c r="R88"/>
  <c r="R87"/>
  <c r="R86"/>
  <c r="P89"/>
  <c r="P88"/>
  <c r="P87"/>
  <c r="P86"/>
  <c i="1" r="AU55"/>
  <c i="2" r="BK89"/>
  <c r="BK88"/>
  <c r="J88"/>
  <c r="BK87"/>
  <c r="J87"/>
  <c r="BK86"/>
  <c r="J86"/>
  <c r="J59"/>
  <c r="J30"/>
  <c i="1" r="AG55"/>
  <c i="2" r="J89"/>
  <c r="BE89"/>
  <c r="J33"/>
  <c i="1" r="AV55"/>
  <c i="2" r="F33"/>
  <c i="1" r="AZ55"/>
  <c i="2" r="J61"/>
  <c r="J60"/>
  <c r="F80"/>
  <c r="E78"/>
  <c r="F52"/>
  <c r="E50"/>
  <c r="J39"/>
  <c r="J24"/>
  <c r="E24"/>
  <c r="J83"/>
  <c r="J55"/>
  <c r="J23"/>
  <c r="J21"/>
  <c r="E21"/>
  <c r="J82"/>
  <c r="J54"/>
  <c r="J20"/>
  <c r="J18"/>
  <c r="E18"/>
  <c r="F83"/>
  <c r="F55"/>
  <c r="J17"/>
  <c r="J15"/>
  <c r="E15"/>
  <c r="F82"/>
  <c r="F54"/>
  <c r="J14"/>
  <c r="J12"/>
  <c r="J80"/>
  <c r="J52"/>
  <c r="E7"/>
  <c r="E76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<sst xmlns="http://schemas.openxmlformats.org/spreadsheetml/2006/main">
  <si>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</si>
  <si>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</si>
  <si>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</si>
  <si>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</si>
  <si>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</si>
  <si>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{40d9cfd7-c854-461a-aded-e453ec0accee}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</si>
  <si>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</si>
  <si>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</si>
  <si>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</si>
  <si>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</si>
  <si>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</si>
  <si>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</si>
  <si>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</si>
  <si>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</si>
  <si>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</si>
  <si>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</si>
  <si>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</si>
  <si>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Areál pevných kontrol velká Veranda - les pro odpočinek</t>
  </si>
  <si>
    <t>KSO:</t>
  </si>
  <si>
    <t>CC-CZ:</t>
  </si>
  <si>
    <t>Místo:</t>
  </si>
  <si>
    <t>Choceň</t>
  </si>
  <si>
    <t>Datum:</t>
  </si>
  <si>
    <t>14. 6. 2019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</si>
  <si>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</si>
  <si>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</si>
  <si>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</si>
  <si>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</si>
  <si>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</si>
  <si>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</si>
  <si>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</si>
  <si>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</si>
  <si>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</si>
  <si>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</si>
  <si>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</si>
  <si>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</si>
  <si>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</si>
  <si>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</si>
  <si>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</si>
  <si>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</si>
  <si>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</si>
  <si>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</si>
  <si>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</si>
  <si>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</si>
  <si>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</si>
  <si>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</si>
  <si>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</si>
  <si>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</si>
  <si>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</si>
  <si>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</si>
  <si>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</si>
  <si>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</si>
  <si>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</si>
  <si>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</si>
  <si>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</si>
  <si>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</si>
  <si>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</si>
  <si>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</si>
  <si>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</si>
  <si>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</si>
  <si>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</si>
  <si>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</si>
  <si>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</si>
  <si>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</si>
  <si>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</si>
  <si>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</si>
  <si>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</si>
  <si>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</si>
  <si>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</si>
  <si>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</si>
  <si>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</si>
  <si>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</si>
  <si>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</si>
  <si>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1-1</t>
  </si>
  <si>
    <t>Areál pevných kontrol</t>
  </si>
  <si>
    <t>STA</t>
  </si>
  <si>
    <t>{995fba34-a86a-42d1-b1e9-f09cdb45c346}</t>
  </si>
  <si>
    <t>2</t>
  </si>
  <si>
    <t>1-2</t>
  </si>
  <si>
    <t>Běžecký okruh malá cena velké Verandy</t>
  </si>
  <si>
    <t>{b3eb1a92-c1a7-44c5-bf32-6c0c8ffa261e}</t>
  </si>
  <si>
    <t>1-3</t>
  </si>
  <si>
    <t>Lesní tělocvična a vyhlídka</t>
  </si>
  <si>
    <t>{24ae2e3f-722f-4fee-9a2a-df7f95ab33f4}</t>
  </si>
  <si>
    <t>KRYCÍ LIST SOUPISU PRACÍ</t>
  </si>
  <si>
    <t>Objekt:</t>
  </si>
  <si>
    <t>1-1 - Areál pevných kontrol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</si>
  <si>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</si>
  <si>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</si>
  <si>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</si>
  <si>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</si>
  <si>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</si>
  <si>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</si>
  <si>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</si>
  <si>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2 -  Zakládání</t>
  </si>
  <si>
    <t xml:space="preserve">PSV -  Práce a dodávky PSV</t>
  </si>
  <si>
    <t xml:space="preserve">    766 -  Konstrukce truhlářské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</si>
  <si>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</si>
  <si>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</si>
  <si>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</si>
  <si>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</si>
  <si>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</si>
  <si>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</si>
  <si>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</si>
  <si>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</si>
  <si>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</si>
  <si>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</si>
  <si>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</si>
  <si>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</si>
  <si>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</si>
  <si>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</si>
  <si>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</si>
  <si>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</si>
  <si>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</si>
  <si>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</si>
  <si>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</si>
  <si>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</si>
  <si>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133202011</t>
  </si>
  <si>
    <t>Hloubení šachet ručním nebo pneum nářadím v soudržných horninách tř. 3, plocha výkopu do 4 m2</t>
  </si>
  <si>
    <t>m3</t>
  </si>
  <si>
    <t>4</t>
  </si>
  <si>
    <t>-1327591772</t>
  </si>
  <si>
    <t>133202019</t>
  </si>
  <si>
    <t>Příplatek za lepivost u hloubení šachet ručním nebo pneum nářadím v horninách tř. 3</t>
  </si>
  <si>
    <t>35243084</t>
  </si>
  <si>
    <t>3</t>
  </si>
  <si>
    <t>162701105</t>
  </si>
  <si>
    <t>Vodorovné přemístění do 10000 m výkopku/sypaniny z horniny tř. 1 až 4</t>
  </si>
  <si>
    <t>-1543953735</t>
  </si>
  <si>
    <t>171201201</t>
  </si>
  <si>
    <t>Uložení sypaniny na skládky</t>
  </si>
  <si>
    <t>684382946</t>
  </si>
  <si>
    <t>5</t>
  </si>
  <si>
    <t>171201211</t>
  </si>
  <si>
    <t>Poplatek za uložení odpadu ze sypaniny na skládce (skládkovné)</t>
  </si>
  <si>
    <t>t</t>
  </si>
  <si>
    <t>-1832034748</t>
  </si>
  <si>
    <t xml:space="preserve"> Zakládání</t>
  </si>
  <si>
    <t>6</t>
  </si>
  <si>
    <t>275313611</t>
  </si>
  <si>
    <t>Základové patky z betonu tř. C 16/20</t>
  </si>
  <si>
    <t>1927678505</t>
  </si>
  <si>
    <t>7</t>
  </si>
  <si>
    <t>275351121</t>
  </si>
  <si>
    <t>Zřízení bednění základových patek</t>
  </si>
  <si>
    <t>m2</t>
  </si>
  <si>
    <t>CS ÚRS 2019 01</t>
  </si>
  <si>
    <t>-1038688493</t>
  </si>
  <si>
    <t>8</t>
  </si>
  <si>
    <t>275351122</t>
  </si>
  <si>
    <t>Odstranění bednění základových patek</t>
  </si>
  <si>
    <t>80120862</t>
  </si>
  <si>
    <t>PSV</t>
  </si>
  <si>
    <t xml:space="preserve"> Práce a dodávky PSV</t>
  </si>
  <si>
    <t>766</t>
  </si>
  <si>
    <t xml:space="preserve"> Konstrukce truhlářské</t>
  </si>
  <si>
    <t>9</t>
  </si>
  <si>
    <t>766R1</t>
  </si>
  <si>
    <t>D+M Dřevěný sloupek 120 x 120 mm, dl. 1200mm s ocelovým pozinkovaným trnem dl. 400 mm</t>
  </si>
  <si>
    <t>kus</t>
  </si>
  <si>
    <t>16</t>
  </si>
  <si>
    <t>-1808652795</t>
  </si>
  <si>
    <t>10</t>
  </si>
  <si>
    <t>766R2</t>
  </si>
  <si>
    <t xml:space="preserve">D+M Lavička dřevěná </t>
  </si>
  <si>
    <t>1243220887</t>
  </si>
  <si>
    <t>11</t>
  </si>
  <si>
    <t>766R3</t>
  </si>
  <si>
    <t>D+M Odpadkový koš</t>
  </si>
  <si>
    <t>-1442568904</t>
  </si>
  <si>
    <t>12</t>
  </si>
  <si>
    <t>766R4</t>
  </si>
  <si>
    <t>D+M Informační cedule dřevěná s mapou, vč kotvení</t>
  </si>
  <si>
    <t>791234950</t>
  </si>
  <si>
    <t>VRN</t>
  </si>
  <si>
    <t>Vedlejší rozpočtové náklady</t>
  </si>
  <si>
    <t>VRN1</t>
  </si>
  <si>
    <t>Průzkumné, geodetické a projektové práce</t>
  </si>
  <si>
    <t>13</t>
  </si>
  <si>
    <t>012403000</t>
  </si>
  <si>
    <t>Zmapování lesa v ploše 2,1 km2</t>
  </si>
  <si>
    <t>…</t>
  </si>
  <si>
    <t>1024</t>
  </si>
  <si>
    <t>-528154689</t>
  </si>
  <si>
    <t>14</t>
  </si>
  <si>
    <t>0124030R</t>
  </si>
  <si>
    <t xml:space="preserve">Dodávka map na voděodolný papír </t>
  </si>
  <si>
    <t>356928108</t>
  </si>
  <si>
    <t>1-2 - Běžecký okruh malá cena velké Verandy</t>
  </si>
  <si>
    <t>1925875758</t>
  </si>
  <si>
    <t>-397601984</t>
  </si>
  <si>
    <t>-2024896336</t>
  </si>
  <si>
    <t>-577276343</t>
  </si>
  <si>
    <t>391339524</t>
  </si>
  <si>
    <t>-1308934838</t>
  </si>
  <si>
    <t>-1921194273</t>
  </si>
  <si>
    <t>-217140318</t>
  </si>
  <si>
    <t>D+M dřevěnné tabulky 0,3 x 0,1 m z tvrdého dřeva, uchycení na strom</t>
  </si>
  <si>
    <t>-613620044</t>
  </si>
  <si>
    <t>604207435</t>
  </si>
  <si>
    <t>1-3 - Lesní tělocvična a vyhlídka</t>
  </si>
  <si>
    <t xml:space="preserve">9 -  Ostatní konstrukce a práce-bourání</t>
  </si>
  <si>
    <t xml:space="preserve">    5 - Komunikace pozemní</t>
  </si>
  <si>
    <t xml:space="preserve">    998 - Přesun hmot</t>
  </si>
  <si>
    <t xml:space="preserve">    712 -  Povlakové krytiny</t>
  </si>
  <si>
    <t xml:space="preserve">    762 - Konstrukce tesařské</t>
  </si>
  <si>
    <t xml:space="preserve">    764 - Konstrukce klempířské</t>
  </si>
  <si>
    <t xml:space="preserve">    783 - Dokončovací práce - nátěry</t>
  </si>
  <si>
    <t xml:space="preserve">    VRN3 - Zařízení staveniště</t>
  </si>
  <si>
    <t xml:space="preserve"> Ostatní konstrukce a práce-bourání</t>
  </si>
  <si>
    <t>941111111</t>
  </si>
  <si>
    <t>Montáž lešení řadového trubkového lehkého s podlahami zatížení do 200 kg/m2 š do 0,9 m v do 10 m</t>
  </si>
  <si>
    <t>-660356922</t>
  </si>
  <si>
    <t>941111211</t>
  </si>
  <si>
    <t>Příplatek k lešení řadovému trubkovému lehkému s podlahami š 0,9 m v 10 m za první a ZKD den použití</t>
  </si>
  <si>
    <t>-186659591</t>
  </si>
  <si>
    <t>941111811</t>
  </si>
  <si>
    <t>Demontáž lešení řadového trubkového lehkého s podlahami zatížení do 200 kg/m2 š do 0,9 m v do 10 m</t>
  </si>
  <si>
    <t>1939470815</t>
  </si>
  <si>
    <t>949101111</t>
  </si>
  <si>
    <t>Lešení pomocné pro objekty pozemních staveb s lešeňovou podlahou v do 1,9 m zatížení do 150 kg/m2</t>
  </si>
  <si>
    <t>534216675</t>
  </si>
  <si>
    <t>121101R</t>
  </si>
  <si>
    <t xml:space="preserve">Úprava prostoru v okolí  jednotlivých prvků dřěvěnnou hrabankou</t>
  </si>
  <si>
    <t>1167763259</t>
  </si>
  <si>
    <t>275313511</t>
  </si>
  <si>
    <t>Základové patky z betonu tř. C 12/15</t>
  </si>
  <si>
    <t>-1207371950</t>
  </si>
  <si>
    <t>279113124</t>
  </si>
  <si>
    <t>Základová zeď tl do 300 mm z tvárnic ztraceného bednění včetně výplně z betonu tř. C 12/15</t>
  </si>
  <si>
    <t>-779105598</t>
  </si>
  <si>
    <t>279361821</t>
  </si>
  <si>
    <t>Výztuž základových zdí nosných betonářskou ocelí 10 505</t>
  </si>
  <si>
    <t>-1432964292</t>
  </si>
  <si>
    <t>Komunikace pozemní</t>
  </si>
  <si>
    <t>564710011</t>
  </si>
  <si>
    <t>Podklad z kameniva hrubého drceného vel. 8-16 mm tl. 50 mm</t>
  </si>
  <si>
    <t>-442716208</t>
  </si>
  <si>
    <t>998</t>
  </si>
  <si>
    <t>Přesun hmot</t>
  </si>
  <si>
    <t>17</t>
  </si>
  <si>
    <t>998229111</t>
  </si>
  <si>
    <t>Přesun hmot ruční pro pozemní komunikace s krytem z kameniva, betonu,živice na vzdálenost do 50 m</t>
  </si>
  <si>
    <t>-216758057</t>
  </si>
  <si>
    <t>712</t>
  </si>
  <si>
    <t xml:space="preserve"> Povlakové krytiny</t>
  </si>
  <si>
    <t>18</t>
  </si>
  <si>
    <t>712331111</t>
  </si>
  <si>
    <t>Provedení povlakové krytiny střech do 10° podkladní vrstvy pásy na sucho samolepící</t>
  </si>
  <si>
    <t>69100199</t>
  </si>
  <si>
    <t>19</t>
  </si>
  <si>
    <t>M</t>
  </si>
  <si>
    <t>628662815</t>
  </si>
  <si>
    <t xml:space="preserve">podkladní pás asfaltový samolepící tl 3,0 mm </t>
  </si>
  <si>
    <t>32</t>
  </si>
  <si>
    <t>-79555555</t>
  </si>
  <si>
    <t>20</t>
  </si>
  <si>
    <t>712341559</t>
  </si>
  <si>
    <t>Provedení povlakové krytiny střech do 10° pásy NAIP přitavením v plné ploše</t>
  </si>
  <si>
    <t>1134637133</t>
  </si>
  <si>
    <t>628526745</t>
  </si>
  <si>
    <t xml:space="preserve">pás modifikovaný hydroizolační SBS </t>
  </si>
  <si>
    <t>1866701138</t>
  </si>
  <si>
    <t>22</t>
  </si>
  <si>
    <t>998712201</t>
  </si>
  <si>
    <t>Přesun hmot procentní pro krytiny povlakové v objektech v do 6 m</t>
  </si>
  <si>
    <t>%</t>
  </si>
  <si>
    <t>74883265</t>
  </si>
  <si>
    <t>762</t>
  </si>
  <si>
    <t>Konstrukce tesařské</t>
  </si>
  <si>
    <t>23</t>
  </si>
  <si>
    <t>762332531</t>
  </si>
  <si>
    <t>Montáž vázaných kcí krovů pravidelných z řeziva hoblovaného průřezové plochy do 120 cm2</t>
  </si>
  <si>
    <t>m</t>
  </si>
  <si>
    <t>-2014059261</t>
  </si>
  <si>
    <t>24</t>
  </si>
  <si>
    <t>60512125</t>
  </si>
  <si>
    <t>hranol stavební řezivo průřezu do 120cm2 do dl 6m</t>
  </si>
  <si>
    <t>148362529</t>
  </si>
  <si>
    <t>25</t>
  </si>
  <si>
    <t>762332532</t>
  </si>
  <si>
    <t>Montáž vázaných kcí krovů pravidelných z řeziva hoblovaného průřezové plochy do 224 cm2</t>
  </si>
  <si>
    <t>-343349118</t>
  </si>
  <si>
    <t>26</t>
  </si>
  <si>
    <t>60512130</t>
  </si>
  <si>
    <t>hranol stavební řezivo průřezu do 224cm2 do dl 6m</t>
  </si>
  <si>
    <t>1123012823</t>
  </si>
  <si>
    <t>27</t>
  </si>
  <si>
    <t>762332533</t>
  </si>
  <si>
    <t>Montáž vázaných kcí krovů pravidelných z řeziva hoblovaného průřezové plochy do 288 cm2</t>
  </si>
  <si>
    <t>1102863754</t>
  </si>
  <si>
    <t>28</t>
  </si>
  <si>
    <t>60512135</t>
  </si>
  <si>
    <t>hranol stavební řezivo průřezu do 288cm2 do dl 6m</t>
  </si>
  <si>
    <t>1667924321</t>
  </si>
  <si>
    <t>29</t>
  </si>
  <si>
    <t>762341250</t>
  </si>
  <si>
    <t>Montáž bednění střech rovných a šikmých sklonu do 60° z hoblovaných prken</t>
  </si>
  <si>
    <t>1246652075</t>
  </si>
  <si>
    <t>30</t>
  </si>
  <si>
    <t>60515111</t>
  </si>
  <si>
    <t>řezivo jehličnaté boční prkno 20-30mm</t>
  </si>
  <si>
    <t>567525756</t>
  </si>
  <si>
    <t>31</t>
  </si>
  <si>
    <t>762512261</t>
  </si>
  <si>
    <t>Montáž podlahové kce podkladového roštu</t>
  </si>
  <si>
    <t>-1277494654</t>
  </si>
  <si>
    <t>2127556019</t>
  </si>
  <si>
    <t>33</t>
  </si>
  <si>
    <t>762524108</t>
  </si>
  <si>
    <t>Položení podlahy z hoblovaných fošen na pero a drážku</t>
  </si>
  <si>
    <t>-891874773</t>
  </si>
  <si>
    <t>34</t>
  </si>
  <si>
    <t>60511022</t>
  </si>
  <si>
    <t>řezivo jehličnaté středové smrk tl 33-100mm dl 2-3,5m</t>
  </si>
  <si>
    <t>616453155</t>
  </si>
  <si>
    <t>35</t>
  </si>
  <si>
    <t>998762201</t>
  </si>
  <si>
    <t>Přesun hmot procentní pro kce tesařské v objektech v do 6 m</t>
  </si>
  <si>
    <t>-162030728</t>
  </si>
  <si>
    <t>764</t>
  </si>
  <si>
    <t>Konstrukce klempířské</t>
  </si>
  <si>
    <t>36</t>
  </si>
  <si>
    <t>764202134</t>
  </si>
  <si>
    <t>Montáž oplechování rovné okapové hrany</t>
  </si>
  <si>
    <t>-269289959</t>
  </si>
  <si>
    <t>37</t>
  </si>
  <si>
    <t>13814183</t>
  </si>
  <si>
    <t>plech hladký Pz jakost DX51+Z275 tl 0,55mm tabule</t>
  </si>
  <si>
    <t>-522835118</t>
  </si>
  <si>
    <t>38</t>
  </si>
  <si>
    <t>998764201</t>
  </si>
  <si>
    <t>Přesun hmot procentní pro konstrukce klempířské v objektech v do 6 m</t>
  </si>
  <si>
    <t>-902781666</t>
  </si>
  <si>
    <t>39</t>
  </si>
  <si>
    <t>1644321708</t>
  </si>
  <si>
    <t>40</t>
  </si>
  <si>
    <t>D+M Informační cedule s popisem tělocvičny, vč kotvení</t>
  </si>
  <si>
    <t>-2083267239</t>
  </si>
  <si>
    <t>41</t>
  </si>
  <si>
    <t>766R5</t>
  </si>
  <si>
    <t>D+M Lesní tělocvična - specifikace dle PD</t>
  </si>
  <si>
    <t>-1150206592</t>
  </si>
  <si>
    <t>42</t>
  </si>
  <si>
    <t>766R6</t>
  </si>
  <si>
    <t>D+M Panoramatická mapa</t>
  </si>
  <si>
    <t>-174943982</t>
  </si>
  <si>
    <t>783</t>
  </si>
  <si>
    <t>Dokončovací práce - nátěry</t>
  </si>
  <si>
    <t>43</t>
  </si>
  <si>
    <t>783214101</t>
  </si>
  <si>
    <t>Základní jednonásobný syntetický nátěr tesařských konstrukcí</t>
  </si>
  <si>
    <t>1243151146</t>
  </si>
  <si>
    <t>44</t>
  </si>
  <si>
    <t>783217101</t>
  </si>
  <si>
    <t>Krycí jednonásobný syntetický nátěr tesařských konstrukcí</t>
  </si>
  <si>
    <t>-1115095756</t>
  </si>
  <si>
    <t>VRN3</t>
  </si>
  <si>
    <t>Zařízení staveniště</t>
  </si>
  <si>
    <t>45</t>
  </si>
  <si>
    <t>030001000</t>
  </si>
  <si>
    <t>-1127808334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</si>
</sst>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/>
    </xf>
    <xf numFmtId="49" fontId="26" fillId="0" borderId="22" xfId="0" applyNumberFormat="1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167" fontId="26" fillId="0" borderId="22" xfId="0" applyNumberFormat="1" applyFont="1" applyBorder="1" applyAlignment="1" applyProtection="1">
      <alignment vertical="center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ht="36.96" customHeight="1">
      <c r="AR2"/>
      <c r="BS2" s="12" t="s">
        <v>6</v>
      </c>
      <c r="BT2" s="12" t="s">
        <v>7</v>
      </c>
    </row>
    <row r="3" ht="6.96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ht="24.96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ht="36.96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ht="18.48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ht="6.96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ht="6.96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ht="18.48" customHeight="1">
      <c r="B17" s="16"/>
      <c r="C17" s="17"/>
      <c r="D17" s="17"/>
      <c r="E17" s="22" t="s">
        <v>26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31</v>
      </c>
    </row>
    <row r="18" ht="6.96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ht="12" customHeight="1">
      <c r="B19" s="16"/>
      <c r="C19" s="17"/>
      <c r="D19" s="27" t="s">
        <v>32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ht="18.48" customHeight="1">
      <c r="B20" s="16"/>
      <c r="C20" s="17"/>
      <c r="D20" s="17"/>
      <c r="E20" s="22" t="s">
        <v>26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31</v>
      </c>
    </row>
    <row r="21" ht="6.96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ht="12" customHeight="1">
      <c r="B22" s="16"/>
      <c r="C22" s="17"/>
      <c r="D22" s="27" t="s">
        <v>33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ht="6.96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ht="6.96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="1" customFormat="1" ht="25.92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="1" customFormat="1" ht="6.9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8"/>
      <c r="BE28" s="26"/>
    </row>
    <row r="29" s="2" customFormat="1" ht="14.4" customHeight="1">
      <c r="B29" s="40"/>
      <c r="C29" s="41"/>
      <c r="D29" s="27" t="s">
        <v>38</v>
      </c>
      <c r="E29" s="41"/>
      <c r="F29" s="27" t="s">
        <v>39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 2)</f>
        <v>0</v>
      </c>
      <c r="AL29" s="41"/>
      <c r="AM29" s="41"/>
      <c r="AN29" s="41"/>
      <c r="AO29" s="41"/>
      <c r="AP29" s="41"/>
      <c r="AQ29" s="41"/>
      <c r="AR29" s="44"/>
      <c r="BE29" s="26"/>
    </row>
    <row r="30" s="2" customFormat="1" ht="14.4" customHeight="1">
      <c r="B30" s="40"/>
      <c r="C30" s="41"/>
      <c r="D30" s="41"/>
      <c r="E30" s="41"/>
      <c r="F30" s="27" t="s">
        <v>40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 2)</f>
        <v>0</v>
      </c>
      <c r="AL30" s="41"/>
      <c r="AM30" s="41"/>
      <c r="AN30" s="41"/>
      <c r="AO30" s="41"/>
      <c r="AP30" s="41"/>
      <c r="AQ30" s="41"/>
      <c r="AR30" s="44"/>
      <c r="BE30" s="26"/>
    </row>
    <row r="31" hidden="1" s="2" customFormat="1" ht="14.4" customHeight="1">
      <c r="B31" s="40"/>
      <c r="C31" s="41"/>
      <c r="D31" s="41"/>
      <c r="E31" s="41"/>
      <c r="F31" s="27" t="s">
        <v>41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hidden="1" s="2" customFormat="1" ht="14.4" customHeight="1">
      <c r="B32" s="40"/>
      <c r="C32" s="41"/>
      <c r="D32" s="41"/>
      <c r="E32" s="41"/>
      <c r="F32" s="27" t="s">
        <v>42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hidden="1" s="2" customFormat="1" ht="14.4" customHeight="1">
      <c r="B33" s="40"/>
      <c r="C33" s="41"/>
      <c r="D33" s="41"/>
      <c r="E33" s="41"/>
      <c r="F33" s="27" t="s">
        <v>43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="1" customFormat="1" ht="6.96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="1" customFormat="1" ht="25.92" customHeight="1">
      <c r="B35" s="33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49" t="s">
        <v>46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="1" customFormat="1" ht="6.96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="1" customFormat="1" ht="6.96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="1" customFormat="1" ht="6.96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="1" customFormat="1" ht="24.96" customHeight="1">
      <c r="B42" s="33"/>
      <c r="C42" s="18" t="s">
        <v>47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="1" customFormat="1" ht="6.96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1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="3" customFormat="1" ht="36.96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Areál pevných kontrol velká Veranda - les pro odpočinek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Choceň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 "","",AN8)</f>
        <v>14. 6. 2019</v>
      </c>
      <c r="AN47" s="62"/>
      <c r="AO47" s="34"/>
      <c r="AP47" s="34"/>
      <c r="AQ47" s="34"/>
      <c r="AR47" s="38"/>
    </row>
    <row r="48" s="1" customFormat="1" ht="6.96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48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="1" customFormat="1" ht="13.65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="1" customFormat="1" ht="29.28" customHeight="1">
      <c r="B52" s="33"/>
      <c r="C52" s="76" t="s">
        <v>49</v>
      </c>
      <c r="D52" s="77"/>
      <c r="E52" s="77"/>
      <c r="F52" s="77"/>
      <c r="G52" s="77"/>
      <c r="H52" s="78"/>
      <c r="I52" s="79" t="s">
        <v>50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51</v>
      </c>
      <c r="AH52" s="77"/>
      <c r="AI52" s="77"/>
      <c r="AJ52" s="77"/>
      <c r="AK52" s="77"/>
      <c r="AL52" s="77"/>
      <c r="AM52" s="77"/>
      <c r="AN52" s="79" t="s">
        <v>52</v>
      </c>
      <c r="AO52" s="77"/>
      <c r="AP52" s="81"/>
      <c r="AQ52" s="82" t="s">
        <v>53</v>
      </c>
      <c r="AR52" s="38"/>
      <c r="AS52" s="83" t="s">
        <v>54</v>
      </c>
      <c r="AT52" s="84" t="s">
        <v>55</v>
      </c>
      <c r="AU52" s="84" t="s">
        <v>56</v>
      </c>
      <c r="AV52" s="84" t="s">
        <v>57</v>
      </c>
      <c r="AW52" s="84" t="s">
        <v>58</v>
      </c>
      <c r="AX52" s="84" t="s">
        <v>59</v>
      </c>
      <c r="AY52" s="84" t="s">
        <v>60</v>
      </c>
      <c r="AZ52" s="84" t="s">
        <v>61</v>
      </c>
      <c r="BA52" s="84" t="s">
        <v>62</v>
      </c>
      <c r="BB52" s="84" t="s">
        <v>63</v>
      </c>
      <c r="BC52" s="84" t="s">
        <v>64</v>
      </c>
      <c r="BD52" s="85" t="s">
        <v>65</v>
      </c>
    </row>
    <row r="53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="4" customFormat="1" ht="32.4" customHeight="1">
      <c r="B54" s="89"/>
      <c r="C54" s="90" t="s">
        <v>66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ROUND(SUM(AG55:AG57),2)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ROUND(SUM(AS55:AS57),2)</f>
        <v>0</v>
      </c>
      <c r="AT54" s="97">
        <f>ROUND(SUM(AV54:AW54),2)</f>
        <v>0</v>
      </c>
      <c r="AU54" s="98">
        <f>ROUND(SUM(AU55:AU57),5)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ROUND(SUM(AZ55:AZ57),2)</f>
        <v>0</v>
      </c>
      <c r="BA54" s="97">
        <f>ROUND(SUM(BA55:BA57),2)</f>
        <v>0</v>
      </c>
      <c r="BB54" s="97">
        <f>ROUND(SUM(BB55:BB57),2)</f>
        <v>0</v>
      </c>
      <c r="BC54" s="97">
        <f>ROUND(SUM(BC55:BC57),2)</f>
        <v>0</v>
      </c>
      <c r="BD54" s="99">
        <f>ROUND(SUM(BD55:BD57),2)</f>
        <v>0</v>
      </c>
      <c r="BS54" s="100" t="s">
        <v>67</v>
      </c>
      <c r="BT54" s="100" t="s">
        <v>68</v>
      </c>
      <c r="BU54" s="101" t="s">
        <v>69</v>
      </c>
      <c r="BV54" s="100" t="s">
        <v>70</v>
      </c>
      <c r="BW54" s="100" t="s">
        <v>5</v>
      </c>
      <c r="BX54" s="100" t="s">
        <v>71</v>
      </c>
      <c r="CL54" s="100" t="s">
        <v>1</v>
      </c>
    </row>
    <row r="55" s="5" customFormat="1" ht="16.5" customHeight="1">
      <c r="A55" s="102" t="s">
        <v>72</v>
      </c>
      <c r="B55" s="103"/>
      <c r="C55" s="104"/>
      <c r="D55" s="105" t="s">
        <v>73</v>
      </c>
      <c r="E55" s="105"/>
      <c r="F55" s="105"/>
      <c r="G55" s="105"/>
      <c r="H55" s="105"/>
      <c r="I55" s="106"/>
      <c r="J55" s="105" t="s">
        <v>74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'1-1 - Areál pevných kontrol'!J30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75</v>
      </c>
      <c r="AR55" s="109"/>
      <c r="AS55" s="110">
        <v>0</v>
      </c>
      <c r="AT55" s="111">
        <f>ROUND(SUM(AV55:AW55),2)</f>
        <v>0</v>
      </c>
      <c r="AU55" s="112">
        <f>'1-1 - Areál pevných kontrol'!P86</f>
        <v>0</v>
      </c>
      <c r="AV55" s="111">
        <f>'1-1 - Areál pevných kontrol'!J33</f>
        <v>0</v>
      </c>
      <c r="AW55" s="111">
        <f>'1-1 - Areál pevných kontrol'!J34</f>
        <v>0</v>
      </c>
      <c r="AX55" s="111">
        <f>'1-1 - Areál pevných kontrol'!J35</f>
        <v>0</v>
      </c>
      <c r="AY55" s="111">
        <f>'1-1 - Areál pevných kontrol'!J36</f>
        <v>0</v>
      </c>
      <c r="AZ55" s="111">
        <f>'1-1 - Areál pevných kontrol'!F33</f>
        <v>0</v>
      </c>
      <c r="BA55" s="111">
        <f>'1-1 - Areál pevných kontrol'!F34</f>
        <v>0</v>
      </c>
      <c r="BB55" s="111">
        <f>'1-1 - Areál pevných kontrol'!F35</f>
        <v>0</v>
      </c>
      <c r="BC55" s="111">
        <f>'1-1 - Areál pevných kontrol'!F36</f>
        <v>0</v>
      </c>
      <c r="BD55" s="113">
        <f>'1-1 - Areál pevných kontrol'!F37</f>
        <v>0</v>
      </c>
      <c r="BT55" s="114" t="s">
        <v>14</v>
      </c>
      <c r="BV55" s="114" t="s">
        <v>70</v>
      </c>
      <c r="BW55" s="114" t="s">
        <v>76</v>
      </c>
      <c r="BX55" s="114" t="s">
        <v>5</v>
      </c>
      <c r="CL55" s="114" t="s">
        <v>1</v>
      </c>
      <c r="CM55" s="114" t="s">
        <v>77</v>
      </c>
    </row>
    <row r="56" s="5" customFormat="1" ht="27" customHeight="1">
      <c r="A56" s="102" t="s">
        <v>72</v>
      </c>
      <c r="B56" s="103"/>
      <c r="C56" s="104"/>
      <c r="D56" s="105" t="s">
        <v>78</v>
      </c>
      <c r="E56" s="105"/>
      <c r="F56" s="105"/>
      <c r="G56" s="105"/>
      <c r="H56" s="105"/>
      <c r="I56" s="106"/>
      <c r="J56" s="105" t="s">
        <v>79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'1-2 - Běžecký okruh malá 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75</v>
      </c>
      <c r="AR56" s="109"/>
      <c r="AS56" s="110">
        <v>0</v>
      </c>
      <c r="AT56" s="111">
        <f>ROUND(SUM(AV56:AW56),2)</f>
        <v>0</v>
      </c>
      <c r="AU56" s="112">
        <f>'1-2 - Běžecký okruh malá ...'!P84</f>
        <v>0</v>
      </c>
      <c r="AV56" s="111">
        <f>'1-2 - Běžecký okruh malá ...'!J33</f>
        <v>0</v>
      </c>
      <c r="AW56" s="111">
        <f>'1-2 - Běžecký okruh malá ...'!J34</f>
        <v>0</v>
      </c>
      <c r="AX56" s="111">
        <f>'1-2 - Běžecký okruh malá ...'!J35</f>
        <v>0</v>
      </c>
      <c r="AY56" s="111">
        <f>'1-2 - Běžecký okruh malá ...'!J36</f>
        <v>0</v>
      </c>
      <c r="AZ56" s="111">
        <f>'1-2 - Běžecký okruh malá ...'!F33</f>
        <v>0</v>
      </c>
      <c r="BA56" s="111">
        <f>'1-2 - Běžecký okruh malá ...'!F34</f>
        <v>0</v>
      </c>
      <c r="BB56" s="111">
        <f>'1-2 - Běžecký okruh malá ...'!F35</f>
        <v>0</v>
      </c>
      <c r="BC56" s="111">
        <f>'1-2 - Běžecký okruh malá ...'!F36</f>
        <v>0</v>
      </c>
      <c r="BD56" s="113">
        <f>'1-2 - Běžecký okruh malá ...'!F37</f>
        <v>0</v>
      </c>
      <c r="BT56" s="114" t="s">
        <v>14</v>
      </c>
      <c r="BV56" s="114" t="s">
        <v>70</v>
      </c>
      <c r="BW56" s="114" t="s">
        <v>80</v>
      </c>
      <c r="BX56" s="114" t="s">
        <v>5</v>
      </c>
      <c r="CL56" s="114" t="s">
        <v>1</v>
      </c>
      <c r="CM56" s="114" t="s">
        <v>77</v>
      </c>
    </row>
    <row r="57" s="5" customFormat="1" ht="16.5" customHeight="1">
      <c r="A57" s="102" t="s">
        <v>72</v>
      </c>
      <c r="B57" s="103"/>
      <c r="C57" s="104"/>
      <c r="D57" s="105" t="s">
        <v>81</v>
      </c>
      <c r="E57" s="105"/>
      <c r="F57" s="105"/>
      <c r="G57" s="105"/>
      <c r="H57" s="105"/>
      <c r="I57" s="106"/>
      <c r="J57" s="105" t="s">
        <v>82</v>
      </c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7">
        <f>'1-3 - Lesní tělocvična a ...'!J30</f>
        <v>0</v>
      </c>
      <c r="AH57" s="106"/>
      <c r="AI57" s="106"/>
      <c r="AJ57" s="106"/>
      <c r="AK57" s="106"/>
      <c r="AL57" s="106"/>
      <c r="AM57" s="106"/>
      <c r="AN57" s="107">
        <f>SUM(AG57,AT57)</f>
        <v>0</v>
      </c>
      <c r="AO57" s="106"/>
      <c r="AP57" s="106"/>
      <c r="AQ57" s="108" t="s">
        <v>75</v>
      </c>
      <c r="AR57" s="109"/>
      <c r="AS57" s="115">
        <v>0</v>
      </c>
      <c r="AT57" s="116">
        <f>ROUND(SUM(AV57:AW57),2)</f>
        <v>0</v>
      </c>
      <c r="AU57" s="117">
        <f>'1-3 - Lesní tělocvična a ...'!P93</f>
        <v>0</v>
      </c>
      <c r="AV57" s="116">
        <f>'1-3 - Lesní tělocvična a ...'!J33</f>
        <v>0</v>
      </c>
      <c r="AW57" s="116">
        <f>'1-3 - Lesní tělocvična a ...'!J34</f>
        <v>0</v>
      </c>
      <c r="AX57" s="116">
        <f>'1-3 - Lesní tělocvična a ...'!J35</f>
        <v>0</v>
      </c>
      <c r="AY57" s="116">
        <f>'1-3 - Lesní tělocvična a ...'!J36</f>
        <v>0</v>
      </c>
      <c r="AZ57" s="116">
        <f>'1-3 - Lesní tělocvična a ...'!F33</f>
        <v>0</v>
      </c>
      <c r="BA57" s="116">
        <f>'1-3 - Lesní tělocvična a ...'!F34</f>
        <v>0</v>
      </c>
      <c r="BB57" s="116">
        <f>'1-3 - Lesní tělocvična a ...'!F35</f>
        <v>0</v>
      </c>
      <c r="BC57" s="116">
        <f>'1-3 - Lesní tělocvična a ...'!F36</f>
        <v>0</v>
      </c>
      <c r="BD57" s="118">
        <f>'1-3 - Lesní tělocvična a ...'!F37</f>
        <v>0</v>
      </c>
      <c r="BT57" s="114" t="s">
        <v>14</v>
      </c>
      <c r="BV57" s="114" t="s">
        <v>70</v>
      </c>
      <c r="BW57" s="114" t="s">
        <v>83</v>
      </c>
      <c r="BX57" s="114" t="s">
        <v>5</v>
      </c>
      <c r="CL57" s="114" t="s">
        <v>1</v>
      </c>
      <c r="CM57" s="114" t="s">
        <v>77</v>
      </c>
    </row>
    <row r="58" s="1" customFormat="1" ht="30" customHeight="1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8"/>
    </row>
    <row r="59" s="1" customFormat="1" ht="6.96" customHeight="1"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38"/>
    </row>
  </sheetData>
  <sheetProtection sheet="1" formatColumns="0" formatRows="0" objects="1" scenarios="1" spinCount="100000" saltValue="qE7SzzLNJ3H1vG4j/dueNjATAwy4jGjiPaFP3TxTPnImlmg72pQrcA66zaGg8wznJY0w9LZBsAJaQ/MmCl5kxg==" hashValue="5vR9eRodmDo1gqItB3R7wub+XCUijhp8rM2O4zBDgT8eXqavuXRcbT6ZJ0UnSJlJy9uNzQRA+Vin1Ad0kyWkjQ==" algorithmName="SHA-512" password="CC35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1-1 - Areál pevných kontrol'!C2" display="/"/>
    <hyperlink ref="A56" location="'1-2 - Běžecký okruh malá ...'!C2" display="/"/>
    <hyperlink ref="A57" location="'1-3 - Lesní tělocvična a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9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76</v>
      </c>
    </row>
    <row r="3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77</v>
      </c>
    </row>
    <row r="4" ht="24.96" customHeight="1">
      <c r="B4" s="15"/>
      <c r="D4" s="123" t="s">
        <v>84</v>
      </c>
      <c r="L4" s="15"/>
      <c r="M4" s="19" t="s">
        <v>10</v>
      </c>
      <c r="AT4" s="12" t="s">
        <v>4</v>
      </c>
    </row>
    <row r="5" ht="6.96" customHeight="1">
      <c r="B5" s="15"/>
      <c r="L5" s="15"/>
    </row>
    <row r="6" ht="12" customHeight="1">
      <c r="B6" s="15"/>
      <c r="D6" s="124" t="s">
        <v>16</v>
      </c>
      <c r="L6" s="15"/>
    </row>
    <row r="7" ht="16.5" customHeight="1">
      <c r="B7" s="15"/>
      <c r="E7" s="125" t="str">
        <f>'Rekapitulace stavby'!K6</f>
        <v>Areál pevných kontrol velká Veranda - les pro odpočinek</v>
      </c>
      <c r="F7" s="124"/>
      <c r="G7" s="124"/>
      <c r="H7" s="124"/>
      <c r="L7" s="15"/>
    </row>
    <row r="8" s="1" customFormat="1" ht="12" customHeight="1">
      <c r="B8" s="38"/>
      <c r="D8" s="124" t="s">
        <v>85</v>
      </c>
      <c r="I8" s="126"/>
      <c r="L8" s="38"/>
    </row>
    <row r="9" s="1" customFormat="1" ht="36.96" customHeight="1">
      <c r="B9" s="38"/>
      <c r="E9" s="127" t="s">
        <v>86</v>
      </c>
      <c r="F9" s="1"/>
      <c r="G9" s="1"/>
      <c r="H9" s="1"/>
      <c r="I9" s="126"/>
      <c r="L9" s="38"/>
    </row>
    <row r="10" s="1" customFormat="1">
      <c r="B10" s="38"/>
      <c r="I10" s="126"/>
      <c r="L10" s="38"/>
    </row>
    <row r="1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14. 6. 2019</v>
      </c>
      <c r="L12" s="38"/>
    </row>
    <row r="13" s="1" customFormat="1" ht="10.8" customHeight="1">
      <c r="B13" s="38"/>
      <c r="I13" s="126"/>
      <c r="L13" s="38"/>
    </row>
    <row r="14" s="1" customFormat="1" ht="12" customHeight="1">
      <c r="B14" s="38"/>
      <c r="D14" s="124" t="s">
        <v>24</v>
      </c>
      <c r="I14" s="128" t="s">
        <v>25</v>
      </c>
      <c r="J14" s="12" t="str">
        <f>IF('Rekapitulace stavby'!AN10="","",'Rekapitulace stavby'!AN10)</f>
        <v/>
      </c>
      <c r="L14" s="38"/>
    </row>
    <row r="15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27</v>
      </c>
      <c r="J15" s="12" t="str">
        <f>IF('Rekapitulace stavby'!AN11="","",'Rekapitulace stavby'!AN11)</f>
        <v/>
      </c>
      <c r="L15" s="38"/>
    </row>
    <row r="16" s="1" customFormat="1" ht="6.96" customHeight="1">
      <c r="B16" s="38"/>
      <c r="I16" s="126"/>
      <c r="L16" s="38"/>
    </row>
    <row r="17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="1" customFormat="1" ht="6.96" customHeight="1">
      <c r="B19" s="38"/>
      <c r="I19" s="126"/>
      <c r="L19" s="38"/>
    </row>
    <row r="20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="1" customFormat="1" ht="6.96" customHeight="1">
      <c r="B22" s="38"/>
      <c r="I22" s="126"/>
      <c r="L22" s="38"/>
    </row>
    <row r="23" s="1" customFormat="1" ht="12" customHeight="1">
      <c r="B23" s="38"/>
      <c r="D23" s="124" t="s">
        <v>32</v>
      </c>
      <c r="I23" s="128" t="s">
        <v>25</v>
      </c>
      <c r="J23" s="12" t="str">
        <f>IF('Rekapitulace stavby'!AN19="","",'Rekapitulace stavby'!AN19)</f>
        <v/>
      </c>
      <c r="L23" s="38"/>
    </row>
    <row r="24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27</v>
      </c>
      <c r="J24" s="12" t="str">
        <f>IF('Rekapitulace stavby'!AN20="","",'Rekapitulace stavby'!AN20)</f>
        <v/>
      </c>
      <c r="L24" s="38"/>
    </row>
    <row r="25" s="1" customFormat="1" ht="6.96" customHeight="1">
      <c r="B25" s="38"/>
      <c r="I25" s="126"/>
      <c r="L25" s="38"/>
    </row>
    <row r="26" s="1" customFormat="1" ht="12" customHeight="1">
      <c r="B26" s="38"/>
      <c r="D26" s="124" t="s">
        <v>33</v>
      </c>
      <c r="I26" s="126"/>
      <c r="L26" s="38"/>
    </row>
    <row r="27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s="1" customFormat="1" ht="6.96" customHeight="1">
      <c r="B28" s="38"/>
      <c r="I28" s="126"/>
      <c r="L28" s="38"/>
    </row>
    <row r="29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="1" customFormat="1" ht="25.44" customHeight="1">
      <c r="B30" s="38"/>
      <c r="D30" s="134" t="s">
        <v>34</v>
      </c>
      <c r="I30" s="126"/>
      <c r="J30" s="135">
        <f>ROUND(J86, 2)</f>
        <v>0</v>
      </c>
      <c r="L30" s="38"/>
    </row>
    <row r="3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="1" customFormat="1" ht="14.4" customHeight="1">
      <c r="B32" s="38"/>
      <c r="F32" s="136" t="s">
        <v>36</v>
      </c>
      <c r="I32" s="137" t="s">
        <v>35</v>
      </c>
      <c r="J32" s="136" t="s">
        <v>37</v>
      </c>
      <c r="L32" s="38"/>
    </row>
    <row r="33" s="1" customFormat="1" ht="14.4" customHeight="1">
      <c r="B33" s="38"/>
      <c r="D33" s="124" t="s">
        <v>38</v>
      </c>
      <c r="E33" s="124" t="s">
        <v>39</v>
      </c>
      <c r="F33" s="138">
        <f>ROUND((SUM(BE86:BE107)),  2)</f>
        <v>0</v>
      </c>
      <c r="I33" s="139">
        <v>0.20999999999999999</v>
      </c>
      <c r="J33" s="138">
        <f>ROUND(((SUM(BE86:BE107))*I33),  2)</f>
        <v>0</v>
      </c>
      <c r="L33" s="38"/>
    </row>
    <row r="34" s="1" customFormat="1" ht="14.4" customHeight="1">
      <c r="B34" s="38"/>
      <c r="E34" s="124" t="s">
        <v>40</v>
      </c>
      <c r="F34" s="138">
        <f>ROUND((SUM(BF86:BF107)),  2)</f>
        <v>0</v>
      </c>
      <c r="I34" s="139">
        <v>0.14999999999999999</v>
      </c>
      <c r="J34" s="138">
        <f>ROUND(((SUM(BF86:BF107))*I34),  2)</f>
        <v>0</v>
      </c>
      <c r="L34" s="38"/>
    </row>
    <row r="35" hidden="1" s="1" customFormat="1" ht="14.4" customHeight="1">
      <c r="B35" s="38"/>
      <c r="E35" s="124" t="s">
        <v>41</v>
      </c>
      <c r="F35" s="138">
        <f>ROUND((SUM(BG86:BG107)),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42</v>
      </c>
      <c r="F36" s="138">
        <f>ROUND((SUM(BH86:BH107)),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43</v>
      </c>
      <c r="F37" s="138">
        <f>ROUND((SUM(BI86:BI107)),  2)</f>
        <v>0</v>
      </c>
      <c r="I37" s="139">
        <v>0</v>
      </c>
      <c r="J37" s="138">
        <f>0</f>
        <v>0</v>
      </c>
      <c r="L37" s="38"/>
    </row>
    <row r="38" s="1" customFormat="1" ht="6.96" customHeight="1">
      <c r="B38" s="38"/>
      <c r="I38" s="126"/>
      <c r="L38" s="38"/>
    </row>
    <row r="39" s="1" customFormat="1" ht="25.44" customHeight="1">
      <c r="B39" s="38"/>
      <c r="C39" s="140"/>
      <c r="D39" s="141" t="s">
        <v>44</v>
      </c>
      <c r="E39" s="142"/>
      <c r="F39" s="142"/>
      <c r="G39" s="143" t="s">
        <v>45</v>
      </c>
      <c r="H39" s="144" t="s">
        <v>46</v>
      </c>
      <c r="I39" s="145"/>
      <c r="J39" s="146">
        <f>SUM(J30:J37)</f>
        <v>0</v>
      </c>
      <c r="K39" s="147"/>
      <c r="L39" s="38"/>
    </row>
    <row r="40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hidden="1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hidden="1" s="1" customFormat="1" ht="24.96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hidden="1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hidden="1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hidden="1" s="1" customFormat="1" ht="16.5" customHeight="1">
      <c r="B48" s="33"/>
      <c r="C48" s="34"/>
      <c r="D48" s="34"/>
      <c r="E48" s="154" t="str">
        <f>E7</f>
        <v>Areál pevných kontrol velká Veranda - les pro odpočinek</v>
      </c>
      <c r="F48" s="27"/>
      <c r="G48" s="27"/>
      <c r="H48" s="27"/>
      <c r="I48" s="126"/>
      <c r="J48" s="34"/>
      <c r="K48" s="34"/>
      <c r="L48" s="38"/>
    </row>
    <row r="49" hidden="1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hidden="1" s="1" customFormat="1" ht="16.5" customHeight="1">
      <c r="B50" s="33"/>
      <c r="C50" s="34"/>
      <c r="D50" s="34"/>
      <c r="E50" s="59" t="str">
        <f>E9</f>
        <v>1-1 - Areál pevných kontrol</v>
      </c>
      <c r="F50" s="34"/>
      <c r="G50" s="34"/>
      <c r="H50" s="34"/>
      <c r="I50" s="126"/>
      <c r="J50" s="34"/>
      <c r="K50" s="34"/>
      <c r="L50" s="38"/>
    </row>
    <row r="51" hidden="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hidden="1" s="1" customFormat="1" ht="12" customHeight="1">
      <c r="B52" s="33"/>
      <c r="C52" s="27" t="s">
        <v>20</v>
      </c>
      <c r="D52" s="34"/>
      <c r="E52" s="34"/>
      <c r="F52" s="22" t="str">
        <f>F12</f>
        <v>Choceň</v>
      </c>
      <c r="G52" s="34"/>
      <c r="H52" s="34"/>
      <c r="I52" s="128" t="s">
        <v>22</v>
      </c>
      <c r="J52" s="62" t="str">
        <f>IF(J12="","",J12)</f>
        <v>14. 6. 2019</v>
      </c>
      <c r="K52" s="34"/>
      <c r="L52" s="38"/>
    </row>
    <row r="53" hidden="1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hidden="1" s="1" customFormat="1" ht="13.65" customHeight="1">
      <c r="B54" s="33"/>
      <c r="C54" s="27" t="s">
        <v>24</v>
      </c>
      <c r="D54" s="34"/>
      <c r="E54" s="34"/>
      <c r="F54" s="22" t="str">
        <f>E15</f>
        <v xml:space="preserve"> 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hidden="1" s="1" customFormat="1" ht="13.65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32</v>
      </c>
      <c r="J55" s="31" t="str">
        <f>E24</f>
        <v xml:space="preserve"> </v>
      </c>
      <c r="K55" s="34"/>
      <c r="L55" s="38"/>
    </row>
    <row r="56" hidden="1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hidden="1" s="1" customFormat="1" ht="29.28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hidden="1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hidden="1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J86</f>
        <v>0</v>
      </c>
      <c r="K59" s="34"/>
      <c r="L59" s="38"/>
      <c r="AU59" s="12" t="s">
        <v>91</v>
      </c>
    </row>
    <row r="60" hidden="1" s="7" customFormat="1" ht="24.96" customHeight="1">
      <c r="B60" s="160"/>
      <c r="C60" s="161"/>
      <c r="D60" s="162" t="s">
        <v>92</v>
      </c>
      <c r="E60" s="163"/>
      <c r="F60" s="163"/>
      <c r="G60" s="163"/>
      <c r="H60" s="163"/>
      <c r="I60" s="164"/>
      <c r="J60" s="165">
        <f>J87</f>
        <v>0</v>
      </c>
      <c r="K60" s="161"/>
      <c r="L60" s="166"/>
    </row>
    <row r="61" hidden="1" s="8" customFormat="1" ht="19.92" customHeight="1">
      <c r="B61" s="167"/>
      <c r="C61" s="168"/>
      <c r="D61" s="169" t="s">
        <v>93</v>
      </c>
      <c r="E61" s="170"/>
      <c r="F61" s="170"/>
      <c r="G61" s="170"/>
      <c r="H61" s="170"/>
      <c r="I61" s="171"/>
      <c r="J61" s="172">
        <f>J88</f>
        <v>0</v>
      </c>
      <c r="K61" s="168"/>
      <c r="L61" s="173"/>
    </row>
    <row r="62" hidden="1" s="8" customFormat="1" ht="19.92" customHeight="1">
      <c r="B62" s="167"/>
      <c r="C62" s="168"/>
      <c r="D62" s="169" t="s">
        <v>94</v>
      </c>
      <c r="E62" s="170"/>
      <c r="F62" s="170"/>
      <c r="G62" s="170"/>
      <c r="H62" s="170"/>
      <c r="I62" s="171"/>
      <c r="J62" s="172">
        <f>J94</f>
        <v>0</v>
      </c>
      <c r="K62" s="168"/>
      <c r="L62" s="173"/>
    </row>
    <row r="63" hidden="1" s="7" customFormat="1" ht="24.96" customHeight="1">
      <c r="B63" s="160"/>
      <c r="C63" s="161"/>
      <c r="D63" s="162" t="s">
        <v>95</v>
      </c>
      <c r="E63" s="163"/>
      <c r="F63" s="163"/>
      <c r="G63" s="163"/>
      <c r="H63" s="163"/>
      <c r="I63" s="164"/>
      <c r="J63" s="165">
        <f>J98</f>
        <v>0</v>
      </c>
      <c r="K63" s="161"/>
      <c r="L63" s="166"/>
    </row>
    <row r="64" hidden="1" s="8" customFormat="1" ht="19.92" customHeight="1">
      <c r="B64" s="167"/>
      <c r="C64" s="168"/>
      <c r="D64" s="169" t="s">
        <v>96</v>
      </c>
      <c r="E64" s="170"/>
      <c r="F64" s="170"/>
      <c r="G64" s="170"/>
      <c r="H64" s="170"/>
      <c r="I64" s="171"/>
      <c r="J64" s="172">
        <f>J99</f>
        <v>0</v>
      </c>
      <c r="K64" s="168"/>
      <c r="L64" s="173"/>
    </row>
    <row r="65" hidden="1" s="7" customFormat="1" ht="24.96" customHeight="1">
      <c r="B65" s="160"/>
      <c r="C65" s="161"/>
      <c r="D65" s="162" t="s">
        <v>97</v>
      </c>
      <c r="E65" s="163"/>
      <c r="F65" s="163"/>
      <c r="G65" s="163"/>
      <c r="H65" s="163"/>
      <c r="I65" s="164"/>
      <c r="J65" s="165">
        <f>J104</f>
        <v>0</v>
      </c>
      <c r="K65" s="161"/>
      <c r="L65" s="166"/>
    </row>
    <row r="66" hidden="1" s="8" customFormat="1" ht="19.92" customHeight="1">
      <c r="B66" s="167"/>
      <c r="C66" s="168"/>
      <c r="D66" s="169" t="s">
        <v>98</v>
      </c>
      <c r="E66" s="170"/>
      <c r="F66" s="170"/>
      <c r="G66" s="170"/>
      <c r="H66" s="170"/>
      <c r="I66" s="171"/>
      <c r="J66" s="172">
        <f>J105</f>
        <v>0</v>
      </c>
      <c r="K66" s="168"/>
      <c r="L66" s="173"/>
    </row>
    <row r="67" hidden="1" s="1" customFormat="1" ht="21.84" customHeight="1">
      <c r="B67" s="33"/>
      <c r="C67" s="34"/>
      <c r="D67" s="34"/>
      <c r="E67" s="34"/>
      <c r="F67" s="34"/>
      <c r="G67" s="34"/>
      <c r="H67" s="34"/>
      <c r="I67" s="126"/>
      <c r="J67" s="34"/>
      <c r="K67" s="34"/>
      <c r="L67" s="38"/>
    </row>
    <row r="68" hidden="1" s="1" customFormat="1" ht="6.96" customHeight="1">
      <c r="B68" s="52"/>
      <c r="C68" s="53"/>
      <c r="D68" s="53"/>
      <c r="E68" s="53"/>
      <c r="F68" s="53"/>
      <c r="G68" s="53"/>
      <c r="H68" s="53"/>
      <c r="I68" s="150"/>
      <c r="J68" s="53"/>
      <c r="K68" s="53"/>
      <c r="L68" s="38"/>
    </row>
    <row r="69" hidden="1"/>
    <row r="70" hidden="1"/>
    <row r="71" hidden="1"/>
    <row r="72" s="1" customFormat="1" ht="6.96" customHeight="1">
      <c r="B72" s="54"/>
      <c r="C72" s="55"/>
      <c r="D72" s="55"/>
      <c r="E72" s="55"/>
      <c r="F72" s="55"/>
      <c r="G72" s="55"/>
      <c r="H72" s="55"/>
      <c r="I72" s="153"/>
      <c r="J72" s="55"/>
      <c r="K72" s="55"/>
      <c r="L72" s="38"/>
    </row>
    <row r="73" s="1" customFormat="1" ht="24.96" customHeight="1">
      <c r="B73" s="33"/>
      <c r="C73" s="18" t="s">
        <v>99</v>
      </c>
      <c r="D73" s="34"/>
      <c r="E73" s="34"/>
      <c r="F73" s="34"/>
      <c r="G73" s="34"/>
      <c r="H73" s="34"/>
      <c r="I73" s="126"/>
      <c r="J73" s="34"/>
      <c r="K73" s="34"/>
      <c r="L73" s="38"/>
    </row>
    <row r="74" s="1" customFormat="1" ht="6.96" customHeight="1">
      <c r="B74" s="33"/>
      <c r="C74" s="34"/>
      <c r="D74" s="34"/>
      <c r="E74" s="34"/>
      <c r="F74" s="34"/>
      <c r="G74" s="34"/>
      <c r="H74" s="34"/>
      <c r="I74" s="126"/>
      <c r="J74" s="34"/>
      <c r="K74" s="34"/>
      <c r="L74" s="38"/>
    </row>
    <row r="75" s="1" customFormat="1" ht="12" customHeight="1">
      <c r="B75" s="33"/>
      <c r="C75" s="27" t="s">
        <v>16</v>
      </c>
      <c r="D75" s="34"/>
      <c r="E75" s="34"/>
      <c r="F75" s="34"/>
      <c r="G75" s="34"/>
      <c r="H75" s="34"/>
      <c r="I75" s="126"/>
      <c r="J75" s="34"/>
      <c r="K75" s="34"/>
      <c r="L75" s="38"/>
    </row>
    <row r="76" s="1" customFormat="1" ht="16.5" customHeight="1">
      <c r="B76" s="33"/>
      <c r="C76" s="34"/>
      <c r="D76" s="34"/>
      <c r="E76" s="154" t="str">
        <f>E7</f>
        <v>Areál pevných kontrol velká Veranda - les pro odpočinek</v>
      </c>
      <c r="F76" s="27"/>
      <c r="G76" s="27"/>
      <c r="H76" s="27"/>
      <c r="I76" s="126"/>
      <c r="J76" s="34"/>
      <c r="K76" s="34"/>
      <c r="L76" s="38"/>
    </row>
    <row r="77" s="1" customFormat="1" ht="12" customHeight="1">
      <c r="B77" s="33"/>
      <c r="C77" s="27" t="s">
        <v>85</v>
      </c>
      <c r="D77" s="34"/>
      <c r="E77" s="34"/>
      <c r="F77" s="34"/>
      <c r="G77" s="34"/>
      <c r="H77" s="34"/>
      <c r="I77" s="126"/>
      <c r="J77" s="34"/>
      <c r="K77" s="34"/>
      <c r="L77" s="38"/>
    </row>
    <row r="78" s="1" customFormat="1" ht="16.5" customHeight="1">
      <c r="B78" s="33"/>
      <c r="C78" s="34"/>
      <c r="D78" s="34"/>
      <c r="E78" s="59" t="str">
        <f>E9</f>
        <v>1-1 - Areál pevných kontrol</v>
      </c>
      <c r="F78" s="34"/>
      <c r="G78" s="34"/>
      <c r="H78" s="34"/>
      <c r="I78" s="126"/>
      <c r="J78" s="34"/>
      <c r="K78" s="34"/>
      <c r="L78" s="38"/>
    </row>
    <row r="79" s="1" customFormat="1" ht="6.96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="1" customFormat="1" ht="12" customHeight="1">
      <c r="B80" s="33"/>
      <c r="C80" s="27" t="s">
        <v>20</v>
      </c>
      <c r="D80" s="34"/>
      <c r="E80" s="34"/>
      <c r="F80" s="22" t="str">
        <f>F12</f>
        <v>Choceň</v>
      </c>
      <c r="G80" s="34"/>
      <c r="H80" s="34"/>
      <c r="I80" s="128" t="s">
        <v>22</v>
      </c>
      <c r="J80" s="62" t="str">
        <f>IF(J12="","",J12)</f>
        <v>14. 6. 2019</v>
      </c>
      <c r="K80" s="34"/>
      <c r="L80" s="38"/>
    </row>
    <row r="81" s="1" customFormat="1" ht="6.96" customHeight="1">
      <c r="B81" s="33"/>
      <c r="C81" s="34"/>
      <c r="D81" s="34"/>
      <c r="E81" s="34"/>
      <c r="F81" s="34"/>
      <c r="G81" s="34"/>
      <c r="H81" s="34"/>
      <c r="I81" s="126"/>
      <c r="J81" s="34"/>
      <c r="K81" s="34"/>
      <c r="L81" s="38"/>
    </row>
    <row r="82" s="1" customFormat="1" ht="13.65" customHeight="1">
      <c r="B82" s="33"/>
      <c r="C82" s="27" t="s">
        <v>24</v>
      </c>
      <c r="D82" s="34"/>
      <c r="E82" s="34"/>
      <c r="F82" s="22" t="str">
        <f>E15</f>
        <v xml:space="preserve"> </v>
      </c>
      <c r="G82" s="34"/>
      <c r="H82" s="34"/>
      <c r="I82" s="128" t="s">
        <v>30</v>
      </c>
      <c r="J82" s="31" t="str">
        <f>E21</f>
        <v xml:space="preserve"> </v>
      </c>
      <c r="K82" s="34"/>
      <c r="L82" s="38"/>
    </row>
    <row r="83" s="1" customFormat="1" ht="13.65" customHeight="1">
      <c r="B83" s="33"/>
      <c r="C83" s="27" t="s">
        <v>28</v>
      </c>
      <c r="D83" s="34"/>
      <c r="E83" s="34"/>
      <c r="F83" s="22" t="str">
        <f>IF(E18="","",E18)</f>
        <v>Vyplň údaj</v>
      </c>
      <c r="G83" s="34"/>
      <c r="H83" s="34"/>
      <c r="I83" s="128" t="s">
        <v>32</v>
      </c>
      <c r="J83" s="31" t="str">
        <f>E24</f>
        <v xml:space="preserve"> </v>
      </c>
      <c r="K83" s="34"/>
      <c r="L83" s="38"/>
    </row>
    <row r="84" s="1" customFormat="1" ht="10.32" customHeight="1">
      <c r="B84" s="33"/>
      <c r="C84" s="34"/>
      <c r="D84" s="34"/>
      <c r="E84" s="34"/>
      <c r="F84" s="34"/>
      <c r="G84" s="34"/>
      <c r="H84" s="34"/>
      <c r="I84" s="126"/>
      <c r="J84" s="34"/>
      <c r="K84" s="34"/>
      <c r="L84" s="38"/>
    </row>
    <row r="85" s="9" customFormat="1" ht="29.28" customHeight="1">
      <c r="B85" s="174"/>
      <c r="C85" s="175" t="s">
        <v>100</v>
      </c>
      <c r="D85" s="176" t="s">
        <v>53</v>
      </c>
      <c r="E85" s="176" t="s">
        <v>49</v>
      </c>
      <c r="F85" s="176" t="s">
        <v>50</v>
      </c>
      <c r="G85" s="176" t="s">
        <v>101</v>
      </c>
      <c r="H85" s="176" t="s">
        <v>102</v>
      </c>
      <c r="I85" s="177" t="s">
        <v>103</v>
      </c>
      <c r="J85" s="178" t="s">
        <v>89</v>
      </c>
      <c r="K85" s="179" t="s">
        <v>104</v>
      </c>
      <c r="L85" s="180"/>
      <c r="M85" s="83" t="s">
        <v>1</v>
      </c>
      <c r="N85" s="84" t="s">
        <v>38</v>
      </c>
      <c r="O85" s="84" t="s">
        <v>105</v>
      </c>
      <c r="P85" s="84" t="s">
        <v>106</v>
      </c>
      <c r="Q85" s="84" t="s">
        <v>107</v>
      </c>
      <c r="R85" s="84" t="s">
        <v>108</v>
      </c>
      <c r="S85" s="84" t="s">
        <v>109</v>
      </c>
      <c r="T85" s="85" t="s">
        <v>110</v>
      </c>
    </row>
    <row r="86" s="1" customFormat="1" ht="22.8" customHeight="1">
      <c r="B86" s="33"/>
      <c r="C86" s="90" t="s">
        <v>111</v>
      </c>
      <c r="D86" s="34"/>
      <c r="E86" s="34"/>
      <c r="F86" s="34"/>
      <c r="G86" s="34"/>
      <c r="H86" s="34"/>
      <c r="I86" s="126"/>
      <c r="J86" s="181">
        <f>BK86</f>
        <v>0</v>
      </c>
      <c r="K86" s="34"/>
      <c r="L86" s="38"/>
      <c r="M86" s="86"/>
      <c r="N86" s="87"/>
      <c r="O86" s="87"/>
      <c r="P86" s="182">
        <f>P87+P98+P104</f>
        <v>0</v>
      </c>
      <c r="Q86" s="87"/>
      <c r="R86" s="182">
        <f>R87+R98+R104</f>
        <v>0.0095040000000000003</v>
      </c>
      <c r="S86" s="87"/>
      <c r="T86" s="183">
        <f>T87+T98+T104</f>
        <v>0</v>
      </c>
      <c r="AT86" s="12" t="s">
        <v>67</v>
      </c>
      <c r="AU86" s="12" t="s">
        <v>91</v>
      </c>
      <c r="BK86" s="184">
        <f>BK87+BK98+BK104</f>
        <v>0</v>
      </c>
    </row>
    <row r="87" s="10" customFormat="1" ht="25.92" customHeight="1">
      <c r="B87" s="185"/>
      <c r="C87" s="186"/>
      <c r="D87" s="187" t="s">
        <v>67</v>
      </c>
      <c r="E87" s="188" t="s">
        <v>112</v>
      </c>
      <c r="F87" s="188" t="s">
        <v>113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P88+P94</f>
        <v>0</v>
      </c>
      <c r="Q87" s="193"/>
      <c r="R87" s="194">
        <f>R88+R94</f>
        <v>0.0095040000000000003</v>
      </c>
      <c r="S87" s="193"/>
      <c r="T87" s="195">
        <f>T88+T94</f>
        <v>0</v>
      </c>
      <c r="AR87" s="196" t="s">
        <v>14</v>
      </c>
      <c r="AT87" s="197" t="s">
        <v>67</v>
      </c>
      <c r="AU87" s="197" t="s">
        <v>68</v>
      </c>
      <c r="AY87" s="196" t="s">
        <v>114</v>
      </c>
      <c r="BK87" s="198">
        <f>BK88+BK94</f>
        <v>0</v>
      </c>
    </row>
    <row r="88" s="10" customFormat="1" ht="22.8" customHeight="1">
      <c r="B88" s="185"/>
      <c r="C88" s="186"/>
      <c r="D88" s="187" t="s">
        <v>67</v>
      </c>
      <c r="E88" s="199" t="s">
        <v>14</v>
      </c>
      <c r="F88" s="199" t="s">
        <v>115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SUM(P89:P93)</f>
        <v>0</v>
      </c>
      <c r="Q88" s="193"/>
      <c r="R88" s="194">
        <f>SUM(R89:R93)</f>
        <v>0</v>
      </c>
      <c r="S88" s="193"/>
      <c r="T88" s="195">
        <f>SUM(T89:T93)</f>
        <v>0</v>
      </c>
      <c r="AR88" s="196" t="s">
        <v>14</v>
      </c>
      <c r="AT88" s="197" t="s">
        <v>67</v>
      </c>
      <c r="AU88" s="197" t="s">
        <v>14</v>
      </c>
      <c r="AY88" s="196" t="s">
        <v>114</v>
      </c>
      <c r="BK88" s="198">
        <f>SUM(BK89:BK93)</f>
        <v>0</v>
      </c>
    </row>
    <row r="89" s="1" customFormat="1" ht="16.5" customHeight="1">
      <c r="B89" s="33"/>
      <c r="C89" s="201" t="s">
        <v>14</v>
      </c>
      <c r="D89" s="201" t="s">
        <v>116</v>
      </c>
      <c r="E89" s="202" t="s">
        <v>117</v>
      </c>
      <c r="F89" s="203" t="s">
        <v>118</v>
      </c>
      <c r="G89" s="204" t="s">
        <v>119</v>
      </c>
      <c r="H89" s="205">
        <v>0.27000000000000002</v>
      </c>
      <c r="I89" s="206"/>
      <c r="J89" s="207">
        <f>ROUND(I89*H89,2)</f>
        <v>0</v>
      </c>
      <c r="K89" s="203" t="s">
        <v>1</v>
      </c>
      <c r="L89" s="38"/>
      <c r="M89" s="208" t="s">
        <v>1</v>
      </c>
      <c r="N89" s="209" t="s">
        <v>39</v>
      </c>
      <c r="O89" s="74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2" t="s">
        <v>120</v>
      </c>
      <c r="AT89" s="12" t="s">
        <v>116</v>
      </c>
      <c r="AU89" s="12" t="s">
        <v>77</v>
      </c>
      <c r="AY89" s="12" t="s">
        <v>114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2" t="s">
        <v>14</v>
      </c>
      <c r="BK89" s="212">
        <f>ROUND(I89*H89,2)</f>
        <v>0</v>
      </c>
      <c r="BL89" s="12" t="s">
        <v>120</v>
      </c>
      <c r="BM89" s="12" t="s">
        <v>121</v>
      </c>
    </row>
    <row r="90" s="1" customFormat="1" ht="16.5" customHeight="1">
      <c r="B90" s="33"/>
      <c r="C90" s="201" t="s">
        <v>77</v>
      </c>
      <c r="D90" s="201" t="s">
        <v>116</v>
      </c>
      <c r="E90" s="202" t="s">
        <v>122</v>
      </c>
      <c r="F90" s="203" t="s">
        <v>123</v>
      </c>
      <c r="G90" s="204" t="s">
        <v>119</v>
      </c>
      <c r="H90" s="205">
        <v>0.27000000000000002</v>
      </c>
      <c r="I90" s="206"/>
      <c r="J90" s="207">
        <f>ROUND(I90*H90,2)</f>
        <v>0</v>
      </c>
      <c r="K90" s="203" t="s">
        <v>1</v>
      </c>
      <c r="L90" s="38"/>
      <c r="M90" s="208" t="s">
        <v>1</v>
      </c>
      <c r="N90" s="209" t="s">
        <v>39</v>
      </c>
      <c r="O90" s="74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2" t="s">
        <v>120</v>
      </c>
      <c r="AT90" s="12" t="s">
        <v>116</v>
      </c>
      <c r="AU90" s="12" t="s">
        <v>77</v>
      </c>
      <c r="AY90" s="12" t="s">
        <v>114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2" t="s">
        <v>14</v>
      </c>
      <c r="BK90" s="212">
        <f>ROUND(I90*H90,2)</f>
        <v>0</v>
      </c>
      <c r="BL90" s="12" t="s">
        <v>120</v>
      </c>
      <c r="BM90" s="12" t="s">
        <v>124</v>
      </c>
    </row>
    <row r="91" s="1" customFormat="1" ht="16.5" customHeight="1">
      <c r="B91" s="33"/>
      <c r="C91" s="201" t="s">
        <v>125</v>
      </c>
      <c r="D91" s="201" t="s">
        <v>116</v>
      </c>
      <c r="E91" s="202" t="s">
        <v>126</v>
      </c>
      <c r="F91" s="203" t="s">
        <v>127</v>
      </c>
      <c r="G91" s="204" t="s">
        <v>119</v>
      </c>
      <c r="H91" s="205">
        <v>0.27000000000000002</v>
      </c>
      <c r="I91" s="206"/>
      <c r="J91" s="207">
        <f>ROUND(I91*H91,2)</f>
        <v>0</v>
      </c>
      <c r="K91" s="203" t="s">
        <v>1</v>
      </c>
      <c r="L91" s="38"/>
      <c r="M91" s="208" t="s">
        <v>1</v>
      </c>
      <c r="N91" s="209" t="s">
        <v>39</v>
      </c>
      <c r="O91" s="74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12" t="s">
        <v>120</v>
      </c>
      <c r="AT91" s="12" t="s">
        <v>116</v>
      </c>
      <c r="AU91" s="12" t="s">
        <v>77</v>
      </c>
      <c r="AY91" s="12" t="s">
        <v>114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2" t="s">
        <v>14</v>
      </c>
      <c r="BK91" s="212">
        <f>ROUND(I91*H91,2)</f>
        <v>0</v>
      </c>
      <c r="BL91" s="12" t="s">
        <v>120</v>
      </c>
      <c r="BM91" s="12" t="s">
        <v>128</v>
      </c>
    </row>
    <row r="92" s="1" customFormat="1" ht="16.5" customHeight="1">
      <c r="B92" s="33"/>
      <c r="C92" s="201" t="s">
        <v>120</v>
      </c>
      <c r="D92" s="201" t="s">
        <v>116</v>
      </c>
      <c r="E92" s="202" t="s">
        <v>129</v>
      </c>
      <c r="F92" s="203" t="s">
        <v>130</v>
      </c>
      <c r="G92" s="204" t="s">
        <v>119</v>
      </c>
      <c r="H92" s="205">
        <v>0.27000000000000002</v>
      </c>
      <c r="I92" s="206"/>
      <c r="J92" s="207">
        <f>ROUND(I92*H92,2)</f>
        <v>0</v>
      </c>
      <c r="K92" s="203" t="s">
        <v>1</v>
      </c>
      <c r="L92" s="38"/>
      <c r="M92" s="208" t="s">
        <v>1</v>
      </c>
      <c r="N92" s="209" t="s">
        <v>39</v>
      </c>
      <c r="O92" s="74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12" t="s">
        <v>120</v>
      </c>
      <c r="AT92" s="12" t="s">
        <v>116</v>
      </c>
      <c r="AU92" s="12" t="s">
        <v>77</v>
      </c>
      <c r="AY92" s="12" t="s">
        <v>114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2" t="s">
        <v>14</v>
      </c>
      <c r="BK92" s="212">
        <f>ROUND(I92*H92,2)</f>
        <v>0</v>
      </c>
      <c r="BL92" s="12" t="s">
        <v>120</v>
      </c>
      <c r="BM92" s="12" t="s">
        <v>131</v>
      </c>
    </row>
    <row r="93" s="1" customFormat="1" ht="16.5" customHeight="1">
      <c r="B93" s="33"/>
      <c r="C93" s="201" t="s">
        <v>132</v>
      </c>
      <c r="D93" s="201" t="s">
        <v>116</v>
      </c>
      <c r="E93" s="202" t="s">
        <v>133</v>
      </c>
      <c r="F93" s="203" t="s">
        <v>134</v>
      </c>
      <c r="G93" s="204" t="s">
        <v>135</v>
      </c>
      <c r="H93" s="205">
        <v>0.27000000000000002</v>
      </c>
      <c r="I93" s="206"/>
      <c r="J93" s="207">
        <f>ROUND(I93*H93,2)</f>
        <v>0</v>
      </c>
      <c r="K93" s="203" t="s">
        <v>1</v>
      </c>
      <c r="L93" s="38"/>
      <c r="M93" s="208" t="s">
        <v>1</v>
      </c>
      <c r="N93" s="209" t="s">
        <v>39</v>
      </c>
      <c r="O93" s="74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2" t="s">
        <v>120</v>
      </c>
      <c r="AT93" s="12" t="s">
        <v>116</v>
      </c>
      <c r="AU93" s="12" t="s">
        <v>77</v>
      </c>
      <c r="AY93" s="12" t="s">
        <v>114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2" t="s">
        <v>14</v>
      </c>
      <c r="BK93" s="212">
        <f>ROUND(I93*H93,2)</f>
        <v>0</v>
      </c>
      <c r="BL93" s="12" t="s">
        <v>120</v>
      </c>
      <c r="BM93" s="12" t="s">
        <v>136</v>
      </c>
    </row>
    <row r="94" s="10" customFormat="1" ht="22.8" customHeight="1">
      <c r="B94" s="185"/>
      <c r="C94" s="186"/>
      <c r="D94" s="187" t="s">
        <v>67</v>
      </c>
      <c r="E94" s="199" t="s">
        <v>77</v>
      </c>
      <c r="F94" s="199" t="s">
        <v>137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SUM(P95:P97)</f>
        <v>0</v>
      </c>
      <c r="Q94" s="193"/>
      <c r="R94" s="194">
        <f>SUM(R95:R97)</f>
        <v>0.0095040000000000003</v>
      </c>
      <c r="S94" s="193"/>
      <c r="T94" s="195">
        <f>SUM(T95:T97)</f>
        <v>0</v>
      </c>
      <c r="AR94" s="196" t="s">
        <v>14</v>
      </c>
      <c r="AT94" s="197" t="s">
        <v>67</v>
      </c>
      <c r="AU94" s="197" t="s">
        <v>14</v>
      </c>
      <c r="AY94" s="196" t="s">
        <v>114</v>
      </c>
      <c r="BK94" s="198">
        <f>SUM(BK95:BK97)</f>
        <v>0</v>
      </c>
    </row>
    <row r="95" s="1" customFormat="1" ht="16.5" customHeight="1">
      <c r="B95" s="33"/>
      <c r="C95" s="201" t="s">
        <v>138</v>
      </c>
      <c r="D95" s="201" t="s">
        <v>116</v>
      </c>
      <c r="E95" s="202" t="s">
        <v>139</v>
      </c>
      <c r="F95" s="203" t="s">
        <v>140</v>
      </c>
      <c r="G95" s="204" t="s">
        <v>119</v>
      </c>
      <c r="H95" s="205">
        <v>0.29699999999999999</v>
      </c>
      <c r="I95" s="206"/>
      <c r="J95" s="207">
        <f>ROUND(I95*H95,2)</f>
        <v>0</v>
      </c>
      <c r="K95" s="203" t="s">
        <v>1</v>
      </c>
      <c r="L95" s="38"/>
      <c r="M95" s="208" t="s">
        <v>1</v>
      </c>
      <c r="N95" s="209" t="s">
        <v>39</v>
      </c>
      <c r="O95" s="74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2" t="s">
        <v>120</v>
      </c>
      <c r="AT95" s="12" t="s">
        <v>116</v>
      </c>
      <c r="AU95" s="12" t="s">
        <v>77</v>
      </c>
      <c r="AY95" s="12" t="s">
        <v>114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2" t="s">
        <v>14</v>
      </c>
      <c r="BK95" s="212">
        <f>ROUND(I95*H95,2)</f>
        <v>0</v>
      </c>
      <c r="BL95" s="12" t="s">
        <v>120</v>
      </c>
      <c r="BM95" s="12" t="s">
        <v>141</v>
      </c>
    </row>
    <row r="96" s="1" customFormat="1" ht="16.5" customHeight="1">
      <c r="B96" s="33"/>
      <c r="C96" s="201" t="s">
        <v>142</v>
      </c>
      <c r="D96" s="201" t="s">
        <v>116</v>
      </c>
      <c r="E96" s="202" t="s">
        <v>143</v>
      </c>
      <c r="F96" s="203" t="s">
        <v>144</v>
      </c>
      <c r="G96" s="204" t="s">
        <v>145</v>
      </c>
      <c r="H96" s="205">
        <v>3.6000000000000001</v>
      </c>
      <c r="I96" s="206"/>
      <c r="J96" s="207">
        <f>ROUND(I96*H96,2)</f>
        <v>0</v>
      </c>
      <c r="K96" s="203" t="s">
        <v>146</v>
      </c>
      <c r="L96" s="38"/>
      <c r="M96" s="208" t="s">
        <v>1</v>
      </c>
      <c r="N96" s="209" t="s">
        <v>39</v>
      </c>
      <c r="O96" s="74"/>
      <c r="P96" s="210">
        <f>O96*H96</f>
        <v>0</v>
      </c>
      <c r="Q96" s="210">
        <v>0.00264</v>
      </c>
      <c r="R96" s="210">
        <f>Q96*H96</f>
        <v>0.0095040000000000003</v>
      </c>
      <c r="S96" s="210">
        <v>0</v>
      </c>
      <c r="T96" s="211">
        <f>S96*H96</f>
        <v>0</v>
      </c>
      <c r="AR96" s="12" t="s">
        <v>120</v>
      </c>
      <c r="AT96" s="12" t="s">
        <v>116</v>
      </c>
      <c r="AU96" s="12" t="s">
        <v>77</v>
      </c>
      <c r="AY96" s="12" t="s">
        <v>114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2" t="s">
        <v>14</v>
      </c>
      <c r="BK96" s="212">
        <f>ROUND(I96*H96,2)</f>
        <v>0</v>
      </c>
      <c r="BL96" s="12" t="s">
        <v>120</v>
      </c>
      <c r="BM96" s="12" t="s">
        <v>147</v>
      </c>
    </row>
    <row r="97" s="1" customFormat="1" ht="16.5" customHeight="1">
      <c r="B97" s="33"/>
      <c r="C97" s="201" t="s">
        <v>148</v>
      </c>
      <c r="D97" s="201" t="s">
        <v>116</v>
      </c>
      <c r="E97" s="202" t="s">
        <v>149</v>
      </c>
      <c r="F97" s="203" t="s">
        <v>150</v>
      </c>
      <c r="G97" s="204" t="s">
        <v>145</v>
      </c>
      <c r="H97" s="205">
        <v>3.6000000000000001</v>
      </c>
      <c r="I97" s="206"/>
      <c r="J97" s="207">
        <f>ROUND(I97*H97,2)</f>
        <v>0</v>
      </c>
      <c r="K97" s="203" t="s">
        <v>146</v>
      </c>
      <c r="L97" s="38"/>
      <c r="M97" s="208" t="s">
        <v>1</v>
      </c>
      <c r="N97" s="209" t="s">
        <v>39</v>
      </c>
      <c r="O97" s="74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2" t="s">
        <v>120</v>
      </c>
      <c r="AT97" s="12" t="s">
        <v>116</v>
      </c>
      <c r="AU97" s="12" t="s">
        <v>77</v>
      </c>
      <c r="AY97" s="12" t="s">
        <v>114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2" t="s">
        <v>14</v>
      </c>
      <c r="BK97" s="212">
        <f>ROUND(I97*H97,2)</f>
        <v>0</v>
      </c>
      <c r="BL97" s="12" t="s">
        <v>120</v>
      </c>
      <c r="BM97" s="12" t="s">
        <v>151</v>
      </c>
    </row>
    <row r="98" s="10" customFormat="1" ht="25.92" customHeight="1">
      <c r="B98" s="185"/>
      <c r="C98" s="186"/>
      <c r="D98" s="187" t="s">
        <v>67</v>
      </c>
      <c r="E98" s="188" t="s">
        <v>152</v>
      </c>
      <c r="F98" s="188" t="s">
        <v>153</v>
      </c>
      <c r="G98" s="186"/>
      <c r="H98" s="186"/>
      <c r="I98" s="189"/>
      <c r="J98" s="190">
        <f>BK98</f>
        <v>0</v>
      </c>
      <c r="K98" s="186"/>
      <c r="L98" s="191"/>
      <c r="M98" s="192"/>
      <c r="N98" s="193"/>
      <c r="O98" s="193"/>
      <c r="P98" s="194">
        <f>P99</f>
        <v>0</v>
      </c>
      <c r="Q98" s="193"/>
      <c r="R98" s="194">
        <f>R99</f>
        <v>0</v>
      </c>
      <c r="S98" s="193"/>
      <c r="T98" s="195">
        <f>T99</f>
        <v>0</v>
      </c>
      <c r="AR98" s="196" t="s">
        <v>77</v>
      </c>
      <c r="AT98" s="197" t="s">
        <v>67</v>
      </c>
      <c r="AU98" s="197" t="s">
        <v>68</v>
      </c>
      <c r="AY98" s="196" t="s">
        <v>114</v>
      </c>
      <c r="BK98" s="198">
        <f>BK99</f>
        <v>0</v>
      </c>
    </row>
    <row r="99" s="10" customFormat="1" ht="22.8" customHeight="1">
      <c r="B99" s="185"/>
      <c r="C99" s="186"/>
      <c r="D99" s="187" t="s">
        <v>67</v>
      </c>
      <c r="E99" s="199" t="s">
        <v>154</v>
      </c>
      <c r="F99" s="199" t="s">
        <v>155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SUM(P100:P103)</f>
        <v>0</v>
      </c>
      <c r="Q99" s="193"/>
      <c r="R99" s="194">
        <f>SUM(R100:R103)</f>
        <v>0</v>
      </c>
      <c r="S99" s="193"/>
      <c r="T99" s="195">
        <f>SUM(T100:T103)</f>
        <v>0</v>
      </c>
      <c r="AR99" s="196" t="s">
        <v>77</v>
      </c>
      <c r="AT99" s="197" t="s">
        <v>67</v>
      </c>
      <c r="AU99" s="197" t="s">
        <v>14</v>
      </c>
      <c r="AY99" s="196" t="s">
        <v>114</v>
      </c>
      <c r="BK99" s="198">
        <f>SUM(BK100:BK103)</f>
        <v>0</v>
      </c>
    </row>
    <row r="100" s="1" customFormat="1" ht="16.5" customHeight="1">
      <c r="B100" s="33"/>
      <c r="C100" s="201" t="s">
        <v>156</v>
      </c>
      <c r="D100" s="201" t="s">
        <v>116</v>
      </c>
      <c r="E100" s="202" t="s">
        <v>157</v>
      </c>
      <c r="F100" s="203" t="s">
        <v>158</v>
      </c>
      <c r="G100" s="204" t="s">
        <v>159</v>
      </c>
      <c r="H100" s="205">
        <v>30</v>
      </c>
      <c r="I100" s="206"/>
      <c r="J100" s="207">
        <f>ROUND(I100*H100,2)</f>
        <v>0</v>
      </c>
      <c r="K100" s="203" t="s">
        <v>1</v>
      </c>
      <c r="L100" s="38"/>
      <c r="M100" s="208" t="s">
        <v>1</v>
      </c>
      <c r="N100" s="209" t="s">
        <v>39</v>
      </c>
      <c r="O100" s="74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2" t="s">
        <v>160</v>
      </c>
      <c r="AT100" s="12" t="s">
        <v>116</v>
      </c>
      <c r="AU100" s="12" t="s">
        <v>77</v>
      </c>
      <c r="AY100" s="12" t="s">
        <v>114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2" t="s">
        <v>14</v>
      </c>
      <c r="BK100" s="212">
        <f>ROUND(I100*H100,2)</f>
        <v>0</v>
      </c>
      <c r="BL100" s="12" t="s">
        <v>160</v>
      </c>
      <c r="BM100" s="12" t="s">
        <v>161</v>
      </c>
    </row>
    <row r="101" s="1" customFormat="1" ht="16.5" customHeight="1">
      <c r="B101" s="33"/>
      <c r="C101" s="201" t="s">
        <v>162</v>
      </c>
      <c r="D101" s="201" t="s">
        <v>116</v>
      </c>
      <c r="E101" s="202" t="s">
        <v>163</v>
      </c>
      <c r="F101" s="203" t="s">
        <v>164</v>
      </c>
      <c r="G101" s="204" t="s">
        <v>159</v>
      </c>
      <c r="H101" s="205">
        <v>3</v>
      </c>
      <c r="I101" s="206"/>
      <c r="J101" s="207">
        <f>ROUND(I101*H101,2)</f>
        <v>0</v>
      </c>
      <c r="K101" s="203" t="s">
        <v>1</v>
      </c>
      <c r="L101" s="38"/>
      <c r="M101" s="208" t="s">
        <v>1</v>
      </c>
      <c r="N101" s="209" t="s">
        <v>39</v>
      </c>
      <c r="O101" s="74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2" t="s">
        <v>160</v>
      </c>
      <c r="AT101" s="12" t="s">
        <v>116</v>
      </c>
      <c r="AU101" s="12" t="s">
        <v>77</v>
      </c>
      <c r="AY101" s="12" t="s">
        <v>114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2" t="s">
        <v>14</v>
      </c>
      <c r="BK101" s="212">
        <f>ROUND(I101*H101,2)</f>
        <v>0</v>
      </c>
      <c r="BL101" s="12" t="s">
        <v>160</v>
      </c>
      <c r="BM101" s="12" t="s">
        <v>165</v>
      </c>
    </row>
    <row r="102" s="1" customFormat="1" ht="16.5" customHeight="1">
      <c r="B102" s="33"/>
      <c r="C102" s="201" t="s">
        <v>166</v>
      </c>
      <c r="D102" s="201" t="s">
        <v>116</v>
      </c>
      <c r="E102" s="202" t="s">
        <v>167</v>
      </c>
      <c r="F102" s="203" t="s">
        <v>168</v>
      </c>
      <c r="G102" s="204" t="s">
        <v>159</v>
      </c>
      <c r="H102" s="205">
        <v>2</v>
      </c>
      <c r="I102" s="206"/>
      <c r="J102" s="207">
        <f>ROUND(I102*H102,2)</f>
        <v>0</v>
      </c>
      <c r="K102" s="203" t="s">
        <v>1</v>
      </c>
      <c r="L102" s="38"/>
      <c r="M102" s="208" t="s">
        <v>1</v>
      </c>
      <c r="N102" s="209" t="s">
        <v>39</v>
      </c>
      <c r="O102" s="74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2" t="s">
        <v>160</v>
      </c>
      <c r="AT102" s="12" t="s">
        <v>116</v>
      </c>
      <c r="AU102" s="12" t="s">
        <v>77</v>
      </c>
      <c r="AY102" s="12" t="s">
        <v>114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2" t="s">
        <v>14</v>
      </c>
      <c r="BK102" s="212">
        <f>ROUND(I102*H102,2)</f>
        <v>0</v>
      </c>
      <c r="BL102" s="12" t="s">
        <v>160</v>
      </c>
      <c r="BM102" s="12" t="s">
        <v>169</v>
      </c>
    </row>
    <row r="103" s="1" customFormat="1" ht="16.5" customHeight="1">
      <c r="B103" s="33"/>
      <c r="C103" s="201" t="s">
        <v>170</v>
      </c>
      <c r="D103" s="201" t="s">
        <v>116</v>
      </c>
      <c r="E103" s="202" t="s">
        <v>171</v>
      </c>
      <c r="F103" s="203" t="s">
        <v>172</v>
      </c>
      <c r="G103" s="204" t="s">
        <v>159</v>
      </c>
      <c r="H103" s="205">
        <v>1</v>
      </c>
      <c r="I103" s="206"/>
      <c r="J103" s="207">
        <f>ROUND(I103*H103,2)</f>
        <v>0</v>
      </c>
      <c r="K103" s="203" t="s">
        <v>1</v>
      </c>
      <c r="L103" s="38"/>
      <c r="M103" s="208" t="s">
        <v>1</v>
      </c>
      <c r="N103" s="209" t="s">
        <v>39</v>
      </c>
      <c r="O103" s="74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2" t="s">
        <v>160</v>
      </c>
      <c r="AT103" s="12" t="s">
        <v>116</v>
      </c>
      <c r="AU103" s="12" t="s">
        <v>77</v>
      </c>
      <c r="AY103" s="12" t="s">
        <v>114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2" t="s">
        <v>14</v>
      </c>
      <c r="BK103" s="212">
        <f>ROUND(I103*H103,2)</f>
        <v>0</v>
      </c>
      <c r="BL103" s="12" t="s">
        <v>160</v>
      </c>
      <c r="BM103" s="12" t="s">
        <v>173</v>
      </c>
    </row>
    <row r="104" s="10" customFormat="1" ht="25.92" customHeight="1">
      <c r="B104" s="185"/>
      <c r="C104" s="186"/>
      <c r="D104" s="187" t="s">
        <v>67</v>
      </c>
      <c r="E104" s="188" t="s">
        <v>174</v>
      </c>
      <c r="F104" s="188" t="s">
        <v>175</v>
      </c>
      <c r="G104" s="186"/>
      <c r="H104" s="186"/>
      <c r="I104" s="189"/>
      <c r="J104" s="190">
        <f>BK104</f>
        <v>0</v>
      </c>
      <c r="K104" s="186"/>
      <c r="L104" s="191"/>
      <c r="M104" s="192"/>
      <c r="N104" s="193"/>
      <c r="O104" s="193"/>
      <c r="P104" s="194">
        <f>P105</f>
        <v>0</v>
      </c>
      <c r="Q104" s="193"/>
      <c r="R104" s="194">
        <f>R105</f>
        <v>0</v>
      </c>
      <c r="S104" s="193"/>
      <c r="T104" s="195">
        <f>T105</f>
        <v>0</v>
      </c>
      <c r="AR104" s="196" t="s">
        <v>132</v>
      </c>
      <c r="AT104" s="197" t="s">
        <v>67</v>
      </c>
      <c r="AU104" s="197" t="s">
        <v>68</v>
      </c>
      <c r="AY104" s="196" t="s">
        <v>114</v>
      </c>
      <c r="BK104" s="198">
        <f>BK105</f>
        <v>0</v>
      </c>
    </row>
    <row r="105" s="10" customFormat="1" ht="22.8" customHeight="1">
      <c r="B105" s="185"/>
      <c r="C105" s="186"/>
      <c r="D105" s="187" t="s">
        <v>67</v>
      </c>
      <c r="E105" s="199" t="s">
        <v>176</v>
      </c>
      <c r="F105" s="199" t="s">
        <v>177</v>
      </c>
      <c r="G105" s="186"/>
      <c r="H105" s="186"/>
      <c r="I105" s="189"/>
      <c r="J105" s="200">
        <f>BK105</f>
        <v>0</v>
      </c>
      <c r="K105" s="186"/>
      <c r="L105" s="191"/>
      <c r="M105" s="192"/>
      <c r="N105" s="193"/>
      <c r="O105" s="193"/>
      <c r="P105" s="194">
        <f>SUM(P106:P107)</f>
        <v>0</v>
      </c>
      <c r="Q105" s="193"/>
      <c r="R105" s="194">
        <f>SUM(R106:R107)</f>
        <v>0</v>
      </c>
      <c r="S105" s="193"/>
      <c r="T105" s="195">
        <f>SUM(T106:T107)</f>
        <v>0</v>
      </c>
      <c r="AR105" s="196" t="s">
        <v>132</v>
      </c>
      <c r="AT105" s="197" t="s">
        <v>67</v>
      </c>
      <c r="AU105" s="197" t="s">
        <v>14</v>
      </c>
      <c r="AY105" s="196" t="s">
        <v>114</v>
      </c>
      <c r="BK105" s="198">
        <f>SUM(BK106:BK107)</f>
        <v>0</v>
      </c>
    </row>
    <row r="106" s="1" customFormat="1" ht="16.5" customHeight="1">
      <c r="B106" s="33"/>
      <c r="C106" s="201" t="s">
        <v>178</v>
      </c>
      <c r="D106" s="201" t="s">
        <v>116</v>
      </c>
      <c r="E106" s="202" t="s">
        <v>179</v>
      </c>
      <c r="F106" s="203" t="s">
        <v>180</v>
      </c>
      <c r="G106" s="204" t="s">
        <v>181</v>
      </c>
      <c r="H106" s="205">
        <v>1</v>
      </c>
      <c r="I106" s="206"/>
      <c r="J106" s="207">
        <f>ROUND(I106*H106,2)</f>
        <v>0</v>
      </c>
      <c r="K106" s="203" t="s">
        <v>146</v>
      </c>
      <c r="L106" s="38"/>
      <c r="M106" s="208" t="s">
        <v>1</v>
      </c>
      <c r="N106" s="209" t="s">
        <v>39</v>
      </c>
      <c r="O106" s="74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2" t="s">
        <v>182</v>
      </c>
      <c r="AT106" s="12" t="s">
        <v>116</v>
      </c>
      <c r="AU106" s="12" t="s">
        <v>77</v>
      </c>
      <c r="AY106" s="12" t="s">
        <v>114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2" t="s">
        <v>14</v>
      </c>
      <c r="BK106" s="212">
        <f>ROUND(I106*H106,2)</f>
        <v>0</v>
      </c>
      <c r="BL106" s="12" t="s">
        <v>182</v>
      </c>
      <c r="BM106" s="12" t="s">
        <v>183</v>
      </c>
    </row>
    <row r="107" s="1" customFormat="1" ht="16.5" customHeight="1">
      <c r="B107" s="33"/>
      <c r="C107" s="201" t="s">
        <v>184</v>
      </c>
      <c r="D107" s="201" t="s">
        <v>116</v>
      </c>
      <c r="E107" s="202" t="s">
        <v>185</v>
      </c>
      <c r="F107" s="203" t="s">
        <v>186</v>
      </c>
      <c r="G107" s="204" t="s">
        <v>181</v>
      </c>
      <c r="H107" s="205">
        <v>200</v>
      </c>
      <c r="I107" s="206"/>
      <c r="J107" s="207">
        <f>ROUND(I107*H107,2)</f>
        <v>0</v>
      </c>
      <c r="K107" s="203" t="s">
        <v>1</v>
      </c>
      <c r="L107" s="38"/>
      <c r="M107" s="213" t="s">
        <v>1</v>
      </c>
      <c r="N107" s="214" t="s">
        <v>39</v>
      </c>
      <c r="O107" s="215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AR107" s="12" t="s">
        <v>182</v>
      </c>
      <c r="AT107" s="12" t="s">
        <v>116</v>
      </c>
      <c r="AU107" s="12" t="s">
        <v>77</v>
      </c>
      <c r="AY107" s="12" t="s">
        <v>114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2" t="s">
        <v>14</v>
      </c>
      <c r="BK107" s="212">
        <f>ROUND(I107*H107,2)</f>
        <v>0</v>
      </c>
      <c r="BL107" s="12" t="s">
        <v>182</v>
      </c>
      <c r="BM107" s="12" t="s">
        <v>187</v>
      </c>
    </row>
    <row r="108" s="1" customFormat="1" ht="6.96" customHeight="1">
      <c r="B108" s="52"/>
      <c r="C108" s="53"/>
      <c r="D108" s="53"/>
      <c r="E108" s="53"/>
      <c r="F108" s="53"/>
      <c r="G108" s="53"/>
      <c r="H108" s="53"/>
      <c r="I108" s="150"/>
      <c r="J108" s="53"/>
      <c r="K108" s="53"/>
      <c r="L108" s="38"/>
    </row>
  </sheetData>
  <sheetProtection sheet="1" autoFilter="0" formatColumns="0" formatRows="0" objects="1" scenarios="1" spinCount="100000" saltValue="t+IvcHWPp9BuPiV8K50pDoK9F4EGylz+WB9d728Ka82Lr/lpCWgD1qF3JJQW9C4kgQPmHKsWigySVAqNxzhVRA==" hashValue="W9Scaxw7mBC9hPp3LgF1HBZOyWLOHPaaKSiPHBEFDCMjoAzkoj5848xsBPdwUpXpzrAqsXLGPA3hJhCFIDJQRw==" algorithmName="SHA-512" password="CC35"/>
  <autoFilter ref="C85:K10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9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80</v>
      </c>
    </row>
    <row r="3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77</v>
      </c>
    </row>
    <row r="4" ht="24.96" customHeight="1">
      <c r="B4" s="15"/>
      <c r="D4" s="123" t="s">
        <v>84</v>
      </c>
      <c r="L4" s="15"/>
      <c r="M4" s="19" t="s">
        <v>10</v>
      </c>
      <c r="AT4" s="12" t="s">
        <v>4</v>
      </c>
    </row>
    <row r="5" ht="6.96" customHeight="1">
      <c r="B5" s="15"/>
      <c r="L5" s="15"/>
    </row>
    <row r="6" ht="12" customHeight="1">
      <c r="B6" s="15"/>
      <c r="D6" s="124" t="s">
        <v>16</v>
      </c>
      <c r="L6" s="15"/>
    </row>
    <row r="7" ht="16.5" customHeight="1">
      <c r="B7" s="15"/>
      <c r="E7" s="125" t="str">
        <f>'Rekapitulace stavby'!K6</f>
        <v>Areál pevných kontrol velká Veranda - les pro odpočinek</v>
      </c>
      <c r="F7" s="124"/>
      <c r="G7" s="124"/>
      <c r="H7" s="124"/>
      <c r="L7" s="15"/>
    </row>
    <row r="8" s="1" customFormat="1" ht="12" customHeight="1">
      <c r="B8" s="38"/>
      <c r="D8" s="124" t="s">
        <v>85</v>
      </c>
      <c r="I8" s="126"/>
      <c r="L8" s="38"/>
    </row>
    <row r="9" s="1" customFormat="1" ht="36.96" customHeight="1">
      <c r="B9" s="38"/>
      <c r="E9" s="127" t="s">
        <v>188</v>
      </c>
      <c r="F9" s="1"/>
      <c r="G9" s="1"/>
      <c r="H9" s="1"/>
      <c r="I9" s="126"/>
      <c r="L9" s="38"/>
    </row>
    <row r="10" s="1" customFormat="1">
      <c r="B10" s="38"/>
      <c r="I10" s="126"/>
      <c r="L10" s="38"/>
    </row>
    <row r="1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14. 6. 2019</v>
      </c>
      <c r="L12" s="38"/>
    </row>
    <row r="13" s="1" customFormat="1" ht="10.8" customHeight="1">
      <c r="B13" s="38"/>
      <c r="I13" s="126"/>
      <c r="L13" s="38"/>
    </row>
    <row r="14" s="1" customFormat="1" ht="12" customHeight="1">
      <c r="B14" s="38"/>
      <c r="D14" s="124" t="s">
        <v>24</v>
      </c>
      <c r="I14" s="128" t="s">
        <v>25</v>
      </c>
      <c r="J14" s="12" t="str">
        <f>IF('Rekapitulace stavby'!AN10="","",'Rekapitulace stavby'!AN10)</f>
        <v/>
      </c>
      <c r="L14" s="38"/>
    </row>
    <row r="15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27</v>
      </c>
      <c r="J15" s="12" t="str">
        <f>IF('Rekapitulace stavby'!AN11="","",'Rekapitulace stavby'!AN11)</f>
        <v/>
      </c>
      <c r="L15" s="38"/>
    </row>
    <row r="16" s="1" customFormat="1" ht="6.96" customHeight="1">
      <c r="B16" s="38"/>
      <c r="I16" s="126"/>
      <c r="L16" s="38"/>
    </row>
    <row r="17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="1" customFormat="1" ht="6.96" customHeight="1">
      <c r="B19" s="38"/>
      <c r="I19" s="126"/>
      <c r="L19" s="38"/>
    </row>
    <row r="20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="1" customFormat="1" ht="6.96" customHeight="1">
      <c r="B22" s="38"/>
      <c r="I22" s="126"/>
      <c r="L22" s="38"/>
    </row>
    <row r="23" s="1" customFormat="1" ht="12" customHeight="1">
      <c r="B23" s="38"/>
      <c r="D23" s="124" t="s">
        <v>32</v>
      </c>
      <c r="I23" s="128" t="s">
        <v>25</v>
      </c>
      <c r="J23" s="12" t="str">
        <f>IF('Rekapitulace stavby'!AN19="","",'Rekapitulace stavby'!AN19)</f>
        <v/>
      </c>
      <c r="L23" s="38"/>
    </row>
    <row r="24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27</v>
      </c>
      <c r="J24" s="12" t="str">
        <f>IF('Rekapitulace stavby'!AN20="","",'Rekapitulace stavby'!AN20)</f>
        <v/>
      </c>
      <c r="L24" s="38"/>
    </row>
    <row r="25" s="1" customFormat="1" ht="6.96" customHeight="1">
      <c r="B25" s="38"/>
      <c r="I25" s="126"/>
      <c r="L25" s="38"/>
    </row>
    <row r="26" s="1" customFormat="1" ht="12" customHeight="1">
      <c r="B26" s="38"/>
      <c r="D26" s="124" t="s">
        <v>33</v>
      </c>
      <c r="I26" s="126"/>
      <c r="L26" s="38"/>
    </row>
    <row r="27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s="1" customFormat="1" ht="6.96" customHeight="1">
      <c r="B28" s="38"/>
      <c r="I28" s="126"/>
      <c r="L28" s="38"/>
    </row>
    <row r="29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="1" customFormat="1" ht="25.44" customHeight="1">
      <c r="B30" s="38"/>
      <c r="D30" s="134" t="s">
        <v>34</v>
      </c>
      <c r="I30" s="126"/>
      <c r="J30" s="135">
        <f>ROUND(J84, 2)</f>
        <v>0</v>
      </c>
      <c r="L30" s="38"/>
    </row>
    <row r="3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="1" customFormat="1" ht="14.4" customHeight="1">
      <c r="B32" s="38"/>
      <c r="F32" s="136" t="s">
        <v>36</v>
      </c>
      <c r="I32" s="137" t="s">
        <v>35</v>
      </c>
      <c r="J32" s="136" t="s">
        <v>37</v>
      </c>
      <c r="L32" s="38"/>
    </row>
    <row r="33" s="1" customFormat="1" ht="14.4" customHeight="1">
      <c r="B33" s="38"/>
      <c r="D33" s="124" t="s">
        <v>38</v>
      </c>
      <c r="E33" s="124" t="s">
        <v>39</v>
      </c>
      <c r="F33" s="138">
        <f>ROUND((SUM(BE84:BE99)),  2)</f>
        <v>0</v>
      </c>
      <c r="I33" s="139">
        <v>0.20999999999999999</v>
      </c>
      <c r="J33" s="138">
        <f>ROUND(((SUM(BE84:BE99))*I33),  2)</f>
        <v>0</v>
      </c>
      <c r="L33" s="38"/>
    </row>
    <row r="34" s="1" customFormat="1" ht="14.4" customHeight="1">
      <c r="B34" s="38"/>
      <c r="E34" s="124" t="s">
        <v>40</v>
      </c>
      <c r="F34" s="138">
        <f>ROUND((SUM(BF84:BF99)),  2)</f>
        <v>0</v>
      </c>
      <c r="I34" s="139">
        <v>0.14999999999999999</v>
      </c>
      <c r="J34" s="138">
        <f>ROUND(((SUM(BF84:BF99))*I34),  2)</f>
        <v>0</v>
      </c>
      <c r="L34" s="38"/>
    </row>
    <row r="35" hidden="1" s="1" customFormat="1" ht="14.4" customHeight="1">
      <c r="B35" s="38"/>
      <c r="E35" s="124" t="s">
        <v>41</v>
      </c>
      <c r="F35" s="138">
        <f>ROUND((SUM(BG84:BG99)),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42</v>
      </c>
      <c r="F36" s="138">
        <f>ROUND((SUM(BH84:BH99)),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43</v>
      </c>
      <c r="F37" s="138">
        <f>ROUND((SUM(BI84:BI99)),  2)</f>
        <v>0</v>
      </c>
      <c r="I37" s="139">
        <v>0</v>
      </c>
      <c r="J37" s="138">
        <f>0</f>
        <v>0</v>
      </c>
      <c r="L37" s="38"/>
    </row>
    <row r="38" s="1" customFormat="1" ht="6.96" customHeight="1">
      <c r="B38" s="38"/>
      <c r="I38" s="126"/>
      <c r="L38" s="38"/>
    </row>
    <row r="39" s="1" customFormat="1" ht="25.44" customHeight="1">
      <c r="B39" s="38"/>
      <c r="C39" s="140"/>
      <c r="D39" s="141" t="s">
        <v>44</v>
      </c>
      <c r="E39" s="142"/>
      <c r="F39" s="142"/>
      <c r="G39" s="143" t="s">
        <v>45</v>
      </c>
      <c r="H39" s="144" t="s">
        <v>46</v>
      </c>
      <c r="I39" s="145"/>
      <c r="J39" s="146">
        <f>SUM(J30:J37)</f>
        <v>0</v>
      </c>
      <c r="K39" s="147"/>
      <c r="L39" s="38"/>
    </row>
    <row r="40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hidden="1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hidden="1" s="1" customFormat="1" ht="24.96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hidden="1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hidden="1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hidden="1" s="1" customFormat="1" ht="16.5" customHeight="1">
      <c r="B48" s="33"/>
      <c r="C48" s="34"/>
      <c r="D48" s="34"/>
      <c r="E48" s="154" t="str">
        <f>E7</f>
        <v>Areál pevných kontrol velká Veranda - les pro odpočinek</v>
      </c>
      <c r="F48" s="27"/>
      <c r="G48" s="27"/>
      <c r="H48" s="27"/>
      <c r="I48" s="126"/>
      <c r="J48" s="34"/>
      <c r="K48" s="34"/>
      <c r="L48" s="38"/>
    </row>
    <row r="49" hidden="1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hidden="1" s="1" customFormat="1" ht="16.5" customHeight="1">
      <c r="B50" s="33"/>
      <c r="C50" s="34"/>
      <c r="D50" s="34"/>
      <c r="E50" s="59" t="str">
        <f>E9</f>
        <v>1-2 - Běžecký okruh malá cena velké Verandy</v>
      </c>
      <c r="F50" s="34"/>
      <c r="G50" s="34"/>
      <c r="H50" s="34"/>
      <c r="I50" s="126"/>
      <c r="J50" s="34"/>
      <c r="K50" s="34"/>
      <c r="L50" s="38"/>
    </row>
    <row r="51" hidden="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hidden="1" s="1" customFormat="1" ht="12" customHeight="1">
      <c r="B52" s="33"/>
      <c r="C52" s="27" t="s">
        <v>20</v>
      </c>
      <c r="D52" s="34"/>
      <c r="E52" s="34"/>
      <c r="F52" s="22" t="str">
        <f>F12</f>
        <v>Choceň</v>
      </c>
      <c r="G52" s="34"/>
      <c r="H52" s="34"/>
      <c r="I52" s="128" t="s">
        <v>22</v>
      </c>
      <c r="J52" s="62" t="str">
        <f>IF(J12="","",J12)</f>
        <v>14. 6. 2019</v>
      </c>
      <c r="K52" s="34"/>
      <c r="L52" s="38"/>
    </row>
    <row r="53" hidden="1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hidden="1" s="1" customFormat="1" ht="13.65" customHeight="1">
      <c r="B54" s="33"/>
      <c r="C54" s="27" t="s">
        <v>24</v>
      </c>
      <c r="D54" s="34"/>
      <c r="E54" s="34"/>
      <c r="F54" s="22" t="str">
        <f>E15</f>
        <v xml:space="preserve"> 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hidden="1" s="1" customFormat="1" ht="13.65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32</v>
      </c>
      <c r="J55" s="31" t="str">
        <f>E24</f>
        <v xml:space="preserve"> </v>
      </c>
      <c r="K55" s="34"/>
      <c r="L55" s="38"/>
    </row>
    <row r="56" hidden="1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hidden="1" s="1" customFormat="1" ht="29.28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hidden="1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hidden="1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J84</f>
        <v>0</v>
      </c>
      <c r="K59" s="34"/>
      <c r="L59" s="38"/>
      <c r="AU59" s="12" t="s">
        <v>91</v>
      </c>
    </row>
    <row r="60" hidden="1" s="7" customFormat="1" ht="24.96" customHeight="1">
      <c r="B60" s="160"/>
      <c r="C60" s="161"/>
      <c r="D60" s="162" t="s">
        <v>92</v>
      </c>
      <c r="E60" s="163"/>
      <c r="F60" s="163"/>
      <c r="G60" s="163"/>
      <c r="H60" s="163"/>
      <c r="I60" s="164"/>
      <c r="J60" s="165">
        <f>J85</f>
        <v>0</v>
      </c>
      <c r="K60" s="161"/>
      <c r="L60" s="166"/>
    </row>
    <row r="61" hidden="1" s="8" customFormat="1" ht="19.92" customHeight="1">
      <c r="B61" s="167"/>
      <c r="C61" s="168"/>
      <c r="D61" s="169" t="s">
        <v>93</v>
      </c>
      <c r="E61" s="170"/>
      <c r="F61" s="170"/>
      <c r="G61" s="170"/>
      <c r="H61" s="170"/>
      <c r="I61" s="171"/>
      <c r="J61" s="172">
        <f>J86</f>
        <v>0</v>
      </c>
      <c r="K61" s="168"/>
      <c r="L61" s="173"/>
    </row>
    <row r="62" hidden="1" s="8" customFormat="1" ht="19.92" customHeight="1">
      <c r="B62" s="167"/>
      <c r="C62" s="168"/>
      <c r="D62" s="169" t="s">
        <v>94</v>
      </c>
      <c r="E62" s="170"/>
      <c r="F62" s="170"/>
      <c r="G62" s="170"/>
      <c r="H62" s="170"/>
      <c r="I62" s="171"/>
      <c r="J62" s="172">
        <f>J92</f>
        <v>0</v>
      </c>
      <c r="K62" s="168"/>
      <c r="L62" s="173"/>
    </row>
    <row r="63" hidden="1" s="7" customFormat="1" ht="24.96" customHeight="1">
      <c r="B63" s="160"/>
      <c r="C63" s="161"/>
      <c r="D63" s="162" t="s">
        <v>95</v>
      </c>
      <c r="E63" s="163"/>
      <c r="F63" s="163"/>
      <c r="G63" s="163"/>
      <c r="H63" s="163"/>
      <c r="I63" s="164"/>
      <c r="J63" s="165">
        <f>J96</f>
        <v>0</v>
      </c>
      <c r="K63" s="161"/>
      <c r="L63" s="166"/>
    </row>
    <row r="64" hidden="1" s="8" customFormat="1" ht="19.92" customHeight="1">
      <c r="B64" s="167"/>
      <c r="C64" s="168"/>
      <c r="D64" s="169" t="s">
        <v>96</v>
      </c>
      <c r="E64" s="170"/>
      <c r="F64" s="170"/>
      <c r="G64" s="170"/>
      <c r="H64" s="170"/>
      <c r="I64" s="171"/>
      <c r="J64" s="172">
        <f>J97</f>
        <v>0</v>
      </c>
      <c r="K64" s="168"/>
      <c r="L64" s="173"/>
    </row>
    <row r="65" hidden="1" s="1" customFormat="1" ht="21.84" customHeight="1">
      <c r="B65" s="33"/>
      <c r="C65" s="34"/>
      <c r="D65" s="34"/>
      <c r="E65" s="34"/>
      <c r="F65" s="34"/>
      <c r="G65" s="34"/>
      <c r="H65" s="34"/>
      <c r="I65" s="126"/>
      <c r="J65" s="34"/>
      <c r="K65" s="34"/>
      <c r="L65" s="38"/>
    </row>
    <row r="66" hidden="1" s="1" customFormat="1" ht="6.96" customHeight="1">
      <c r="B66" s="52"/>
      <c r="C66" s="53"/>
      <c r="D66" s="53"/>
      <c r="E66" s="53"/>
      <c r="F66" s="53"/>
      <c r="G66" s="53"/>
      <c r="H66" s="53"/>
      <c r="I66" s="150"/>
      <c r="J66" s="53"/>
      <c r="K66" s="53"/>
      <c r="L66" s="38"/>
    </row>
    <row r="67" hidden="1"/>
    <row r="68" hidden="1"/>
    <row r="69" hidden="1"/>
    <row r="70" s="1" customFormat="1" ht="6.96" customHeight="1">
      <c r="B70" s="54"/>
      <c r="C70" s="55"/>
      <c r="D70" s="55"/>
      <c r="E70" s="55"/>
      <c r="F70" s="55"/>
      <c r="G70" s="55"/>
      <c r="H70" s="55"/>
      <c r="I70" s="153"/>
      <c r="J70" s="55"/>
      <c r="K70" s="55"/>
      <c r="L70" s="38"/>
    </row>
    <row r="71" s="1" customFormat="1" ht="24.96" customHeight="1">
      <c r="B71" s="33"/>
      <c r="C71" s="18" t="s">
        <v>99</v>
      </c>
      <c r="D71" s="34"/>
      <c r="E71" s="34"/>
      <c r="F71" s="34"/>
      <c r="G71" s="34"/>
      <c r="H71" s="34"/>
      <c r="I71" s="126"/>
      <c r="J71" s="34"/>
      <c r="K71" s="34"/>
      <c r="L71" s="38"/>
    </row>
    <row r="72" s="1" customFormat="1" ht="6.96" customHeight="1">
      <c r="B72" s="33"/>
      <c r="C72" s="34"/>
      <c r="D72" s="34"/>
      <c r="E72" s="34"/>
      <c r="F72" s="34"/>
      <c r="G72" s="34"/>
      <c r="H72" s="34"/>
      <c r="I72" s="126"/>
      <c r="J72" s="34"/>
      <c r="K72" s="34"/>
      <c r="L72" s="38"/>
    </row>
    <row r="73" s="1" customFormat="1" ht="12" customHeight="1">
      <c r="B73" s="33"/>
      <c r="C73" s="27" t="s">
        <v>16</v>
      </c>
      <c r="D73" s="34"/>
      <c r="E73" s="34"/>
      <c r="F73" s="34"/>
      <c r="G73" s="34"/>
      <c r="H73" s="34"/>
      <c r="I73" s="126"/>
      <c r="J73" s="34"/>
      <c r="K73" s="34"/>
      <c r="L73" s="38"/>
    </row>
    <row r="74" s="1" customFormat="1" ht="16.5" customHeight="1">
      <c r="B74" s="33"/>
      <c r="C74" s="34"/>
      <c r="D74" s="34"/>
      <c r="E74" s="154" t="str">
        <f>E7</f>
        <v>Areál pevných kontrol velká Veranda - les pro odpočinek</v>
      </c>
      <c r="F74" s="27"/>
      <c r="G74" s="27"/>
      <c r="H74" s="27"/>
      <c r="I74" s="126"/>
      <c r="J74" s="34"/>
      <c r="K74" s="34"/>
      <c r="L74" s="38"/>
    </row>
    <row r="75" s="1" customFormat="1" ht="12" customHeight="1">
      <c r="B75" s="33"/>
      <c r="C75" s="27" t="s">
        <v>85</v>
      </c>
      <c r="D75" s="34"/>
      <c r="E75" s="34"/>
      <c r="F75" s="34"/>
      <c r="G75" s="34"/>
      <c r="H75" s="34"/>
      <c r="I75" s="126"/>
      <c r="J75" s="34"/>
      <c r="K75" s="34"/>
      <c r="L75" s="38"/>
    </row>
    <row r="76" s="1" customFormat="1" ht="16.5" customHeight="1">
      <c r="B76" s="33"/>
      <c r="C76" s="34"/>
      <c r="D76" s="34"/>
      <c r="E76" s="59" t="str">
        <f>E9</f>
        <v>1-2 - Běžecký okruh malá cena velké Verandy</v>
      </c>
      <c r="F76" s="34"/>
      <c r="G76" s="34"/>
      <c r="H76" s="34"/>
      <c r="I76" s="126"/>
      <c r="J76" s="34"/>
      <c r="K76" s="34"/>
      <c r="L76" s="38"/>
    </row>
    <row r="77" s="1" customFormat="1" ht="6.96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="1" customFormat="1" ht="12" customHeight="1">
      <c r="B78" s="33"/>
      <c r="C78" s="27" t="s">
        <v>20</v>
      </c>
      <c r="D78" s="34"/>
      <c r="E78" s="34"/>
      <c r="F78" s="22" t="str">
        <f>F12</f>
        <v>Choceň</v>
      </c>
      <c r="G78" s="34"/>
      <c r="H78" s="34"/>
      <c r="I78" s="128" t="s">
        <v>22</v>
      </c>
      <c r="J78" s="62" t="str">
        <f>IF(J12="","",J12)</f>
        <v>14. 6. 2019</v>
      </c>
      <c r="K78" s="34"/>
      <c r="L78" s="38"/>
    </row>
    <row r="79" s="1" customFormat="1" ht="6.96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="1" customFormat="1" ht="13.65" customHeight="1">
      <c r="B80" s="33"/>
      <c r="C80" s="27" t="s">
        <v>24</v>
      </c>
      <c r="D80" s="34"/>
      <c r="E80" s="34"/>
      <c r="F80" s="22" t="str">
        <f>E15</f>
        <v xml:space="preserve"> </v>
      </c>
      <c r="G80" s="34"/>
      <c r="H80" s="34"/>
      <c r="I80" s="128" t="s">
        <v>30</v>
      </c>
      <c r="J80" s="31" t="str">
        <f>E21</f>
        <v xml:space="preserve"> </v>
      </c>
      <c r="K80" s="34"/>
      <c r="L80" s="38"/>
    </row>
    <row r="81" s="1" customFormat="1" ht="13.65" customHeight="1">
      <c r="B81" s="33"/>
      <c r="C81" s="27" t="s">
        <v>28</v>
      </c>
      <c r="D81" s="34"/>
      <c r="E81" s="34"/>
      <c r="F81" s="22" t="str">
        <f>IF(E18="","",E18)</f>
        <v>Vyplň údaj</v>
      </c>
      <c r="G81" s="34"/>
      <c r="H81" s="34"/>
      <c r="I81" s="128" t="s">
        <v>32</v>
      </c>
      <c r="J81" s="31" t="str">
        <f>E24</f>
        <v xml:space="preserve"> </v>
      </c>
      <c r="K81" s="34"/>
      <c r="L81" s="38"/>
    </row>
    <row r="82" s="1" customFormat="1" ht="10.32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="9" customFormat="1" ht="29.28" customHeight="1">
      <c r="B83" s="174"/>
      <c r="C83" s="175" t="s">
        <v>100</v>
      </c>
      <c r="D83" s="176" t="s">
        <v>53</v>
      </c>
      <c r="E83" s="176" t="s">
        <v>49</v>
      </c>
      <c r="F83" s="176" t="s">
        <v>50</v>
      </c>
      <c r="G83" s="176" t="s">
        <v>101</v>
      </c>
      <c r="H83" s="176" t="s">
        <v>102</v>
      </c>
      <c r="I83" s="177" t="s">
        <v>103</v>
      </c>
      <c r="J83" s="178" t="s">
        <v>89</v>
      </c>
      <c r="K83" s="179" t="s">
        <v>104</v>
      </c>
      <c r="L83" s="180"/>
      <c r="M83" s="83" t="s">
        <v>1</v>
      </c>
      <c r="N83" s="84" t="s">
        <v>38</v>
      </c>
      <c r="O83" s="84" t="s">
        <v>105</v>
      </c>
      <c r="P83" s="84" t="s">
        <v>106</v>
      </c>
      <c r="Q83" s="84" t="s">
        <v>107</v>
      </c>
      <c r="R83" s="84" t="s">
        <v>108</v>
      </c>
      <c r="S83" s="84" t="s">
        <v>109</v>
      </c>
      <c r="T83" s="85" t="s">
        <v>110</v>
      </c>
    </row>
    <row r="84" s="1" customFormat="1" ht="22.8" customHeight="1">
      <c r="B84" s="33"/>
      <c r="C84" s="90" t="s">
        <v>111</v>
      </c>
      <c r="D84" s="34"/>
      <c r="E84" s="34"/>
      <c r="F84" s="34"/>
      <c r="G84" s="34"/>
      <c r="H84" s="34"/>
      <c r="I84" s="126"/>
      <c r="J84" s="181">
        <f>BK84</f>
        <v>0</v>
      </c>
      <c r="K84" s="34"/>
      <c r="L84" s="38"/>
      <c r="M84" s="86"/>
      <c r="N84" s="87"/>
      <c r="O84" s="87"/>
      <c r="P84" s="182">
        <f>P85+P96</f>
        <v>0</v>
      </c>
      <c r="Q84" s="87"/>
      <c r="R84" s="182">
        <f>R85+R96</f>
        <v>0.00095040000000000001</v>
      </c>
      <c r="S84" s="87"/>
      <c r="T84" s="183">
        <f>T85+T96</f>
        <v>0</v>
      </c>
      <c r="AT84" s="12" t="s">
        <v>67</v>
      </c>
      <c r="AU84" s="12" t="s">
        <v>91</v>
      </c>
      <c r="BK84" s="184">
        <f>BK85+BK96</f>
        <v>0</v>
      </c>
    </row>
    <row r="85" s="10" customFormat="1" ht="25.92" customHeight="1">
      <c r="B85" s="185"/>
      <c r="C85" s="186"/>
      <c r="D85" s="187" t="s">
        <v>67</v>
      </c>
      <c r="E85" s="188" t="s">
        <v>112</v>
      </c>
      <c r="F85" s="188" t="s">
        <v>113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P86+P92</f>
        <v>0</v>
      </c>
      <c r="Q85" s="193"/>
      <c r="R85" s="194">
        <f>R86+R92</f>
        <v>0.00095040000000000001</v>
      </c>
      <c r="S85" s="193"/>
      <c r="T85" s="195">
        <f>T86+T92</f>
        <v>0</v>
      </c>
      <c r="AR85" s="196" t="s">
        <v>14</v>
      </c>
      <c r="AT85" s="197" t="s">
        <v>67</v>
      </c>
      <c r="AU85" s="197" t="s">
        <v>68</v>
      </c>
      <c r="AY85" s="196" t="s">
        <v>114</v>
      </c>
      <c r="BK85" s="198">
        <f>BK86+BK92</f>
        <v>0</v>
      </c>
    </row>
    <row r="86" s="10" customFormat="1" ht="22.8" customHeight="1">
      <c r="B86" s="185"/>
      <c r="C86" s="186"/>
      <c r="D86" s="187" t="s">
        <v>67</v>
      </c>
      <c r="E86" s="199" t="s">
        <v>14</v>
      </c>
      <c r="F86" s="199" t="s">
        <v>115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SUM(P87:P91)</f>
        <v>0</v>
      </c>
      <c r="Q86" s="193"/>
      <c r="R86" s="194">
        <f>SUM(R87:R91)</f>
        <v>0</v>
      </c>
      <c r="S86" s="193"/>
      <c r="T86" s="195">
        <f>SUM(T87:T91)</f>
        <v>0</v>
      </c>
      <c r="AR86" s="196" t="s">
        <v>14</v>
      </c>
      <c r="AT86" s="197" t="s">
        <v>67</v>
      </c>
      <c r="AU86" s="197" t="s">
        <v>14</v>
      </c>
      <c r="AY86" s="196" t="s">
        <v>114</v>
      </c>
      <c r="BK86" s="198">
        <f>SUM(BK87:BK91)</f>
        <v>0</v>
      </c>
    </row>
    <row r="87" s="1" customFormat="1" ht="16.5" customHeight="1">
      <c r="B87" s="33"/>
      <c r="C87" s="201" t="s">
        <v>14</v>
      </c>
      <c r="D87" s="201" t="s">
        <v>116</v>
      </c>
      <c r="E87" s="202" t="s">
        <v>117</v>
      </c>
      <c r="F87" s="203" t="s">
        <v>118</v>
      </c>
      <c r="G87" s="204" t="s">
        <v>119</v>
      </c>
      <c r="H87" s="205">
        <v>0.108</v>
      </c>
      <c r="I87" s="206"/>
      <c r="J87" s="207">
        <f>ROUND(I87*H87,2)</f>
        <v>0</v>
      </c>
      <c r="K87" s="203" t="s">
        <v>1</v>
      </c>
      <c r="L87" s="38"/>
      <c r="M87" s="208" t="s">
        <v>1</v>
      </c>
      <c r="N87" s="209" t="s">
        <v>39</v>
      </c>
      <c r="O87" s="74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12" t="s">
        <v>120</v>
      </c>
      <c r="AT87" s="12" t="s">
        <v>116</v>
      </c>
      <c r="AU87" s="12" t="s">
        <v>77</v>
      </c>
      <c r="AY87" s="12" t="s">
        <v>114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2" t="s">
        <v>14</v>
      </c>
      <c r="BK87" s="212">
        <f>ROUND(I87*H87,2)</f>
        <v>0</v>
      </c>
      <c r="BL87" s="12" t="s">
        <v>120</v>
      </c>
      <c r="BM87" s="12" t="s">
        <v>189</v>
      </c>
    </row>
    <row r="88" s="1" customFormat="1" ht="16.5" customHeight="1">
      <c r="B88" s="33"/>
      <c r="C88" s="201" t="s">
        <v>77</v>
      </c>
      <c r="D88" s="201" t="s">
        <v>116</v>
      </c>
      <c r="E88" s="202" t="s">
        <v>122</v>
      </c>
      <c r="F88" s="203" t="s">
        <v>123</v>
      </c>
      <c r="G88" s="204" t="s">
        <v>119</v>
      </c>
      <c r="H88" s="205">
        <v>0.108</v>
      </c>
      <c r="I88" s="206"/>
      <c r="J88" s="207">
        <f>ROUND(I88*H88,2)</f>
        <v>0</v>
      </c>
      <c r="K88" s="203" t="s">
        <v>1</v>
      </c>
      <c r="L88" s="38"/>
      <c r="M88" s="208" t="s">
        <v>1</v>
      </c>
      <c r="N88" s="209" t="s">
        <v>39</v>
      </c>
      <c r="O88" s="74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12" t="s">
        <v>120</v>
      </c>
      <c r="AT88" s="12" t="s">
        <v>116</v>
      </c>
      <c r="AU88" s="12" t="s">
        <v>77</v>
      </c>
      <c r="AY88" s="12" t="s">
        <v>114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2" t="s">
        <v>14</v>
      </c>
      <c r="BK88" s="212">
        <f>ROUND(I88*H88,2)</f>
        <v>0</v>
      </c>
      <c r="BL88" s="12" t="s">
        <v>120</v>
      </c>
      <c r="BM88" s="12" t="s">
        <v>190</v>
      </c>
    </row>
    <row r="89" s="1" customFormat="1" ht="16.5" customHeight="1">
      <c r="B89" s="33"/>
      <c r="C89" s="201" t="s">
        <v>125</v>
      </c>
      <c r="D89" s="201" t="s">
        <v>116</v>
      </c>
      <c r="E89" s="202" t="s">
        <v>126</v>
      </c>
      <c r="F89" s="203" t="s">
        <v>127</v>
      </c>
      <c r="G89" s="204" t="s">
        <v>119</v>
      </c>
      <c r="H89" s="205">
        <v>0.108</v>
      </c>
      <c r="I89" s="206"/>
      <c r="J89" s="207">
        <f>ROUND(I89*H89,2)</f>
        <v>0</v>
      </c>
      <c r="K89" s="203" t="s">
        <v>1</v>
      </c>
      <c r="L89" s="38"/>
      <c r="M89" s="208" t="s">
        <v>1</v>
      </c>
      <c r="N89" s="209" t="s">
        <v>39</v>
      </c>
      <c r="O89" s="74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2" t="s">
        <v>120</v>
      </c>
      <c r="AT89" s="12" t="s">
        <v>116</v>
      </c>
      <c r="AU89" s="12" t="s">
        <v>77</v>
      </c>
      <c r="AY89" s="12" t="s">
        <v>114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2" t="s">
        <v>14</v>
      </c>
      <c r="BK89" s="212">
        <f>ROUND(I89*H89,2)</f>
        <v>0</v>
      </c>
      <c r="BL89" s="12" t="s">
        <v>120</v>
      </c>
      <c r="BM89" s="12" t="s">
        <v>191</v>
      </c>
    </row>
    <row r="90" s="1" customFormat="1" ht="16.5" customHeight="1">
      <c r="B90" s="33"/>
      <c r="C90" s="201" t="s">
        <v>120</v>
      </c>
      <c r="D90" s="201" t="s">
        <v>116</v>
      </c>
      <c r="E90" s="202" t="s">
        <v>129</v>
      </c>
      <c r="F90" s="203" t="s">
        <v>130</v>
      </c>
      <c r="G90" s="204" t="s">
        <v>119</v>
      </c>
      <c r="H90" s="205">
        <v>0.108</v>
      </c>
      <c r="I90" s="206"/>
      <c r="J90" s="207">
        <f>ROUND(I90*H90,2)</f>
        <v>0</v>
      </c>
      <c r="K90" s="203" t="s">
        <v>1</v>
      </c>
      <c r="L90" s="38"/>
      <c r="M90" s="208" t="s">
        <v>1</v>
      </c>
      <c r="N90" s="209" t="s">
        <v>39</v>
      </c>
      <c r="O90" s="74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2" t="s">
        <v>120</v>
      </c>
      <c r="AT90" s="12" t="s">
        <v>116</v>
      </c>
      <c r="AU90" s="12" t="s">
        <v>77</v>
      </c>
      <c r="AY90" s="12" t="s">
        <v>114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2" t="s">
        <v>14</v>
      </c>
      <c r="BK90" s="212">
        <f>ROUND(I90*H90,2)</f>
        <v>0</v>
      </c>
      <c r="BL90" s="12" t="s">
        <v>120</v>
      </c>
      <c r="BM90" s="12" t="s">
        <v>192</v>
      </c>
    </row>
    <row r="91" s="1" customFormat="1" ht="16.5" customHeight="1">
      <c r="B91" s="33"/>
      <c r="C91" s="201" t="s">
        <v>132</v>
      </c>
      <c r="D91" s="201" t="s">
        <v>116</v>
      </c>
      <c r="E91" s="202" t="s">
        <v>133</v>
      </c>
      <c r="F91" s="203" t="s">
        <v>134</v>
      </c>
      <c r="G91" s="204" t="s">
        <v>135</v>
      </c>
      <c r="H91" s="205">
        <v>0.184</v>
      </c>
      <c r="I91" s="206"/>
      <c r="J91" s="207">
        <f>ROUND(I91*H91,2)</f>
        <v>0</v>
      </c>
      <c r="K91" s="203" t="s">
        <v>1</v>
      </c>
      <c r="L91" s="38"/>
      <c r="M91" s="208" t="s">
        <v>1</v>
      </c>
      <c r="N91" s="209" t="s">
        <v>39</v>
      </c>
      <c r="O91" s="74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12" t="s">
        <v>120</v>
      </c>
      <c r="AT91" s="12" t="s">
        <v>116</v>
      </c>
      <c r="AU91" s="12" t="s">
        <v>77</v>
      </c>
      <c r="AY91" s="12" t="s">
        <v>114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2" t="s">
        <v>14</v>
      </c>
      <c r="BK91" s="212">
        <f>ROUND(I91*H91,2)</f>
        <v>0</v>
      </c>
      <c r="BL91" s="12" t="s">
        <v>120</v>
      </c>
      <c r="BM91" s="12" t="s">
        <v>193</v>
      </c>
    </row>
    <row r="92" s="10" customFormat="1" ht="22.8" customHeight="1">
      <c r="B92" s="185"/>
      <c r="C92" s="186"/>
      <c r="D92" s="187" t="s">
        <v>67</v>
      </c>
      <c r="E92" s="199" t="s">
        <v>77</v>
      </c>
      <c r="F92" s="199" t="s">
        <v>137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SUM(P93:P95)</f>
        <v>0</v>
      </c>
      <c r="Q92" s="193"/>
      <c r="R92" s="194">
        <f>SUM(R93:R95)</f>
        <v>0.00095040000000000001</v>
      </c>
      <c r="S92" s="193"/>
      <c r="T92" s="195">
        <f>SUM(T93:T95)</f>
        <v>0</v>
      </c>
      <c r="AR92" s="196" t="s">
        <v>14</v>
      </c>
      <c r="AT92" s="197" t="s">
        <v>67</v>
      </c>
      <c r="AU92" s="197" t="s">
        <v>14</v>
      </c>
      <c r="AY92" s="196" t="s">
        <v>114</v>
      </c>
      <c r="BK92" s="198">
        <f>SUM(BK93:BK95)</f>
        <v>0</v>
      </c>
    </row>
    <row r="93" s="1" customFormat="1" ht="16.5" customHeight="1">
      <c r="B93" s="33"/>
      <c r="C93" s="201" t="s">
        <v>138</v>
      </c>
      <c r="D93" s="201" t="s">
        <v>116</v>
      </c>
      <c r="E93" s="202" t="s">
        <v>139</v>
      </c>
      <c r="F93" s="203" t="s">
        <v>140</v>
      </c>
      <c r="G93" s="204" t="s">
        <v>119</v>
      </c>
      <c r="H93" s="205">
        <v>0.119</v>
      </c>
      <c r="I93" s="206"/>
      <c r="J93" s="207">
        <f>ROUND(I93*H93,2)</f>
        <v>0</v>
      </c>
      <c r="K93" s="203" t="s">
        <v>1</v>
      </c>
      <c r="L93" s="38"/>
      <c r="M93" s="208" t="s">
        <v>1</v>
      </c>
      <c r="N93" s="209" t="s">
        <v>39</v>
      </c>
      <c r="O93" s="74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2" t="s">
        <v>120</v>
      </c>
      <c r="AT93" s="12" t="s">
        <v>116</v>
      </c>
      <c r="AU93" s="12" t="s">
        <v>77</v>
      </c>
      <c r="AY93" s="12" t="s">
        <v>114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2" t="s">
        <v>14</v>
      </c>
      <c r="BK93" s="212">
        <f>ROUND(I93*H93,2)</f>
        <v>0</v>
      </c>
      <c r="BL93" s="12" t="s">
        <v>120</v>
      </c>
      <c r="BM93" s="12" t="s">
        <v>194</v>
      </c>
    </row>
    <row r="94" s="1" customFormat="1" ht="16.5" customHeight="1">
      <c r="B94" s="33"/>
      <c r="C94" s="201" t="s">
        <v>142</v>
      </c>
      <c r="D94" s="201" t="s">
        <v>116</v>
      </c>
      <c r="E94" s="202" t="s">
        <v>143</v>
      </c>
      <c r="F94" s="203" t="s">
        <v>144</v>
      </c>
      <c r="G94" s="204" t="s">
        <v>145</v>
      </c>
      <c r="H94" s="205">
        <v>0.35999999999999999</v>
      </c>
      <c r="I94" s="206"/>
      <c r="J94" s="207">
        <f>ROUND(I94*H94,2)</f>
        <v>0</v>
      </c>
      <c r="K94" s="203" t="s">
        <v>146</v>
      </c>
      <c r="L94" s="38"/>
      <c r="M94" s="208" t="s">
        <v>1</v>
      </c>
      <c r="N94" s="209" t="s">
        <v>39</v>
      </c>
      <c r="O94" s="74"/>
      <c r="P94" s="210">
        <f>O94*H94</f>
        <v>0</v>
      </c>
      <c r="Q94" s="210">
        <v>0.00264</v>
      </c>
      <c r="R94" s="210">
        <f>Q94*H94</f>
        <v>0.00095040000000000001</v>
      </c>
      <c r="S94" s="210">
        <v>0</v>
      </c>
      <c r="T94" s="211">
        <f>S94*H94</f>
        <v>0</v>
      </c>
      <c r="AR94" s="12" t="s">
        <v>120</v>
      </c>
      <c r="AT94" s="12" t="s">
        <v>116</v>
      </c>
      <c r="AU94" s="12" t="s">
        <v>77</v>
      </c>
      <c r="AY94" s="12" t="s">
        <v>114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2" t="s">
        <v>14</v>
      </c>
      <c r="BK94" s="212">
        <f>ROUND(I94*H94,2)</f>
        <v>0</v>
      </c>
      <c r="BL94" s="12" t="s">
        <v>120</v>
      </c>
      <c r="BM94" s="12" t="s">
        <v>195</v>
      </c>
    </row>
    <row r="95" s="1" customFormat="1" ht="16.5" customHeight="1">
      <c r="B95" s="33"/>
      <c r="C95" s="201" t="s">
        <v>148</v>
      </c>
      <c r="D95" s="201" t="s">
        <v>116</v>
      </c>
      <c r="E95" s="202" t="s">
        <v>149</v>
      </c>
      <c r="F95" s="203" t="s">
        <v>150</v>
      </c>
      <c r="G95" s="204" t="s">
        <v>145</v>
      </c>
      <c r="H95" s="205">
        <v>0.35999999999999999</v>
      </c>
      <c r="I95" s="206"/>
      <c r="J95" s="207">
        <f>ROUND(I95*H95,2)</f>
        <v>0</v>
      </c>
      <c r="K95" s="203" t="s">
        <v>146</v>
      </c>
      <c r="L95" s="38"/>
      <c r="M95" s="208" t="s">
        <v>1</v>
      </c>
      <c r="N95" s="209" t="s">
        <v>39</v>
      </c>
      <c r="O95" s="74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2" t="s">
        <v>120</v>
      </c>
      <c r="AT95" s="12" t="s">
        <v>116</v>
      </c>
      <c r="AU95" s="12" t="s">
        <v>77</v>
      </c>
      <c r="AY95" s="12" t="s">
        <v>114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2" t="s">
        <v>14</v>
      </c>
      <c r="BK95" s="212">
        <f>ROUND(I95*H95,2)</f>
        <v>0</v>
      </c>
      <c r="BL95" s="12" t="s">
        <v>120</v>
      </c>
      <c r="BM95" s="12" t="s">
        <v>196</v>
      </c>
    </row>
    <row r="96" s="10" customFormat="1" ht="25.92" customHeight="1">
      <c r="B96" s="185"/>
      <c r="C96" s="186"/>
      <c r="D96" s="187" t="s">
        <v>67</v>
      </c>
      <c r="E96" s="188" t="s">
        <v>152</v>
      </c>
      <c r="F96" s="188" t="s">
        <v>153</v>
      </c>
      <c r="G96" s="186"/>
      <c r="H96" s="186"/>
      <c r="I96" s="189"/>
      <c r="J96" s="190">
        <f>BK96</f>
        <v>0</v>
      </c>
      <c r="K96" s="186"/>
      <c r="L96" s="191"/>
      <c r="M96" s="192"/>
      <c r="N96" s="193"/>
      <c r="O96" s="193"/>
      <c r="P96" s="194">
        <f>P97</f>
        <v>0</v>
      </c>
      <c r="Q96" s="193"/>
      <c r="R96" s="194">
        <f>R97</f>
        <v>0</v>
      </c>
      <c r="S96" s="193"/>
      <c r="T96" s="195">
        <f>T97</f>
        <v>0</v>
      </c>
      <c r="AR96" s="196" t="s">
        <v>77</v>
      </c>
      <c r="AT96" s="197" t="s">
        <v>67</v>
      </c>
      <c r="AU96" s="197" t="s">
        <v>68</v>
      </c>
      <c r="AY96" s="196" t="s">
        <v>114</v>
      </c>
      <c r="BK96" s="198">
        <f>BK97</f>
        <v>0</v>
      </c>
    </row>
    <row r="97" s="10" customFormat="1" ht="22.8" customHeight="1">
      <c r="B97" s="185"/>
      <c r="C97" s="186"/>
      <c r="D97" s="187" t="s">
        <v>67</v>
      </c>
      <c r="E97" s="199" t="s">
        <v>154</v>
      </c>
      <c r="F97" s="199" t="s">
        <v>155</v>
      </c>
      <c r="G97" s="186"/>
      <c r="H97" s="186"/>
      <c r="I97" s="189"/>
      <c r="J97" s="200">
        <f>BK97</f>
        <v>0</v>
      </c>
      <c r="K97" s="186"/>
      <c r="L97" s="191"/>
      <c r="M97" s="192"/>
      <c r="N97" s="193"/>
      <c r="O97" s="193"/>
      <c r="P97" s="194">
        <f>SUM(P98:P99)</f>
        <v>0</v>
      </c>
      <c r="Q97" s="193"/>
      <c r="R97" s="194">
        <f>SUM(R98:R99)</f>
        <v>0</v>
      </c>
      <c r="S97" s="193"/>
      <c r="T97" s="195">
        <f>SUM(T98:T99)</f>
        <v>0</v>
      </c>
      <c r="AR97" s="196" t="s">
        <v>77</v>
      </c>
      <c r="AT97" s="197" t="s">
        <v>67</v>
      </c>
      <c r="AU97" s="197" t="s">
        <v>14</v>
      </c>
      <c r="AY97" s="196" t="s">
        <v>114</v>
      </c>
      <c r="BK97" s="198">
        <f>SUM(BK98:BK99)</f>
        <v>0</v>
      </c>
    </row>
    <row r="98" s="1" customFormat="1" ht="16.5" customHeight="1">
      <c r="B98" s="33"/>
      <c r="C98" s="201" t="s">
        <v>156</v>
      </c>
      <c r="D98" s="201" t="s">
        <v>116</v>
      </c>
      <c r="E98" s="202" t="s">
        <v>157</v>
      </c>
      <c r="F98" s="203" t="s">
        <v>197</v>
      </c>
      <c r="G98" s="204" t="s">
        <v>159</v>
      </c>
      <c r="H98" s="205">
        <v>30</v>
      </c>
      <c r="I98" s="206"/>
      <c r="J98" s="207">
        <f>ROUND(I98*H98,2)</f>
        <v>0</v>
      </c>
      <c r="K98" s="203" t="s">
        <v>1</v>
      </c>
      <c r="L98" s="38"/>
      <c r="M98" s="208" t="s">
        <v>1</v>
      </c>
      <c r="N98" s="209" t="s">
        <v>39</v>
      </c>
      <c r="O98" s="74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2" t="s">
        <v>160</v>
      </c>
      <c r="AT98" s="12" t="s">
        <v>116</v>
      </c>
      <c r="AU98" s="12" t="s">
        <v>77</v>
      </c>
      <c r="AY98" s="12" t="s">
        <v>114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2" t="s">
        <v>14</v>
      </c>
      <c r="BK98" s="212">
        <f>ROUND(I98*H98,2)</f>
        <v>0</v>
      </c>
      <c r="BL98" s="12" t="s">
        <v>160</v>
      </c>
      <c r="BM98" s="12" t="s">
        <v>198</v>
      </c>
    </row>
    <row r="99" s="1" customFormat="1" ht="16.5" customHeight="1">
      <c r="B99" s="33"/>
      <c r="C99" s="201" t="s">
        <v>162</v>
      </c>
      <c r="D99" s="201" t="s">
        <v>116</v>
      </c>
      <c r="E99" s="202" t="s">
        <v>171</v>
      </c>
      <c r="F99" s="203" t="s">
        <v>172</v>
      </c>
      <c r="G99" s="204" t="s">
        <v>159</v>
      </c>
      <c r="H99" s="205">
        <v>1</v>
      </c>
      <c r="I99" s="206"/>
      <c r="J99" s="207">
        <f>ROUND(I99*H99,2)</f>
        <v>0</v>
      </c>
      <c r="K99" s="203" t="s">
        <v>1</v>
      </c>
      <c r="L99" s="38"/>
      <c r="M99" s="213" t="s">
        <v>1</v>
      </c>
      <c r="N99" s="214" t="s">
        <v>39</v>
      </c>
      <c r="O99" s="21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AR99" s="12" t="s">
        <v>160</v>
      </c>
      <c r="AT99" s="12" t="s">
        <v>116</v>
      </c>
      <c r="AU99" s="12" t="s">
        <v>77</v>
      </c>
      <c r="AY99" s="12" t="s">
        <v>114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2" t="s">
        <v>14</v>
      </c>
      <c r="BK99" s="212">
        <f>ROUND(I99*H99,2)</f>
        <v>0</v>
      </c>
      <c r="BL99" s="12" t="s">
        <v>160</v>
      </c>
      <c r="BM99" s="12" t="s">
        <v>199</v>
      </c>
    </row>
    <row r="100" s="1" customFormat="1" ht="6.96" customHeight="1">
      <c r="B100" s="52"/>
      <c r="C100" s="53"/>
      <c r="D100" s="53"/>
      <c r="E100" s="53"/>
      <c r="F100" s="53"/>
      <c r="G100" s="53"/>
      <c r="H100" s="53"/>
      <c r="I100" s="150"/>
      <c r="J100" s="53"/>
      <c r="K100" s="53"/>
      <c r="L100" s="38"/>
    </row>
  </sheetData>
  <sheetProtection sheet="1" autoFilter="0" formatColumns="0" formatRows="0" objects="1" scenarios="1" spinCount="100000" saltValue="P3W5aeyuB6rReJfQiCoT72piDSQRnJQP0QjSzntpbjXMxQO3MvHQaidktTK/+vi6ezh0sLzmYNyfByOWLXEjrw==" hashValue="vtfUM5np8R6ko8DdihBx1Eci98T1bLBtUVansQoeJDFCbGrgiQLI24gr+wxJjT0e7l1OpB4N9OGd6TBnv6pUtg==" algorithmName="SHA-512" password="CC35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9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83</v>
      </c>
    </row>
    <row r="3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77</v>
      </c>
    </row>
    <row r="4" ht="24.96" customHeight="1">
      <c r="B4" s="15"/>
      <c r="D4" s="123" t="s">
        <v>84</v>
      </c>
      <c r="L4" s="15"/>
      <c r="M4" s="19" t="s">
        <v>10</v>
      </c>
      <c r="AT4" s="12" t="s">
        <v>4</v>
      </c>
    </row>
    <row r="5" ht="6.96" customHeight="1">
      <c r="B5" s="15"/>
      <c r="L5" s="15"/>
    </row>
    <row r="6" ht="12" customHeight="1">
      <c r="B6" s="15"/>
      <c r="D6" s="124" t="s">
        <v>16</v>
      </c>
      <c r="L6" s="15"/>
    </row>
    <row r="7" ht="16.5" customHeight="1">
      <c r="B7" s="15"/>
      <c r="E7" s="125" t="str">
        <f>'Rekapitulace stavby'!K6</f>
        <v>Areál pevných kontrol velká Veranda - les pro odpočinek</v>
      </c>
      <c r="F7" s="124"/>
      <c r="G7" s="124"/>
      <c r="H7" s="124"/>
      <c r="L7" s="15"/>
    </row>
    <row r="8" s="1" customFormat="1" ht="12" customHeight="1">
      <c r="B8" s="38"/>
      <c r="D8" s="124" t="s">
        <v>85</v>
      </c>
      <c r="I8" s="126"/>
      <c r="L8" s="38"/>
    </row>
    <row r="9" s="1" customFormat="1" ht="36.96" customHeight="1">
      <c r="B9" s="38"/>
      <c r="E9" s="127" t="s">
        <v>200</v>
      </c>
      <c r="F9" s="1"/>
      <c r="G9" s="1"/>
      <c r="H9" s="1"/>
      <c r="I9" s="126"/>
      <c r="L9" s="38"/>
    </row>
    <row r="10" s="1" customFormat="1">
      <c r="B10" s="38"/>
      <c r="I10" s="126"/>
      <c r="L10" s="38"/>
    </row>
    <row r="1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14. 6. 2019</v>
      </c>
      <c r="L12" s="38"/>
    </row>
    <row r="13" s="1" customFormat="1" ht="10.8" customHeight="1">
      <c r="B13" s="38"/>
      <c r="I13" s="126"/>
      <c r="L13" s="38"/>
    </row>
    <row r="14" s="1" customFormat="1" ht="12" customHeight="1">
      <c r="B14" s="38"/>
      <c r="D14" s="124" t="s">
        <v>24</v>
      </c>
      <c r="I14" s="128" t="s">
        <v>25</v>
      </c>
      <c r="J14" s="12" t="str">
        <f>IF('Rekapitulace stavby'!AN10="","",'Rekapitulace stavby'!AN10)</f>
        <v/>
      </c>
      <c r="L14" s="38"/>
    </row>
    <row r="15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27</v>
      </c>
      <c r="J15" s="12" t="str">
        <f>IF('Rekapitulace stavby'!AN11="","",'Rekapitulace stavby'!AN11)</f>
        <v/>
      </c>
      <c r="L15" s="38"/>
    </row>
    <row r="16" s="1" customFormat="1" ht="6.96" customHeight="1">
      <c r="B16" s="38"/>
      <c r="I16" s="126"/>
      <c r="L16" s="38"/>
    </row>
    <row r="17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="1" customFormat="1" ht="6.96" customHeight="1">
      <c r="B19" s="38"/>
      <c r="I19" s="126"/>
      <c r="L19" s="38"/>
    </row>
    <row r="20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="1" customFormat="1" ht="6.96" customHeight="1">
      <c r="B22" s="38"/>
      <c r="I22" s="126"/>
      <c r="L22" s="38"/>
    </row>
    <row r="23" s="1" customFormat="1" ht="12" customHeight="1">
      <c r="B23" s="38"/>
      <c r="D23" s="124" t="s">
        <v>32</v>
      </c>
      <c r="I23" s="128" t="s">
        <v>25</v>
      </c>
      <c r="J23" s="12" t="str">
        <f>IF('Rekapitulace stavby'!AN19="","",'Rekapitulace stavby'!AN19)</f>
        <v/>
      </c>
      <c r="L23" s="38"/>
    </row>
    <row r="24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27</v>
      </c>
      <c r="J24" s="12" t="str">
        <f>IF('Rekapitulace stavby'!AN20="","",'Rekapitulace stavby'!AN20)</f>
        <v/>
      </c>
      <c r="L24" s="38"/>
    </row>
    <row r="25" s="1" customFormat="1" ht="6.96" customHeight="1">
      <c r="B25" s="38"/>
      <c r="I25" s="126"/>
      <c r="L25" s="38"/>
    </row>
    <row r="26" s="1" customFormat="1" ht="12" customHeight="1">
      <c r="B26" s="38"/>
      <c r="D26" s="124" t="s">
        <v>33</v>
      </c>
      <c r="I26" s="126"/>
      <c r="L26" s="38"/>
    </row>
    <row r="27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s="1" customFormat="1" ht="6.96" customHeight="1">
      <c r="B28" s="38"/>
      <c r="I28" s="126"/>
      <c r="L28" s="38"/>
    </row>
    <row r="29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="1" customFormat="1" ht="25.44" customHeight="1">
      <c r="B30" s="38"/>
      <c r="D30" s="134" t="s">
        <v>34</v>
      </c>
      <c r="I30" s="126"/>
      <c r="J30" s="135">
        <f>ROUND(J93, 2)</f>
        <v>0</v>
      </c>
      <c r="L30" s="38"/>
    </row>
    <row r="3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="1" customFormat="1" ht="14.4" customHeight="1">
      <c r="B32" s="38"/>
      <c r="F32" s="136" t="s">
        <v>36</v>
      </c>
      <c r="I32" s="137" t="s">
        <v>35</v>
      </c>
      <c r="J32" s="136" t="s">
        <v>37</v>
      </c>
      <c r="L32" s="38"/>
    </row>
    <row r="33" s="1" customFormat="1" ht="14.4" customHeight="1">
      <c r="B33" s="38"/>
      <c r="D33" s="124" t="s">
        <v>38</v>
      </c>
      <c r="E33" s="124" t="s">
        <v>39</v>
      </c>
      <c r="F33" s="138">
        <f>ROUND((SUM(BE93:BE152)),  2)</f>
        <v>0</v>
      </c>
      <c r="I33" s="139">
        <v>0.20999999999999999</v>
      </c>
      <c r="J33" s="138">
        <f>ROUND(((SUM(BE93:BE152))*I33),  2)</f>
        <v>0</v>
      </c>
      <c r="L33" s="38"/>
    </row>
    <row r="34" s="1" customFormat="1" ht="14.4" customHeight="1">
      <c r="B34" s="38"/>
      <c r="E34" s="124" t="s">
        <v>40</v>
      </c>
      <c r="F34" s="138">
        <f>ROUND((SUM(BF93:BF152)),  2)</f>
        <v>0</v>
      </c>
      <c r="I34" s="139">
        <v>0.14999999999999999</v>
      </c>
      <c r="J34" s="138">
        <f>ROUND(((SUM(BF93:BF152))*I34),  2)</f>
        <v>0</v>
      </c>
      <c r="L34" s="38"/>
    </row>
    <row r="35" hidden="1" s="1" customFormat="1" ht="14.4" customHeight="1">
      <c r="B35" s="38"/>
      <c r="E35" s="124" t="s">
        <v>41</v>
      </c>
      <c r="F35" s="138">
        <f>ROUND((SUM(BG93:BG152)),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42</v>
      </c>
      <c r="F36" s="138">
        <f>ROUND((SUM(BH93:BH152)),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43</v>
      </c>
      <c r="F37" s="138">
        <f>ROUND((SUM(BI93:BI152)),  2)</f>
        <v>0</v>
      </c>
      <c r="I37" s="139">
        <v>0</v>
      </c>
      <c r="J37" s="138">
        <f>0</f>
        <v>0</v>
      </c>
      <c r="L37" s="38"/>
    </row>
    <row r="38" s="1" customFormat="1" ht="6.96" customHeight="1">
      <c r="B38" s="38"/>
      <c r="I38" s="126"/>
      <c r="L38" s="38"/>
    </row>
    <row r="39" s="1" customFormat="1" ht="25.44" customHeight="1">
      <c r="B39" s="38"/>
      <c r="C39" s="140"/>
      <c r="D39" s="141" t="s">
        <v>44</v>
      </c>
      <c r="E39" s="142"/>
      <c r="F39" s="142"/>
      <c r="G39" s="143" t="s">
        <v>45</v>
      </c>
      <c r="H39" s="144" t="s">
        <v>46</v>
      </c>
      <c r="I39" s="145"/>
      <c r="J39" s="146">
        <f>SUM(J30:J37)</f>
        <v>0</v>
      </c>
      <c r="K39" s="147"/>
      <c r="L39" s="38"/>
    </row>
    <row r="40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hidden="1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hidden="1" s="1" customFormat="1" ht="24.96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hidden="1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hidden="1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hidden="1" s="1" customFormat="1" ht="16.5" customHeight="1">
      <c r="B48" s="33"/>
      <c r="C48" s="34"/>
      <c r="D48" s="34"/>
      <c r="E48" s="154" t="str">
        <f>E7</f>
        <v>Areál pevných kontrol velká Veranda - les pro odpočinek</v>
      </c>
      <c r="F48" s="27"/>
      <c r="G48" s="27"/>
      <c r="H48" s="27"/>
      <c r="I48" s="126"/>
      <c r="J48" s="34"/>
      <c r="K48" s="34"/>
      <c r="L48" s="38"/>
    </row>
    <row r="49" hidden="1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hidden="1" s="1" customFormat="1" ht="16.5" customHeight="1">
      <c r="B50" s="33"/>
      <c r="C50" s="34"/>
      <c r="D50" s="34"/>
      <c r="E50" s="59" t="str">
        <f>E9</f>
        <v>1-3 - Lesní tělocvična a vyhlídka</v>
      </c>
      <c r="F50" s="34"/>
      <c r="G50" s="34"/>
      <c r="H50" s="34"/>
      <c r="I50" s="126"/>
      <c r="J50" s="34"/>
      <c r="K50" s="34"/>
      <c r="L50" s="38"/>
    </row>
    <row r="51" hidden="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hidden="1" s="1" customFormat="1" ht="12" customHeight="1">
      <c r="B52" s="33"/>
      <c r="C52" s="27" t="s">
        <v>20</v>
      </c>
      <c r="D52" s="34"/>
      <c r="E52" s="34"/>
      <c r="F52" s="22" t="str">
        <f>F12</f>
        <v>Choceň</v>
      </c>
      <c r="G52" s="34"/>
      <c r="H52" s="34"/>
      <c r="I52" s="128" t="s">
        <v>22</v>
      </c>
      <c r="J52" s="62" t="str">
        <f>IF(J12="","",J12)</f>
        <v>14. 6. 2019</v>
      </c>
      <c r="K52" s="34"/>
      <c r="L52" s="38"/>
    </row>
    <row r="53" hidden="1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hidden="1" s="1" customFormat="1" ht="13.65" customHeight="1">
      <c r="B54" s="33"/>
      <c r="C54" s="27" t="s">
        <v>24</v>
      </c>
      <c r="D54" s="34"/>
      <c r="E54" s="34"/>
      <c r="F54" s="22" t="str">
        <f>E15</f>
        <v xml:space="preserve"> 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hidden="1" s="1" customFormat="1" ht="13.65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32</v>
      </c>
      <c r="J55" s="31" t="str">
        <f>E24</f>
        <v xml:space="preserve"> </v>
      </c>
      <c r="K55" s="34"/>
      <c r="L55" s="38"/>
    </row>
    <row r="56" hidden="1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hidden="1" s="1" customFormat="1" ht="29.28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hidden="1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hidden="1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J93</f>
        <v>0</v>
      </c>
      <c r="K59" s="34"/>
      <c r="L59" s="38"/>
      <c r="AU59" s="12" t="s">
        <v>91</v>
      </c>
    </row>
    <row r="60" hidden="1" s="7" customFormat="1" ht="24.96" customHeight="1">
      <c r="B60" s="160"/>
      <c r="C60" s="161"/>
      <c r="D60" s="162" t="s">
        <v>201</v>
      </c>
      <c r="E60" s="163"/>
      <c r="F60" s="163"/>
      <c r="G60" s="163"/>
      <c r="H60" s="163"/>
      <c r="I60" s="164"/>
      <c r="J60" s="165">
        <f>J94</f>
        <v>0</v>
      </c>
      <c r="K60" s="161"/>
      <c r="L60" s="166"/>
    </row>
    <row r="61" hidden="1" s="7" customFormat="1" ht="24.96" customHeight="1">
      <c r="B61" s="160"/>
      <c r="C61" s="161"/>
      <c r="D61" s="162" t="s">
        <v>92</v>
      </c>
      <c r="E61" s="163"/>
      <c r="F61" s="163"/>
      <c r="G61" s="163"/>
      <c r="H61" s="163"/>
      <c r="I61" s="164"/>
      <c r="J61" s="165">
        <f>J99</f>
        <v>0</v>
      </c>
      <c r="K61" s="161"/>
      <c r="L61" s="166"/>
    </row>
    <row r="62" hidden="1" s="8" customFormat="1" ht="19.92" customHeight="1">
      <c r="B62" s="167"/>
      <c r="C62" s="168"/>
      <c r="D62" s="169" t="s">
        <v>93</v>
      </c>
      <c r="E62" s="170"/>
      <c r="F62" s="170"/>
      <c r="G62" s="170"/>
      <c r="H62" s="170"/>
      <c r="I62" s="171"/>
      <c r="J62" s="172">
        <f>J100</f>
        <v>0</v>
      </c>
      <c r="K62" s="168"/>
      <c r="L62" s="173"/>
    </row>
    <row r="63" hidden="1" s="8" customFormat="1" ht="19.92" customHeight="1">
      <c r="B63" s="167"/>
      <c r="C63" s="168"/>
      <c r="D63" s="169" t="s">
        <v>94</v>
      </c>
      <c r="E63" s="170"/>
      <c r="F63" s="170"/>
      <c r="G63" s="170"/>
      <c r="H63" s="170"/>
      <c r="I63" s="171"/>
      <c r="J63" s="172">
        <f>J107</f>
        <v>0</v>
      </c>
      <c r="K63" s="168"/>
      <c r="L63" s="173"/>
    </row>
    <row r="64" hidden="1" s="8" customFormat="1" ht="19.92" customHeight="1">
      <c r="B64" s="167"/>
      <c r="C64" s="168"/>
      <c r="D64" s="169" t="s">
        <v>202</v>
      </c>
      <c r="E64" s="170"/>
      <c r="F64" s="170"/>
      <c r="G64" s="170"/>
      <c r="H64" s="170"/>
      <c r="I64" s="171"/>
      <c r="J64" s="172">
        <f>J113</f>
        <v>0</v>
      </c>
      <c r="K64" s="168"/>
      <c r="L64" s="173"/>
    </row>
    <row r="65" hidden="1" s="8" customFormat="1" ht="19.92" customHeight="1">
      <c r="B65" s="167"/>
      <c r="C65" s="168"/>
      <c r="D65" s="169" t="s">
        <v>203</v>
      </c>
      <c r="E65" s="170"/>
      <c r="F65" s="170"/>
      <c r="G65" s="170"/>
      <c r="H65" s="170"/>
      <c r="I65" s="171"/>
      <c r="J65" s="172">
        <f>J115</f>
        <v>0</v>
      </c>
      <c r="K65" s="168"/>
      <c r="L65" s="173"/>
    </row>
    <row r="66" hidden="1" s="7" customFormat="1" ht="24.96" customHeight="1">
      <c r="B66" s="160"/>
      <c r="C66" s="161"/>
      <c r="D66" s="162" t="s">
        <v>95</v>
      </c>
      <c r="E66" s="163"/>
      <c r="F66" s="163"/>
      <c r="G66" s="163"/>
      <c r="H66" s="163"/>
      <c r="I66" s="164"/>
      <c r="J66" s="165">
        <f>J117</f>
        <v>0</v>
      </c>
      <c r="K66" s="161"/>
      <c r="L66" s="166"/>
    </row>
    <row r="67" hidden="1" s="8" customFormat="1" ht="19.92" customHeight="1">
      <c r="B67" s="167"/>
      <c r="C67" s="168"/>
      <c r="D67" s="169" t="s">
        <v>204</v>
      </c>
      <c r="E67" s="170"/>
      <c r="F67" s="170"/>
      <c r="G67" s="170"/>
      <c r="H67" s="170"/>
      <c r="I67" s="171"/>
      <c r="J67" s="172">
        <f>J118</f>
        <v>0</v>
      </c>
      <c r="K67" s="168"/>
      <c r="L67" s="173"/>
    </row>
    <row r="68" hidden="1" s="8" customFormat="1" ht="19.92" customHeight="1">
      <c r="B68" s="167"/>
      <c r="C68" s="168"/>
      <c r="D68" s="169" t="s">
        <v>205</v>
      </c>
      <c r="E68" s="170"/>
      <c r="F68" s="170"/>
      <c r="G68" s="170"/>
      <c r="H68" s="170"/>
      <c r="I68" s="171"/>
      <c r="J68" s="172">
        <f>J124</f>
        <v>0</v>
      </c>
      <c r="K68" s="168"/>
      <c r="L68" s="173"/>
    </row>
    <row r="69" hidden="1" s="8" customFormat="1" ht="19.92" customHeight="1">
      <c r="B69" s="167"/>
      <c r="C69" s="168"/>
      <c r="D69" s="169" t="s">
        <v>206</v>
      </c>
      <c r="E69" s="170"/>
      <c r="F69" s="170"/>
      <c r="G69" s="170"/>
      <c r="H69" s="170"/>
      <c r="I69" s="171"/>
      <c r="J69" s="172">
        <f>J138</f>
        <v>0</v>
      </c>
      <c r="K69" s="168"/>
      <c r="L69" s="173"/>
    </row>
    <row r="70" hidden="1" s="8" customFormat="1" ht="19.92" customHeight="1">
      <c r="B70" s="167"/>
      <c r="C70" s="168"/>
      <c r="D70" s="169" t="s">
        <v>96</v>
      </c>
      <c r="E70" s="170"/>
      <c r="F70" s="170"/>
      <c r="G70" s="170"/>
      <c r="H70" s="170"/>
      <c r="I70" s="171"/>
      <c r="J70" s="172">
        <f>J142</f>
        <v>0</v>
      </c>
      <c r="K70" s="168"/>
      <c r="L70" s="173"/>
    </row>
    <row r="71" hidden="1" s="8" customFormat="1" ht="19.92" customHeight="1">
      <c r="B71" s="167"/>
      <c r="C71" s="168"/>
      <c r="D71" s="169" t="s">
        <v>207</v>
      </c>
      <c r="E71" s="170"/>
      <c r="F71" s="170"/>
      <c r="G71" s="170"/>
      <c r="H71" s="170"/>
      <c r="I71" s="171"/>
      <c r="J71" s="172">
        <f>J147</f>
        <v>0</v>
      </c>
      <c r="K71" s="168"/>
      <c r="L71" s="173"/>
    </row>
    <row r="72" hidden="1" s="7" customFormat="1" ht="24.96" customHeight="1">
      <c r="B72" s="160"/>
      <c r="C72" s="161"/>
      <c r="D72" s="162" t="s">
        <v>97</v>
      </c>
      <c r="E72" s="163"/>
      <c r="F72" s="163"/>
      <c r="G72" s="163"/>
      <c r="H72" s="163"/>
      <c r="I72" s="164"/>
      <c r="J72" s="165">
        <f>J150</f>
        <v>0</v>
      </c>
      <c r="K72" s="161"/>
      <c r="L72" s="166"/>
    </row>
    <row r="73" hidden="1" s="8" customFormat="1" ht="19.92" customHeight="1">
      <c r="B73" s="167"/>
      <c r="C73" s="168"/>
      <c r="D73" s="169" t="s">
        <v>208</v>
      </c>
      <c r="E73" s="170"/>
      <c r="F73" s="170"/>
      <c r="G73" s="170"/>
      <c r="H73" s="170"/>
      <c r="I73" s="171"/>
      <c r="J73" s="172">
        <f>J151</f>
        <v>0</v>
      </c>
      <c r="K73" s="168"/>
      <c r="L73" s="173"/>
    </row>
    <row r="74" hidden="1" s="1" customFormat="1" ht="21.84" customHeight="1">
      <c r="B74" s="33"/>
      <c r="C74" s="34"/>
      <c r="D74" s="34"/>
      <c r="E74" s="34"/>
      <c r="F74" s="34"/>
      <c r="G74" s="34"/>
      <c r="H74" s="34"/>
      <c r="I74" s="126"/>
      <c r="J74" s="34"/>
      <c r="K74" s="34"/>
      <c r="L74" s="38"/>
    </row>
    <row r="75" hidden="1" s="1" customFormat="1" ht="6.96" customHeight="1">
      <c r="B75" s="52"/>
      <c r="C75" s="53"/>
      <c r="D75" s="53"/>
      <c r="E75" s="53"/>
      <c r="F75" s="53"/>
      <c r="G75" s="53"/>
      <c r="H75" s="53"/>
      <c r="I75" s="150"/>
      <c r="J75" s="53"/>
      <c r="K75" s="53"/>
      <c r="L75" s="38"/>
    </row>
    <row r="76" hidden="1"/>
    <row r="77" hidden="1"/>
    <row r="78" hidden="1"/>
    <row r="79" s="1" customFormat="1" ht="6.96" customHeight="1">
      <c r="B79" s="54"/>
      <c r="C79" s="55"/>
      <c r="D79" s="55"/>
      <c r="E79" s="55"/>
      <c r="F79" s="55"/>
      <c r="G79" s="55"/>
      <c r="H79" s="55"/>
      <c r="I79" s="153"/>
      <c r="J79" s="55"/>
      <c r="K79" s="55"/>
      <c r="L79" s="38"/>
    </row>
    <row r="80" s="1" customFormat="1" ht="24.96" customHeight="1">
      <c r="B80" s="33"/>
      <c r="C80" s="18" t="s">
        <v>99</v>
      </c>
      <c r="D80" s="34"/>
      <c r="E80" s="34"/>
      <c r="F80" s="34"/>
      <c r="G80" s="34"/>
      <c r="H80" s="34"/>
      <c r="I80" s="126"/>
      <c r="J80" s="34"/>
      <c r="K80" s="34"/>
      <c r="L80" s="38"/>
    </row>
    <row r="81" s="1" customFormat="1" ht="6.96" customHeight="1">
      <c r="B81" s="33"/>
      <c r="C81" s="34"/>
      <c r="D81" s="34"/>
      <c r="E81" s="34"/>
      <c r="F81" s="34"/>
      <c r="G81" s="34"/>
      <c r="H81" s="34"/>
      <c r="I81" s="126"/>
      <c r="J81" s="34"/>
      <c r="K81" s="34"/>
      <c r="L81" s="38"/>
    </row>
    <row r="82" s="1" customFormat="1" ht="12" customHeight="1">
      <c r="B82" s="33"/>
      <c r="C82" s="27" t="s">
        <v>16</v>
      </c>
      <c r="D82" s="34"/>
      <c r="E82" s="34"/>
      <c r="F82" s="34"/>
      <c r="G82" s="34"/>
      <c r="H82" s="34"/>
      <c r="I82" s="126"/>
      <c r="J82" s="34"/>
      <c r="K82" s="34"/>
      <c r="L82" s="38"/>
    </row>
    <row r="83" s="1" customFormat="1" ht="16.5" customHeight="1">
      <c r="B83" s="33"/>
      <c r="C83" s="34"/>
      <c r="D83" s="34"/>
      <c r="E83" s="154" t="str">
        <f>E7</f>
        <v>Areál pevných kontrol velká Veranda - les pro odpočinek</v>
      </c>
      <c r="F83" s="27"/>
      <c r="G83" s="27"/>
      <c r="H83" s="27"/>
      <c r="I83" s="126"/>
      <c r="J83" s="34"/>
      <c r="K83" s="34"/>
      <c r="L83" s="38"/>
    </row>
    <row r="84" s="1" customFormat="1" ht="12" customHeight="1">
      <c r="B84" s="33"/>
      <c r="C84" s="27" t="s">
        <v>85</v>
      </c>
      <c r="D84" s="34"/>
      <c r="E84" s="34"/>
      <c r="F84" s="34"/>
      <c r="G84" s="34"/>
      <c r="H84" s="34"/>
      <c r="I84" s="126"/>
      <c r="J84" s="34"/>
      <c r="K84" s="34"/>
      <c r="L84" s="38"/>
    </row>
    <row r="85" s="1" customFormat="1" ht="16.5" customHeight="1">
      <c r="B85" s="33"/>
      <c r="C85" s="34"/>
      <c r="D85" s="34"/>
      <c r="E85" s="59" t="str">
        <f>E9</f>
        <v>1-3 - Lesní tělocvična a vyhlídka</v>
      </c>
      <c r="F85" s="34"/>
      <c r="G85" s="34"/>
      <c r="H85" s="34"/>
      <c r="I85" s="126"/>
      <c r="J85" s="34"/>
      <c r="K85" s="34"/>
      <c r="L85" s="38"/>
    </row>
    <row r="86" s="1" customFormat="1" ht="6.96" customHeight="1">
      <c r="B86" s="33"/>
      <c r="C86" s="34"/>
      <c r="D86" s="34"/>
      <c r="E86" s="34"/>
      <c r="F86" s="34"/>
      <c r="G86" s="34"/>
      <c r="H86" s="34"/>
      <c r="I86" s="126"/>
      <c r="J86" s="34"/>
      <c r="K86" s="34"/>
      <c r="L86" s="38"/>
    </row>
    <row r="87" s="1" customFormat="1" ht="12" customHeight="1">
      <c r="B87" s="33"/>
      <c r="C87" s="27" t="s">
        <v>20</v>
      </c>
      <c r="D87" s="34"/>
      <c r="E87" s="34"/>
      <c r="F87" s="22" t="str">
        <f>F12</f>
        <v>Choceň</v>
      </c>
      <c r="G87" s="34"/>
      <c r="H87" s="34"/>
      <c r="I87" s="128" t="s">
        <v>22</v>
      </c>
      <c r="J87" s="62" t="str">
        <f>IF(J12="","",J12)</f>
        <v>14. 6. 2019</v>
      </c>
      <c r="K87" s="34"/>
      <c r="L87" s="38"/>
    </row>
    <row r="88" s="1" customFormat="1" ht="6.96" customHeight="1">
      <c r="B88" s="33"/>
      <c r="C88" s="34"/>
      <c r="D88" s="34"/>
      <c r="E88" s="34"/>
      <c r="F88" s="34"/>
      <c r="G88" s="34"/>
      <c r="H88" s="34"/>
      <c r="I88" s="126"/>
      <c r="J88" s="34"/>
      <c r="K88" s="34"/>
      <c r="L88" s="38"/>
    </row>
    <row r="89" s="1" customFormat="1" ht="13.65" customHeight="1">
      <c r="B89" s="33"/>
      <c r="C89" s="27" t="s">
        <v>24</v>
      </c>
      <c r="D89" s="34"/>
      <c r="E89" s="34"/>
      <c r="F89" s="22" t="str">
        <f>E15</f>
        <v xml:space="preserve"> </v>
      </c>
      <c r="G89" s="34"/>
      <c r="H89" s="34"/>
      <c r="I89" s="128" t="s">
        <v>30</v>
      </c>
      <c r="J89" s="31" t="str">
        <f>E21</f>
        <v xml:space="preserve"> </v>
      </c>
      <c r="K89" s="34"/>
      <c r="L89" s="38"/>
    </row>
    <row r="90" s="1" customFormat="1" ht="13.65" customHeight="1">
      <c r="B90" s="33"/>
      <c r="C90" s="27" t="s">
        <v>28</v>
      </c>
      <c r="D90" s="34"/>
      <c r="E90" s="34"/>
      <c r="F90" s="22" t="str">
        <f>IF(E18="","",E18)</f>
        <v>Vyplň údaj</v>
      </c>
      <c r="G90" s="34"/>
      <c r="H90" s="34"/>
      <c r="I90" s="128" t="s">
        <v>32</v>
      </c>
      <c r="J90" s="31" t="str">
        <f>E24</f>
        <v xml:space="preserve"> </v>
      </c>
      <c r="K90" s="34"/>
      <c r="L90" s="38"/>
    </row>
    <row r="91" s="1" customFormat="1" ht="10.32" customHeight="1">
      <c r="B91" s="33"/>
      <c r="C91" s="34"/>
      <c r="D91" s="34"/>
      <c r="E91" s="34"/>
      <c r="F91" s="34"/>
      <c r="G91" s="34"/>
      <c r="H91" s="34"/>
      <c r="I91" s="126"/>
      <c r="J91" s="34"/>
      <c r="K91" s="34"/>
      <c r="L91" s="38"/>
    </row>
    <row r="92" s="9" customFormat="1" ht="29.28" customHeight="1">
      <c r="B92" s="174"/>
      <c r="C92" s="175" t="s">
        <v>100</v>
      </c>
      <c r="D92" s="176" t="s">
        <v>53</v>
      </c>
      <c r="E92" s="176" t="s">
        <v>49</v>
      </c>
      <c r="F92" s="176" t="s">
        <v>50</v>
      </c>
      <c r="G92" s="176" t="s">
        <v>101</v>
      </c>
      <c r="H92" s="176" t="s">
        <v>102</v>
      </c>
      <c r="I92" s="177" t="s">
        <v>103</v>
      </c>
      <c r="J92" s="178" t="s">
        <v>89</v>
      </c>
      <c r="K92" s="179" t="s">
        <v>104</v>
      </c>
      <c r="L92" s="180"/>
      <c r="M92" s="83" t="s">
        <v>1</v>
      </c>
      <c r="N92" s="84" t="s">
        <v>38</v>
      </c>
      <c r="O92" s="84" t="s">
        <v>105</v>
      </c>
      <c r="P92" s="84" t="s">
        <v>106</v>
      </c>
      <c r="Q92" s="84" t="s">
        <v>107</v>
      </c>
      <c r="R92" s="84" t="s">
        <v>108</v>
      </c>
      <c r="S92" s="84" t="s">
        <v>109</v>
      </c>
      <c r="T92" s="85" t="s">
        <v>110</v>
      </c>
    </row>
    <row r="93" s="1" customFormat="1" ht="22.8" customHeight="1">
      <c r="B93" s="33"/>
      <c r="C93" s="90" t="s">
        <v>111</v>
      </c>
      <c r="D93" s="34"/>
      <c r="E93" s="34"/>
      <c r="F93" s="34"/>
      <c r="G93" s="34"/>
      <c r="H93" s="34"/>
      <c r="I93" s="126"/>
      <c r="J93" s="181">
        <f>BK93</f>
        <v>0</v>
      </c>
      <c r="K93" s="34"/>
      <c r="L93" s="38"/>
      <c r="M93" s="86"/>
      <c r="N93" s="87"/>
      <c r="O93" s="87"/>
      <c r="P93" s="182">
        <f>P94+P99+P117+P150</f>
        <v>0</v>
      </c>
      <c r="Q93" s="87"/>
      <c r="R93" s="182">
        <f>R94+R99+R117+R150</f>
        <v>9.8836622199999997</v>
      </c>
      <c r="S93" s="87"/>
      <c r="T93" s="183">
        <f>T94+T99+T117+T150</f>
        <v>0</v>
      </c>
      <c r="AT93" s="12" t="s">
        <v>67</v>
      </c>
      <c r="AU93" s="12" t="s">
        <v>91</v>
      </c>
      <c r="BK93" s="184">
        <f>BK94+BK99+BK117+BK150</f>
        <v>0</v>
      </c>
    </row>
    <row r="94" s="10" customFormat="1" ht="25.92" customHeight="1">
      <c r="B94" s="185"/>
      <c r="C94" s="186"/>
      <c r="D94" s="187" t="s">
        <v>67</v>
      </c>
      <c r="E94" s="188" t="s">
        <v>156</v>
      </c>
      <c r="F94" s="188" t="s">
        <v>209</v>
      </c>
      <c r="G94" s="186"/>
      <c r="H94" s="186"/>
      <c r="I94" s="189"/>
      <c r="J94" s="190">
        <f>BK94</f>
        <v>0</v>
      </c>
      <c r="K94" s="186"/>
      <c r="L94" s="191"/>
      <c r="M94" s="192"/>
      <c r="N94" s="193"/>
      <c r="O94" s="193"/>
      <c r="P94" s="194">
        <f>SUM(P95:P98)</f>
        <v>0</v>
      </c>
      <c r="Q94" s="193"/>
      <c r="R94" s="194">
        <f>SUM(R95:R98)</f>
        <v>0</v>
      </c>
      <c r="S94" s="193"/>
      <c r="T94" s="195">
        <f>SUM(T95:T98)</f>
        <v>0</v>
      </c>
      <c r="AR94" s="196" t="s">
        <v>14</v>
      </c>
      <c r="AT94" s="197" t="s">
        <v>67</v>
      </c>
      <c r="AU94" s="197" t="s">
        <v>68</v>
      </c>
      <c r="AY94" s="196" t="s">
        <v>114</v>
      </c>
      <c r="BK94" s="198">
        <f>SUM(BK95:BK98)</f>
        <v>0</v>
      </c>
    </row>
    <row r="95" s="1" customFormat="1" ht="16.5" customHeight="1">
      <c r="B95" s="33"/>
      <c r="C95" s="201" t="s">
        <v>14</v>
      </c>
      <c r="D95" s="201" t="s">
        <v>116</v>
      </c>
      <c r="E95" s="202" t="s">
        <v>210</v>
      </c>
      <c r="F95" s="203" t="s">
        <v>211</v>
      </c>
      <c r="G95" s="204" t="s">
        <v>145</v>
      </c>
      <c r="H95" s="205">
        <v>30</v>
      </c>
      <c r="I95" s="206"/>
      <c r="J95" s="207">
        <f>ROUND(I95*H95,2)</f>
        <v>0</v>
      </c>
      <c r="K95" s="203" t="s">
        <v>146</v>
      </c>
      <c r="L95" s="38"/>
      <c r="M95" s="208" t="s">
        <v>1</v>
      </c>
      <c r="N95" s="209" t="s">
        <v>39</v>
      </c>
      <c r="O95" s="74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2" t="s">
        <v>120</v>
      </c>
      <c r="AT95" s="12" t="s">
        <v>116</v>
      </c>
      <c r="AU95" s="12" t="s">
        <v>14</v>
      </c>
      <c r="AY95" s="12" t="s">
        <v>114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2" t="s">
        <v>14</v>
      </c>
      <c r="BK95" s="212">
        <f>ROUND(I95*H95,2)</f>
        <v>0</v>
      </c>
      <c r="BL95" s="12" t="s">
        <v>120</v>
      </c>
      <c r="BM95" s="12" t="s">
        <v>212</v>
      </c>
    </row>
    <row r="96" s="1" customFormat="1" ht="16.5" customHeight="1">
      <c r="B96" s="33"/>
      <c r="C96" s="201" t="s">
        <v>77</v>
      </c>
      <c r="D96" s="201" t="s">
        <v>116</v>
      </c>
      <c r="E96" s="202" t="s">
        <v>213</v>
      </c>
      <c r="F96" s="203" t="s">
        <v>214</v>
      </c>
      <c r="G96" s="204" t="s">
        <v>145</v>
      </c>
      <c r="H96" s="205">
        <v>900</v>
      </c>
      <c r="I96" s="206"/>
      <c r="J96" s="207">
        <f>ROUND(I96*H96,2)</f>
        <v>0</v>
      </c>
      <c r="K96" s="203" t="s">
        <v>146</v>
      </c>
      <c r="L96" s="38"/>
      <c r="M96" s="208" t="s">
        <v>1</v>
      </c>
      <c r="N96" s="209" t="s">
        <v>39</v>
      </c>
      <c r="O96" s="74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2" t="s">
        <v>120</v>
      </c>
      <c r="AT96" s="12" t="s">
        <v>116</v>
      </c>
      <c r="AU96" s="12" t="s">
        <v>14</v>
      </c>
      <c r="AY96" s="12" t="s">
        <v>114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2" t="s">
        <v>14</v>
      </c>
      <c r="BK96" s="212">
        <f>ROUND(I96*H96,2)</f>
        <v>0</v>
      </c>
      <c r="BL96" s="12" t="s">
        <v>120</v>
      </c>
      <c r="BM96" s="12" t="s">
        <v>215</v>
      </c>
    </row>
    <row r="97" s="1" customFormat="1" ht="16.5" customHeight="1">
      <c r="B97" s="33"/>
      <c r="C97" s="201" t="s">
        <v>125</v>
      </c>
      <c r="D97" s="201" t="s">
        <v>116</v>
      </c>
      <c r="E97" s="202" t="s">
        <v>216</v>
      </c>
      <c r="F97" s="203" t="s">
        <v>217</v>
      </c>
      <c r="G97" s="204" t="s">
        <v>145</v>
      </c>
      <c r="H97" s="205">
        <v>30</v>
      </c>
      <c r="I97" s="206"/>
      <c r="J97" s="207">
        <f>ROUND(I97*H97,2)</f>
        <v>0</v>
      </c>
      <c r="K97" s="203" t="s">
        <v>146</v>
      </c>
      <c r="L97" s="38"/>
      <c r="M97" s="208" t="s">
        <v>1</v>
      </c>
      <c r="N97" s="209" t="s">
        <v>39</v>
      </c>
      <c r="O97" s="74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2" t="s">
        <v>120</v>
      </c>
      <c r="AT97" s="12" t="s">
        <v>116</v>
      </c>
      <c r="AU97" s="12" t="s">
        <v>14</v>
      </c>
      <c r="AY97" s="12" t="s">
        <v>114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2" t="s">
        <v>14</v>
      </c>
      <c r="BK97" s="212">
        <f>ROUND(I97*H97,2)</f>
        <v>0</v>
      </c>
      <c r="BL97" s="12" t="s">
        <v>120</v>
      </c>
      <c r="BM97" s="12" t="s">
        <v>218</v>
      </c>
    </row>
    <row r="98" s="1" customFormat="1" ht="16.5" customHeight="1">
      <c r="B98" s="33"/>
      <c r="C98" s="201" t="s">
        <v>120</v>
      </c>
      <c r="D98" s="201" t="s">
        <v>116</v>
      </c>
      <c r="E98" s="202" t="s">
        <v>219</v>
      </c>
      <c r="F98" s="203" t="s">
        <v>220</v>
      </c>
      <c r="G98" s="204" t="s">
        <v>145</v>
      </c>
      <c r="H98" s="205">
        <v>10</v>
      </c>
      <c r="I98" s="206"/>
      <c r="J98" s="207">
        <f>ROUND(I98*H98,2)</f>
        <v>0</v>
      </c>
      <c r="K98" s="203" t="s">
        <v>1</v>
      </c>
      <c r="L98" s="38"/>
      <c r="M98" s="208" t="s">
        <v>1</v>
      </c>
      <c r="N98" s="209" t="s">
        <v>39</v>
      </c>
      <c r="O98" s="74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2" t="s">
        <v>120</v>
      </c>
      <c r="AT98" s="12" t="s">
        <v>116</v>
      </c>
      <c r="AU98" s="12" t="s">
        <v>14</v>
      </c>
      <c r="AY98" s="12" t="s">
        <v>114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2" t="s">
        <v>14</v>
      </c>
      <c r="BK98" s="212">
        <f>ROUND(I98*H98,2)</f>
        <v>0</v>
      </c>
      <c r="BL98" s="12" t="s">
        <v>120</v>
      </c>
      <c r="BM98" s="12" t="s">
        <v>221</v>
      </c>
    </row>
    <row r="99" s="10" customFormat="1" ht="25.92" customHeight="1">
      <c r="B99" s="185"/>
      <c r="C99" s="186"/>
      <c r="D99" s="187" t="s">
        <v>67</v>
      </c>
      <c r="E99" s="188" t="s">
        <v>112</v>
      </c>
      <c r="F99" s="188" t="s">
        <v>113</v>
      </c>
      <c r="G99" s="186"/>
      <c r="H99" s="186"/>
      <c r="I99" s="189"/>
      <c r="J99" s="190">
        <f>BK99</f>
        <v>0</v>
      </c>
      <c r="K99" s="186"/>
      <c r="L99" s="191"/>
      <c r="M99" s="192"/>
      <c r="N99" s="193"/>
      <c r="O99" s="193"/>
      <c r="P99" s="194">
        <f>P100+P107+P113+P115</f>
        <v>0</v>
      </c>
      <c r="Q99" s="193"/>
      <c r="R99" s="194">
        <f>R100+R107+R113+R115</f>
        <v>8.2464122199999998</v>
      </c>
      <c r="S99" s="193"/>
      <c r="T99" s="195">
        <f>T100+T107+T113+T115</f>
        <v>0</v>
      </c>
      <c r="AR99" s="196" t="s">
        <v>14</v>
      </c>
      <c r="AT99" s="197" t="s">
        <v>67</v>
      </c>
      <c r="AU99" s="197" t="s">
        <v>68</v>
      </c>
      <c r="AY99" s="196" t="s">
        <v>114</v>
      </c>
      <c r="BK99" s="198">
        <f>BK100+BK107+BK113+BK115</f>
        <v>0</v>
      </c>
    </row>
    <row r="100" s="10" customFormat="1" ht="22.8" customHeight="1">
      <c r="B100" s="185"/>
      <c r="C100" s="186"/>
      <c r="D100" s="187" t="s">
        <v>67</v>
      </c>
      <c r="E100" s="199" t="s">
        <v>14</v>
      </c>
      <c r="F100" s="199" t="s">
        <v>115</v>
      </c>
      <c r="G100" s="186"/>
      <c r="H100" s="186"/>
      <c r="I100" s="189"/>
      <c r="J100" s="200">
        <f>BK100</f>
        <v>0</v>
      </c>
      <c r="K100" s="186"/>
      <c r="L100" s="191"/>
      <c r="M100" s="192"/>
      <c r="N100" s="193"/>
      <c r="O100" s="193"/>
      <c r="P100" s="194">
        <f>SUM(P101:P106)</f>
        <v>0</v>
      </c>
      <c r="Q100" s="193"/>
      <c r="R100" s="194">
        <f>SUM(R101:R106)</f>
        <v>0</v>
      </c>
      <c r="S100" s="193"/>
      <c r="T100" s="195">
        <f>SUM(T101:T106)</f>
        <v>0</v>
      </c>
      <c r="AR100" s="196" t="s">
        <v>14</v>
      </c>
      <c r="AT100" s="197" t="s">
        <v>67</v>
      </c>
      <c r="AU100" s="197" t="s">
        <v>14</v>
      </c>
      <c r="AY100" s="196" t="s">
        <v>114</v>
      </c>
      <c r="BK100" s="198">
        <f>SUM(BK101:BK106)</f>
        <v>0</v>
      </c>
    </row>
    <row r="101" s="1" customFormat="1" ht="16.5" customHeight="1">
      <c r="B101" s="33"/>
      <c r="C101" s="201" t="s">
        <v>132</v>
      </c>
      <c r="D101" s="201" t="s">
        <v>116</v>
      </c>
      <c r="E101" s="202" t="s">
        <v>117</v>
      </c>
      <c r="F101" s="203" t="s">
        <v>118</v>
      </c>
      <c r="G101" s="204" t="s">
        <v>119</v>
      </c>
      <c r="H101" s="205">
        <v>3.21</v>
      </c>
      <c r="I101" s="206"/>
      <c r="J101" s="207">
        <f>ROUND(I101*H101,2)</f>
        <v>0</v>
      </c>
      <c r="K101" s="203" t="s">
        <v>1</v>
      </c>
      <c r="L101" s="38"/>
      <c r="M101" s="208" t="s">
        <v>1</v>
      </c>
      <c r="N101" s="209" t="s">
        <v>39</v>
      </c>
      <c r="O101" s="74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2" t="s">
        <v>120</v>
      </c>
      <c r="AT101" s="12" t="s">
        <v>116</v>
      </c>
      <c r="AU101" s="12" t="s">
        <v>77</v>
      </c>
      <c r="AY101" s="12" t="s">
        <v>114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2" t="s">
        <v>14</v>
      </c>
      <c r="BK101" s="212">
        <f>ROUND(I101*H101,2)</f>
        <v>0</v>
      </c>
      <c r="BL101" s="12" t="s">
        <v>120</v>
      </c>
      <c r="BM101" s="12" t="s">
        <v>189</v>
      </c>
    </row>
    <row r="102" s="1" customFormat="1" ht="16.5" customHeight="1">
      <c r="B102" s="33"/>
      <c r="C102" s="201" t="s">
        <v>138</v>
      </c>
      <c r="D102" s="201" t="s">
        <v>116</v>
      </c>
      <c r="E102" s="202" t="s">
        <v>122</v>
      </c>
      <c r="F102" s="203" t="s">
        <v>123</v>
      </c>
      <c r="G102" s="204" t="s">
        <v>119</v>
      </c>
      <c r="H102" s="205">
        <v>2.21</v>
      </c>
      <c r="I102" s="206"/>
      <c r="J102" s="207">
        <f>ROUND(I102*H102,2)</f>
        <v>0</v>
      </c>
      <c r="K102" s="203" t="s">
        <v>1</v>
      </c>
      <c r="L102" s="38"/>
      <c r="M102" s="208" t="s">
        <v>1</v>
      </c>
      <c r="N102" s="209" t="s">
        <v>39</v>
      </c>
      <c r="O102" s="74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2" t="s">
        <v>120</v>
      </c>
      <c r="AT102" s="12" t="s">
        <v>116</v>
      </c>
      <c r="AU102" s="12" t="s">
        <v>77</v>
      </c>
      <c r="AY102" s="12" t="s">
        <v>114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2" t="s">
        <v>14</v>
      </c>
      <c r="BK102" s="212">
        <f>ROUND(I102*H102,2)</f>
        <v>0</v>
      </c>
      <c r="BL102" s="12" t="s">
        <v>120</v>
      </c>
      <c r="BM102" s="12" t="s">
        <v>190</v>
      </c>
    </row>
    <row r="103" s="1" customFormat="1" ht="16.5" customHeight="1">
      <c r="B103" s="33"/>
      <c r="C103" s="201" t="s">
        <v>142</v>
      </c>
      <c r="D103" s="201" t="s">
        <v>116</v>
      </c>
      <c r="E103" s="202" t="s">
        <v>126</v>
      </c>
      <c r="F103" s="203" t="s">
        <v>127</v>
      </c>
      <c r="G103" s="204" t="s">
        <v>119</v>
      </c>
      <c r="H103" s="205">
        <v>3.21</v>
      </c>
      <c r="I103" s="206"/>
      <c r="J103" s="207">
        <f>ROUND(I103*H103,2)</f>
        <v>0</v>
      </c>
      <c r="K103" s="203" t="s">
        <v>1</v>
      </c>
      <c r="L103" s="38"/>
      <c r="M103" s="208" t="s">
        <v>1</v>
      </c>
      <c r="N103" s="209" t="s">
        <v>39</v>
      </c>
      <c r="O103" s="74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2" t="s">
        <v>120</v>
      </c>
      <c r="AT103" s="12" t="s">
        <v>116</v>
      </c>
      <c r="AU103" s="12" t="s">
        <v>77</v>
      </c>
      <c r="AY103" s="12" t="s">
        <v>114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2" t="s">
        <v>14</v>
      </c>
      <c r="BK103" s="212">
        <f>ROUND(I103*H103,2)</f>
        <v>0</v>
      </c>
      <c r="BL103" s="12" t="s">
        <v>120</v>
      </c>
      <c r="BM103" s="12" t="s">
        <v>191</v>
      </c>
    </row>
    <row r="104" s="1" customFormat="1" ht="16.5" customHeight="1">
      <c r="B104" s="33"/>
      <c r="C104" s="201" t="s">
        <v>148</v>
      </c>
      <c r="D104" s="201" t="s">
        <v>116</v>
      </c>
      <c r="E104" s="202" t="s">
        <v>129</v>
      </c>
      <c r="F104" s="203" t="s">
        <v>130</v>
      </c>
      <c r="G104" s="204" t="s">
        <v>119</v>
      </c>
      <c r="H104" s="205">
        <v>3.21</v>
      </c>
      <c r="I104" s="206"/>
      <c r="J104" s="207">
        <f>ROUND(I104*H104,2)</f>
        <v>0</v>
      </c>
      <c r="K104" s="203" t="s">
        <v>1</v>
      </c>
      <c r="L104" s="38"/>
      <c r="M104" s="208" t="s">
        <v>1</v>
      </c>
      <c r="N104" s="209" t="s">
        <v>39</v>
      </c>
      <c r="O104" s="74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2" t="s">
        <v>120</v>
      </c>
      <c r="AT104" s="12" t="s">
        <v>116</v>
      </c>
      <c r="AU104" s="12" t="s">
        <v>77</v>
      </c>
      <c r="AY104" s="12" t="s">
        <v>114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2" t="s">
        <v>14</v>
      </c>
      <c r="BK104" s="212">
        <f>ROUND(I104*H104,2)</f>
        <v>0</v>
      </c>
      <c r="BL104" s="12" t="s">
        <v>120</v>
      </c>
      <c r="BM104" s="12" t="s">
        <v>192</v>
      </c>
    </row>
    <row r="105" s="1" customFormat="1" ht="16.5" customHeight="1">
      <c r="B105" s="33"/>
      <c r="C105" s="201" t="s">
        <v>156</v>
      </c>
      <c r="D105" s="201" t="s">
        <v>116</v>
      </c>
      <c r="E105" s="202" t="s">
        <v>133</v>
      </c>
      <c r="F105" s="203" t="s">
        <v>134</v>
      </c>
      <c r="G105" s="204" t="s">
        <v>135</v>
      </c>
      <c r="H105" s="205">
        <v>5.4569999999999999</v>
      </c>
      <c r="I105" s="206"/>
      <c r="J105" s="207">
        <f>ROUND(I105*H105,2)</f>
        <v>0</v>
      </c>
      <c r="K105" s="203" t="s">
        <v>1</v>
      </c>
      <c r="L105" s="38"/>
      <c r="M105" s="208" t="s">
        <v>1</v>
      </c>
      <c r="N105" s="209" t="s">
        <v>39</v>
      </c>
      <c r="O105" s="74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2" t="s">
        <v>120</v>
      </c>
      <c r="AT105" s="12" t="s">
        <v>116</v>
      </c>
      <c r="AU105" s="12" t="s">
        <v>77</v>
      </c>
      <c r="AY105" s="12" t="s">
        <v>114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2" t="s">
        <v>14</v>
      </c>
      <c r="BK105" s="212">
        <f>ROUND(I105*H105,2)</f>
        <v>0</v>
      </c>
      <c r="BL105" s="12" t="s">
        <v>120</v>
      </c>
      <c r="BM105" s="12" t="s">
        <v>193</v>
      </c>
    </row>
    <row r="106" s="1" customFormat="1" ht="16.5" customHeight="1">
      <c r="B106" s="33"/>
      <c r="C106" s="201" t="s">
        <v>162</v>
      </c>
      <c r="D106" s="201" t="s">
        <v>116</v>
      </c>
      <c r="E106" s="202" t="s">
        <v>222</v>
      </c>
      <c r="F106" s="203" t="s">
        <v>223</v>
      </c>
      <c r="G106" s="204" t="s">
        <v>119</v>
      </c>
      <c r="H106" s="205">
        <v>7.5</v>
      </c>
      <c r="I106" s="206"/>
      <c r="J106" s="207">
        <f>ROUND(I106*H106,2)</f>
        <v>0</v>
      </c>
      <c r="K106" s="203" t="s">
        <v>1</v>
      </c>
      <c r="L106" s="38"/>
      <c r="M106" s="208" t="s">
        <v>1</v>
      </c>
      <c r="N106" s="209" t="s">
        <v>39</v>
      </c>
      <c r="O106" s="74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2" t="s">
        <v>120</v>
      </c>
      <c r="AT106" s="12" t="s">
        <v>116</v>
      </c>
      <c r="AU106" s="12" t="s">
        <v>77</v>
      </c>
      <c r="AY106" s="12" t="s">
        <v>114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2" t="s">
        <v>14</v>
      </c>
      <c r="BK106" s="212">
        <f>ROUND(I106*H106,2)</f>
        <v>0</v>
      </c>
      <c r="BL106" s="12" t="s">
        <v>120</v>
      </c>
      <c r="BM106" s="12" t="s">
        <v>224</v>
      </c>
    </row>
    <row r="107" s="10" customFormat="1" ht="22.8" customHeight="1">
      <c r="B107" s="185"/>
      <c r="C107" s="186"/>
      <c r="D107" s="187" t="s">
        <v>67</v>
      </c>
      <c r="E107" s="199" t="s">
        <v>77</v>
      </c>
      <c r="F107" s="199" t="s">
        <v>137</v>
      </c>
      <c r="G107" s="186"/>
      <c r="H107" s="186"/>
      <c r="I107" s="189"/>
      <c r="J107" s="200">
        <f>BK107</f>
        <v>0</v>
      </c>
      <c r="K107" s="186"/>
      <c r="L107" s="191"/>
      <c r="M107" s="192"/>
      <c r="N107" s="193"/>
      <c r="O107" s="193"/>
      <c r="P107" s="194">
        <f>SUM(P108:P112)</f>
        <v>0</v>
      </c>
      <c r="Q107" s="193"/>
      <c r="R107" s="194">
        <f>SUM(R108:R112)</f>
        <v>8.2464122199999998</v>
      </c>
      <c r="S107" s="193"/>
      <c r="T107" s="195">
        <f>SUM(T108:T112)</f>
        <v>0</v>
      </c>
      <c r="AR107" s="196" t="s">
        <v>14</v>
      </c>
      <c r="AT107" s="197" t="s">
        <v>67</v>
      </c>
      <c r="AU107" s="197" t="s">
        <v>14</v>
      </c>
      <c r="AY107" s="196" t="s">
        <v>114</v>
      </c>
      <c r="BK107" s="198">
        <f>SUM(BK108:BK112)</f>
        <v>0</v>
      </c>
    </row>
    <row r="108" s="1" customFormat="1" ht="16.5" customHeight="1">
      <c r="B108" s="33"/>
      <c r="C108" s="201" t="s">
        <v>166</v>
      </c>
      <c r="D108" s="201" t="s">
        <v>116</v>
      </c>
      <c r="E108" s="202" t="s">
        <v>225</v>
      </c>
      <c r="F108" s="203" t="s">
        <v>226</v>
      </c>
      <c r="G108" s="204" t="s">
        <v>119</v>
      </c>
      <c r="H108" s="205">
        <v>2.4279999999999999</v>
      </c>
      <c r="I108" s="206"/>
      <c r="J108" s="207">
        <f>ROUND(I108*H108,2)</f>
        <v>0</v>
      </c>
      <c r="K108" s="203" t="s">
        <v>146</v>
      </c>
      <c r="L108" s="38"/>
      <c r="M108" s="208" t="s">
        <v>1</v>
      </c>
      <c r="N108" s="209" t="s">
        <v>39</v>
      </c>
      <c r="O108" s="74"/>
      <c r="P108" s="210">
        <f>O108*H108</f>
        <v>0</v>
      </c>
      <c r="Q108" s="210">
        <v>2.2563399999999998</v>
      </c>
      <c r="R108" s="210">
        <f>Q108*H108</f>
        <v>5.4783935199999991</v>
      </c>
      <c r="S108" s="210">
        <v>0</v>
      </c>
      <c r="T108" s="211">
        <f>S108*H108</f>
        <v>0</v>
      </c>
      <c r="AR108" s="12" t="s">
        <v>120</v>
      </c>
      <c r="AT108" s="12" t="s">
        <v>116</v>
      </c>
      <c r="AU108" s="12" t="s">
        <v>77</v>
      </c>
      <c r="AY108" s="12" t="s">
        <v>114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2" t="s">
        <v>14</v>
      </c>
      <c r="BK108" s="212">
        <f>ROUND(I108*H108,2)</f>
        <v>0</v>
      </c>
      <c r="BL108" s="12" t="s">
        <v>120</v>
      </c>
      <c r="BM108" s="12" t="s">
        <v>227</v>
      </c>
    </row>
    <row r="109" s="1" customFormat="1" ht="16.5" customHeight="1">
      <c r="B109" s="33"/>
      <c r="C109" s="201" t="s">
        <v>170</v>
      </c>
      <c r="D109" s="201" t="s">
        <v>116</v>
      </c>
      <c r="E109" s="202" t="s">
        <v>143</v>
      </c>
      <c r="F109" s="203" t="s">
        <v>144</v>
      </c>
      <c r="G109" s="204" t="s">
        <v>145</v>
      </c>
      <c r="H109" s="205">
        <v>5.8799999999999999</v>
      </c>
      <c r="I109" s="206"/>
      <c r="J109" s="207">
        <f>ROUND(I109*H109,2)</f>
        <v>0</v>
      </c>
      <c r="K109" s="203" t="s">
        <v>146</v>
      </c>
      <c r="L109" s="38"/>
      <c r="M109" s="208" t="s">
        <v>1</v>
      </c>
      <c r="N109" s="209" t="s">
        <v>39</v>
      </c>
      <c r="O109" s="74"/>
      <c r="P109" s="210">
        <f>O109*H109</f>
        <v>0</v>
      </c>
      <c r="Q109" s="210">
        <v>0.00264</v>
      </c>
      <c r="R109" s="210">
        <f>Q109*H109</f>
        <v>0.015523199999999999</v>
      </c>
      <c r="S109" s="210">
        <v>0</v>
      </c>
      <c r="T109" s="211">
        <f>S109*H109</f>
        <v>0</v>
      </c>
      <c r="AR109" s="12" t="s">
        <v>120</v>
      </c>
      <c r="AT109" s="12" t="s">
        <v>116</v>
      </c>
      <c r="AU109" s="12" t="s">
        <v>77</v>
      </c>
      <c r="AY109" s="12" t="s">
        <v>114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2" t="s">
        <v>14</v>
      </c>
      <c r="BK109" s="212">
        <f>ROUND(I109*H109,2)</f>
        <v>0</v>
      </c>
      <c r="BL109" s="12" t="s">
        <v>120</v>
      </c>
      <c r="BM109" s="12" t="s">
        <v>195</v>
      </c>
    </row>
    <row r="110" s="1" customFormat="1" ht="16.5" customHeight="1">
      <c r="B110" s="33"/>
      <c r="C110" s="201" t="s">
        <v>178</v>
      </c>
      <c r="D110" s="201" t="s">
        <v>116</v>
      </c>
      <c r="E110" s="202" t="s">
        <v>149</v>
      </c>
      <c r="F110" s="203" t="s">
        <v>150</v>
      </c>
      <c r="G110" s="204" t="s">
        <v>145</v>
      </c>
      <c r="H110" s="205">
        <v>5.8799999999999999</v>
      </c>
      <c r="I110" s="206"/>
      <c r="J110" s="207">
        <f>ROUND(I110*H110,2)</f>
        <v>0</v>
      </c>
      <c r="K110" s="203" t="s">
        <v>146</v>
      </c>
      <c r="L110" s="38"/>
      <c r="M110" s="208" t="s">
        <v>1</v>
      </c>
      <c r="N110" s="209" t="s">
        <v>39</v>
      </c>
      <c r="O110" s="74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2" t="s">
        <v>120</v>
      </c>
      <c r="AT110" s="12" t="s">
        <v>116</v>
      </c>
      <c r="AU110" s="12" t="s">
        <v>77</v>
      </c>
      <c r="AY110" s="12" t="s">
        <v>114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2" t="s">
        <v>14</v>
      </c>
      <c r="BK110" s="212">
        <f>ROUND(I110*H110,2)</f>
        <v>0</v>
      </c>
      <c r="BL110" s="12" t="s">
        <v>120</v>
      </c>
      <c r="BM110" s="12" t="s">
        <v>196</v>
      </c>
    </row>
    <row r="111" s="1" customFormat="1" ht="16.5" customHeight="1">
      <c r="B111" s="33"/>
      <c r="C111" s="201" t="s">
        <v>184</v>
      </c>
      <c r="D111" s="201" t="s">
        <v>116</v>
      </c>
      <c r="E111" s="202" t="s">
        <v>228</v>
      </c>
      <c r="F111" s="203" t="s">
        <v>229</v>
      </c>
      <c r="G111" s="204" t="s">
        <v>145</v>
      </c>
      <c r="H111" s="205">
        <v>4</v>
      </c>
      <c r="I111" s="206"/>
      <c r="J111" s="207">
        <f>ROUND(I111*H111,2)</f>
        <v>0</v>
      </c>
      <c r="K111" s="203" t="s">
        <v>146</v>
      </c>
      <c r="L111" s="38"/>
      <c r="M111" s="208" t="s">
        <v>1</v>
      </c>
      <c r="N111" s="209" t="s">
        <v>39</v>
      </c>
      <c r="O111" s="74"/>
      <c r="P111" s="210">
        <f>O111*H111</f>
        <v>0</v>
      </c>
      <c r="Q111" s="210">
        <v>0.67488999999999999</v>
      </c>
      <c r="R111" s="210">
        <f>Q111*H111</f>
        <v>2.69956</v>
      </c>
      <c r="S111" s="210">
        <v>0</v>
      </c>
      <c r="T111" s="211">
        <f>S111*H111</f>
        <v>0</v>
      </c>
      <c r="AR111" s="12" t="s">
        <v>120</v>
      </c>
      <c r="AT111" s="12" t="s">
        <v>116</v>
      </c>
      <c r="AU111" s="12" t="s">
        <v>77</v>
      </c>
      <c r="AY111" s="12" t="s">
        <v>114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2" t="s">
        <v>14</v>
      </c>
      <c r="BK111" s="212">
        <f>ROUND(I111*H111,2)</f>
        <v>0</v>
      </c>
      <c r="BL111" s="12" t="s">
        <v>120</v>
      </c>
      <c r="BM111" s="12" t="s">
        <v>230</v>
      </c>
    </row>
    <row r="112" s="1" customFormat="1" ht="16.5" customHeight="1">
      <c r="B112" s="33"/>
      <c r="C112" s="201" t="s">
        <v>8</v>
      </c>
      <c r="D112" s="201" t="s">
        <v>116</v>
      </c>
      <c r="E112" s="202" t="s">
        <v>231</v>
      </c>
      <c r="F112" s="203" t="s">
        <v>232</v>
      </c>
      <c r="G112" s="204" t="s">
        <v>135</v>
      </c>
      <c r="H112" s="205">
        <v>0.050000000000000003</v>
      </c>
      <c r="I112" s="206"/>
      <c r="J112" s="207">
        <f>ROUND(I112*H112,2)</f>
        <v>0</v>
      </c>
      <c r="K112" s="203" t="s">
        <v>146</v>
      </c>
      <c r="L112" s="38"/>
      <c r="M112" s="208" t="s">
        <v>1</v>
      </c>
      <c r="N112" s="209" t="s">
        <v>39</v>
      </c>
      <c r="O112" s="74"/>
      <c r="P112" s="210">
        <f>O112*H112</f>
        <v>0</v>
      </c>
      <c r="Q112" s="210">
        <v>1.05871</v>
      </c>
      <c r="R112" s="210">
        <f>Q112*H112</f>
        <v>0.052935500000000003</v>
      </c>
      <c r="S112" s="210">
        <v>0</v>
      </c>
      <c r="T112" s="211">
        <f>S112*H112</f>
        <v>0</v>
      </c>
      <c r="AR112" s="12" t="s">
        <v>120</v>
      </c>
      <c r="AT112" s="12" t="s">
        <v>116</v>
      </c>
      <c r="AU112" s="12" t="s">
        <v>77</v>
      </c>
      <c r="AY112" s="12" t="s">
        <v>114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2" t="s">
        <v>14</v>
      </c>
      <c r="BK112" s="212">
        <f>ROUND(I112*H112,2)</f>
        <v>0</v>
      </c>
      <c r="BL112" s="12" t="s">
        <v>120</v>
      </c>
      <c r="BM112" s="12" t="s">
        <v>233</v>
      </c>
    </row>
    <row r="113" s="10" customFormat="1" ht="22.8" customHeight="1">
      <c r="B113" s="185"/>
      <c r="C113" s="186"/>
      <c r="D113" s="187" t="s">
        <v>67</v>
      </c>
      <c r="E113" s="199" t="s">
        <v>132</v>
      </c>
      <c r="F113" s="199" t="s">
        <v>234</v>
      </c>
      <c r="G113" s="186"/>
      <c r="H113" s="186"/>
      <c r="I113" s="189"/>
      <c r="J113" s="200">
        <f>BK113</f>
        <v>0</v>
      </c>
      <c r="K113" s="186"/>
      <c r="L113" s="191"/>
      <c r="M113" s="192"/>
      <c r="N113" s="193"/>
      <c r="O113" s="193"/>
      <c r="P113" s="194">
        <f>P114</f>
        <v>0</v>
      </c>
      <c r="Q113" s="193"/>
      <c r="R113" s="194">
        <f>R114</f>
        <v>0</v>
      </c>
      <c r="S113" s="193"/>
      <c r="T113" s="195">
        <f>T114</f>
        <v>0</v>
      </c>
      <c r="AR113" s="196" t="s">
        <v>14</v>
      </c>
      <c r="AT113" s="197" t="s">
        <v>67</v>
      </c>
      <c r="AU113" s="197" t="s">
        <v>14</v>
      </c>
      <c r="AY113" s="196" t="s">
        <v>114</v>
      </c>
      <c r="BK113" s="198">
        <f>BK114</f>
        <v>0</v>
      </c>
    </row>
    <row r="114" s="1" customFormat="1" ht="16.5" customHeight="1">
      <c r="B114" s="33"/>
      <c r="C114" s="201" t="s">
        <v>160</v>
      </c>
      <c r="D114" s="201" t="s">
        <v>116</v>
      </c>
      <c r="E114" s="202" t="s">
        <v>235</v>
      </c>
      <c r="F114" s="203" t="s">
        <v>236</v>
      </c>
      <c r="G114" s="204" t="s">
        <v>145</v>
      </c>
      <c r="H114" s="205">
        <v>50</v>
      </c>
      <c r="I114" s="206"/>
      <c r="J114" s="207">
        <f>ROUND(I114*H114,2)</f>
        <v>0</v>
      </c>
      <c r="K114" s="203" t="s">
        <v>146</v>
      </c>
      <c r="L114" s="38"/>
      <c r="M114" s="208" t="s">
        <v>1</v>
      </c>
      <c r="N114" s="209" t="s">
        <v>39</v>
      </c>
      <c r="O114" s="74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2" t="s">
        <v>120</v>
      </c>
      <c r="AT114" s="12" t="s">
        <v>116</v>
      </c>
      <c r="AU114" s="12" t="s">
        <v>77</v>
      </c>
      <c r="AY114" s="12" t="s">
        <v>114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2" t="s">
        <v>14</v>
      </c>
      <c r="BK114" s="212">
        <f>ROUND(I114*H114,2)</f>
        <v>0</v>
      </c>
      <c r="BL114" s="12" t="s">
        <v>120</v>
      </c>
      <c r="BM114" s="12" t="s">
        <v>237</v>
      </c>
    </row>
    <row r="115" s="10" customFormat="1" ht="22.8" customHeight="1">
      <c r="B115" s="185"/>
      <c r="C115" s="186"/>
      <c r="D115" s="187" t="s">
        <v>67</v>
      </c>
      <c r="E115" s="199" t="s">
        <v>238</v>
      </c>
      <c r="F115" s="199" t="s">
        <v>239</v>
      </c>
      <c r="G115" s="186"/>
      <c r="H115" s="186"/>
      <c r="I115" s="189"/>
      <c r="J115" s="200">
        <f>BK115</f>
        <v>0</v>
      </c>
      <c r="K115" s="186"/>
      <c r="L115" s="191"/>
      <c r="M115" s="192"/>
      <c r="N115" s="193"/>
      <c r="O115" s="193"/>
      <c r="P115" s="194">
        <f>P116</f>
        <v>0</v>
      </c>
      <c r="Q115" s="193"/>
      <c r="R115" s="194">
        <f>R116</f>
        <v>0</v>
      </c>
      <c r="S115" s="193"/>
      <c r="T115" s="195">
        <f>T116</f>
        <v>0</v>
      </c>
      <c r="AR115" s="196" t="s">
        <v>14</v>
      </c>
      <c r="AT115" s="197" t="s">
        <v>67</v>
      </c>
      <c r="AU115" s="197" t="s">
        <v>14</v>
      </c>
      <c r="AY115" s="196" t="s">
        <v>114</v>
      </c>
      <c r="BK115" s="198">
        <f>BK116</f>
        <v>0</v>
      </c>
    </row>
    <row r="116" s="1" customFormat="1" ht="16.5" customHeight="1">
      <c r="B116" s="33"/>
      <c r="C116" s="201" t="s">
        <v>240</v>
      </c>
      <c r="D116" s="201" t="s">
        <v>116</v>
      </c>
      <c r="E116" s="202" t="s">
        <v>241</v>
      </c>
      <c r="F116" s="203" t="s">
        <v>242</v>
      </c>
      <c r="G116" s="204" t="s">
        <v>135</v>
      </c>
      <c r="H116" s="205">
        <v>8.2460000000000004</v>
      </c>
      <c r="I116" s="206"/>
      <c r="J116" s="207">
        <f>ROUND(I116*H116,2)</f>
        <v>0</v>
      </c>
      <c r="K116" s="203" t="s">
        <v>146</v>
      </c>
      <c r="L116" s="38"/>
      <c r="M116" s="208" t="s">
        <v>1</v>
      </c>
      <c r="N116" s="209" t="s">
        <v>39</v>
      </c>
      <c r="O116" s="74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2" t="s">
        <v>120</v>
      </c>
      <c r="AT116" s="12" t="s">
        <v>116</v>
      </c>
      <c r="AU116" s="12" t="s">
        <v>77</v>
      </c>
      <c r="AY116" s="12" t="s">
        <v>114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2" t="s">
        <v>14</v>
      </c>
      <c r="BK116" s="212">
        <f>ROUND(I116*H116,2)</f>
        <v>0</v>
      </c>
      <c r="BL116" s="12" t="s">
        <v>120</v>
      </c>
      <c r="BM116" s="12" t="s">
        <v>243</v>
      </c>
    </row>
    <row r="117" s="10" customFormat="1" ht="25.92" customHeight="1">
      <c r="B117" s="185"/>
      <c r="C117" s="186"/>
      <c r="D117" s="187" t="s">
        <v>67</v>
      </c>
      <c r="E117" s="188" t="s">
        <v>152</v>
      </c>
      <c r="F117" s="188" t="s">
        <v>153</v>
      </c>
      <c r="G117" s="186"/>
      <c r="H117" s="186"/>
      <c r="I117" s="189"/>
      <c r="J117" s="190">
        <f>BK117</f>
        <v>0</v>
      </c>
      <c r="K117" s="186"/>
      <c r="L117" s="191"/>
      <c r="M117" s="192"/>
      <c r="N117" s="193"/>
      <c r="O117" s="193"/>
      <c r="P117" s="194">
        <f>P118+P124+P138+P142+P147</f>
        <v>0</v>
      </c>
      <c r="Q117" s="193"/>
      <c r="R117" s="194">
        <f>R118+R124+R138+R142+R147</f>
        <v>1.6372500000000001</v>
      </c>
      <c r="S117" s="193"/>
      <c r="T117" s="195">
        <f>T118+T124+T138+T142+T147</f>
        <v>0</v>
      </c>
      <c r="AR117" s="196" t="s">
        <v>77</v>
      </c>
      <c r="AT117" s="197" t="s">
        <v>67</v>
      </c>
      <c r="AU117" s="197" t="s">
        <v>68</v>
      </c>
      <c r="AY117" s="196" t="s">
        <v>114</v>
      </c>
      <c r="BK117" s="198">
        <f>BK118+BK124+BK138+BK142+BK147</f>
        <v>0</v>
      </c>
    </row>
    <row r="118" s="10" customFormat="1" ht="22.8" customHeight="1">
      <c r="B118" s="185"/>
      <c r="C118" s="186"/>
      <c r="D118" s="187" t="s">
        <v>67</v>
      </c>
      <c r="E118" s="199" t="s">
        <v>244</v>
      </c>
      <c r="F118" s="199" t="s">
        <v>245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SUM(P119:P123)</f>
        <v>0</v>
      </c>
      <c r="Q118" s="193"/>
      <c r="R118" s="194">
        <f>SUM(R119:R123)</f>
        <v>0</v>
      </c>
      <c r="S118" s="193"/>
      <c r="T118" s="195">
        <f>SUM(T119:T123)</f>
        <v>0</v>
      </c>
      <c r="AR118" s="196" t="s">
        <v>77</v>
      </c>
      <c r="AT118" s="197" t="s">
        <v>67</v>
      </c>
      <c r="AU118" s="197" t="s">
        <v>14</v>
      </c>
      <c r="AY118" s="196" t="s">
        <v>114</v>
      </c>
      <c r="BK118" s="198">
        <f>SUM(BK119:BK123)</f>
        <v>0</v>
      </c>
    </row>
    <row r="119" s="1" customFormat="1" ht="16.5" customHeight="1">
      <c r="B119" s="33"/>
      <c r="C119" s="201" t="s">
        <v>246</v>
      </c>
      <c r="D119" s="201" t="s">
        <v>116</v>
      </c>
      <c r="E119" s="202" t="s">
        <v>247</v>
      </c>
      <c r="F119" s="203" t="s">
        <v>248</v>
      </c>
      <c r="G119" s="204" t="s">
        <v>145</v>
      </c>
      <c r="H119" s="205">
        <v>35</v>
      </c>
      <c r="I119" s="206"/>
      <c r="J119" s="207">
        <f>ROUND(I119*H119,2)</f>
        <v>0</v>
      </c>
      <c r="K119" s="203" t="s">
        <v>1</v>
      </c>
      <c r="L119" s="38"/>
      <c r="M119" s="208" t="s">
        <v>1</v>
      </c>
      <c r="N119" s="209" t="s">
        <v>39</v>
      </c>
      <c r="O119" s="74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2" t="s">
        <v>160</v>
      </c>
      <c r="AT119" s="12" t="s">
        <v>116</v>
      </c>
      <c r="AU119" s="12" t="s">
        <v>77</v>
      </c>
      <c r="AY119" s="12" t="s">
        <v>114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2" t="s">
        <v>14</v>
      </c>
      <c r="BK119" s="212">
        <f>ROUND(I119*H119,2)</f>
        <v>0</v>
      </c>
      <c r="BL119" s="12" t="s">
        <v>160</v>
      </c>
      <c r="BM119" s="12" t="s">
        <v>249</v>
      </c>
    </row>
    <row r="120" s="1" customFormat="1" ht="16.5" customHeight="1">
      <c r="B120" s="33"/>
      <c r="C120" s="218" t="s">
        <v>250</v>
      </c>
      <c r="D120" s="218" t="s">
        <v>251</v>
      </c>
      <c r="E120" s="219" t="s">
        <v>252</v>
      </c>
      <c r="F120" s="220" t="s">
        <v>253</v>
      </c>
      <c r="G120" s="221" t="s">
        <v>145</v>
      </c>
      <c r="H120" s="222">
        <v>42</v>
      </c>
      <c r="I120" s="223"/>
      <c r="J120" s="224">
        <f>ROUND(I120*H120,2)</f>
        <v>0</v>
      </c>
      <c r="K120" s="220" t="s">
        <v>1</v>
      </c>
      <c r="L120" s="225"/>
      <c r="M120" s="226" t="s">
        <v>1</v>
      </c>
      <c r="N120" s="227" t="s">
        <v>39</v>
      </c>
      <c r="O120" s="74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2" t="s">
        <v>254</v>
      </c>
      <c r="AT120" s="12" t="s">
        <v>251</v>
      </c>
      <c r="AU120" s="12" t="s">
        <v>77</v>
      </c>
      <c r="AY120" s="12" t="s">
        <v>114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2" t="s">
        <v>14</v>
      </c>
      <c r="BK120" s="212">
        <f>ROUND(I120*H120,2)</f>
        <v>0</v>
      </c>
      <c r="BL120" s="12" t="s">
        <v>160</v>
      </c>
      <c r="BM120" s="12" t="s">
        <v>255</v>
      </c>
    </row>
    <row r="121" s="1" customFormat="1" ht="16.5" customHeight="1">
      <c r="B121" s="33"/>
      <c r="C121" s="201" t="s">
        <v>256</v>
      </c>
      <c r="D121" s="201" t="s">
        <v>116</v>
      </c>
      <c r="E121" s="202" t="s">
        <v>257</v>
      </c>
      <c r="F121" s="203" t="s">
        <v>258</v>
      </c>
      <c r="G121" s="204" t="s">
        <v>145</v>
      </c>
      <c r="H121" s="205">
        <v>35</v>
      </c>
      <c r="I121" s="206"/>
      <c r="J121" s="207">
        <f>ROUND(I121*H121,2)</f>
        <v>0</v>
      </c>
      <c r="K121" s="203" t="s">
        <v>1</v>
      </c>
      <c r="L121" s="38"/>
      <c r="M121" s="208" t="s">
        <v>1</v>
      </c>
      <c r="N121" s="209" t="s">
        <v>39</v>
      </c>
      <c r="O121" s="74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2" t="s">
        <v>160</v>
      </c>
      <c r="AT121" s="12" t="s">
        <v>116</v>
      </c>
      <c r="AU121" s="12" t="s">
        <v>77</v>
      </c>
      <c r="AY121" s="12" t="s">
        <v>114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2" t="s">
        <v>14</v>
      </c>
      <c r="BK121" s="212">
        <f>ROUND(I121*H121,2)</f>
        <v>0</v>
      </c>
      <c r="BL121" s="12" t="s">
        <v>160</v>
      </c>
      <c r="BM121" s="12" t="s">
        <v>259</v>
      </c>
    </row>
    <row r="122" s="1" customFormat="1" ht="16.5" customHeight="1">
      <c r="B122" s="33"/>
      <c r="C122" s="218" t="s">
        <v>7</v>
      </c>
      <c r="D122" s="218" t="s">
        <v>251</v>
      </c>
      <c r="E122" s="219" t="s">
        <v>260</v>
      </c>
      <c r="F122" s="220" t="s">
        <v>261</v>
      </c>
      <c r="G122" s="221" t="s">
        <v>145</v>
      </c>
      <c r="H122" s="222">
        <v>42</v>
      </c>
      <c r="I122" s="223"/>
      <c r="J122" s="224">
        <f>ROUND(I122*H122,2)</f>
        <v>0</v>
      </c>
      <c r="K122" s="220" t="s">
        <v>1</v>
      </c>
      <c r="L122" s="225"/>
      <c r="M122" s="226" t="s">
        <v>1</v>
      </c>
      <c r="N122" s="227" t="s">
        <v>39</v>
      </c>
      <c r="O122" s="74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2" t="s">
        <v>254</v>
      </c>
      <c r="AT122" s="12" t="s">
        <v>251</v>
      </c>
      <c r="AU122" s="12" t="s">
        <v>77</v>
      </c>
      <c r="AY122" s="12" t="s">
        <v>114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2" t="s">
        <v>14</v>
      </c>
      <c r="BK122" s="212">
        <f>ROUND(I122*H122,2)</f>
        <v>0</v>
      </c>
      <c r="BL122" s="12" t="s">
        <v>160</v>
      </c>
      <c r="BM122" s="12" t="s">
        <v>262</v>
      </c>
    </row>
    <row r="123" s="1" customFormat="1" ht="16.5" customHeight="1">
      <c r="B123" s="33"/>
      <c r="C123" s="201" t="s">
        <v>263</v>
      </c>
      <c r="D123" s="201" t="s">
        <v>116</v>
      </c>
      <c r="E123" s="202" t="s">
        <v>264</v>
      </c>
      <c r="F123" s="203" t="s">
        <v>265</v>
      </c>
      <c r="G123" s="204" t="s">
        <v>266</v>
      </c>
      <c r="H123" s="228"/>
      <c r="I123" s="206"/>
      <c r="J123" s="207">
        <f>ROUND(I123*H123,2)</f>
        <v>0</v>
      </c>
      <c r="K123" s="203" t="s">
        <v>1</v>
      </c>
      <c r="L123" s="38"/>
      <c r="M123" s="208" t="s">
        <v>1</v>
      </c>
      <c r="N123" s="209" t="s">
        <v>39</v>
      </c>
      <c r="O123" s="74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2" t="s">
        <v>160</v>
      </c>
      <c r="AT123" s="12" t="s">
        <v>116</v>
      </c>
      <c r="AU123" s="12" t="s">
        <v>77</v>
      </c>
      <c r="AY123" s="12" t="s">
        <v>114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2" t="s">
        <v>14</v>
      </c>
      <c r="BK123" s="212">
        <f>ROUND(I123*H123,2)</f>
        <v>0</v>
      </c>
      <c r="BL123" s="12" t="s">
        <v>160</v>
      </c>
      <c r="BM123" s="12" t="s">
        <v>267</v>
      </c>
    </row>
    <row r="124" s="10" customFormat="1" ht="22.8" customHeight="1">
      <c r="B124" s="185"/>
      <c r="C124" s="186"/>
      <c r="D124" s="187" t="s">
        <v>67</v>
      </c>
      <c r="E124" s="199" t="s">
        <v>268</v>
      </c>
      <c r="F124" s="199" t="s">
        <v>269</v>
      </c>
      <c r="G124" s="186"/>
      <c r="H124" s="186"/>
      <c r="I124" s="189"/>
      <c r="J124" s="200">
        <f>BK124</f>
        <v>0</v>
      </c>
      <c r="K124" s="186"/>
      <c r="L124" s="191"/>
      <c r="M124" s="192"/>
      <c r="N124" s="193"/>
      <c r="O124" s="193"/>
      <c r="P124" s="194">
        <f>SUM(P125:P137)</f>
        <v>0</v>
      </c>
      <c r="Q124" s="193"/>
      <c r="R124" s="194">
        <f>SUM(R125:R137)</f>
        <v>1.57925</v>
      </c>
      <c r="S124" s="193"/>
      <c r="T124" s="195">
        <f>SUM(T125:T137)</f>
        <v>0</v>
      </c>
      <c r="AR124" s="196" t="s">
        <v>77</v>
      </c>
      <c r="AT124" s="197" t="s">
        <v>67</v>
      </c>
      <c r="AU124" s="197" t="s">
        <v>14</v>
      </c>
      <c r="AY124" s="196" t="s">
        <v>114</v>
      </c>
      <c r="BK124" s="198">
        <f>SUM(BK125:BK137)</f>
        <v>0</v>
      </c>
    </row>
    <row r="125" s="1" customFormat="1" ht="16.5" customHeight="1">
      <c r="B125" s="33"/>
      <c r="C125" s="201" t="s">
        <v>270</v>
      </c>
      <c r="D125" s="201" t="s">
        <v>116</v>
      </c>
      <c r="E125" s="202" t="s">
        <v>271</v>
      </c>
      <c r="F125" s="203" t="s">
        <v>272</v>
      </c>
      <c r="G125" s="204" t="s">
        <v>273</v>
      </c>
      <c r="H125" s="205">
        <v>38.600000000000001</v>
      </c>
      <c r="I125" s="206"/>
      <c r="J125" s="207">
        <f>ROUND(I125*H125,2)</f>
        <v>0</v>
      </c>
      <c r="K125" s="203" t="s">
        <v>146</v>
      </c>
      <c r="L125" s="38"/>
      <c r="M125" s="208" t="s">
        <v>1</v>
      </c>
      <c r="N125" s="209" t="s">
        <v>39</v>
      </c>
      <c r="O125" s="74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12" t="s">
        <v>160</v>
      </c>
      <c r="AT125" s="12" t="s">
        <v>116</v>
      </c>
      <c r="AU125" s="12" t="s">
        <v>77</v>
      </c>
      <c r="AY125" s="12" t="s">
        <v>114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2" t="s">
        <v>14</v>
      </c>
      <c r="BK125" s="212">
        <f>ROUND(I125*H125,2)</f>
        <v>0</v>
      </c>
      <c r="BL125" s="12" t="s">
        <v>160</v>
      </c>
      <c r="BM125" s="12" t="s">
        <v>274</v>
      </c>
    </row>
    <row r="126" s="1" customFormat="1" ht="16.5" customHeight="1">
      <c r="B126" s="33"/>
      <c r="C126" s="218" t="s">
        <v>275</v>
      </c>
      <c r="D126" s="218" t="s">
        <v>251</v>
      </c>
      <c r="E126" s="219" t="s">
        <v>276</v>
      </c>
      <c r="F126" s="220" t="s">
        <v>277</v>
      </c>
      <c r="G126" s="221" t="s">
        <v>119</v>
      </c>
      <c r="H126" s="222">
        <v>0.52000000000000002</v>
      </c>
      <c r="I126" s="223"/>
      <c r="J126" s="224">
        <f>ROUND(I126*H126,2)</f>
        <v>0</v>
      </c>
      <c r="K126" s="220" t="s">
        <v>146</v>
      </c>
      <c r="L126" s="225"/>
      <c r="M126" s="226" t="s">
        <v>1</v>
      </c>
      <c r="N126" s="227" t="s">
        <v>39</v>
      </c>
      <c r="O126" s="74"/>
      <c r="P126" s="210">
        <f>O126*H126</f>
        <v>0</v>
      </c>
      <c r="Q126" s="210">
        <v>0.55000000000000004</v>
      </c>
      <c r="R126" s="210">
        <f>Q126*H126</f>
        <v>0.28600000000000003</v>
      </c>
      <c r="S126" s="210">
        <v>0</v>
      </c>
      <c r="T126" s="211">
        <f>S126*H126</f>
        <v>0</v>
      </c>
      <c r="AR126" s="12" t="s">
        <v>254</v>
      </c>
      <c r="AT126" s="12" t="s">
        <v>251</v>
      </c>
      <c r="AU126" s="12" t="s">
        <v>77</v>
      </c>
      <c r="AY126" s="12" t="s">
        <v>114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2" t="s">
        <v>14</v>
      </c>
      <c r="BK126" s="212">
        <f>ROUND(I126*H126,2)</f>
        <v>0</v>
      </c>
      <c r="BL126" s="12" t="s">
        <v>160</v>
      </c>
      <c r="BM126" s="12" t="s">
        <v>278</v>
      </c>
    </row>
    <row r="127" s="1" customFormat="1" ht="16.5" customHeight="1">
      <c r="B127" s="33"/>
      <c r="C127" s="201" t="s">
        <v>279</v>
      </c>
      <c r="D127" s="201" t="s">
        <v>116</v>
      </c>
      <c r="E127" s="202" t="s">
        <v>280</v>
      </c>
      <c r="F127" s="203" t="s">
        <v>281</v>
      </c>
      <c r="G127" s="204" t="s">
        <v>273</v>
      </c>
      <c r="H127" s="205">
        <v>38.600000000000001</v>
      </c>
      <c r="I127" s="206"/>
      <c r="J127" s="207">
        <f>ROUND(I127*H127,2)</f>
        <v>0</v>
      </c>
      <c r="K127" s="203" t="s">
        <v>146</v>
      </c>
      <c r="L127" s="38"/>
      <c r="M127" s="208" t="s">
        <v>1</v>
      </c>
      <c r="N127" s="209" t="s">
        <v>39</v>
      </c>
      <c r="O127" s="74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2" t="s">
        <v>160</v>
      </c>
      <c r="AT127" s="12" t="s">
        <v>116</v>
      </c>
      <c r="AU127" s="12" t="s">
        <v>77</v>
      </c>
      <c r="AY127" s="12" t="s">
        <v>114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2" t="s">
        <v>14</v>
      </c>
      <c r="BK127" s="212">
        <f>ROUND(I127*H127,2)</f>
        <v>0</v>
      </c>
      <c r="BL127" s="12" t="s">
        <v>160</v>
      </c>
      <c r="BM127" s="12" t="s">
        <v>282</v>
      </c>
    </row>
    <row r="128" s="1" customFormat="1" ht="16.5" customHeight="1">
      <c r="B128" s="33"/>
      <c r="C128" s="218" t="s">
        <v>283</v>
      </c>
      <c r="D128" s="218" t="s">
        <v>251</v>
      </c>
      <c r="E128" s="219" t="s">
        <v>284</v>
      </c>
      <c r="F128" s="220" t="s">
        <v>285</v>
      </c>
      <c r="G128" s="221" t="s">
        <v>119</v>
      </c>
      <c r="H128" s="222">
        <v>0.63</v>
      </c>
      <c r="I128" s="223"/>
      <c r="J128" s="224">
        <f>ROUND(I128*H128,2)</f>
        <v>0</v>
      </c>
      <c r="K128" s="220" t="s">
        <v>146</v>
      </c>
      <c r="L128" s="225"/>
      <c r="M128" s="226" t="s">
        <v>1</v>
      </c>
      <c r="N128" s="227" t="s">
        <v>39</v>
      </c>
      <c r="O128" s="74"/>
      <c r="P128" s="210">
        <f>O128*H128</f>
        <v>0</v>
      </c>
      <c r="Q128" s="210">
        <v>0.55000000000000004</v>
      </c>
      <c r="R128" s="210">
        <f>Q128*H128</f>
        <v>0.34650000000000003</v>
      </c>
      <c r="S128" s="210">
        <v>0</v>
      </c>
      <c r="T128" s="211">
        <f>S128*H128</f>
        <v>0</v>
      </c>
      <c r="AR128" s="12" t="s">
        <v>254</v>
      </c>
      <c r="AT128" s="12" t="s">
        <v>251</v>
      </c>
      <c r="AU128" s="12" t="s">
        <v>77</v>
      </c>
      <c r="AY128" s="12" t="s">
        <v>114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2" t="s">
        <v>14</v>
      </c>
      <c r="BK128" s="212">
        <f>ROUND(I128*H128,2)</f>
        <v>0</v>
      </c>
      <c r="BL128" s="12" t="s">
        <v>160</v>
      </c>
      <c r="BM128" s="12" t="s">
        <v>286</v>
      </c>
    </row>
    <row r="129" s="1" customFormat="1" ht="16.5" customHeight="1">
      <c r="B129" s="33"/>
      <c r="C129" s="201" t="s">
        <v>287</v>
      </c>
      <c r="D129" s="201" t="s">
        <v>116</v>
      </c>
      <c r="E129" s="202" t="s">
        <v>288</v>
      </c>
      <c r="F129" s="203" t="s">
        <v>289</v>
      </c>
      <c r="G129" s="204" t="s">
        <v>273</v>
      </c>
      <c r="H129" s="205">
        <v>4.2400000000000002</v>
      </c>
      <c r="I129" s="206"/>
      <c r="J129" s="207">
        <f>ROUND(I129*H129,2)</f>
        <v>0</v>
      </c>
      <c r="K129" s="203" t="s">
        <v>146</v>
      </c>
      <c r="L129" s="38"/>
      <c r="M129" s="208" t="s">
        <v>1</v>
      </c>
      <c r="N129" s="209" t="s">
        <v>39</v>
      </c>
      <c r="O129" s="74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2" t="s">
        <v>160</v>
      </c>
      <c r="AT129" s="12" t="s">
        <v>116</v>
      </c>
      <c r="AU129" s="12" t="s">
        <v>77</v>
      </c>
      <c r="AY129" s="12" t="s">
        <v>114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2" t="s">
        <v>14</v>
      </c>
      <c r="BK129" s="212">
        <f>ROUND(I129*H129,2)</f>
        <v>0</v>
      </c>
      <c r="BL129" s="12" t="s">
        <v>160</v>
      </c>
      <c r="BM129" s="12" t="s">
        <v>290</v>
      </c>
    </row>
    <row r="130" s="1" customFormat="1" ht="16.5" customHeight="1">
      <c r="B130" s="33"/>
      <c r="C130" s="218" t="s">
        <v>291</v>
      </c>
      <c r="D130" s="218" t="s">
        <v>251</v>
      </c>
      <c r="E130" s="219" t="s">
        <v>292</v>
      </c>
      <c r="F130" s="220" t="s">
        <v>293</v>
      </c>
      <c r="G130" s="221" t="s">
        <v>119</v>
      </c>
      <c r="H130" s="222">
        <v>0.20200000000000001</v>
      </c>
      <c r="I130" s="223"/>
      <c r="J130" s="224">
        <f>ROUND(I130*H130,2)</f>
        <v>0</v>
      </c>
      <c r="K130" s="220" t="s">
        <v>146</v>
      </c>
      <c r="L130" s="225"/>
      <c r="M130" s="226" t="s">
        <v>1</v>
      </c>
      <c r="N130" s="227" t="s">
        <v>39</v>
      </c>
      <c r="O130" s="74"/>
      <c r="P130" s="210">
        <f>O130*H130</f>
        <v>0</v>
      </c>
      <c r="Q130" s="210">
        <v>0.55000000000000004</v>
      </c>
      <c r="R130" s="210">
        <f>Q130*H130</f>
        <v>0.11110000000000002</v>
      </c>
      <c r="S130" s="210">
        <v>0</v>
      </c>
      <c r="T130" s="211">
        <f>S130*H130</f>
        <v>0</v>
      </c>
      <c r="AR130" s="12" t="s">
        <v>254</v>
      </c>
      <c r="AT130" s="12" t="s">
        <v>251</v>
      </c>
      <c r="AU130" s="12" t="s">
        <v>77</v>
      </c>
      <c r="AY130" s="12" t="s">
        <v>114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2" t="s">
        <v>14</v>
      </c>
      <c r="BK130" s="212">
        <f>ROUND(I130*H130,2)</f>
        <v>0</v>
      </c>
      <c r="BL130" s="12" t="s">
        <v>160</v>
      </c>
      <c r="BM130" s="12" t="s">
        <v>294</v>
      </c>
    </row>
    <row r="131" s="1" customFormat="1" ht="16.5" customHeight="1">
      <c r="B131" s="33"/>
      <c r="C131" s="201" t="s">
        <v>295</v>
      </c>
      <c r="D131" s="201" t="s">
        <v>116</v>
      </c>
      <c r="E131" s="202" t="s">
        <v>296</v>
      </c>
      <c r="F131" s="203" t="s">
        <v>297</v>
      </c>
      <c r="G131" s="204" t="s">
        <v>145</v>
      </c>
      <c r="H131" s="205">
        <v>17.5</v>
      </c>
      <c r="I131" s="206"/>
      <c r="J131" s="207">
        <f>ROUND(I131*H131,2)</f>
        <v>0</v>
      </c>
      <c r="K131" s="203" t="s">
        <v>146</v>
      </c>
      <c r="L131" s="38"/>
      <c r="M131" s="208" t="s">
        <v>1</v>
      </c>
      <c r="N131" s="209" t="s">
        <v>39</v>
      </c>
      <c r="O131" s="74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2" t="s">
        <v>160</v>
      </c>
      <c r="AT131" s="12" t="s">
        <v>116</v>
      </c>
      <c r="AU131" s="12" t="s">
        <v>77</v>
      </c>
      <c r="AY131" s="12" t="s">
        <v>114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2" t="s">
        <v>14</v>
      </c>
      <c r="BK131" s="212">
        <f>ROUND(I131*H131,2)</f>
        <v>0</v>
      </c>
      <c r="BL131" s="12" t="s">
        <v>160</v>
      </c>
      <c r="BM131" s="12" t="s">
        <v>298</v>
      </c>
    </row>
    <row r="132" s="1" customFormat="1" ht="16.5" customHeight="1">
      <c r="B132" s="33"/>
      <c r="C132" s="218" t="s">
        <v>299</v>
      </c>
      <c r="D132" s="218" t="s">
        <v>251</v>
      </c>
      <c r="E132" s="219" t="s">
        <v>300</v>
      </c>
      <c r="F132" s="220" t="s">
        <v>301</v>
      </c>
      <c r="G132" s="221" t="s">
        <v>119</v>
      </c>
      <c r="H132" s="222">
        <v>0.58099999999999996</v>
      </c>
      <c r="I132" s="223"/>
      <c r="J132" s="224">
        <f>ROUND(I132*H132,2)</f>
        <v>0</v>
      </c>
      <c r="K132" s="220" t="s">
        <v>146</v>
      </c>
      <c r="L132" s="225"/>
      <c r="M132" s="226" t="s">
        <v>1</v>
      </c>
      <c r="N132" s="227" t="s">
        <v>39</v>
      </c>
      <c r="O132" s="74"/>
      <c r="P132" s="210">
        <f>O132*H132</f>
        <v>0</v>
      </c>
      <c r="Q132" s="210">
        <v>0.55000000000000004</v>
      </c>
      <c r="R132" s="210">
        <f>Q132*H132</f>
        <v>0.31955</v>
      </c>
      <c r="S132" s="210">
        <v>0</v>
      </c>
      <c r="T132" s="211">
        <f>S132*H132</f>
        <v>0</v>
      </c>
      <c r="AR132" s="12" t="s">
        <v>254</v>
      </c>
      <c r="AT132" s="12" t="s">
        <v>251</v>
      </c>
      <c r="AU132" s="12" t="s">
        <v>77</v>
      </c>
      <c r="AY132" s="12" t="s">
        <v>114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2" t="s">
        <v>14</v>
      </c>
      <c r="BK132" s="212">
        <f>ROUND(I132*H132,2)</f>
        <v>0</v>
      </c>
      <c r="BL132" s="12" t="s">
        <v>160</v>
      </c>
      <c r="BM132" s="12" t="s">
        <v>302</v>
      </c>
    </row>
    <row r="133" s="1" customFormat="1" ht="16.5" customHeight="1">
      <c r="B133" s="33"/>
      <c r="C133" s="201" t="s">
        <v>303</v>
      </c>
      <c r="D133" s="201" t="s">
        <v>116</v>
      </c>
      <c r="E133" s="202" t="s">
        <v>304</v>
      </c>
      <c r="F133" s="203" t="s">
        <v>305</v>
      </c>
      <c r="G133" s="204" t="s">
        <v>273</v>
      </c>
      <c r="H133" s="205">
        <v>20</v>
      </c>
      <c r="I133" s="206"/>
      <c r="J133" s="207">
        <f>ROUND(I133*H133,2)</f>
        <v>0</v>
      </c>
      <c r="K133" s="203" t="s">
        <v>146</v>
      </c>
      <c r="L133" s="38"/>
      <c r="M133" s="208" t="s">
        <v>1</v>
      </c>
      <c r="N133" s="209" t="s">
        <v>39</v>
      </c>
      <c r="O133" s="74"/>
      <c r="P133" s="210">
        <f>O133*H133</f>
        <v>0</v>
      </c>
      <c r="Q133" s="210">
        <v>1.0000000000000001E-05</v>
      </c>
      <c r="R133" s="210">
        <f>Q133*H133</f>
        <v>0.00020000000000000001</v>
      </c>
      <c r="S133" s="210">
        <v>0</v>
      </c>
      <c r="T133" s="211">
        <f>S133*H133</f>
        <v>0</v>
      </c>
      <c r="AR133" s="12" t="s">
        <v>160</v>
      </c>
      <c r="AT133" s="12" t="s">
        <v>116</v>
      </c>
      <c r="AU133" s="12" t="s">
        <v>77</v>
      </c>
      <c r="AY133" s="12" t="s">
        <v>114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2" t="s">
        <v>14</v>
      </c>
      <c r="BK133" s="212">
        <f>ROUND(I133*H133,2)</f>
        <v>0</v>
      </c>
      <c r="BL133" s="12" t="s">
        <v>160</v>
      </c>
      <c r="BM133" s="12" t="s">
        <v>306</v>
      </c>
    </row>
    <row r="134" s="1" customFormat="1" ht="16.5" customHeight="1">
      <c r="B134" s="33"/>
      <c r="C134" s="218" t="s">
        <v>254</v>
      </c>
      <c r="D134" s="218" t="s">
        <v>251</v>
      </c>
      <c r="E134" s="219" t="s">
        <v>276</v>
      </c>
      <c r="F134" s="220" t="s">
        <v>277</v>
      </c>
      <c r="G134" s="221" t="s">
        <v>119</v>
      </c>
      <c r="H134" s="222">
        <v>0.38800000000000001</v>
      </c>
      <c r="I134" s="223"/>
      <c r="J134" s="224">
        <f>ROUND(I134*H134,2)</f>
        <v>0</v>
      </c>
      <c r="K134" s="220" t="s">
        <v>146</v>
      </c>
      <c r="L134" s="225"/>
      <c r="M134" s="226" t="s">
        <v>1</v>
      </c>
      <c r="N134" s="227" t="s">
        <v>39</v>
      </c>
      <c r="O134" s="74"/>
      <c r="P134" s="210">
        <f>O134*H134</f>
        <v>0</v>
      </c>
      <c r="Q134" s="210">
        <v>0.55000000000000004</v>
      </c>
      <c r="R134" s="210">
        <f>Q134*H134</f>
        <v>0.21340000000000003</v>
      </c>
      <c r="S134" s="210">
        <v>0</v>
      </c>
      <c r="T134" s="211">
        <f>S134*H134</f>
        <v>0</v>
      </c>
      <c r="AR134" s="12" t="s">
        <v>254</v>
      </c>
      <c r="AT134" s="12" t="s">
        <v>251</v>
      </c>
      <c r="AU134" s="12" t="s">
        <v>77</v>
      </c>
      <c r="AY134" s="12" t="s">
        <v>114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2" t="s">
        <v>14</v>
      </c>
      <c r="BK134" s="212">
        <f>ROUND(I134*H134,2)</f>
        <v>0</v>
      </c>
      <c r="BL134" s="12" t="s">
        <v>160</v>
      </c>
      <c r="BM134" s="12" t="s">
        <v>307</v>
      </c>
    </row>
    <row r="135" s="1" customFormat="1" ht="16.5" customHeight="1">
      <c r="B135" s="33"/>
      <c r="C135" s="201" t="s">
        <v>308</v>
      </c>
      <c r="D135" s="201" t="s">
        <v>116</v>
      </c>
      <c r="E135" s="202" t="s">
        <v>309</v>
      </c>
      <c r="F135" s="203" t="s">
        <v>310</v>
      </c>
      <c r="G135" s="204" t="s">
        <v>145</v>
      </c>
      <c r="H135" s="205">
        <v>10</v>
      </c>
      <c r="I135" s="206"/>
      <c r="J135" s="207">
        <f>ROUND(I135*H135,2)</f>
        <v>0</v>
      </c>
      <c r="K135" s="203" t="s">
        <v>146</v>
      </c>
      <c r="L135" s="38"/>
      <c r="M135" s="208" t="s">
        <v>1</v>
      </c>
      <c r="N135" s="209" t="s">
        <v>39</v>
      </c>
      <c r="O135" s="74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2" t="s">
        <v>160</v>
      </c>
      <c r="AT135" s="12" t="s">
        <v>116</v>
      </c>
      <c r="AU135" s="12" t="s">
        <v>77</v>
      </c>
      <c r="AY135" s="12" t="s">
        <v>114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2" t="s">
        <v>14</v>
      </c>
      <c r="BK135" s="212">
        <f>ROUND(I135*H135,2)</f>
        <v>0</v>
      </c>
      <c r="BL135" s="12" t="s">
        <v>160</v>
      </c>
      <c r="BM135" s="12" t="s">
        <v>311</v>
      </c>
    </row>
    <row r="136" s="1" customFormat="1" ht="16.5" customHeight="1">
      <c r="B136" s="33"/>
      <c r="C136" s="218" t="s">
        <v>312</v>
      </c>
      <c r="D136" s="218" t="s">
        <v>251</v>
      </c>
      <c r="E136" s="219" t="s">
        <v>313</v>
      </c>
      <c r="F136" s="220" t="s">
        <v>314</v>
      </c>
      <c r="G136" s="221" t="s">
        <v>119</v>
      </c>
      <c r="H136" s="222">
        <v>0.55000000000000004</v>
      </c>
      <c r="I136" s="223"/>
      <c r="J136" s="224">
        <f>ROUND(I136*H136,2)</f>
        <v>0</v>
      </c>
      <c r="K136" s="220" t="s">
        <v>146</v>
      </c>
      <c r="L136" s="225"/>
      <c r="M136" s="226" t="s">
        <v>1</v>
      </c>
      <c r="N136" s="227" t="s">
        <v>39</v>
      </c>
      <c r="O136" s="74"/>
      <c r="P136" s="210">
        <f>O136*H136</f>
        <v>0</v>
      </c>
      <c r="Q136" s="210">
        <v>0.55000000000000004</v>
      </c>
      <c r="R136" s="210">
        <f>Q136*H136</f>
        <v>0.30250000000000005</v>
      </c>
      <c r="S136" s="210">
        <v>0</v>
      </c>
      <c r="T136" s="211">
        <f>S136*H136</f>
        <v>0</v>
      </c>
      <c r="AR136" s="12" t="s">
        <v>254</v>
      </c>
      <c r="AT136" s="12" t="s">
        <v>251</v>
      </c>
      <c r="AU136" s="12" t="s">
        <v>77</v>
      </c>
      <c r="AY136" s="12" t="s">
        <v>114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2" t="s">
        <v>14</v>
      </c>
      <c r="BK136" s="212">
        <f>ROUND(I136*H136,2)</f>
        <v>0</v>
      </c>
      <c r="BL136" s="12" t="s">
        <v>160</v>
      </c>
      <c r="BM136" s="12" t="s">
        <v>315</v>
      </c>
    </row>
    <row r="137" s="1" customFormat="1" ht="16.5" customHeight="1">
      <c r="B137" s="33"/>
      <c r="C137" s="201" t="s">
        <v>316</v>
      </c>
      <c r="D137" s="201" t="s">
        <v>116</v>
      </c>
      <c r="E137" s="202" t="s">
        <v>317</v>
      </c>
      <c r="F137" s="203" t="s">
        <v>318</v>
      </c>
      <c r="G137" s="204" t="s">
        <v>266</v>
      </c>
      <c r="H137" s="228"/>
      <c r="I137" s="206"/>
      <c r="J137" s="207">
        <f>ROUND(I137*H137,2)</f>
        <v>0</v>
      </c>
      <c r="K137" s="203" t="s">
        <v>146</v>
      </c>
      <c r="L137" s="38"/>
      <c r="M137" s="208" t="s">
        <v>1</v>
      </c>
      <c r="N137" s="209" t="s">
        <v>39</v>
      </c>
      <c r="O137" s="74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2" t="s">
        <v>160</v>
      </c>
      <c r="AT137" s="12" t="s">
        <v>116</v>
      </c>
      <c r="AU137" s="12" t="s">
        <v>77</v>
      </c>
      <c r="AY137" s="12" t="s">
        <v>114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2" t="s">
        <v>14</v>
      </c>
      <c r="BK137" s="212">
        <f>ROUND(I137*H137,2)</f>
        <v>0</v>
      </c>
      <c r="BL137" s="12" t="s">
        <v>160</v>
      </c>
      <c r="BM137" s="12" t="s">
        <v>319</v>
      </c>
    </row>
    <row r="138" s="10" customFormat="1" ht="22.8" customHeight="1">
      <c r="B138" s="185"/>
      <c r="C138" s="186"/>
      <c r="D138" s="187" t="s">
        <v>67</v>
      </c>
      <c r="E138" s="199" t="s">
        <v>320</v>
      </c>
      <c r="F138" s="199" t="s">
        <v>321</v>
      </c>
      <c r="G138" s="186"/>
      <c r="H138" s="186"/>
      <c r="I138" s="189"/>
      <c r="J138" s="200">
        <f>BK138</f>
        <v>0</v>
      </c>
      <c r="K138" s="186"/>
      <c r="L138" s="191"/>
      <c r="M138" s="192"/>
      <c r="N138" s="193"/>
      <c r="O138" s="193"/>
      <c r="P138" s="194">
        <f>SUM(P139:P141)</f>
        <v>0</v>
      </c>
      <c r="Q138" s="193"/>
      <c r="R138" s="194">
        <f>SUM(R139:R141)</f>
        <v>0.040000000000000001</v>
      </c>
      <c r="S138" s="193"/>
      <c r="T138" s="195">
        <f>SUM(T139:T141)</f>
        <v>0</v>
      </c>
      <c r="AR138" s="196" t="s">
        <v>77</v>
      </c>
      <c r="AT138" s="197" t="s">
        <v>67</v>
      </c>
      <c r="AU138" s="197" t="s">
        <v>14</v>
      </c>
      <c r="AY138" s="196" t="s">
        <v>114</v>
      </c>
      <c r="BK138" s="198">
        <f>SUM(BK139:BK141)</f>
        <v>0</v>
      </c>
    </row>
    <row r="139" s="1" customFormat="1" ht="16.5" customHeight="1">
      <c r="B139" s="33"/>
      <c r="C139" s="201" t="s">
        <v>322</v>
      </c>
      <c r="D139" s="201" t="s">
        <v>116</v>
      </c>
      <c r="E139" s="202" t="s">
        <v>323</v>
      </c>
      <c r="F139" s="203" t="s">
        <v>324</v>
      </c>
      <c r="G139" s="204" t="s">
        <v>273</v>
      </c>
      <c r="H139" s="205">
        <v>16.800000000000001</v>
      </c>
      <c r="I139" s="206"/>
      <c r="J139" s="207">
        <f>ROUND(I139*H139,2)</f>
        <v>0</v>
      </c>
      <c r="K139" s="203" t="s">
        <v>146</v>
      </c>
      <c r="L139" s="38"/>
      <c r="M139" s="208" t="s">
        <v>1</v>
      </c>
      <c r="N139" s="209" t="s">
        <v>39</v>
      </c>
      <c r="O139" s="74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2" t="s">
        <v>160</v>
      </c>
      <c r="AT139" s="12" t="s">
        <v>116</v>
      </c>
      <c r="AU139" s="12" t="s">
        <v>77</v>
      </c>
      <c r="AY139" s="12" t="s">
        <v>114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2" t="s">
        <v>14</v>
      </c>
      <c r="BK139" s="212">
        <f>ROUND(I139*H139,2)</f>
        <v>0</v>
      </c>
      <c r="BL139" s="12" t="s">
        <v>160</v>
      </c>
      <c r="BM139" s="12" t="s">
        <v>325</v>
      </c>
    </row>
    <row r="140" s="1" customFormat="1" ht="16.5" customHeight="1">
      <c r="B140" s="33"/>
      <c r="C140" s="218" t="s">
        <v>326</v>
      </c>
      <c r="D140" s="218" t="s">
        <v>251</v>
      </c>
      <c r="E140" s="219" t="s">
        <v>327</v>
      </c>
      <c r="F140" s="220" t="s">
        <v>328</v>
      </c>
      <c r="G140" s="221" t="s">
        <v>135</v>
      </c>
      <c r="H140" s="222">
        <v>0.040000000000000001</v>
      </c>
      <c r="I140" s="223"/>
      <c r="J140" s="224">
        <f>ROUND(I140*H140,2)</f>
        <v>0</v>
      </c>
      <c r="K140" s="220" t="s">
        <v>146</v>
      </c>
      <c r="L140" s="225"/>
      <c r="M140" s="226" t="s">
        <v>1</v>
      </c>
      <c r="N140" s="227" t="s">
        <v>39</v>
      </c>
      <c r="O140" s="74"/>
      <c r="P140" s="210">
        <f>O140*H140</f>
        <v>0</v>
      </c>
      <c r="Q140" s="210">
        <v>1</v>
      </c>
      <c r="R140" s="210">
        <f>Q140*H140</f>
        <v>0.040000000000000001</v>
      </c>
      <c r="S140" s="210">
        <v>0</v>
      </c>
      <c r="T140" s="211">
        <f>S140*H140</f>
        <v>0</v>
      </c>
      <c r="AR140" s="12" t="s">
        <v>254</v>
      </c>
      <c r="AT140" s="12" t="s">
        <v>251</v>
      </c>
      <c r="AU140" s="12" t="s">
        <v>77</v>
      </c>
      <c r="AY140" s="12" t="s">
        <v>114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2" t="s">
        <v>14</v>
      </c>
      <c r="BK140" s="212">
        <f>ROUND(I140*H140,2)</f>
        <v>0</v>
      </c>
      <c r="BL140" s="12" t="s">
        <v>160</v>
      </c>
      <c r="BM140" s="12" t="s">
        <v>329</v>
      </c>
    </row>
    <row r="141" s="1" customFormat="1" ht="16.5" customHeight="1">
      <c r="B141" s="33"/>
      <c r="C141" s="201" t="s">
        <v>330</v>
      </c>
      <c r="D141" s="201" t="s">
        <v>116</v>
      </c>
      <c r="E141" s="202" t="s">
        <v>331</v>
      </c>
      <c r="F141" s="203" t="s">
        <v>332</v>
      </c>
      <c r="G141" s="204" t="s">
        <v>266</v>
      </c>
      <c r="H141" s="228"/>
      <c r="I141" s="206"/>
      <c r="J141" s="207">
        <f>ROUND(I141*H141,2)</f>
        <v>0</v>
      </c>
      <c r="K141" s="203" t="s">
        <v>146</v>
      </c>
      <c r="L141" s="38"/>
      <c r="M141" s="208" t="s">
        <v>1</v>
      </c>
      <c r="N141" s="209" t="s">
        <v>39</v>
      </c>
      <c r="O141" s="74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12" t="s">
        <v>160</v>
      </c>
      <c r="AT141" s="12" t="s">
        <v>116</v>
      </c>
      <c r="AU141" s="12" t="s">
        <v>77</v>
      </c>
      <c r="AY141" s="12" t="s">
        <v>114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2" t="s">
        <v>14</v>
      </c>
      <c r="BK141" s="212">
        <f>ROUND(I141*H141,2)</f>
        <v>0</v>
      </c>
      <c r="BL141" s="12" t="s">
        <v>160</v>
      </c>
      <c r="BM141" s="12" t="s">
        <v>333</v>
      </c>
    </row>
    <row r="142" s="10" customFormat="1" ht="22.8" customHeight="1">
      <c r="B142" s="185"/>
      <c r="C142" s="186"/>
      <c r="D142" s="187" t="s">
        <v>67</v>
      </c>
      <c r="E142" s="199" t="s">
        <v>154</v>
      </c>
      <c r="F142" s="199" t="s">
        <v>155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SUM(P143:P146)</f>
        <v>0</v>
      </c>
      <c r="Q142" s="193"/>
      <c r="R142" s="194">
        <f>SUM(R143:R146)</f>
        <v>0</v>
      </c>
      <c r="S142" s="193"/>
      <c r="T142" s="195">
        <f>SUM(T143:T146)</f>
        <v>0</v>
      </c>
      <c r="AR142" s="196" t="s">
        <v>77</v>
      </c>
      <c r="AT142" s="197" t="s">
        <v>67</v>
      </c>
      <c r="AU142" s="197" t="s">
        <v>14</v>
      </c>
      <c r="AY142" s="196" t="s">
        <v>114</v>
      </c>
      <c r="BK142" s="198">
        <f>SUM(BK143:BK146)</f>
        <v>0</v>
      </c>
    </row>
    <row r="143" s="1" customFormat="1" ht="16.5" customHeight="1">
      <c r="B143" s="33"/>
      <c r="C143" s="201" t="s">
        <v>334</v>
      </c>
      <c r="D143" s="201" t="s">
        <v>116</v>
      </c>
      <c r="E143" s="202" t="s">
        <v>163</v>
      </c>
      <c r="F143" s="203" t="s">
        <v>164</v>
      </c>
      <c r="G143" s="204" t="s">
        <v>159</v>
      </c>
      <c r="H143" s="205">
        <v>2</v>
      </c>
      <c r="I143" s="206"/>
      <c r="J143" s="207">
        <f>ROUND(I143*H143,2)</f>
        <v>0</v>
      </c>
      <c r="K143" s="203" t="s">
        <v>1</v>
      </c>
      <c r="L143" s="38"/>
      <c r="M143" s="208" t="s">
        <v>1</v>
      </c>
      <c r="N143" s="209" t="s">
        <v>39</v>
      </c>
      <c r="O143" s="74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2" t="s">
        <v>160</v>
      </c>
      <c r="AT143" s="12" t="s">
        <v>116</v>
      </c>
      <c r="AU143" s="12" t="s">
        <v>77</v>
      </c>
      <c r="AY143" s="12" t="s">
        <v>114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2" t="s">
        <v>14</v>
      </c>
      <c r="BK143" s="212">
        <f>ROUND(I143*H143,2)</f>
        <v>0</v>
      </c>
      <c r="BL143" s="12" t="s">
        <v>160</v>
      </c>
      <c r="BM143" s="12" t="s">
        <v>335</v>
      </c>
    </row>
    <row r="144" s="1" customFormat="1" ht="16.5" customHeight="1">
      <c r="B144" s="33"/>
      <c r="C144" s="201" t="s">
        <v>336</v>
      </c>
      <c r="D144" s="201" t="s">
        <v>116</v>
      </c>
      <c r="E144" s="202" t="s">
        <v>171</v>
      </c>
      <c r="F144" s="203" t="s">
        <v>337</v>
      </c>
      <c r="G144" s="204" t="s">
        <v>159</v>
      </c>
      <c r="H144" s="205">
        <v>1</v>
      </c>
      <c r="I144" s="206"/>
      <c r="J144" s="207">
        <f>ROUND(I144*H144,2)</f>
        <v>0</v>
      </c>
      <c r="K144" s="203" t="s">
        <v>1</v>
      </c>
      <c r="L144" s="38"/>
      <c r="M144" s="208" t="s">
        <v>1</v>
      </c>
      <c r="N144" s="209" t="s">
        <v>39</v>
      </c>
      <c r="O144" s="74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2" t="s">
        <v>160</v>
      </c>
      <c r="AT144" s="12" t="s">
        <v>116</v>
      </c>
      <c r="AU144" s="12" t="s">
        <v>77</v>
      </c>
      <c r="AY144" s="12" t="s">
        <v>114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2" t="s">
        <v>14</v>
      </c>
      <c r="BK144" s="212">
        <f>ROUND(I144*H144,2)</f>
        <v>0</v>
      </c>
      <c r="BL144" s="12" t="s">
        <v>160</v>
      </c>
      <c r="BM144" s="12" t="s">
        <v>338</v>
      </c>
    </row>
    <row r="145" s="1" customFormat="1" ht="16.5" customHeight="1">
      <c r="B145" s="33"/>
      <c r="C145" s="201" t="s">
        <v>339</v>
      </c>
      <c r="D145" s="201" t="s">
        <v>116</v>
      </c>
      <c r="E145" s="202" t="s">
        <v>340</v>
      </c>
      <c r="F145" s="203" t="s">
        <v>341</v>
      </c>
      <c r="G145" s="204" t="s">
        <v>159</v>
      </c>
      <c r="H145" s="205">
        <v>1</v>
      </c>
      <c r="I145" s="206"/>
      <c r="J145" s="207">
        <f>ROUND(I145*H145,2)</f>
        <v>0</v>
      </c>
      <c r="K145" s="203" t="s">
        <v>1</v>
      </c>
      <c r="L145" s="38"/>
      <c r="M145" s="208" t="s">
        <v>1</v>
      </c>
      <c r="N145" s="209" t="s">
        <v>39</v>
      </c>
      <c r="O145" s="74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2" t="s">
        <v>160</v>
      </c>
      <c r="AT145" s="12" t="s">
        <v>116</v>
      </c>
      <c r="AU145" s="12" t="s">
        <v>77</v>
      </c>
      <c r="AY145" s="12" t="s">
        <v>114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2" t="s">
        <v>14</v>
      </c>
      <c r="BK145" s="212">
        <f>ROUND(I145*H145,2)</f>
        <v>0</v>
      </c>
      <c r="BL145" s="12" t="s">
        <v>160</v>
      </c>
      <c r="BM145" s="12" t="s">
        <v>342</v>
      </c>
    </row>
    <row r="146" s="1" customFormat="1" ht="16.5" customHeight="1">
      <c r="B146" s="33"/>
      <c r="C146" s="201" t="s">
        <v>343</v>
      </c>
      <c r="D146" s="201" t="s">
        <v>116</v>
      </c>
      <c r="E146" s="202" t="s">
        <v>344</v>
      </c>
      <c r="F146" s="203" t="s">
        <v>345</v>
      </c>
      <c r="G146" s="204" t="s">
        <v>159</v>
      </c>
      <c r="H146" s="205">
        <v>1</v>
      </c>
      <c r="I146" s="206"/>
      <c r="J146" s="207">
        <f>ROUND(I146*H146,2)</f>
        <v>0</v>
      </c>
      <c r="K146" s="203" t="s">
        <v>1</v>
      </c>
      <c r="L146" s="38"/>
      <c r="M146" s="208" t="s">
        <v>1</v>
      </c>
      <c r="N146" s="209" t="s">
        <v>39</v>
      </c>
      <c r="O146" s="74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12" t="s">
        <v>160</v>
      </c>
      <c r="AT146" s="12" t="s">
        <v>116</v>
      </c>
      <c r="AU146" s="12" t="s">
        <v>77</v>
      </c>
      <c r="AY146" s="12" t="s">
        <v>114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2" t="s">
        <v>14</v>
      </c>
      <c r="BK146" s="212">
        <f>ROUND(I146*H146,2)</f>
        <v>0</v>
      </c>
      <c r="BL146" s="12" t="s">
        <v>160</v>
      </c>
      <c r="BM146" s="12" t="s">
        <v>346</v>
      </c>
    </row>
    <row r="147" s="10" customFormat="1" ht="22.8" customHeight="1">
      <c r="B147" s="185"/>
      <c r="C147" s="186"/>
      <c r="D147" s="187" t="s">
        <v>67</v>
      </c>
      <c r="E147" s="199" t="s">
        <v>347</v>
      </c>
      <c r="F147" s="199" t="s">
        <v>348</v>
      </c>
      <c r="G147" s="186"/>
      <c r="H147" s="186"/>
      <c r="I147" s="189"/>
      <c r="J147" s="200">
        <f>BK147</f>
        <v>0</v>
      </c>
      <c r="K147" s="186"/>
      <c r="L147" s="191"/>
      <c r="M147" s="192"/>
      <c r="N147" s="193"/>
      <c r="O147" s="193"/>
      <c r="P147" s="194">
        <f>SUM(P148:P149)</f>
        <v>0</v>
      </c>
      <c r="Q147" s="193"/>
      <c r="R147" s="194">
        <f>SUM(R148:R149)</f>
        <v>0.018000000000000002</v>
      </c>
      <c r="S147" s="193"/>
      <c r="T147" s="195">
        <f>SUM(T148:T149)</f>
        <v>0</v>
      </c>
      <c r="AR147" s="196" t="s">
        <v>77</v>
      </c>
      <c r="AT147" s="197" t="s">
        <v>67</v>
      </c>
      <c r="AU147" s="197" t="s">
        <v>14</v>
      </c>
      <c r="AY147" s="196" t="s">
        <v>114</v>
      </c>
      <c r="BK147" s="198">
        <f>SUM(BK148:BK149)</f>
        <v>0</v>
      </c>
    </row>
    <row r="148" s="1" customFormat="1" ht="16.5" customHeight="1">
      <c r="B148" s="33"/>
      <c r="C148" s="201" t="s">
        <v>349</v>
      </c>
      <c r="D148" s="201" t="s">
        <v>116</v>
      </c>
      <c r="E148" s="202" t="s">
        <v>350</v>
      </c>
      <c r="F148" s="203" t="s">
        <v>351</v>
      </c>
      <c r="G148" s="204" t="s">
        <v>145</v>
      </c>
      <c r="H148" s="205">
        <v>75</v>
      </c>
      <c r="I148" s="206"/>
      <c r="J148" s="207">
        <f>ROUND(I148*H148,2)</f>
        <v>0</v>
      </c>
      <c r="K148" s="203" t="s">
        <v>146</v>
      </c>
      <c r="L148" s="38"/>
      <c r="M148" s="208" t="s">
        <v>1</v>
      </c>
      <c r="N148" s="209" t="s">
        <v>39</v>
      </c>
      <c r="O148" s="74"/>
      <c r="P148" s="210">
        <f>O148*H148</f>
        <v>0</v>
      </c>
      <c r="Q148" s="210">
        <v>0.00012999999999999999</v>
      </c>
      <c r="R148" s="210">
        <f>Q148*H148</f>
        <v>0.00975</v>
      </c>
      <c r="S148" s="210">
        <v>0</v>
      </c>
      <c r="T148" s="211">
        <f>S148*H148</f>
        <v>0</v>
      </c>
      <c r="AR148" s="12" t="s">
        <v>160</v>
      </c>
      <c r="AT148" s="12" t="s">
        <v>116</v>
      </c>
      <c r="AU148" s="12" t="s">
        <v>77</v>
      </c>
      <c r="AY148" s="12" t="s">
        <v>114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2" t="s">
        <v>14</v>
      </c>
      <c r="BK148" s="212">
        <f>ROUND(I148*H148,2)</f>
        <v>0</v>
      </c>
      <c r="BL148" s="12" t="s">
        <v>160</v>
      </c>
      <c r="BM148" s="12" t="s">
        <v>352</v>
      </c>
    </row>
    <row r="149" s="1" customFormat="1" ht="16.5" customHeight="1">
      <c r="B149" s="33"/>
      <c r="C149" s="201" t="s">
        <v>353</v>
      </c>
      <c r="D149" s="201" t="s">
        <v>116</v>
      </c>
      <c r="E149" s="202" t="s">
        <v>354</v>
      </c>
      <c r="F149" s="203" t="s">
        <v>355</v>
      </c>
      <c r="G149" s="204" t="s">
        <v>145</v>
      </c>
      <c r="H149" s="205">
        <v>75</v>
      </c>
      <c r="I149" s="206"/>
      <c r="J149" s="207">
        <f>ROUND(I149*H149,2)</f>
        <v>0</v>
      </c>
      <c r="K149" s="203" t="s">
        <v>146</v>
      </c>
      <c r="L149" s="38"/>
      <c r="M149" s="208" t="s">
        <v>1</v>
      </c>
      <c r="N149" s="209" t="s">
        <v>39</v>
      </c>
      <c r="O149" s="74"/>
      <c r="P149" s="210">
        <f>O149*H149</f>
        <v>0</v>
      </c>
      <c r="Q149" s="210">
        <v>0.00011</v>
      </c>
      <c r="R149" s="210">
        <f>Q149*H149</f>
        <v>0.0082500000000000004</v>
      </c>
      <c r="S149" s="210">
        <v>0</v>
      </c>
      <c r="T149" s="211">
        <f>S149*H149</f>
        <v>0</v>
      </c>
      <c r="AR149" s="12" t="s">
        <v>160</v>
      </c>
      <c r="AT149" s="12" t="s">
        <v>116</v>
      </c>
      <c r="AU149" s="12" t="s">
        <v>77</v>
      </c>
      <c r="AY149" s="12" t="s">
        <v>114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2" t="s">
        <v>14</v>
      </c>
      <c r="BK149" s="212">
        <f>ROUND(I149*H149,2)</f>
        <v>0</v>
      </c>
      <c r="BL149" s="12" t="s">
        <v>160</v>
      </c>
      <c r="BM149" s="12" t="s">
        <v>356</v>
      </c>
    </row>
    <row r="150" s="10" customFormat="1" ht="25.92" customHeight="1">
      <c r="B150" s="185"/>
      <c r="C150" s="186"/>
      <c r="D150" s="187" t="s">
        <v>67</v>
      </c>
      <c r="E150" s="188" t="s">
        <v>174</v>
      </c>
      <c r="F150" s="188" t="s">
        <v>175</v>
      </c>
      <c r="G150" s="186"/>
      <c r="H150" s="186"/>
      <c r="I150" s="189"/>
      <c r="J150" s="190">
        <f>BK150</f>
        <v>0</v>
      </c>
      <c r="K150" s="186"/>
      <c r="L150" s="191"/>
      <c r="M150" s="192"/>
      <c r="N150" s="193"/>
      <c r="O150" s="193"/>
      <c r="P150" s="194">
        <f>P151</f>
        <v>0</v>
      </c>
      <c r="Q150" s="193"/>
      <c r="R150" s="194">
        <f>R151</f>
        <v>0</v>
      </c>
      <c r="S150" s="193"/>
      <c r="T150" s="195">
        <f>T151</f>
        <v>0</v>
      </c>
      <c r="AR150" s="196" t="s">
        <v>132</v>
      </c>
      <c r="AT150" s="197" t="s">
        <v>67</v>
      </c>
      <c r="AU150" s="197" t="s">
        <v>68</v>
      </c>
      <c r="AY150" s="196" t="s">
        <v>114</v>
      </c>
      <c r="BK150" s="198">
        <f>BK151</f>
        <v>0</v>
      </c>
    </row>
    <row r="151" s="10" customFormat="1" ht="22.8" customHeight="1">
      <c r="B151" s="185"/>
      <c r="C151" s="186"/>
      <c r="D151" s="187" t="s">
        <v>67</v>
      </c>
      <c r="E151" s="199" t="s">
        <v>357</v>
      </c>
      <c r="F151" s="199" t="s">
        <v>358</v>
      </c>
      <c r="G151" s="186"/>
      <c r="H151" s="186"/>
      <c r="I151" s="189"/>
      <c r="J151" s="200">
        <f>BK151</f>
        <v>0</v>
      </c>
      <c r="K151" s="186"/>
      <c r="L151" s="191"/>
      <c r="M151" s="192"/>
      <c r="N151" s="193"/>
      <c r="O151" s="193"/>
      <c r="P151" s="194">
        <f>P152</f>
        <v>0</v>
      </c>
      <c r="Q151" s="193"/>
      <c r="R151" s="194">
        <f>R152</f>
        <v>0</v>
      </c>
      <c r="S151" s="193"/>
      <c r="T151" s="195">
        <f>T152</f>
        <v>0</v>
      </c>
      <c r="AR151" s="196" t="s">
        <v>132</v>
      </c>
      <c r="AT151" s="197" t="s">
        <v>67</v>
      </c>
      <c r="AU151" s="197" t="s">
        <v>14</v>
      </c>
      <c r="AY151" s="196" t="s">
        <v>114</v>
      </c>
      <c r="BK151" s="198">
        <f>BK152</f>
        <v>0</v>
      </c>
    </row>
    <row r="152" s="1" customFormat="1" ht="16.5" customHeight="1">
      <c r="B152" s="33"/>
      <c r="C152" s="201" t="s">
        <v>359</v>
      </c>
      <c r="D152" s="201" t="s">
        <v>116</v>
      </c>
      <c r="E152" s="202" t="s">
        <v>360</v>
      </c>
      <c r="F152" s="203" t="s">
        <v>358</v>
      </c>
      <c r="G152" s="204" t="s">
        <v>181</v>
      </c>
      <c r="H152" s="205">
        <v>1</v>
      </c>
      <c r="I152" s="206"/>
      <c r="J152" s="207">
        <f>ROUND(I152*H152,2)</f>
        <v>0</v>
      </c>
      <c r="K152" s="203" t="s">
        <v>146</v>
      </c>
      <c r="L152" s="38"/>
      <c r="M152" s="213" t="s">
        <v>1</v>
      </c>
      <c r="N152" s="214" t="s">
        <v>39</v>
      </c>
      <c r="O152" s="215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AR152" s="12" t="s">
        <v>182</v>
      </c>
      <c r="AT152" s="12" t="s">
        <v>116</v>
      </c>
      <c r="AU152" s="12" t="s">
        <v>77</v>
      </c>
      <c r="AY152" s="12" t="s">
        <v>114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2" t="s">
        <v>14</v>
      </c>
      <c r="BK152" s="212">
        <f>ROUND(I152*H152,2)</f>
        <v>0</v>
      </c>
      <c r="BL152" s="12" t="s">
        <v>182</v>
      </c>
      <c r="BM152" s="12" t="s">
        <v>361</v>
      </c>
    </row>
    <row r="153" s="1" customFormat="1" ht="6.96" customHeight="1">
      <c r="B153" s="52"/>
      <c r="C153" s="53"/>
      <c r="D153" s="53"/>
      <c r="E153" s="53"/>
      <c r="F153" s="53"/>
      <c r="G153" s="53"/>
      <c r="H153" s="53"/>
      <c r="I153" s="150"/>
      <c r="J153" s="53"/>
      <c r="K153" s="53"/>
      <c r="L153" s="38"/>
    </row>
  </sheetData>
  <sheetProtection sheet="1" autoFilter="0" formatColumns="0" formatRows="0" objects="1" scenarios="1" spinCount="100000" saltValue="PjOdnN7zXsMweY/ULnT2NFx9xQ+G+DgHbOh+7HZJX96gN6wzBL1GVAiFc4co9hWVPUxryojlevbtKxqbvkbq2w==" hashValue="LJxvG07oobonMUUHqn9TGQzNmqyn+cyxyA5q9woUpFRsXGqxWnrTheabl6SsQ2+GAl8wNR41sClmIGQt0c38HA==" algorithmName="SHA-512" password="CC35"/>
  <autoFilter ref="C92:K152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LAPTOP-TAJOGIFI\marti</dc:creator>
  <cp:lastModifiedBy>LAPTOP-TAJOGIFI\marti</cp:lastModifiedBy>
  <dcterms:created xsi:type="dcterms:W3CDTF">2019-09-04T04:47:02Z</dcterms:created>
  <dcterms:modified xsi:type="dcterms:W3CDTF">2019-09-04T04:47:06Z</dcterms:modified>
</cp:coreProperties>
</file>