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0" windowHeight="0"/>
  </bookViews>
  <sheets>
    <sheet name="Rekapitulace stavby" sheetId="1" r:id="rId1"/>
    <sheet name="SO 000 - Vedlejší a ostat..." sheetId="2" r:id="rId2"/>
    <sheet name="SO 101 - Komunikace pěší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000 - Vedlejší a ostat...'!$C$120:$K$166</definedName>
    <definedName name="_xlnm.Print_Area" localSheetId="1">'SO 000 - Vedlejší a ostat...'!$C$4:$J$76,'SO 000 - Vedlejší a ostat...'!$C$82:$J$102,'SO 000 - Vedlejší a ostat...'!$C$108:$J$166</definedName>
    <definedName name="_xlnm.Print_Titles" localSheetId="1">'SO 000 - Vedlejší a ostat...'!$120:$120</definedName>
    <definedName name="_xlnm._FilterDatabase" localSheetId="2" hidden="1">'SO 101 - Komunikace pěší'!$C$133:$K$528</definedName>
    <definedName name="_xlnm.Print_Area" localSheetId="2">'SO 101 - Komunikace pěší'!$C$4:$J$76,'SO 101 - Komunikace pěší'!$C$82:$J$115,'SO 101 - Komunikace pěší'!$C$121:$J$528</definedName>
    <definedName name="_xlnm.Print_Titles" localSheetId="2">'SO 101 - Komunikace pěší'!$133:$133</definedName>
  </definedNames>
  <calcPr/>
</workbook>
</file>

<file path=xl/calcChain.xml><?xml version="1.0" encoding="utf-8"?>
<calcChain xmlns="http://schemas.openxmlformats.org/spreadsheetml/2006/main">
  <c i="3" l="1" r="T424"/>
  <c r="R424"/>
  <c r="P424"/>
  <c r="BK424"/>
  <c r="J37"/>
  <c r="J36"/>
  <c i="1" r="AY96"/>
  <c i="3" r="J35"/>
  <c i="1" r="AX96"/>
  <c i="3" r="BI526"/>
  <c r="BH526"/>
  <c r="BG526"/>
  <c r="BF526"/>
  <c r="T526"/>
  <c r="T525"/>
  <c r="T524"/>
  <c r="R526"/>
  <c r="R525"/>
  <c r="R524"/>
  <c r="P526"/>
  <c r="P525"/>
  <c r="P524"/>
  <c r="BI522"/>
  <c r="BH522"/>
  <c r="BG522"/>
  <c r="BF522"/>
  <c r="T522"/>
  <c r="T521"/>
  <c r="T520"/>
  <c r="R522"/>
  <c r="R521"/>
  <c r="R520"/>
  <c r="P522"/>
  <c r="P521"/>
  <c r="P520"/>
  <c r="BI519"/>
  <c r="BH519"/>
  <c r="BG519"/>
  <c r="BF519"/>
  <c r="T519"/>
  <c r="R519"/>
  <c r="P519"/>
  <c r="BI518"/>
  <c r="BH518"/>
  <c r="BG518"/>
  <c r="BF518"/>
  <c r="T518"/>
  <c r="R518"/>
  <c r="P518"/>
  <c r="BI514"/>
  <c r="BH514"/>
  <c r="BG514"/>
  <c r="BF514"/>
  <c r="T514"/>
  <c r="R514"/>
  <c r="P514"/>
  <c r="BI512"/>
  <c r="BH512"/>
  <c r="BG512"/>
  <c r="BF512"/>
  <c r="T512"/>
  <c r="R512"/>
  <c r="P512"/>
  <c r="BI504"/>
  <c r="BH504"/>
  <c r="BG504"/>
  <c r="BF504"/>
  <c r="T504"/>
  <c r="R504"/>
  <c r="P504"/>
  <c r="BI501"/>
  <c r="BH501"/>
  <c r="BG501"/>
  <c r="BF501"/>
  <c r="T501"/>
  <c r="R501"/>
  <c r="P501"/>
  <c r="BI493"/>
  <c r="BH493"/>
  <c r="BG493"/>
  <c r="BF493"/>
  <c r="T493"/>
  <c r="R493"/>
  <c r="P493"/>
  <c r="BI491"/>
  <c r="BH491"/>
  <c r="BG491"/>
  <c r="BF491"/>
  <c r="T491"/>
  <c r="R491"/>
  <c r="P491"/>
  <c r="BI486"/>
  <c r="BH486"/>
  <c r="BG486"/>
  <c r="BF486"/>
  <c r="T486"/>
  <c r="R486"/>
  <c r="P486"/>
  <c r="BI484"/>
  <c r="BH484"/>
  <c r="BG484"/>
  <c r="BF484"/>
  <c r="T484"/>
  <c r="R484"/>
  <c r="P484"/>
  <c r="BI474"/>
  <c r="BH474"/>
  <c r="BG474"/>
  <c r="BF474"/>
  <c r="T474"/>
  <c r="R474"/>
  <c r="P474"/>
  <c r="BI472"/>
  <c r="BH472"/>
  <c r="BG472"/>
  <c r="BF472"/>
  <c r="T472"/>
  <c r="R472"/>
  <c r="P472"/>
  <c r="BI470"/>
  <c r="BH470"/>
  <c r="BG470"/>
  <c r="BF470"/>
  <c r="T470"/>
  <c r="R470"/>
  <c r="P470"/>
  <c r="BI467"/>
  <c r="BH467"/>
  <c r="BG467"/>
  <c r="BF467"/>
  <c r="T467"/>
  <c r="R467"/>
  <c r="P467"/>
  <c r="BI465"/>
  <c r="BH465"/>
  <c r="BG465"/>
  <c r="BF465"/>
  <c r="T465"/>
  <c r="R465"/>
  <c r="P465"/>
  <c r="BI462"/>
  <c r="BH462"/>
  <c r="BG462"/>
  <c r="BF462"/>
  <c r="T462"/>
  <c r="R462"/>
  <c r="P462"/>
  <c r="BI459"/>
  <c r="BH459"/>
  <c r="BG459"/>
  <c r="BF459"/>
  <c r="T459"/>
  <c r="R459"/>
  <c r="P459"/>
  <c r="BI456"/>
  <c r="BH456"/>
  <c r="BG456"/>
  <c r="BF456"/>
  <c r="T456"/>
  <c r="R456"/>
  <c r="P456"/>
  <c r="BI453"/>
  <c r="BH453"/>
  <c r="BG453"/>
  <c r="BF453"/>
  <c r="T453"/>
  <c r="R453"/>
  <c r="P453"/>
  <c r="BI445"/>
  <c r="BH445"/>
  <c r="BG445"/>
  <c r="BF445"/>
  <c r="T445"/>
  <c r="R445"/>
  <c r="P445"/>
  <c r="BI443"/>
  <c r="BH443"/>
  <c r="BG443"/>
  <c r="BF443"/>
  <c r="T443"/>
  <c r="R443"/>
  <c r="P443"/>
  <c r="BI441"/>
  <c r="BH441"/>
  <c r="BG441"/>
  <c r="BF441"/>
  <c r="T441"/>
  <c r="R441"/>
  <c r="P441"/>
  <c r="BI437"/>
  <c r="BH437"/>
  <c r="BG437"/>
  <c r="BF437"/>
  <c r="T437"/>
  <c r="T436"/>
  <c r="R437"/>
  <c r="R436"/>
  <c r="P437"/>
  <c r="P436"/>
  <c r="BI425"/>
  <c r="BH425"/>
  <c r="BG425"/>
  <c r="BF425"/>
  <c r="T425"/>
  <c r="R425"/>
  <c r="P425"/>
  <c r="BI422"/>
  <c r="BH422"/>
  <c r="BG422"/>
  <c r="BF422"/>
  <c r="T422"/>
  <c r="R422"/>
  <c r="P422"/>
  <c r="BI420"/>
  <c r="BH420"/>
  <c r="BG420"/>
  <c r="BF420"/>
  <c r="T420"/>
  <c r="R420"/>
  <c r="P420"/>
  <c r="BI418"/>
  <c r="BH418"/>
  <c r="BG418"/>
  <c r="BF418"/>
  <c r="T418"/>
  <c r="R418"/>
  <c r="P418"/>
  <c r="BI416"/>
  <c r="BH416"/>
  <c r="BG416"/>
  <c r="BF416"/>
  <c r="T416"/>
  <c r="R416"/>
  <c r="P416"/>
  <c r="BI414"/>
  <c r="BH414"/>
  <c r="BG414"/>
  <c r="BF414"/>
  <c r="T414"/>
  <c r="R414"/>
  <c r="P414"/>
  <c r="BI412"/>
  <c r="BH412"/>
  <c r="BG412"/>
  <c r="BF412"/>
  <c r="T412"/>
  <c r="R412"/>
  <c r="P412"/>
  <c r="BI409"/>
  <c r="BH409"/>
  <c r="BG409"/>
  <c r="BF409"/>
  <c r="T409"/>
  <c r="R409"/>
  <c r="P409"/>
  <c r="BI407"/>
  <c r="BH407"/>
  <c r="BG407"/>
  <c r="BF407"/>
  <c r="T407"/>
  <c r="R407"/>
  <c r="P407"/>
  <c r="BI400"/>
  <c r="BH400"/>
  <c r="BG400"/>
  <c r="BF400"/>
  <c r="T400"/>
  <c r="R400"/>
  <c r="P400"/>
  <c r="BI397"/>
  <c r="BH397"/>
  <c r="BG397"/>
  <c r="BF397"/>
  <c r="T397"/>
  <c r="R397"/>
  <c r="P397"/>
  <c r="BI394"/>
  <c r="BH394"/>
  <c r="BG394"/>
  <c r="BF394"/>
  <c r="T394"/>
  <c r="R394"/>
  <c r="P394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3"/>
  <c r="BH383"/>
  <c r="BG383"/>
  <c r="BF383"/>
  <c r="T383"/>
  <c r="R383"/>
  <c r="P383"/>
  <c r="BI380"/>
  <c r="BH380"/>
  <c r="BG380"/>
  <c r="BF380"/>
  <c r="T380"/>
  <c r="R380"/>
  <c r="P380"/>
  <c r="BI377"/>
  <c r="BH377"/>
  <c r="BG377"/>
  <c r="BF377"/>
  <c r="T377"/>
  <c r="R377"/>
  <c r="P377"/>
  <c r="BI373"/>
  <c r="BH373"/>
  <c r="BG373"/>
  <c r="BF373"/>
  <c r="T373"/>
  <c r="R373"/>
  <c r="P373"/>
  <c r="BI364"/>
  <c r="BH364"/>
  <c r="BG364"/>
  <c r="BF364"/>
  <c r="T364"/>
  <c r="R364"/>
  <c r="P364"/>
  <c r="BI362"/>
  <c r="BH362"/>
  <c r="BG362"/>
  <c r="BF362"/>
  <c r="T362"/>
  <c r="R362"/>
  <c r="P362"/>
  <c r="BI360"/>
  <c r="BH360"/>
  <c r="BG360"/>
  <c r="BF360"/>
  <c r="T360"/>
  <c r="R360"/>
  <c r="P360"/>
  <c r="BI348"/>
  <c r="BH348"/>
  <c r="BG348"/>
  <c r="BF348"/>
  <c r="T348"/>
  <c r="R348"/>
  <c r="P348"/>
  <c r="BI338"/>
  <c r="BH338"/>
  <c r="BG338"/>
  <c r="BF338"/>
  <c r="T338"/>
  <c r="R338"/>
  <c r="P338"/>
  <c r="BI335"/>
  <c r="BH335"/>
  <c r="BG335"/>
  <c r="BF335"/>
  <c r="T335"/>
  <c r="R335"/>
  <c r="P335"/>
  <c r="BI332"/>
  <c r="BH332"/>
  <c r="BG332"/>
  <c r="BF332"/>
  <c r="T332"/>
  <c r="R332"/>
  <c r="P332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6"/>
  <c r="BH316"/>
  <c r="BG316"/>
  <c r="BF316"/>
  <c r="T316"/>
  <c r="R316"/>
  <c r="P316"/>
  <c r="BI313"/>
  <c r="BH313"/>
  <c r="BG313"/>
  <c r="BF313"/>
  <c r="T313"/>
  <c r="R313"/>
  <c r="P313"/>
  <c r="BI311"/>
  <c r="BH311"/>
  <c r="BG311"/>
  <c r="BF311"/>
  <c r="T311"/>
  <c r="R311"/>
  <c r="P311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0"/>
  <c r="BH300"/>
  <c r="BG300"/>
  <c r="BF300"/>
  <c r="T300"/>
  <c r="R300"/>
  <c r="P300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8"/>
  <c r="BH288"/>
  <c r="BG288"/>
  <c r="BF288"/>
  <c r="T288"/>
  <c r="R288"/>
  <c r="P288"/>
  <c r="BI286"/>
  <c r="BH286"/>
  <c r="BG286"/>
  <c r="BF286"/>
  <c r="T286"/>
  <c r="R286"/>
  <c r="P286"/>
  <c r="BI282"/>
  <c r="BH282"/>
  <c r="BG282"/>
  <c r="BF282"/>
  <c r="T282"/>
  <c r="R282"/>
  <c r="P282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5"/>
  <c r="BH255"/>
  <c r="BG255"/>
  <c r="BF255"/>
  <c r="T255"/>
  <c r="R255"/>
  <c r="P255"/>
  <c r="BI252"/>
  <c r="BH252"/>
  <c r="BG252"/>
  <c r="BF252"/>
  <c r="T252"/>
  <c r="R252"/>
  <c r="P252"/>
  <c r="BI250"/>
  <c r="BH250"/>
  <c r="BG250"/>
  <c r="BF250"/>
  <c r="T250"/>
  <c r="R250"/>
  <c r="P250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R201"/>
  <c r="P201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5"/>
  <c r="BH165"/>
  <c r="BG165"/>
  <c r="BF165"/>
  <c r="T165"/>
  <c r="R165"/>
  <c r="P165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7"/>
  <c r="BH137"/>
  <c r="BG137"/>
  <c r="BF137"/>
  <c r="T137"/>
  <c r="R137"/>
  <c r="P137"/>
  <c r="J131"/>
  <c r="J130"/>
  <c r="F130"/>
  <c r="F128"/>
  <c r="E126"/>
  <c r="J92"/>
  <c r="J91"/>
  <c r="F91"/>
  <c r="F89"/>
  <c r="E87"/>
  <c r="J18"/>
  <c r="E18"/>
  <c r="F131"/>
  <c r="J17"/>
  <c r="J12"/>
  <c r="J128"/>
  <c r="E7"/>
  <c r="E124"/>
  <c i="2" r="J37"/>
  <c r="J36"/>
  <c i="1" r="AY95"/>
  <c i="2" r="J35"/>
  <c i="1" r="AX95"/>
  <c i="2" r="BI165"/>
  <c r="BH165"/>
  <c r="BG165"/>
  <c r="BF165"/>
  <c r="T165"/>
  <c r="R165"/>
  <c r="P165"/>
  <c r="BI160"/>
  <c r="BH160"/>
  <c r="BG160"/>
  <c r="BF160"/>
  <c r="T160"/>
  <c r="R160"/>
  <c r="P160"/>
  <c r="BI156"/>
  <c r="BH156"/>
  <c r="BG156"/>
  <c r="BF156"/>
  <c r="T156"/>
  <c r="R156"/>
  <c r="P156"/>
  <c r="BI153"/>
  <c r="BH153"/>
  <c r="BG153"/>
  <c r="BF153"/>
  <c r="T153"/>
  <c r="R153"/>
  <c r="P153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7"/>
  <c r="BH127"/>
  <c r="BG127"/>
  <c r="BF127"/>
  <c r="T127"/>
  <c r="R127"/>
  <c r="P127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89"/>
  <c r="E7"/>
  <c r="E85"/>
  <c i="1" r="L90"/>
  <c r="AM90"/>
  <c r="AM89"/>
  <c r="L89"/>
  <c r="AM87"/>
  <c r="L87"/>
  <c r="L85"/>
  <c r="L84"/>
  <c i="2" r="BK156"/>
  <c r="BK153"/>
  <c r="BK132"/>
  <c r="J160"/>
  <c r="BK149"/>
  <c r="J140"/>
  <c r="BK146"/>
  <c r="J136"/>
  <c r="BK127"/>
  <c r="BK143"/>
  <c i="3" r="J501"/>
  <c r="J486"/>
  <c r="J472"/>
  <c r="J459"/>
  <c r="BK456"/>
  <c r="BK437"/>
  <c r="BK418"/>
  <c r="BK400"/>
  <c r="J383"/>
  <c r="J316"/>
  <c r="J311"/>
  <c r="BK282"/>
  <c r="J270"/>
  <c r="J255"/>
  <c r="J250"/>
  <c r="BK244"/>
  <c r="J240"/>
  <c r="BK236"/>
  <c r="J224"/>
  <c r="J201"/>
  <c r="BK173"/>
  <c r="J526"/>
  <c r="BK518"/>
  <c r="J493"/>
  <c r="BK472"/>
  <c r="BK441"/>
  <c r="J418"/>
  <c r="BK409"/>
  <c r="J400"/>
  <c r="J390"/>
  <c r="J362"/>
  <c r="BK338"/>
  <c r="BK316"/>
  <c r="J306"/>
  <c r="J288"/>
  <c r="J278"/>
  <c r="J236"/>
  <c r="BK192"/>
  <c r="BK175"/>
  <c r="BK143"/>
  <c r="BK519"/>
  <c r="BK514"/>
  <c r="BK491"/>
  <c r="BK459"/>
  <c r="J437"/>
  <c r="BK407"/>
  <c r="BK377"/>
  <c r="BK324"/>
  <c r="BK306"/>
  <c r="BK280"/>
  <c r="BK264"/>
  <c r="BK222"/>
  <c r="BK206"/>
  <c r="BK182"/>
  <c r="J178"/>
  <c r="J139"/>
  <c r="BK360"/>
  <c r="J322"/>
  <c r="BK294"/>
  <c r="J282"/>
  <c r="BK255"/>
  <c r="J246"/>
  <c r="J222"/>
  <c r="BK204"/>
  <c r="BK178"/>
  <c r="BK165"/>
  <c r="J148"/>
  <c r="J443"/>
  <c r="J414"/>
  <c r="J409"/>
  <c r="BK394"/>
  <c r="J380"/>
  <c r="BK300"/>
  <c r="BK180"/>
  <c r="BK146"/>
  <c r="J519"/>
  <c r="J512"/>
  <c r="BK474"/>
  <c r="J456"/>
  <c r="BK412"/>
  <c r="J394"/>
  <c r="BK383"/>
  <c r="BK364"/>
  <c r="J348"/>
  <c r="BK322"/>
  <c r="J273"/>
  <c r="BK240"/>
  <c r="BK226"/>
  <c r="BK208"/>
  <c r="BK155"/>
  <c r="BK526"/>
  <c r="BK504"/>
  <c r="J474"/>
  <c r="J462"/>
  <c r="BK443"/>
  <c r="BK420"/>
  <c r="J397"/>
  <c r="BK313"/>
  <c r="BK291"/>
  <c r="BK273"/>
  <c r="BK261"/>
  <c r="BK229"/>
  <c r="J213"/>
  <c r="J167"/>
  <c r="J146"/>
  <c r="J364"/>
  <c r="J332"/>
  <c r="J320"/>
  <c r="BK252"/>
  <c r="J238"/>
  <c r="J229"/>
  <c r="J217"/>
  <c r="J180"/>
  <c r="J173"/>
  <c r="J137"/>
  <c i="2" r="J165"/>
  <c r="BK136"/>
  <c r="J124"/>
  <c r="J156"/>
  <c r="J143"/>
  <c r="BK129"/>
  <c r="BK165"/>
  <c r="J132"/>
  <c r="BK124"/>
  <c i="3" r="J514"/>
  <c r="J504"/>
  <c r="J491"/>
  <c r="BK470"/>
  <c r="BK462"/>
  <c r="BK445"/>
  <c r="BK416"/>
  <c r="J407"/>
  <c r="BK397"/>
  <c r="BK388"/>
  <c r="BK320"/>
  <c r="J313"/>
  <c r="BK278"/>
  <c r="J267"/>
  <c r="BK258"/>
  <c r="J252"/>
  <c r="BK246"/>
  <c r="J242"/>
  <c r="BK238"/>
  <c r="BK213"/>
  <c r="J208"/>
  <c r="BK186"/>
  <c r="J182"/>
  <c r="J170"/>
  <c r="BK522"/>
  <c r="BK486"/>
  <c r="BK467"/>
  <c r="BK465"/>
  <c r="J425"/>
  <c r="J420"/>
  <c r="J416"/>
  <c r="J392"/>
  <c r="J377"/>
  <c r="J360"/>
  <c r="BK332"/>
  <c r="J308"/>
  <c r="J300"/>
  <c r="J244"/>
  <c r="BK232"/>
  <c r="J215"/>
  <c r="J186"/>
  <c r="J152"/>
  <c r="J522"/>
  <c r="BK501"/>
  <c r="J470"/>
  <c r="BK453"/>
  <c r="J441"/>
  <c r="BK414"/>
  <c r="J388"/>
  <c r="BK348"/>
  <c r="J297"/>
  <c r="J286"/>
  <c r="BK267"/>
  <c r="J232"/>
  <c r="BK215"/>
  <c r="BK189"/>
  <c r="BK148"/>
  <c r="BK362"/>
  <c r="J324"/>
  <c r="J304"/>
  <c r="J291"/>
  <c r="BK276"/>
  <c r="BK250"/>
  <c r="BK224"/>
  <c r="J206"/>
  <c r="J192"/>
  <c r="BK170"/>
  <c r="BK152"/>
  <c i="2" r="BK160"/>
  <c r="J149"/>
  <c i="1" r="AS94"/>
  <c i="2" r="J153"/>
  <c r="J127"/>
  <c r="BK140"/>
  <c r="J129"/>
  <c r="J146"/>
  <c i="3" r="BK512"/>
  <c r="BK493"/>
  <c r="J484"/>
  <c r="J465"/>
  <c r="J453"/>
  <c r="BK425"/>
  <c r="BK422"/>
  <c r="J412"/>
  <c r="BK390"/>
  <c r="J338"/>
  <c r="BK297"/>
  <c r="J280"/>
  <c r="J276"/>
  <c r="J261"/>
  <c r="J234"/>
  <c r="BK380"/>
  <c r="BK373"/>
  <c r="J335"/>
  <c r="BK311"/>
  <c r="BK304"/>
  <c r="BK242"/>
  <c r="BK217"/>
  <c r="J189"/>
  <c r="BK167"/>
  <c r="BK139"/>
  <c r="J518"/>
  <c r="BK484"/>
  <c r="J467"/>
  <c r="J445"/>
  <c r="J422"/>
  <c r="BK392"/>
  <c r="J373"/>
  <c r="J294"/>
  <c r="BK288"/>
  <c r="BK270"/>
  <c r="J258"/>
  <c r="J220"/>
  <c r="J204"/>
  <c r="J165"/>
  <c r="J143"/>
  <c r="BK137"/>
  <c r="BK335"/>
  <c r="BK308"/>
  <c r="BK286"/>
  <c r="J264"/>
  <c r="BK234"/>
  <c r="J226"/>
  <c r="BK220"/>
  <c r="BK201"/>
  <c r="J175"/>
  <c r="J155"/>
  <c i="2" l="1" r="T123"/>
  <c r="T135"/>
  <c r="BK152"/>
  <c r="J152"/>
  <c r="J100"/>
  <c r="BK159"/>
  <c r="J159"/>
  <c r="J101"/>
  <c i="3" r="BK136"/>
  <c r="BK212"/>
  <c r="J212"/>
  <c r="J99"/>
  <c r="R212"/>
  <c r="R228"/>
  <c r="P303"/>
  <c r="BK319"/>
  <c r="J319"/>
  <c r="J102"/>
  <c r="R319"/>
  <c r="P331"/>
  <c r="P382"/>
  <c r="BK396"/>
  <c r="J396"/>
  <c r="J105"/>
  <c r="R396"/>
  <c r="T440"/>
  <c r="R503"/>
  <c i="2" r="P123"/>
  <c r="R135"/>
  <c r="T152"/>
  <c r="T159"/>
  <c i="3" r="T136"/>
  <c r="BK228"/>
  <c r="J228"/>
  <c r="J100"/>
  <c r="T228"/>
  <c r="R303"/>
  <c r="P319"/>
  <c r="T319"/>
  <c r="R331"/>
  <c r="BK382"/>
  <c r="J382"/>
  <c r="J104"/>
  <c r="T382"/>
  <c r="T396"/>
  <c r="BK440"/>
  <c r="J440"/>
  <c r="J108"/>
  <c i="2" r="BK123"/>
  <c r="J123"/>
  <c r="J98"/>
  <c r="BK135"/>
  <c r="J135"/>
  <c r="J99"/>
  <c r="R152"/>
  <c r="P159"/>
  <c i="3" r="P136"/>
  <c r="R440"/>
  <c r="BK503"/>
  <c r="J503"/>
  <c r="J109"/>
  <c r="T503"/>
  <c r="R517"/>
  <c i="2" r="R123"/>
  <c r="P135"/>
  <c r="P152"/>
  <c r="R159"/>
  <c i="3" r="R136"/>
  <c r="P212"/>
  <c r="T212"/>
  <c r="P228"/>
  <c r="BK303"/>
  <c r="J303"/>
  <c r="J101"/>
  <c r="T303"/>
  <c r="BK331"/>
  <c r="J331"/>
  <c r="J103"/>
  <c r="T331"/>
  <c r="R382"/>
  <c r="P396"/>
  <c r="J424"/>
  <c r="J106"/>
  <c r="P440"/>
  <c r="P503"/>
  <c r="BK517"/>
  <c r="J517"/>
  <c r="J110"/>
  <c r="P517"/>
  <c r="T517"/>
  <c r="BK436"/>
  <c r="J436"/>
  <c r="J107"/>
  <c r="BK521"/>
  <c r="J521"/>
  <c r="J112"/>
  <c r="BK525"/>
  <c r="J525"/>
  <c r="J114"/>
  <c r="F92"/>
  <c r="BE143"/>
  <c r="BE186"/>
  <c r="BE208"/>
  <c r="BE213"/>
  <c r="BE258"/>
  <c r="BE267"/>
  <c r="BE270"/>
  <c r="BE278"/>
  <c r="BE297"/>
  <c r="BE304"/>
  <c r="BE311"/>
  <c r="BE313"/>
  <c r="BE322"/>
  <c r="BE324"/>
  <c r="BE338"/>
  <c r="E85"/>
  <c r="BE152"/>
  <c r="BE167"/>
  <c r="BE173"/>
  <c r="BE182"/>
  <c r="BE192"/>
  <c r="BE201"/>
  <c r="BE224"/>
  <c r="BE234"/>
  <c r="BE238"/>
  <c r="BE240"/>
  <c r="BE242"/>
  <c r="BE250"/>
  <c r="BE252"/>
  <c r="BE276"/>
  <c r="BE300"/>
  <c r="BE308"/>
  <c r="BE316"/>
  <c r="BE320"/>
  <c r="BE362"/>
  <c r="BE364"/>
  <c r="BE380"/>
  <c r="BE383"/>
  <c r="BE390"/>
  <c r="BE394"/>
  <c r="BE400"/>
  <c r="BE412"/>
  <c r="BE418"/>
  <c r="BE425"/>
  <c r="BE441"/>
  <c r="BE445"/>
  <c r="BE456"/>
  <c r="BE465"/>
  <c r="BE470"/>
  <c r="BE472"/>
  <c r="BE474"/>
  <c r="BE486"/>
  <c r="BE493"/>
  <c r="BE512"/>
  <c r="BE519"/>
  <c r="BE522"/>
  <c r="BE146"/>
  <c r="BE170"/>
  <c r="BE178"/>
  <c r="BE180"/>
  <c r="BE204"/>
  <c r="BE220"/>
  <c r="BE222"/>
  <c r="BE236"/>
  <c r="BE244"/>
  <c r="BE246"/>
  <c r="BE255"/>
  <c r="BE261"/>
  <c r="BE264"/>
  <c r="BE273"/>
  <c r="BE280"/>
  <c r="BE282"/>
  <c r="BE288"/>
  <c r="BE294"/>
  <c r="BE332"/>
  <c r="BE377"/>
  <c r="BE397"/>
  <c r="BE407"/>
  <c r="BE437"/>
  <c r="BE501"/>
  <c r="BE526"/>
  <c r="J89"/>
  <c r="BE137"/>
  <c r="BE139"/>
  <c r="BE148"/>
  <c r="BE155"/>
  <c r="BE165"/>
  <c r="BE175"/>
  <c r="BE189"/>
  <c r="BE206"/>
  <c r="BE215"/>
  <c r="BE217"/>
  <c r="BE226"/>
  <c r="BE229"/>
  <c r="BE232"/>
  <c r="BE286"/>
  <c r="BE291"/>
  <c r="BE306"/>
  <c r="BE335"/>
  <c r="BE348"/>
  <c r="BE360"/>
  <c r="BE373"/>
  <c r="BE388"/>
  <c r="BE392"/>
  <c r="BE409"/>
  <c r="BE414"/>
  <c r="BE416"/>
  <c r="BE420"/>
  <c r="BE422"/>
  <c r="BE443"/>
  <c r="BE453"/>
  <c r="BE459"/>
  <c r="BE462"/>
  <c r="BE467"/>
  <c r="BE484"/>
  <c r="BE491"/>
  <c r="BE504"/>
  <c r="BE514"/>
  <c r="BE518"/>
  <c i="2" r="BE143"/>
  <c r="E111"/>
  <c r="J115"/>
  <c r="F118"/>
  <c r="BE124"/>
  <c r="BE127"/>
  <c r="BE132"/>
  <c r="BE136"/>
  <c r="BE146"/>
  <c r="BE149"/>
  <c r="BE156"/>
  <c r="BE160"/>
  <c r="BE165"/>
  <c r="BE129"/>
  <c r="BE140"/>
  <c r="BE153"/>
  <c r="F37"/>
  <c i="1" r="BD95"/>
  <c i="2" r="F36"/>
  <c i="1" r="BC95"/>
  <c i="3" r="F37"/>
  <c i="1" r="BD96"/>
  <c i="2" r="J34"/>
  <c i="1" r="AW95"/>
  <c i="3" r="F35"/>
  <c i="1" r="BB96"/>
  <c i="2" r="F34"/>
  <c i="1" r="BA95"/>
  <c i="3" r="F36"/>
  <c i="1" r="BC96"/>
  <c i="3" r="J34"/>
  <c i="1" r="AW96"/>
  <c i="2" r="F35"/>
  <c i="1" r="BB95"/>
  <c i="3" r="F34"/>
  <c i="1" r="BA96"/>
  <c i="3" l="1" r="P135"/>
  <c r="P134"/>
  <c i="1" r="AU96"/>
  <c i="3" r="BK135"/>
  <c r="J135"/>
  <c r="J97"/>
  <c i="2" r="R122"/>
  <c r="R121"/>
  <c i="3" r="R135"/>
  <c r="R134"/>
  <c r="T135"/>
  <c r="T134"/>
  <c i="2" r="P122"/>
  <c r="P121"/>
  <c i="1" r="AU95"/>
  <c i="2" r="T122"/>
  <c r="T121"/>
  <c i="3" r="J136"/>
  <c r="J98"/>
  <c i="2" r="BK122"/>
  <c r="J122"/>
  <c r="J97"/>
  <c i="3" r="BK520"/>
  <c r="J520"/>
  <c r="J111"/>
  <c r="BK524"/>
  <c r="J524"/>
  <c r="J113"/>
  <c i="2" r="J33"/>
  <c i="1" r="AV95"/>
  <c r="AT95"/>
  <c r="BC94"/>
  <c r="AY94"/>
  <c r="BA94"/>
  <c r="W30"/>
  <c r="BD94"/>
  <c r="W33"/>
  <c i="3" r="F33"/>
  <c i="1" r="AZ96"/>
  <c i="2" r="F33"/>
  <c i="1" r="AZ95"/>
  <c r="BB94"/>
  <c r="W31"/>
  <c i="3" r="J33"/>
  <c i="1" r="AV96"/>
  <c r="AT96"/>
  <c i="3" l="1" r="BK134"/>
  <c r="J134"/>
  <c r="J96"/>
  <c i="2" r="BK121"/>
  <c r="J121"/>
  <c i="1" r="AU94"/>
  <c r="AZ94"/>
  <c r="AV94"/>
  <c r="AK29"/>
  <c i="2" r="J30"/>
  <c i="1" r="AG95"/>
  <c r="W32"/>
  <c r="AX94"/>
  <c r="AW94"/>
  <c r="AK30"/>
  <c i="2" l="1" r="J39"/>
  <c r="J96"/>
  <c i="1" r="AN95"/>
  <c i="3" r="J30"/>
  <c i="1" r="AG96"/>
  <c r="AG94"/>
  <c r="AK26"/>
  <c r="AK35"/>
  <c r="AT94"/>
  <c r="AN94"/>
  <c r="W29"/>
  <c i="3" l="1" r="J39"/>
  <c i="1" r="AN96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<sst xmlns="http://schemas.openxmlformats.org/spreadsheetml/2006/main">
  <si>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</si>
  <si>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</si>
  <si>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</si>
  <si>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</si>
  <si>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</si>
  <si>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{7be2795c-c13d-4da6-9ebd-8890ec0ac3b7}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</si>
  <si>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</si>
  <si>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</si>
  <si>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</si>
  <si>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</si>
  <si>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</si>
  <si>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</si>
  <si>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</si>
  <si>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</si>
  <si>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662023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</si>
  <si>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</si>
  <si>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</si>
  <si>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Vizovice - komunikace pěší v křižovatce ulic Zlínská a 3.května</t>
  </si>
  <si>
    <t>KSO:</t>
  </si>
  <si>
    <t>CC-CZ:</t>
  </si>
  <si>
    <t>Místo:</t>
  </si>
  <si>
    <t>k.ú. Vizovice</t>
  </si>
  <si>
    <t>Datum:</t>
  </si>
  <si>
    <t>13. 11. 2023</t>
  </si>
  <si>
    <t>Zadavatel:</t>
  </si>
  <si>
    <t>IČ:</t>
  </si>
  <si>
    <t>Město Vizovice</t>
  </si>
  <si>
    <t>DIČ:</t>
  </si>
  <si>
    <t>Uchazeč:</t>
  </si>
  <si>
    <t>Vyplň údaj</t>
  </si>
  <si>
    <t>Projektant:</t>
  </si>
  <si>
    <t>M.Urbanová</t>
  </si>
  <si>
    <t>True</t>
  </si>
  <si>
    <t>Zpracovatel:</t>
  </si>
  <si>
    <t>Ing.L.Alster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</si>
  <si>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</si>
  <si>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</si>
  <si>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</si>
  <si>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</si>
  <si>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</si>
  <si>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</si>
  <si>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</si>
  <si>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</si>
  <si>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</si>
  <si>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</si>
  <si>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</si>
  <si>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</si>
  <si>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</si>
  <si>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</si>
  <si>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</si>
  <si>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</si>
  <si>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</si>
  <si>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</si>
  <si>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</si>
  <si>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</si>
  <si>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</si>
  <si>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</si>
  <si>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</si>
  <si>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</si>
  <si>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</si>
  <si>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</si>
  <si>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</si>
  <si>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</si>
  <si>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</si>
  <si>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</si>
  <si>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</si>
  <si>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</si>
  <si>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</si>
  <si>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</si>
  <si>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</si>
  <si>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</si>
  <si>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</si>
  <si>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</si>
  <si>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</si>
  <si>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</si>
  <si>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</si>
  <si>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</si>
  <si>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</si>
  <si>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</si>
  <si>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</si>
  <si>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</si>
  <si>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</si>
  <si>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rozpočtové náklady</t>
  </si>
  <si>
    <t>STA</t>
  </si>
  <si>
    <t>1</t>
  </si>
  <si>
    <t>{c2334f98-6792-4a21-bdbb-79661e617dee}</t>
  </si>
  <si>
    <t>2</t>
  </si>
  <si>
    <t>SO 101</t>
  </si>
  <si>
    <t>Komunikace pěší</t>
  </si>
  <si>
    <t>{b196c0e9-7104-478d-9c0c-38a5941d331f}</t>
  </si>
  <si>
    <t>KRYCÍ LIST SOUPISU PRACÍ</t>
  </si>
  <si>
    <t>Objekt:</t>
  </si>
  <si>
    <t>SO 000 - Vedlejší a ostatní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</si>
  <si>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</si>
  <si>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</si>
  <si>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</si>
  <si>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</si>
  <si>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</si>
  <si>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</si>
  <si>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</si>
  <si>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</si>
  <si>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</si>
  <si>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</si>
  <si>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</si>
  <si>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</si>
  <si>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</si>
  <si>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</si>
  <si>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</si>
  <si>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</si>
  <si>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</si>
  <si>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</si>
  <si>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</si>
  <si>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</si>
  <si>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</si>
  <si>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</si>
  <si>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</si>
  <si>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</si>
  <si>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</si>
  <si>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</si>
  <si>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</si>
  <si>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</si>
  <si>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</si>
  <si>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</si>
  <si>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</si>
  <si>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</si>
  <si>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koml…</t>
  </si>
  <si>
    <t>1024</t>
  </si>
  <si>
    <t>-636485466</t>
  </si>
  <si>
    <t>VV</t>
  </si>
  <si>
    <t>Vytýčení stavby a inženýrských sítí</t>
  </si>
  <si>
    <t>0123030R1</t>
  </si>
  <si>
    <t>Geodetické práce po výstavbě - zaměření skutečného provedení stavby</t>
  </si>
  <si>
    <t>komp…</t>
  </si>
  <si>
    <t>-1141723081</t>
  </si>
  <si>
    <t>3</t>
  </si>
  <si>
    <t>013244000</t>
  </si>
  <si>
    <t>Dokumentace pro provádění stavby</t>
  </si>
  <si>
    <t>komplet…</t>
  </si>
  <si>
    <t>277651163</t>
  </si>
  <si>
    <t>Realizační dokumentace opěrné zdi</t>
  </si>
  <si>
    <t>4</t>
  </si>
  <si>
    <t>013254000</t>
  </si>
  <si>
    <t>Dokumentace skutečného provedení stavby</t>
  </si>
  <si>
    <t>hodin</t>
  </si>
  <si>
    <t>2051079039</t>
  </si>
  <si>
    <t>Náklady na zhotovení dokumentace skutečného provedení stavby, předání objednateli v požadované formě a počtu</t>
  </si>
  <si>
    <t>17</t>
  </si>
  <si>
    <t>VRN3</t>
  </si>
  <si>
    <t>Zařízení staveniště</t>
  </si>
  <si>
    <t>031002000</t>
  </si>
  <si>
    <t>Související práce pro zařízení staveniště</t>
  </si>
  <si>
    <t>komplet</t>
  </si>
  <si>
    <t>757137231</t>
  </si>
  <si>
    <t xml:space="preserve">Náklady spojené s případným vypracování projektové dokumentace pro ZS, </t>
  </si>
  <si>
    <t xml:space="preserve">příprava území pro ZS </t>
  </si>
  <si>
    <t>6</t>
  </si>
  <si>
    <t>032002000</t>
  </si>
  <si>
    <t>Vybavení staveniště</t>
  </si>
  <si>
    <t>1325769682</t>
  </si>
  <si>
    <t>vybudování vlastních objektů ZS</t>
  </si>
  <si>
    <t>7</t>
  </si>
  <si>
    <t>033002000</t>
  </si>
  <si>
    <t>Připojení staveniště na inženýrské sítě</t>
  </si>
  <si>
    <t>-1388069663</t>
  </si>
  <si>
    <t xml:space="preserve">Zřízení přípojek pro ZS, vybudování případných odběrných a měřících míst, náklady na energie pro provoz staveniště </t>
  </si>
  <si>
    <t>8</t>
  </si>
  <si>
    <t>034002000</t>
  </si>
  <si>
    <t>Zabezpečení staveniště</t>
  </si>
  <si>
    <t>kompl</t>
  </si>
  <si>
    <t>-1236486645</t>
  </si>
  <si>
    <t xml:space="preserve">Náklady na úklid, ostrahu a eventuální nutnou opravu objektů ZS, včetně přípojek </t>
  </si>
  <si>
    <t>9</t>
  </si>
  <si>
    <t>039002000</t>
  </si>
  <si>
    <t>Zrušení zařízení staveniště</t>
  </si>
  <si>
    <t>-1810604754</t>
  </si>
  <si>
    <t>Odstranění objektů ZS, včetně přípojek a jejich odvoz. Úprava povrchů po odstranění ZS a úklid ploch na kterých bylo ZS provozováno</t>
  </si>
  <si>
    <t>VRN4</t>
  </si>
  <si>
    <t>Inženýrská činnost</t>
  </si>
  <si>
    <t>10</t>
  </si>
  <si>
    <t>043002000</t>
  </si>
  <si>
    <t>Zkoušky a ostatní měření</t>
  </si>
  <si>
    <t>863592790</t>
  </si>
  <si>
    <t xml:space="preserve">Zkoušky dodávaných živičných a betonových směsí, zkoušky dodávaných výrobků  </t>
  </si>
  <si>
    <t>11</t>
  </si>
  <si>
    <t>045002000</t>
  </si>
  <si>
    <t>Kompletační a koordinační činnost</t>
  </si>
  <si>
    <t>-121347561</t>
  </si>
  <si>
    <t>Činnost spojená s přípravou a realizací stavby.</t>
  </si>
  <si>
    <t>VRN9</t>
  </si>
  <si>
    <t>Ostatní náklady</t>
  </si>
  <si>
    <t>12</t>
  </si>
  <si>
    <t>092002000</t>
  </si>
  <si>
    <t>Ostatní náklady související s provozem</t>
  </si>
  <si>
    <t>1157586664</t>
  </si>
  <si>
    <t xml:space="preserve">Náklady na vyhotovení návrhu dočasného dopravního značení, jeho projednání s dotčenými orgány a organizacemi, projednání dopr. opatření s policií ČR, </t>
  </si>
  <si>
    <t>Zajištění vydání stanovení</t>
  </si>
  <si>
    <t>Realizace dočasného DZ, jeho údržba po dobu výstavby, odstranění po ukon.stavby</t>
  </si>
  <si>
    <t>13</t>
  </si>
  <si>
    <t>094002000</t>
  </si>
  <si>
    <t>Vyklizení objektu</t>
  </si>
  <si>
    <t>1524823669</t>
  </si>
  <si>
    <t>SO 101 - Komunikace pěší</t>
  </si>
  <si>
    <t>HSV - Práce a dodávky HSV</t>
  </si>
  <si>
    <t xml:space="preserve">    1 - Zemní práce</t>
  </si>
  <si>
    <t xml:space="preserve">    11 - Přípravné a přidružené práce</t>
  </si>
  <si>
    <t xml:space="preserve">    18 - Zemní práce - povrchové úpravy terénu</t>
  </si>
  <si>
    <t xml:space="preserve">    2 - Zakládání</t>
  </si>
  <si>
    <t xml:space="preserve">    21 - Zakládání - úprava podloží a základové spáry, zlepšování vlastností hornin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</si>
  <si>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</si>
  <si>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</si>
  <si>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</si>
  <si>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</si>
  <si>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</si>
  <si>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</si>
  <si>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</si>
  <si>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</si>
  <si>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</si>
  <si>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</si>
  <si>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>HSV</t>
  </si>
  <si>
    <t>Práce a dodávky HSV</t>
  </si>
  <si>
    <t>Zemní práce</t>
  </si>
  <si>
    <t>119001423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</si>
  <si>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6 kabelů</t>
  </si>
  <si>
    <t>m</t>
  </si>
  <si>
    <t>-1324443167</t>
  </si>
  <si>
    <t>30</t>
  </si>
  <si>
    <t>122252203</t>
  </si>
  <si>
    <t>Odkopávky a prokopávky nezapažené pro silnice a dálnice strojně v hornině třídy těžitelnosti I do 100 m3</t>
  </si>
  <si>
    <t>m3</t>
  </si>
  <si>
    <t>-792197808</t>
  </si>
  <si>
    <t>1,4*2,3+0,5*(1,4+1,2)*10+0,5*(1,2+0,6)*10+0,5*(0,6+0,7)*10+0,5*(0,7+0,0)*10</t>
  </si>
  <si>
    <t>0,5*(0,0+0,2)*5,9</t>
  </si>
  <si>
    <t>Součet</t>
  </si>
  <si>
    <t>132212331</t>
  </si>
  <si>
    <t>Hloubení nezapažených rýh šířky přes 800 do 2 000 mm ručně s urovnáním dna do předepsaného profilu a spádu v hornině třídy těžitelnosti I skupiny 3 soudržných</t>
  </si>
  <si>
    <t>-1614799762</t>
  </si>
  <si>
    <t>Výkop pro kabelovou chráničku</t>
  </si>
  <si>
    <t>0,6*1,*30</t>
  </si>
  <si>
    <t>129001101</t>
  </si>
  <si>
    <t>Příplatek k cenám vykopávek za ztížení vykopávky v blízkosti podzemního vedení nebo výbušnin v horninách jakékoliv třídy</t>
  </si>
  <si>
    <t>1886575454</t>
  </si>
  <si>
    <t>18</t>
  </si>
  <si>
    <t>132254204</t>
  </si>
  <si>
    <t>Hloubení zapažených rýh šířky přes 800 do 2 000 mm strojně s urovnáním dna do předepsaného profilu a spádu v hornině třídy těžitelnosti I skupiny 3 přes 100 do 500 m3</t>
  </si>
  <si>
    <t>1313670021</t>
  </si>
  <si>
    <t>0,5*(1,3+1,8)*10+0,5*(1,8+1,9)*10+0,5*(1,9+1,6)*10+0,5*(1,6+2,6)*10+0,5*(2,6+2,4)*10</t>
  </si>
  <si>
    <t>0,5*(2,4+2,3)*10+0,5*(2,3+2,2)*2,6+0,5*(2,2+2,6)*5,9</t>
  </si>
  <si>
    <t>133251101</t>
  </si>
  <si>
    <t>Hloubení nezapažených šachet strojně v hornině třídy těžitelnosti I skupiny 3 do 20 m3</t>
  </si>
  <si>
    <t>1343164654</t>
  </si>
  <si>
    <t xml:space="preserve">Patky  pro zábradlí</t>
  </si>
  <si>
    <t>0,4*0,4*0,95*14</t>
  </si>
  <si>
    <t>151101101</t>
  </si>
  <si>
    <t>Zřízení pažení a rozepření stěn rýh pro podzemní vedení příložné pro jakoukoliv mezerovitost, hloubky do 2 m</t>
  </si>
  <si>
    <t>m2</t>
  </si>
  <si>
    <t>869997302</t>
  </si>
  <si>
    <t>Po realizaci zdi odstraněné</t>
  </si>
  <si>
    <t>0,5*(2,0+2,0)*10+0,5*(2,0+1,8)*10+0,5*(1,8+1,8)*10+0,5*(1,8+0,8)*10+0,5*(0,8+0,8)*10</t>
  </si>
  <si>
    <t>0,5*(0,8+0,7)*10+0,5*(0,7+0,7)*2,6+0,5*(0,7+2,7)*5,9</t>
  </si>
  <si>
    <t>Mezisoučet</t>
  </si>
  <si>
    <t>Po realizaci zdi ponechané</t>
  </si>
  <si>
    <t>0,5*(0,0+1,65)*10+0,5*(1,65+1,7)*10+0,5*(1,7+1,7)*10+0,5*(1,7+1,6)*2,6</t>
  </si>
  <si>
    <t>0,5*(1,6+0,0)*5,9</t>
  </si>
  <si>
    <t>151101111</t>
  </si>
  <si>
    <t>Odstranění pažení a rozepření stěn rýh pro podzemní vedení s uložením materiálu na vzdálenost do 3 m od kraje výkopu příložné, hloubky do 2 m</t>
  </si>
  <si>
    <t>-2017360873</t>
  </si>
  <si>
    <t>97,35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</si>
  <si>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</si>
  <si>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</si>
  <si>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205172294</t>
  </si>
  <si>
    <t>Odvoz a zpětný návoz zeminy do násypů za obrubami</t>
  </si>
  <si>
    <t>2*(0,5*(0,15+0,1)*10+0,5*(0,1+0,1)*10+0,5*(0,1+0,1)*2,6+0,5*(0,1+0,0)*5,9)</t>
  </si>
  <si>
    <t>171251201</t>
  </si>
  <si>
    <t>Uložení sypaniny na skládky nebo meziskládky bez hutnění s upravením uložené sypaniny do předepsaného tvaru</t>
  </si>
  <si>
    <t>-1549107791</t>
  </si>
  <si>
    <t>Mezideponie zeminy</t>
  </si>
  <si>
    <t>0,5*(0,15+0,1)*10+0,5*(0,1+0,1)*10+0,5*(0,1+0,1)*2,6+0,5*(0,1+0,0)*5,9</t>
  </si>
  <si>
    <t>167151101</t>
  </si>
  <si>
    <t>Nakládání, skládání a překládání neulehlého výkopku nebo sypaniny strojně nakládání, množství do 100 m3, z horniny třídy těžitelnosti I, skupiny 1 až 3</t>
  </si>
  <si>
    <t>1997517545</t>
  </si>
  <si>
    <t>2,805</t>
  </si>
  <si>
    <t>171251101</t>
  </si>
  <si>
    <t>Uložení sypanin do násypů strojně s rozprostřením sypaniny ve vrstvách a s hrubým urovnáním nezhutněných jakékoliv třídy těžitelnosti</t>
  </si>
  <si>
    <t>-2078071979</t>
  </si>
  <si>
    <t xml:space="preserve">Násypy za obrubami 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</si>
  <si>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</si>
  <si>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</si>
  <si>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1705391405</t>
  </si>
  <si>
    <t>35,81+18+141,01+2,128-2,805-46,605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</si>
  <si>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</si>
  <si>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</si>
  <si>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</si>
  <si>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1650391831</t>
  </si>
  <si>
    <t>147,538*9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</si>
  <si>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</si>
  <si>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</si>
  <si>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-1139816310</t>
  </si>
  <si>
    <t>0,5*(0,0+0,3)*10+0,5*(0,3+0,8)*10+0,5*(0,8+1,1)*10+0,5*(1,1+1,05)*2,6</t>
  </si>
  <si>
    <t>0,5*(1,05+0,3)*5,9</t>
  </si>
  <si>
    <t>16</t>
  </si>
  <si>
    <t>M</t>
  </si>
  <si>
    <t>103641R1</t>
  </si>
  <si>
    <t>zemina vhodná do násypů, naložení a dovoz, včetně eventuálního nákupu</t>
  </si>
  <si>
    <t>t</t>
  </si>
  <si>
    <t>888712269</t>
  </si>
  <si>
    <t>23,278*1,7</t>
  </si>
  <si>
    <t>39,573*1,2 'Přepočtené koeficientem množství</t>
  </si>
  <si>
    <t>171201211</t>
  </si>
  <si>
    <t>Poplatek za uložení stavebního odpadu na skládce (skládkovné) zeminy a kameniva zatříděného do Katalogu odpadů pod kódem 170 504</t>
  </si>
  <si>
    <t>-1474832913</t>
  </si>
  <si>
    <t>Předpokládaná skládka Suchý Důl</t>
  </si>
  <si>
    <t>147,538*1,7</t>
  </si>
  <si>
    <t>174151101</t>
  </si>
  <si>
    <t>Zásyp sypaninou z jakékoliv horniny strojně s uložením výkopku ve vrstvách se zhutněním jam, šachet, rýh nebo kolem objektů v těchto vykopávkách</t>
  </si>
  <si>
    <t>1713858401</t>
  </si>
  <si>
    <t>Kabelová chránička - zásyp štěrkopískem</t>
  </si>
  <si>
    <t>18*0,9</t>
  </si>
  <si>
    <t>Zásyp před zdí - zemina</t>
  </si>
  <si>
    <t>0,5*(0,3+0,65)*10+0,5*(0,65+0,70)*10+0,5*(0,7+0,55)*10+0,5*(0,55+0,8)*10</t>
  </si>
  <si>
    <t>0,5*(0,8+0,8)*10+0,5*(0,8+0,7)*10+0,5*(0,7+0,75)*2,6+0,5*(0,75+0,85)*5,9</t>
  </si>
  <si>
    <t>19</t>
  </si>
  <si>
    <t>58344171</t>
  </si>
  <si>
    <t>štěrkodrť frakce 0/32</t>
  </si>
  <si>
    <t>-728368121</t>
  </si>
  <si>
    <t>16,2</t>
  </si>
  <si>
    <t>16,2*2 'Přepočtené koeficientem množství</t>
  </si>
  <si>
    <t>20</t>
  </si>
  <si>
    <t>181152302</t>
  </si>
  <si>
    <t>Úprava pláně na stavbách silnic a dálnic strojně v zářezech mimo skalních se zhutněním</t>
  </si>
  <si>
    <t>500248313</t>
  </si>
  <si>
    <t>115+2+0,35*6,0+0,25*(30+78)</t>
  </si>
  <si>
    <t>182151111</t>
  </si>
  <si>
    <t>Svahování trvalých svahů do projektovaných profilů strojně s potřebným přemístěním výkopku při svahování v zářezech v hornině třídy těžitelnosti I, skupiny 1 až 3</t>
  </si>
  <si>
    <t>1804842554</t>
  </si>
  <si>
    <t>2,3*5,7+0,5*(5,7+3,8)*10+0,5*(3,8+1,6)*10+0,5*(1,6+1,0)*10+0,5*(1,0+0,0)*10</t>
  </si>
  <si>
    <t>22</t>
  </si>
  <si>
    <t>182251101</t>
  </si>
  <si>
    <t>Svahování trvalých svahů do projektovaných profilů strojně s potřebným přemístěním výkopku při svahování násypů v jakékoliv hornině</t>
  </si>
  <si>
    <t>7724382</t>
  </si>
  <si>
    <t>0,5*(0,0+0,8)*10+0,5*(0,8+0,9)*10+0,5*(0,9+0,9)*10+0,5*(0,9+1,3)*10</t>
  </si>
  <si>
    <t>0,5*(1,3+1,3)*10+0,5*(1,3+1,2)*10+0,5*(1,2+1,3)*2,6+0,5*(1,3+0,0)*5,9</t>
  </si>
  <si>
    <t>Přípravné a přidružené práce</t>
  </si>
  <si>
    <t>23</t>
  </si>
  <si>
    <t>121151123</t>
  </si>
  <si>
    <t>Sejmutí ornice strojně při souvislé ploše přes 500 m2, tl. vrstvy do 200 mm</t>
  </si>
  <si>
    <t>206660810</t>
  </si>
  <si>
    <t>380</t>
  </si>
  <si>
    <t>24</t>
  </si>
  <si>
    <t>162506111</t>
  </si>
  <si>
    <t>Vodorovné přemístění výkopku bez naložení, avšak se složením zemin schopných zúrodnění, na vzdálenost přes 2000 do 3000 m</t>
  </si>
  <si>
    <t>1969907683</t>
  </si>
  <si>
    <t>380*0,15</t>
  </si>
  <si>
    <t>25</t>
  </si>
  <si>
    <t>171206111</t>
  </si>
  <si>
    <t xml:space="preserve">Uložení zemin schopných zúrodnění nebo výsypek do násypů  předepsaných tvarů s urovnáním</t>
  </si>
  <si>
    <t>-1783732372</t>
  </si>
  <si>
    <t>Mezideponie</t>
  </si>
  <si>
    <t>57</t>
  </si>
  <si>
    <t>26</t>
  </si>
  <si>
    <t>113154114</t>
  </si>
  <si>
    <t xml:space="preserve">Frézování živičného podkladu nebo krytu  s naložením na dopravní prostředek plochy do 500 m2 bez překážek v trase pruhu šířky do 0,5 m, tloušťky vrstvy 100 mm</t>
  </si>
  <si>
    <t>89532528</t>
  </si>
  <si>
    <t>6,0*0,5</t>
  </si>
  <si>
    <t>27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</si>
  <si>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</si>
  <si>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</si>
  <si>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-2079470214</t>
  </si>
  <si>
    <t>6,0</t>
  </si>
  <si>
    <t>28</t>
  </si>
  <si>
    <t>919735112</t>
  </si>
  <si>
    <t xml:space="preserve">Řezání stávajícího živičného krytu nebo podkladu  hloubky přes 50 do 100 mm</t>
  </si>
  <si>
    <t>1322368405</t>
  </si>
  <si>
    <t>6+2*0,5</t>
  </si>
  <si>
    <t>29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</si>
  <si>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</si>
  <si>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</si>
  <si>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598602451</t>
  </si>
  <si>
    <t>Zemní práce - povrchové úpravy terénu</t>
  </si>
  <si>
    <t>167103101</t>
  </si>
  <si>
    <t>Nakládání neulehlého výkopku z hromad zeminy schopné zúrodnění</t>
  </si>
  <si>
    <t>607991677</t>
  </si>
  <si>
    <t>Dovoz z mezideponie</t>
  </si>
  <si>
    <t>(62+170,7)*0,15</t>
  </si>
  <si>
    <t>31</t>
  </si>
  <si>
    <t>893700999</t>
  </si>
  <si>
    <t>34,905</t>
  </si>
  <si>
    <t>32</t>
  </si>
  <si>
    <t>17411110R</t>
  </si>
  <si>
    <t xml:space="preserve">Prohození  zeminy schopné zúrodnění sítem</t>
  </si>
  <si>
    <t>-249587603</t>
  </si>
  <si>
    <t>33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</si>
  <si>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</si>
  <si>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</si>
  <si>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1257288528</t>
  </si>
  <si>
    <t>62</t>
  </si>
  <si>
    <t>34</t>
  </si>
  <si>
    <t>181111122</t>
  </si>
  <si>
    <t>Plošná úprava terénu v zemině tř. 1 až 4 s urovnáním povrchu bez doplnění ornice souvislé plochy do 500 m2 při nerovnostech terénu přes 100 do 150 mm na svahu přes 1:5 do 1:2</t>
  </si>
  <si>
    <t>282143898</t>
  </si>
  <si>
    <t>170,7</t>
  </si>
  <si>
    <t>35</t>
  </si>
  <si>
    <t>181351003</t>
  </si>
  <si>
    <t>Rozprostření a urovnání ornice v rovině nebo ve svahu sklonu do 1:5 strojně při souvislé ploše do 100 m2, tl. vrstvy do 200 mm</t>
  </si>
  <si>
    <t>48533297</t>
  </si>
  <si>
    <t>36</t>
  </si>
  <si>
    <t>182351123</t>
  </si>
  <si>
    <t>Rozprostření a urovnání ornice ve svahu sklonu přes 1:5 strojně při souvislé ploše přes 100 do 500 m2, tl. vrstvy do 200 mm</t>
  </si>
  <si>
    <t>1512168481</t>
  </si>
  <si>
    <t>37</t>
  </si>
  <si>
    <t>181411131</t>
  </si>
  <si>
    <t>Založení trávníku na půdě předem připravené plochy do 1000 m2 výsevem včetně utažení parkového v rovině nebo na svahu do 1:5</t>
  </si>
  <si>
    <t>904720911</t>
  </si>
  <si>
    <t>38</t>
  </si>
  <si>
    <t>00572410</t>
  </si>
  <si>
    <t>osivo směs travní parková</t>
  </si>
  <si>
    <t>kg</t>
  </si>
  <si>
    <t>-85298771</t>
  </si>
  <si>
    <t>I pro založení trávníku ve svahu</t>
  </si>
  <si>
    <t>(62+170,7)*3,25/100</t>
  </si>
  <si>
    <t>7,563*1,2 'Přepočtené koeficientem množství</t>
  </si>
  <si>
    <t>39</t>
  </si>
  <si>
    <t>181411132</t>
  </si>
  <si>
    <t>Založení trávníku na půdě předem připravené plochy do 1000 m2 výsevem včetně utažení parkového na svahu přes 1:5 do 1:2</t>
  </si>
  <si>
    <t>329246974</t>
  </si>
  <si>
    <t>40</t>
  </si>
  <si>
    <t>183403113</t>
  </si>
  <si>
    <t xml:space="preserve">Obdělání půdy  frézováním v rovině nebo na svahu do 1:5</t>
  </si>
  <si>
    <t>386456663</t>
  </si>
  <si>
    <t xml:space="preserve">2x </t>
  </si>
  <si>
    <t>62*2</t>
  </si>
  <si>
    <t>41</t>
  </si>
  <si>
    <t>183403151</t>
  </si>
  <si>
    <t xml:space="preserve">Obdělání půdy  smykováním v rovině nebo na svahu do 1:5</t>
  </si>
  <si>
    <t>-691074379</t>
  </si>
  <si>
    <t>2x</t>
  </si>
  <si>
    <t>42</t>
  </si>
  <si>
    <t>183403152</t>
  </si>
  <si>
    <t xml:space="preserve">Obdělání půdy  vláčením v rovině nebo na svahu do 1:5</t>
  </si>
  <si>
    <t>1157123120</t>
  </si>
  <si>
    <t>43</t>
  </si>
  <si>
    <t>183403153</t>
  </si>
  <si>
    <t xml:space="preserve">Obdělání půdy  hrabáním v rovině nebo na svahu do 1:5</t>
  </si>
  <si>
    <t>-2034210355</t>
  </si>
  <si>
    <t>3x</t>
  </si>
  <si>
    <t>62*3</t>
  </si>
  <si>
    <t>44</t>
  </si>
  <si>
    <t>183403213</t>
  </si>
  <si>
    <t>Obdělání půdy frézováním na svahu přes 1:5 do 1:2</t>
  </si>
  <si>
    <t>1269979275</t>
  </si>
  <si>
    <t>170,7*2</t>
  </si>
  <si>
    <t>45</t>
  </si>
  <si>
    <t>183403251</t>
  </si>
  <si>
    <t>Obdělání půdy smykováním na svahu přes 1:5 do 1:2</t>
  </si>
  <si>
    <t>23217578</t>
  </si>
  <si>
    <t>46</t>
  </si>
  <si>
    <t>183403252</t>
  </si>
  <si>
    <t>Obdělání půdy vláčením na svahu přes 1:5 do 1:2</t>
  </si>
  <si>
    <t>1721665721</t>
  </si>
  <si>
    <t>47</t>
  </si>
  <si>
    <t>183403253</t>
  </si>
  <si>
    <t xml:space="preserve">Obdělání půdy  hrabáním na svahu přes 1:5 do 1:2</t>
  </si>
  <si>
    <t>1506471637</t>
  </si>
  <si>
    <t>170,7*3</t>
  </si>
  <si>
    <t>48</t>
  </si>
  <si>
    <t>184853511</t>
  </si>
  <si>
    <t>Chemické odplevelení půdy před založením kultury, trávníku nebo zpevněných ploch strojně o výměře jednotlivě přes 20 m2 postřikem na široko v rovině nebo na svahu do 1:5</t>
  </si>
  <si>
    <t>-1305518495</t>
  </si>
  <si>
    <t>49</t>
  </si>
  <si>
    <t>184853512</t>
  </si>
  <si>
    <t>Chemické odplevelení půdy před založením kultury, trávníku nebo zpevněných ploch strojně o výměře jednotlivě přes 20 m2 postřikem na široko na svahu přes 1:5 do 1:2</t>
  </si>
  <si>
    <t>1739350010</t>
  </si>
  <si>
    <t>50</t>
  </si>
  <si>
    <t>185802113</t>
  </si>
  <si>
    <t xml:space="preserve">Hnojení půdy nebo trávníku  v rovině nebo na svahu do 1:5 umělým hnojivem na široko</t>
  </si>
  <si>
    <t>-165260350</t>
  </si>
  <si>
    <t>62*0,05/1000</t>
  </si>
  <si>
    <t>51</t>
  </si>
  <si>
    <t>25191155</t>
  </si>
  <si>
    <t>hnojivo průmyslové Cererit</t>
  </si>
  <si>
    <t>-1048173815</t>
  </si>
  <si>
    <t>I pro hnojení ve svahu</t>
  </si>
  <si>
    <t>(62+170,7)*0,05</t>
  </si>
  <si>
    <t>11,635*1,1 'Přepočtené koeficientem množství</t>
  </si>
  <si>
    <t>52</t>
  </si>
  <si>
    <t>185802123</t>
  </si>
  <si>
    <t xml:space="preserve">Hnojení půdy nebo trávníku  na svahu přes 1:5 do 1:2 umělým hnojivem na široko</t>
  </si>
  <si>
    <t>-338707220</t>
  </si>
  <si>
    <t>170,7*0,05/1000</t>
  </si>
  <si>
    <t>53</t>
  </si>
  <si>
    <t>185803111</t>
  </si>
  <si>
    <t>Ošetření trávníku jednorázové v rovině nebo na svahu do 1:5</t>
  </si>
  <si>
    <t>-1284415734</t>
  </si>
  <si>
    <t>6x</t>
  </si>
  <si>
    <t>62*6</t>
  </si>
  <si>
    <t>54</t>
  </si>
  <si>
    <t>185803112</t>
  </si>
  <si>
    <t>Ošetření trávníku jednorázové na svahu přes 1:5 do 1:2</t>
  </si>
  <si>
    <t>424974940</t>
  </si>
  <si>
    <t>170,7*6</t>
  </si>
  <si>
    <t>55</t>
  </si>
  <si>
    <t>185804215</t>
  </si>
  <si>
    <t>Vypletí v rovině nebo na svahu do 1:5 trávníku po výsevu</t>
  </si>
  <si>
    <t>-850802805</t>
  </si>
  <si>
    <t>56</t>
  </si>
  <si>
    <t>185804235</t>
  </si>
  <si>
    <t>Vypletí na svahu přes 1:5 do 1:2 trávníku po výsevu</t>
  </si>
  <si>
    <t>-1422800973</t>
  </si>
  <si>
    <t>185804312</t>
  </si>
  <si>
    <t>Zalití rostlin vodou plochy záhonů jednotlivě přes 20 m2</t>
  </si>
  <si>
    <t>-1238771235</t>
  </si>
  <si>
    <t>(62+170,7)*0,005*6</t>
  </si>
  <si>
    <t>Zakládání</t>
  </si>
  <si>
    <t>58</t>
  </si>
  <si>
    <t>211531111</t>
  </si>
  <si>
    <t xml:space="preserve">Výplň kamenivem do rýh odvodňovacích žeber nebo trativodů  bez zhutnění, s úpravou povrchu výplně kamenivem hrubým drceným frakce 16 až 63 mm</t>
  </si>
  <si>
    <t>-378470176</t>
  </si>
  <si>
    <t>0,4*0,3*(80+6)</t>
  </si>
  <si>
    <t>59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</si>
  <si>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</si>
  <si>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</si>
  <si>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-1327695472</t>
  </si>
  <si>
    <t>4*0,4*(80+6)</t>
  </si>
  <si>
    <t>60</t>
  </si>
  <si>
    <t>69311081</t>
  </si>
  <si>
    <t>geotextilie netkaná separační, ochranná, filtrační, drenážní PES 300g/m2</t>
  </si>
  <si>
    <t>1654138159</t>
  </si>
  <si>
    <t>137,6</t>
  </si>
  <si>
    <t>137,6*1,05 'Přepočtené koeficientem množství</t>
  </si>
  <si>
    <t>61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</si>
  <si>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</si>
  <si>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</si>
  <si>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756925</t>
  </si>
  <si>
    <t>80</t>
  </si>
  <si>
    <t>69311068</t>
  </si>
  <si>
    <t>geotextilie netkaná PP 300g/m2</t>
  </si>
  <si>
    <t>-148529945</t>
  </si>
  <si>
    <t>63</t>
  </si>
  <si>
    <t>275313611</t>
  </si>
  <si>
    <t>Základy z betonu prostého patky a bloky z betonu kamenem neprokládaného tř. C 16/20</t>
  </si>
  <si>
    <t>1606125774</t>
  </si>
  <si>
    <t>Zakládání - úprava podloží a základové spáry, zlepšování vlastností hornin</t>
  </si>
  <si>
    <t>64</t>
  </si>
  <si>
    <t>213141112</t>
  </si>
  <si>
    <t xml:space="preserve">Zřízení vrstvy z geotextilie  filtrační, separační, odvodňovací, ochranné, výztužné nebo protierozní v rovině nebo ve sklonu do 1:5, šířky přes 3 do 6 m</t>
  </si>
  <si>
    <t>1147765612</t>
  </si>
  <si>
    <t>65</t>
  </si>
  <si>
    <t>69311202</t>
  </si>
  <si>
    <t>geotextilie netkaná PES+PP 500 g/m2</t>
  </si>
  <si>
    <t>1192518760</t>
  </si>
  <si>
    <t>146,10*1,1</t>
  </si>
  <si>
    <t>66</t>
  </si>
  <si>
    <t>462451114</t>
  </si>
  <si>
    <t>Prolití konstrukce z kamene kamenného záhozu cementovou maltou MC-25</t>
  </si>
  <si>
    <t>-1824798027</t>
  </si>
  <si>
    <t>Pod obrubníky</t>
  </si>
  <si>
    <t>(430+47+20)*0,5*0,05</t>
  </si>
  <si>
    <t>Zesílení ochranné vrstvy při nevyhovující únosnosti pláně, řešeno na základě zkoušek</t>
  </si>
  <si>
    <t>při realizaci v rámci AD</t>
  </si>
  <si>
    <t>0,5*(117+2)*0,05</t>
  </si>
  <si>
    <t>Svislé a kompletní konstrukce</t>
  </si>
  <si>
    <t>67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</si>
  <si>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</si>
  <si>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</si>
  <si>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-739657894</t>
  </si>
  <si>
    <t>Prostupy drenáží</t>
  </si>
  <si>
    <t>2*0,25</t>
  </si>
  <si>
    <t>68</t>
  </si>
  <si>
    <t>28611117</t>
  </si>
  <si>
    <t>trubka kanalizační PVC DN 125x500 mm SN4</t>
  </si>
  <si>
    <t>1552951396</t>
  </si>
  <si>
    <t>0,5*1,015 'Přepočtené koeficientem množství</t>
  </si>
  <si>
    <t>69</t>
  </si>
  <si>
    <t>327323128</t>
  </si>
  <si>
    <t xml:space="preserve">Opěrné zdi a valy z betonu železového  bez zvláštních nároků na vliv prostředí tř. C 30/37</t>
  </si>
  <si>
    <t>-845984924</t>
  </si>
  <si>
    <t>0,4*0,8*35</t>
  </si>
  <si>
    <t>0,25*(0,5*(0,7+0,8)*5+0,5*(0,6+1,07)*5+0,5*(0,88+1,17)*5+0,5*(0,97+1,27)*5)</t>
  </si>
  <si>
    <t>0,25*(0,5*(1,07+1,38)*5+0,5*(1,02+1,33)*5+0,5*(0,98+1,3)*5)</t>
  </si>
  <si>
    <t>0,4*1,5*31</t>
  </si>
  <si>
    <t>0,25*(0,5*(1,54+1,76)*3,5+0,5*(1,76+1,71)*1,5+0,5*(1,96+1,81)*5+0,5*(2,06+1,9)*5)</t>
  </si>
  <si>
    <t>0,25*(0,25*(2,06+1,9)*5+0,5*(2,06+1,9)*5+0,5*(2,43+2,22)*6)</t>
  </si>
  <si>
    <t>0,4*1,0*3</t>
  </si>
  <si>
    <t>0,25*0,5*(1,52+1,385)*3</t>
  </si>
  <si>
    <t>70</t>
  </si>
  <si>
    <t>327351211</t>
  </si>
  <si>
    <t xml:space="preserve">Bednění opěrných zdí a valů  svislých i skloněných, výšky do 20 m zřízení</t>
  </si>
  <si>
    <t>1669661543</t>
  </si>
  <si>
    <t>2*0,4*35</t>
  </si>
  <si>
    <t>2*(0,5*(0,7+0,8)*5+0,5*(0,6+1,07)*5+0,5*(0,88+1,17)*5+0,5*(0,97+1,27)*5)</t>
  </si>
  <si>
    <t>2*(0,5*(1,07+1,38)*5+0,5*(1,02+1,33)*5+0,5*(0,98+1,3)*5)</t>
  </si>
  <si>
    <t>2*0,4*31</t>
  </si>
  <si>
    <t>2*(0,5*(1,54+1,76)*3,5+0,5*(1,76+1,71)*1,5+0,5*(1,96+1,81)*5+0,5*(2,06+1,9)*5)</t>
  </si>
  <si>
    <t>2*(0,25*(2,06+1,9)*5+0,5*(2,06+1,9)*5+0,5*(2,43+2,22)*6)</t>
  </si>
  <si>
    <t>2*0,4*3</t>
  </si>
  <si>
    <t>2*0,5*(1,52+1,385)*3</t>
  </si>
  <si>
    <t>Odpočet ztraceného bednění</t>
  </si>
  <si>
    <t>-13,0</t>
  </si>
  <si>
    <t>71</t>
  </si>
  <si>
    <t>327351221</t>
  </si>
  <si>
    <t xml:space="preserve">Bednění opěrných zdí a valů  svislých i skloněných, výšky do 20 m odstranění</t>
  </si>
  <si>
    <t>-2026355063</t>
  </si>
  <si>
    <t>236,62</t>
  </si>
  <si>
    <t>72</t>
  </si>
  <si>
    <t>327361006</t>
  </si>
  <si>
    <t xml:space="preserve">Výztuž opěrných zdí a valů  průměru do 12 mm, z oceli 10 505 (R) nebo BSt 500</t>
  </si>
  <si>
    <t>-2065927597</t>
  </si>
  <si>
    <t>55,303*80*1,1/1000</t>
  </si>
  <si>
    <t>73</t>
  </si>
  <si>
    <t>327361040</t>
  </si>
  <si>
    <t xml:space="preserve">Výztuž opěrných zdí a valů  ze sítí svařovaných</t>
  </si>
  <si>
    <t>1149757663</t>
  </si>
  <si>
    <t>2*(0,5*(0,7+0,8)*5+0,5*(0,6+1,07)*5+0,5*(0,88+1,17)*5)*4,968*1,2/1000</t>
  </si>
  <si>
    <t>2*0,5*(0,97+1,27)*5*4,968*1,2/1000</t>
  </si>
  <si>
    <t>2*(0,5*(1,07+1,38)*5+0,5*(1,02+1,33)*5+0,5*(0,98+1,3)*5)*4,968*1,2/1000</t>
  </si>
  <si>
    <t>2*(0,5*(1,54+1,76)*3,5+0,5*(1,76+1,71)*1,5+0,5*(1,96+1,81)*5)*4,968*1,2/1000</t>
  </si>
  <si>
    <t>2*0,5*(2,06+1,9)*5*4,968*1,2/1000</t>
  </si>
  <si>
    <t>2*(0,25*(2,06+1,9)*5+0,5*(2,06+1,9)*5+0,5*(2,43+2,22)*6)*4,968*1,2/1000</t>
  </si>
  <si>
    <t>2*0,5*(1,52+1,385)*3*4,968*1,2/1000</t>
  </si>
  <si>
    <t>74</t>
  </si>
  <si>
    <t>327501111</t>
  </si>
  <si>
    <t xml:space="preserve">Výplň za opěrami a protimrazové klíny z kameniva  drceného nebo těženého se zhutněním</t>
  </si>
  <si>
    <t>-2015230217</t>
  </si>
  <si>
    <t>0,5*(0,3+0,5)*10+0,5*(0,5+0,65)*10+0,5*(0,65+0,55)*10+0,5*(0,55+1,0)*10</t>
  </si>
  <si>
    <t>0,5*(1,0+1,0)*10+0,5*(1,0+0,8)*10+0,5*(0,8+1,4)*2,6+0,5*(1,4+0,8)*5,9</t>
  </si>
  <si>
    <t>75</t>
  </si>
  <si>
    <t>38899521R</t>
  </si>
  <si>
    <t>Půlená kabelová chráničky plastová - dodávka a osazení</t>
  </si>
  <si>
    <t>-1523321400</t>
  </si>
  <si>
    <t>2x CETIN+1 x nn</t>
  </si>
  <si>
    <t>3*30</t>
  </si>
  <si>
    <t>76</t>
  </si>
  <si>
    <t>460671113</t>
  </si>
  <si>
    <t>Výstražná fólie z PVC pro krytí kabelů včetně vyrovnání povrchu rýhy, rozvinutí a uložení fólie šířky do 34 cm</t>
  </si>
  <si>
    <t>-1446770928</t>
  </si>
  <si>
    <t>Vodorovné konstrukce</t>
  </si>
  <si>
    <t>77</t>
  </si>
  <si>
    <t>423355312</t>
  </si>
  <si>
    <t xml:space="preserve">Bednění trámové a komorové konstrukce  ztracené bednění- spřažené desky montáž ztraceného bednění z ortotropního plechu</t>
  </si>
  <si>
    <t>1844842451</t>
  </si>
  <si>
    <t>0,4*(10+22,6)</t>
  </si>
  <si>
    <t>Bednění prostupů pro plyn a slaboproudé kabely</t>
  </si>
  <si>
    <t>0,4*0,25*4+0,25*0,25*2+0,25*0,6*2+0,25*0,25*2+0,25*0,3*2</t>
  </si>
  <si>
    <t>78</t>
  </si>
  <si>
    <t>13814223</t>
  </si>
  <si>
    <t>plech hladký Pz jakost 10 143 a 10 327 tl 3mm</t>
  </si>
  <si>
    <t>-1041984090</t>
  </si>
  <si>
    <t>13,14*23,55*1,1/1000</t>
  </si>
  <si>
    <t>79</t>
  </si>
  <si>
    <t>451315113</t>
  </si>
  <si>
    <t xml:space="preserve">Podkladní a výplňové vrstvy z betonu prostého  tloušťky do 100 mm, z betonu C 8/10</t>
  </si>
  <si>
    <t>1354462185</t>
  </si>
  <si>
    <t>1,3*10+1,8*30+2,0*28,5</t>
  </si>
  <si>
    <t>458591111</t>
  </si>
  <si>
    <t xml:space="preserve">Zřízení výplně těsnící vrstvy za opěrou  z jílu</t>
  </si>
  <si>
    <t>395447252</t>
  </si>
  <si>
    <t>0,5*0,4*(50+5)</t>
  </si>
  <si>
    <t>81</t>
  </si>
  <si>
    <t>58125110</t>
  </si>
  <si>
    <t>jíl surový kusový</t>
  </si>
  <si>
    <t>-338398957</t>
  </si>
  <si>
    <t>11,00*1,9*1,1</t>
  </si>
  <si>
    <t>Komunikace pozemní</t>
  </si>
  <si>
    <t>82</t>
  </si>
  <si>
    <t>564811111</t>
  </si>
  <si>
    <t xml:space="preserve">Podklad ze štěrkodrti ŠD  s rozprostřením a zhutněním, po zhutnění tl. 50 mm</t>
  </si>
  <si>
    <t>1241189860</t>
  </si>
  <si>
    <t>Frakce 0-32</t>
  </si>
  <si>
    <t>115+2</t>
  </si>
  <si>
    <t>83</t>
  </si>
  <si>
    <t>564851111</t>
  </si>
  <si>
    <t xml:space="preserve">Podklad ze štěrkodrti ŠD  s rozprostřením a zhutněním, po zhutnění tl. 150 mm</t>
  </si>
  <si>
    <t>2141326233</t>
  </si>
  <si>
    <t>Frakce 32-63</t>
  </si>
  <si>
    <t>0,35*6,0</t>
  </si>
  <si>
    <t>Chodník</t>
  </si>
  <si>
    <t>84</t>
  </si>
  <si>
    <t>565145111</t>
  </si>
  <si>
    <t xml:space="preserve">Asfaltový beton vrstva podkladní ACP 16+  s rozprostřením a zhutněním v pruhu šířky do 3 m, po zhutnění tl. 60 mm</t>
  </si>
  <si>
    <t>-2037254560</t>
  </si>
  <si>
    <t>6*0,5</t>
  </si>
  <si>
    <t>85</t>
  </si>
  <si>
    <t>567122111</t>
  </si>
  <si>
    <t>Podklad ze směsi stmelené cementem SC bez dilatačních spár, s rozprostřením a zhutněním SC C 8/10 (KSC I), po zhutnění tl. 120 mm</t>
  </si>
  <si>
    <t>885909069</t>
  </si>
  <si>
    <t>Vyspravení komunikace</t>
  </si>
  <si>
    <t>86</t>
  </si>
  <si>
    <t>573111113</t>
  </si>
  <si>
    <t>Postřik infiltrační PI z asfaltu silničního s posypem kamenivem, v množství 1,50 kg/m2</t>
  </si>
  <si>
    <t>-485813432</t>
  </si>
  <si>
    <t>87</t>
  </si>
  <si>
    <t>573211112</t>
  </si>
  <si>
    <t>Postřik spojovací PS bez posypu kamenivem z asfaltu silničního, v množství 0,70 kg/m2</t>
  </si>
  <si>
    <t>1684806838</t>
  </si>
  <si>
    <t>88</t>
  </si>
  <si>
    <t>577134121</t>
  </si>
  <si>
    <t xml:space="preserve">Asfaltový beton vrstva obrusná ACO 11+  s rozprostřením a se zhutněním z nemodifikovaného asfaltu v pruhu šířky přes 3 m, po zhutnění tl. 40 mm</t>
  </si>
  <si>
    <t>1304965495</t>
  </si>
  <si>
    <t>89</t>
  </si>
  <si>
    <t>596211222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</si>
  <si>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100 do 300 m2</t>
  </si>
  <si>
    <t>358083737</t>
  </si>
  <si>
    <t>90</t>
  </si>
  <si>
    <t>59245020</t>
  </si>
  <si>
    <t>dlažba skladebná betonová 20x10x8 cm přírodní</t>
  </si>
  <si>
    <t>80644502</t>
  </si>
  <si>
    <t>115*1,01</t>
  </si>
  <si>
    <t>91</t>
  </si>
  <si>
    <t>59245006</t>
  </si>
  <si>
    <t>dlažba skladebná betonová základní pro nevidomé 20 x 10 x 6 cm barevná</t>
  </si>
  <si>
    <t>-601203381</t>
  </si>
  <si>
    <t>2*1,01</t>
  </si>
  <si>
    <t>Úpravy povrchů, podlahy a osazování výplní</t>
  </si>
  <si>
    <t>92</t>
  </si>
  <si>
    <t>634911132</t>
  </si>
  <si>
    <t xml:space="preserve">Řezání dilatačních nebo smršťovacích spár  v čerstvé betonové mazanině nebo potěru šířky přes 10 do 20 mm, hloubky přes 10 do 20 mm</t>
  </si>
  <si>
    <t>-655093163</t>
  </si>
  <si>
    <t>Komůrka pro těsnící profil dilatace</t>
  </si>
  <si>
    <t>(2*0,4+(0,8-0,25))*7</t>
  </si>
  <si>
    <t>2*(0,6+0,88+0,97+1,07+1,02+0,98+1,3)</t>
  </si>
  <si>
    <t>(2*0,4+(1,5-0,25))*5</t>
  </si>
  <si>
    <t>2*(1,71+1,81+1,9+1,9+1,9)</t>
  </si>
  <si>
    <t>2*0,4+(0,6-0,25)</t>
  </si>
  <si>
    <t>2*1,52</t>
  </si>
  <si>
    <t>-0,4*6</t>
  </si>
  <si>
    <t>Trubní vedení</t>
  </si>
  <si>
    <t>93</t>
  </si>
  <si>
    <t>89561111R</t>
  </si>
  <si>
    <t>Drenážní vyúsť z z trub plastových - kompletní</t>
  </si>
  <si>
    <t>kus</t>
  </si>
  <si>
    <t>676077664</t>
  </si>
  <si>
    <t>Vyústění drenáže na terén</t>
  </si>
  <si>
    <t>Ostatní konstrukce a práce, bourání</t>
  </si>
  <si>
    <t>94</t>
  </si>
  <si>
    <t>911121111</t>
  </si>
  <si>
    <t xml:space="preserve">Montáž zábradlí ocelového  přichyceného vruty do betonového podkladu</t>
  </si>
  <si>
    <t>1937587210</t>
  </si>
  <si>
    <t>34,96+25,46+2,17+6,36</t>
  </si>
  <si>
    <t>95</t>
  </si>
  <si>
    <t>5539153R</t>
  </si>
  <si>
    <t xml:space="preserve">Zábradlí ocelové z ocel.trubek se dvěma madly v 1,1 m, pole délky cca 2,00 m, viz.výkr.dokumentace, kompl.vč.povrchové úpravy  </t>
  </si>
  <si>
    <t>2095021318</t>
  </si>
  <si>
    <t>68,95*1,01</t>
  </si>
  <si>
    <t>96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</si>
  <si>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</si>
  <si>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</si>
  <si>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-2018837939</t>
  </si>
  <si>
    <t>Obrubníky 150/250</t>
  </si>
  <si>
    <t>0,5</t>
  </si>
  <si>
    <t>Nájezdové obrubníky</t>
  </si>
  <si>
    <t>3,5</t>
  </si>
  <si>
    <t>Přechodové obrubníky</t>
  </si>
  <si>
    <t>2*1</t>
  </si>
  <si>
    <t>97</t>
  </si>
  <si>
    <t>59217031</t>
  </si>
  <si>
    <t>obrubník betonový silniční 1000x150x250mm</t>
  </si>
  <si>
    <t>1604624009</t>
  </si>
  <si>
    <t>98</t>
  </si>
  <si>
    <t>59217029</t>
  </si>
  <si>
    <t>obrubník betonový silniční nájezdový 100x15x15 cm</t>
  </si>
  <si>
    <t>-1664769621</t>
  </si>
  <si>
    <t>3,5*1,015 'Přepočtené koeficientem množství</t>
  </si>
  <si>
    <t>99</t>
  </si>
  <si>
    <t>59217030</t>
  </si>
  <si>
    <t>obrubník betonový silniční přechodový 100x15x15-25 cm</t>
  </si>
  <si>
    <t>-946251417</t>
  </si>
  <si>
    <t>2*1,015 'Přepočtené koeficientem množství</t>
  </si>
  <si>
    <t>100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</si>
  <si>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</si>
  <si>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</si>
  <si>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398538785</t>
  </si>
  <si>
    <t>Zapuštěné obruby 100/250</t>
  </si>
  <si>
    <t>101</t>
  </si>
  <si>
    <t>59217017</t>
  </si>
  <si>
    <t>obrubník betonový chodníkový 100x10x25 cm</t>
  </si>
  <si>
    <t>663964972</t>
  </si>
  <si>
    <t>30*1,01</t>
  </si>
  <si>
    <t>102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</si>
  <si>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</si>
  <si>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</si>
  <si>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352994291</t>
  </si>
  <si>
    <t>Obrubníky 100/250</t>
  </si>
  <si>
    <t>103</t>
  </si>
  <si>
    <t>1118736457</t>
  </si>
  <si>
    <t>78*1,01</t>
  </si>
  <si>
    <t>104</t>
  </si>
  <si>
    <t>919121223</t>
  </si>
  <si>
    <t>Utěsnění dilatačních spár zálivkou za studena v cementobetonovém nebo živičném krytu včetně adhezního nátěru bez těsnicího profilu pod zálivkou, pro komůrky šířky 15 mm, hloubky 30 mm</t>
  </si>
  <si>
    <t>-1019526853</t>
  </si>
  <si>
    <t>105</t>
  </si>
  <si>
    <t>931994151</t>
  </si>
  <si>
    <t xml:space="preserve">Těsnění spáry betonové konstrukce pásy, profily, tmely  spárovým profilem průřezu 20/20 mm</t>
  </si>
  <si>
    <t>1598509247</t>
  </si>
  <si>
    <t>106</t>
  </si>
  <si>
    <t>919111231</t>
  </si>
  <si>
    <t>Řezání dilatačních spár v čerstvém cementobetonovém krytu vytvoření komůrky pro těsnící zálivku šířky 20 mm, hloubky 25 mm</t>
  </si>
  <si>
    <t>1438046198</t>
  </si>
  <si>
    <t>53,57</t>
  </si>
  <si>
    <t>107</t>
  </si>
  <si>
    <t>953241211</t>
  </si>
  <si>
    <t xml:space="preserve">Osazení smykových trnů do dilatačních spár  jednoduchých pro nižší zatížení z nerezové nebo pozinkované oceli s pouzdrem z nerezové oceli nebo plastu, průměr 20 mm</t>
  </si>
  <si>
    <t>-314894044</t>
  </si>
  <si>
    <t>2+3+3+3+3+4</t>
  </si>
  <si>
    <t>5+5+5+5+5</t>
  </si>
  <si>
    <t>108</t>
  </si>
  <si>
    <t>54879282</t>
  </si>
  <si>
    <t>trn pro přenos smykové síly u dilatačních spár pro nižší zatížení nerez s kombinovaným pouzdrem z plastu D 20mm</t>
  </si>
  <si>
    <t>273437483</t>
  </si>
  <si>
    <t>47*1,01</t>
  </si>
  <si>
    <t>109</t>
  </si>
  <si>
    <t>953312111</t>
  </si>
  <si>
    <t xml:space="preserve">Vložky svislé do dilatačních spár z polystyrenových desek  fasádních včetně dodání a osazení, v jakémkoliv zdivu do 10 mm</t>
  </si>
  <si>
    <t>-1793936895</t>
  </si>
  <si>
    <t>0,4*0,8*7</t>
  </si>
  <si>
    <t>0,25*(0,6+0,88+0,97+1,07+1,02+0,98+1,3)</t>
  </si>
  <si>
    <t>0,4*1,5*5</t>
  </si>
  <si>
    <t>0,25*(1,71+1,81+1,9+1,9+1,9)</t>
  </si>
  <si>
    <t>0,4*1,0</t>
  </si>
  <si>
    <t>0,25*1,52</t>
  </si>
  <si>
    <t>110</t>
  </si>
  <si>
    <t>93390201R</t>
  </si>
  <si>
    <t>Zatěžovací zkoušky statickou deskou</t>
  </si>
  <si>
    <t>-1000025401</t>
  </si>
  <si>
    <t>2+2</t>
  </si>
  <si>
    <t>997</t>
  </si>
  <si>
    <t>Přesun sutě</t>
  </si>
  <si>
    <t>111</t>
  </si>
  <si>
    <t>997221561</t>
  </si>
  <si>
    <t xml:space="preserve">Vodorovná doprava suti  bez naložení, ale se složením a s hrubým urovnáním z kusových materiálů, na vzdálenost do 1 km</t>
  </si>
  <si>
    <t>1384304183</t>
  </si>
  <si>
    <t>Odvoz k uložení pro zpětné využití - skládka obce vyzovice</t>
  </si>
  <si>
    <t>Frézovaná živice</t>
  </si>
  <si>
    <t>6*0,5*0,10*2,35</t>
  </si>
  <si>
    <t>Odvoz k recyklaci</t>
  </si>
  <si>
    <t>Obrubníky</t>
  </si>
  <si>
    <t>0,15*0,25*6*2,2</t>
  </si>
  <si>
    <t>112</t>
  </si>
  <si>
    <t>997221569</t>
  </si>
  <si>
    <t xml:space="preserve">Vodorovná doprava suti  bez naložení, ale se složením a s hrubým urovnáním Příplatek k ceně za každý další i započatý 1 km přes 1 km</t>
  </si>
  <si>
    <t>1862128341</t>
  </si>
  <si>
    <t>1,2*3</t>
  </si>
  <si>
    <t>113</t>
  </si>
  <si>
    <t>99722186R</t>
  </si>
  <si>
    <t>Poplatek za recykllaci</t>
  </si>
  <si>
    <t>862562088</t>
  </si>
  <si>
    <t>Beton</t>
  </si>
  <si>
    <t>998</t>
  </si>
  <si>
    <t>Přesun hmot</t>
  </si>
  <si>
    <t>114</t>
  </si>
  <si>
    <t>998223011</t>
  </si>
  <si>
    <t xml:space="preserve">Přesun hmot pro pozemní komunikace s krytem dlážděným  dopravní vzdálenost do 200 m jakékoliv délky objektu</t>
  </si>
  <si>
    <t>-518108211</t>
  </si>
  <si>
    <t>115</t>
  </si>
  <si>
    <t>998223091</t>
  </si>
  <si>
    <t>Přesun hmot pro pozemní komunikace s krytem dlážděným Příplatek k ceně za zvětšený přesun přes vymezenou největší dopravní vzdálenost do 1000 m</t>
  </si>
  <si>
    <t>1512803792</t>
  </si>
  <si>
    <t>Práce a dodávky M</t>
  </si>
  <si>
    <t>21-M</t>
  </si>
  <si>
    <t>Elektromontáže</t>
  </si>
  <si>
    <t>116</t>
  </si>
  <si>
    <t>21019154R</t>
  </si>
  <si>
    <t>Posun PRIS pilíře - kompletní, včetně přepojení</t>
  </si>
  <si>
    <t>1351315272</t>
  </si>
  <si>
    <t>117</t>
  </si>
  <si>
    <t>045303000</t>
  </si>
  <si>
    <t xml:space="preserve">Koordinace postupu prací  s ostatními profesemi</t>
  </si>
  <si>
    <t>hodina</t>
  </si>
  <si>
    <t>-1550121283</t>
  </si>
  <si>
    <t>Trvalý dozor správců kabelových tras během realizace stavby - předpoklad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</si>
</sst>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662023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Vizovice - komunikace pěší v křižovatce ulic Zlínská a 3.května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k.ú. Vizovice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13. 11. 2023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Vizovice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M.Urbanová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Ing.L.Alster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000 - Vedlejší a ostat...'!J30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000 - Vedlejší a ostat...'!P121</f>
        <v>0</v>
      </c>
      <c r="AV95" s="129">
        <f>'SO 000 - Vedlejší a ostat...'!J33</f>
        <v>0</v>
      </c>
      <c r="AW95" s="129">
        <f>'SO 000 - Vedlejší a ostat...'!J34</f>
        <v>0</v>
      </c>
      <c r="AX95" s="129">
        <f>'SO 000 - Vedlejší a ostat...'!J35</f>
        <v>0</v>
      </c>
      <c r="AY95" s="129">
        <f>'SO 000 - Vedlejší a ostat...'!J36</f>
        <v>0</v>
      </c>
      <c r="AZ95" s="129">
        <f>'SO 000 - Vedlejší a ostat...'!F33</f>
        <v>0</v>
      </c>
      <c r="BA95" s="129">
        <f>'SO 000 - Vedlejší a ostat...'!F34</f>
        <v>0</v>
      </c>
      <c r="BB95" s="129">
        <f>'SO 000 - Vedlejší a ostat...'!F35</f>
        <v>0</v>
      </c>
      <c r="BC95" s="129">
        <f>'SO 000 - Vedlejší a ostat...'!F36</f>
        <v>0</v>
      </c>
      <c r="BD95" s="131">
        <f>'SO 000 - Vedlejší a ostat...'!F37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101 - Komunikace pěší'!J30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33">
        <v>0</v>
      </c>
      <c r="AT96" s="134">
        <f>ROUND(SUM(AV96:AW96),2)</f>
        <v>0</v>
      </c>
      <c r="AU96" s="135">
        <f>'SO 101 - Komunikace pěší'!P134</f>
        <v>0</v>
      </c>
      <c r="AV96" s="134">
        <f>'SO 101 - Komunikace pěší'!J33</f>
        <v>0</v>
      </c>
      <c r="AW96" s="134">
        <f>'SO 101 - Komunikace pěší'!J34</f>
        <v>0</v>
      </c>
      <c r="AX96" s="134">
        <f>'SO 101 - Komunikace pěší'!J35</f>
        <v>0</v>
      </c>
      <c r="AY96" s="134">
        <f>'SO 101 - Komunikace pěší'!J36</f>
        <v>0</v>
      </c>
      <c r="AZ96" s="134">
        <f>'SO 101 - Komunikace pěší'!F33</f>
        <v>0</v>
      </c>
      <c r="BA96" s="134">
        <f>'SO 101 - Komunikace pěší'!F34</f>
        <v>0</v>
      </c>
      <c r="BB96" s="134">
        <f>'SO 101 - Komunikace pěší'!F35</f>
        <v>0</v>
      </c>
      <c r="BC96" s="134">
        <f>'SO 101 - Komunikace pěší'!F36</f>
        <v>0</v>
      </c>
      <c r="BD96" s="136">
        <f>'SO 101 - Komunikace pěší'!F37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="2" customFormat="1" ht="6.96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sheet="1" formatColumns="0" formatRows="0" objects="1" scenarios="1" spinCount="100000" saltValue="2ehF9Y/YO9qoBgTRjqKWBkPkxZ/O/3Q4xVtJMdxTVjrkK+ivF0Z4AjOrbgaslNK29I2dToCKkVketNz8tzNpPg==" hashValue="YsA+geDxRQk/aysKeI/CauONarPawoYFAuUqQGq3WuJ3uMFxUYrrrmxSRMZuEZvOWuW/+U/c0E+zVA7flOf5Yw==" algorithmName="SHA-512" password="CC3D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00 - Vedlejší a ostat...'!C2" display="/"/>
    <hyperlink ref="A96" location="'SO 101 - Komunikace pěší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90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Vizovice - komunikace pěší v křižovatce ulic Zlínská a 3.května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13. 11. 2023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ROUND((SUM(BE121:BE166)),  2)</f>
        <v>0</v>
      </c>
      <c r="G33" s="39"/>
      <c r="H33" s="39"/>
      <c r="I33" s="156">
        <v>0.20999999999999999</v>
      </c>
      <c r="J33" s="155">
        <f>ROUND(((SUM(BE121:BE166))*I33),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ROUND((SUM(BF121:BF166)),  2)</f>
        <v>0</v>
      </c>
      <c r="G34" s="39"/>
      <c r="H34" s="39"/>
      <c r="I34" s="156">
        <v>0.14999999999999999</v>
      </c>
      <c r="J34" s="155">
        <f>ROUND(((SUM(BF121:BF166))*I34),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ROUND((SUM(BG121:BG166)),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ROUND((SUM(BH121:BH166)),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ROUND((SUM(BI121:BI166)),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Vizovice - komunikace pěší v křižovatce ulic Zlínská a 3.května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000 - Vedlejší a ostatní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k.ú. Vizovice</v>
      </c>
      <c r="G89" s="41"/>
      <c r="H89" s="41"/>
      <c r="I89" s="33" t="s">
        <v>22</v>
      </c>
      <c r="J89" s="80" t="str">
        <f>IF(J12="","",J12)</f>
        <v>13. 11. 2023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Vizovice</v>
      </c>
      <c r="G91" s="41"/>
      <c r="H91" s="41"/>
      <c r="I91" s="33" t="s">
        <v>30</v>
      </c>
      <c r="J91" s="37" t="str">
        <f>E21</f>
        <v>M.Urbanová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Ing.L.Alster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="9" customFormat="1" ht="24.96" customHeight="1">
      <c r="A97" s="9"/>
      <c r="B97" s="180"/>
      <c r="C97" s="181"/>
      <c r="D97" s="182" t="s">
        <v>98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99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100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101</v>
      </c>
      <c r="E100" s="189"/>
      <c r="F100" s="189"/>
      <c r="G100" s="189"/>
      <c r="H100" s="189"/>
      <c r="I100" s="189"/>
      <c r="J100" s="190">
        <f>J152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102</v>
      </c>
      <c r="E101" s="189"/>
      <c r="F101" s="189"/>
      <c r="G101" s="189"/>
      <c r="H101" s="189"/>
      <c r="I101" s="189"/>
      <c r="J101" s="190">
        <f>J159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103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75" t="str">
        <f>E7</f>
        <v>Vizovice - komunikace pěší v křižovatce ulic Zlínská a 3.května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91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SO 000 - Vedlejší a ostatní rozpočtové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k.ú. Vizovice</v>
      </c>
      <c r="G115" s="41"/>
      <c r="H115" s="41"/>
      <c r="I115" s="33" t="s">
        <v>22</v>
      </c>
      <c r="J115" s="80" t="str">
        <f>IF(J12="","",J12)</f>
        <v>13. 11. 2023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Vizovice</v>
      </c>
      <c r="G117" s="41"/>
      <c r="H117" s="41"/>
      <c r="I117" s="33" t="s">
        <v>30</v>
      </c>
      <c r="J117" s="37" t="str">
        <f>E21</f>
        <v>M.Urbanová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Ing.L.Alster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2"/>
      <c r="B120" s="193"/>
      <c r="C120" s="194" t="s">
        <v>104</v>
      </c>
      <c r="D120" s="195" t="s">
        <v>61</v>
      </c>
      <c r="E120" s="195" t="s">
        <v>57</v>
      </c>
      <c r="F120" s="195" t="s">
        <v>58</v>
      </c>
      <c r="G120" s="195" t="s">
        <v>105</v>
      </c>
      <c r="H120" s="195" t="s">
        <v>106</v>
      </c>
      <c r="I120" s="195" t="s">
        <v>107</v>
      </c>
      <c r="J120" s="196" t="s">
        <v>95</v>
      </c>
      <c r="K120" s="197" t="s">
        <v>108</v>
      </c>
      <c r="L120" s="198"/>
      <c r="M120" s="101" t="s">
        <v>1</v>
      </c>
      <c r="N120" s="102" t="s">
        <v>40</v>
      </c>
      <c r="O120" s="102" t="s">
        <v>109</v>
      </c>
      <c r="P120" s="102" t="s">
        <v>110</v>
      </c>
      <c r="Q120" s="102" t="s">
        <v>111</v>
      </c>
      <c r="R120" s="102" t="s">
        <v>112</v>
      </c>
      <c r="S120" s="102" t="s">
        <v>113</v>
      </c>
      <c r="T120" s="103" t="s">
        <v>114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="2" customFormat="1" ht="22.8" customHeight="1">
      <c r="A121" s="39"/>
      <c r="B121" s="40"/>
      <c r="C121" s="108" t="s">
        <v>115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97</v>
      </c>
      <c r="BK121" s="203">
        <f>BK122</f>
        <v>0</v>
      </c>
    </row>
    <row r="122" s="12" customFormat="1" ht="25.92" customHeight="1">
      <c r="A122" s="12"/>
      <c r="B122" s="204"/>
      <c r="C122" s="205"/>
      <c r="D122" s="206" t="s">
        <v>75</v>
      </c>
      <c r="E122" s="207" t="s">
        <v>116</v>
      </c>
      <c r="F122" s="207" t="s">
        <v>117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P123+P135+P152+P159</f>
        <v>0</v>
      </c>
      <c r="Q122" s="212"/>
      <c r="R122" s="213">
        <f>R123+R135+R152+R159</f>
        <v>0</v>
      </c>
      <c r="S122" s="212"/>
      <c r="T122" s="214">
        <f>T123+T135+T152+T159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118</v>
      </c>
      <c r="AT122" s="216" t="s">
        <v>75</v>
      </c>
      <c r="AU122" s="216" t="s">
        <v>76</v>
      </c>
      <c r="AY122" s="215" t="s">
        <v>119</v>
      </c>
      <c r="BK122" s="217">
        <f>BK123+BK135+BK152+BK159</f>
        <v>0</v>
      </c>
    </row>
    <row r="123" s="12" customFormat="1" ht="22.8" customHeight="1">
      <c r="A123" s="12"/>
      <c r="B123" s="204"/>
      <c r="C123" s="205"/>
      <c r="D123" s="206" t="s">
        <v>75</v>
      </c>
      <c r="E123" s="218" t="s">
        <v>120</v>
      </c>
      <c r="F123" s="218" t="s">
        <v>121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SUM(P124:P134)</f>
        <v>0</v>
      </c>
      <c r="Q123" s="212"/>
      <c r="R123" s="213">
        <f>SUM(R124:R134)</f>
        <v>0</v>
      </c>
      <c r="S123" s="212"/>
      <c r="T123" s="214">
        <f>SUM(T124:T134)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118</v>
      </c>
      <c r="AT123" s="216" t="s">
        <v>75</v>
      </c>
      <c r="AU123" s="216" t="s">
        <v>84</v>
      </c>
      <c r="AY123" s="215" t="s">
        <v>119</v>
      </c>
      <c r="BK123" s="217">
        <f>SUM(BK124:BK134)</f>
        <v>0</v>
      </c>
    </row>
    <row r="124" s="2" customFormat="1" ht="16.5" customHeight="1">
      <c r="A124" s="39"/>
      <c r="B124" s="40"/>
      <c r="C124" s="220" t="s">
        <v>84</v>
      </c>
      <c r="D124" s="220" t="s">
        <v>122</v>
      </c>
      <c r="E124" s="221" t="s">
        <v>123</v>
      </c>
      <c r="F124" s="222" t="s">
        <v>124</v>
      </c>
      <c r="G124" s="223" t="s">
        <v>125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41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126</v>
      </c>
      <c r="AT124" s="232" t="s">
        <v>122</v>
      </c>
      <c r="AU124" s="232" t="s">
        <v>86</v>
      </c>
      <c r="AY124" s="18" t="s">
        <v>119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84</v>
      </c>
      <c r="BK124" s="233">
        <f>ROUND(I124*H124,2)</f>
        <v>0</v>
      </c>
      <c r="BL124" s="18" t="s">
        <v>126</v>
      </c>
      <c r="BM124" s="232" t="s">
        <v>127</v>
      </c>
    </row>
    <row r="125" s="13" customFormat="1">
      <c r="A125" s="13"/>
      <c r="B125" s="234"/>
      <c r="C125" s="235"/>
      <c r="D125" s="236" t="s">
        <v>128</v>
      </c>
      <c r="E125" s="237" t="s">
        <v>1</v>
      </c>
      <c r="F125" s="238" t="s">
        <v>129</v>
      </c>
      <c r="G125" s="235"/>
      <c r="H125" s="237" t="s">
        <v>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128</v>
      </c>
      <c r="AU125" s="244" t="s">
        <v>86</v>
      </c>
      <c r="AV125" s="13" t="s">
        <v>84</v>
      </c>
      <c r="AW125" s="13" t="s">
        <v>32</v>
      </c>
      <c r="AX125" s="13" t="s">
        <v>76</v>
      </c>
      <c r="AY125" s="244" t="s">
        <v>119</v>
      </c>
    </row>
    <row r="126" s="14" customFormat="1">
      <c r="A126" s="14"/>
      <c r="B126" s="245"/>
      <c r="C126" s="246"/>
      <c r="D126" s="236" t="s">
        <v>128</v>
      </c>
      <c r="E126" s="247" t="s">
        <v>1</v>
      </c>
      <c r="F126" s="248" t="s">
        <v>84</v>
      </c>
      <c r="G126" s="246"/>
      <c r="H126" s="249">
        <v>1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128</v>
      </c>
      <c r="AU126" s="255" t="s">
        <v>86</v>
      </c>
      <c r="AV126" s="14" t="s">
        <v>86</v>
      </c>
      <c r="AW126" s="14" t="s">
        <v>32</v>
      </c>
      <c r="AX126" s="14" t="s">
        <v>84</v>
      </c>
      <c r="AY126" s="255" t="s">
        <v>119</v>
      </c>
    </row>
    <row r="127" s="2" customFormat="1" ht="24.15" customHeight="1">
      <c r="A127" s="39"/>
      <c r="B127" s="40"/>
      <c r="C127" s="220" t="s">
        <v>86</v>
      </c>
      <c r="D127" s="220" t="s">
        <v>122</v>
      </c>
      <c r="E127" s="221" t="s">
        <v>130</v>
      </c>
      <c r="F127" s="222" t="s">
        <v>131</v>
      </c>
      <c r="G127" s="223" t="s">
        <v>132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126</v>
      </c>
      <c r="AT127" s="232" t="s">
        <v>122</v>
      </c>
      <c r="AU127" s="232" t="s">
        <v>86</v>
      </c>
      <c r="AY127" s="18" t="s">
        <v>119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84</v>
      </c>
      <c r="BK127" s="233">
        <f>ROUND(I127*H127,2)</f>
        <v>0</v>
      </c>
      <c r="BL127" s="18" t="s">
        <v>126</v>
      </c>
      <c r="BM127" s="232" t="s">
        <v>133</v>
      </c>
    </row>
    <row r="128" s="14" customFormat="1">
      <c r="A128" s="14"/>
      <c r="B128" s="245"/>
      <c r="C128" s="246"/>
      <c r="D128" s="236" t="s">
        <v>128</v>
      </c>
      <c r="E128" s="247" t="s">
        <v>1</v>
      </c>
      <c r="F128" s="248" t="s">
        <v>84</v>
      </c>
      <c r="G128" s="246"/>
      <c r="H128" s="249">
        <v>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128</v>
      </c>
      <c r="AU128" s="255" t="s">
        <v>86</v>
      </c>
      <c r="AV128" s="14" t="s">
        <v>86</v>
      </c>
      <c r="AW128" s="14" t="s">
        <v>32</v>
      </c>
      <c r="AX128" s="14" t="s">
        <v>84</v>
      </c>
      <c r="AY128" s="255" t="s">
        <v>119</v>
      </c>
    </row>
    <row r="129" s="2" customFormat="1" ht="16.5" customHeight="1">
      <c r="A129" s="39"/>
      <c r="B129" s="40"/>
      <c r="C129" s="220" t="s">
        <v>134</v>
      </c>
      <c r="D129" s="220" t="s">
        <v>122</v>
      </c>
      <c r="E129" s="221" t="s">
        <v>135</v>
      </c>
      <c r="F129" s="222" t="s">
        <v>136</v>
      </c>
      <c r="G129" s="223" t="s">
        <v>137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41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126</v>
      </c>
      <c r="AT129" s="232" t="s">
        <v>122</v>
      </c>
      <c r="AU129" s="232" t="s">
        <v>86</v>
      </c>
      <c r="AY129" s="18" t="s">
        <v>119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84</v>
      </c>
      <c r="BK129" s="233">
        <f>ROUND(I129*H129,2)</f>
        <v>0</v>
      </c>
      <c r="BL129" s="18" t="s">
        <v>126</v>
      </c>
      <c r="BM129" s="232" t="s">
        <v>138</v>
      </c>
    </row>
    <row r="130" s="13" customFormat="1">
      <c r="A130" s="13"/>
      <c r="B130" s="234"/>
      <c r="C130" s="235"/>
      <c r="D130" s="236" t="s">
        <v>128</v>
      </c>
      <c r="E130" s="237" t="s">
        <v>1</v>
      </c>
      <c r="F130" s="238" t="s">
        <v>139</v>
      </c>
      <c r="G130" s="235"/>
      <c r="H130" s="237" t="s">
        <v>1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128</v>
      </c>
      <c r="AU130" s="244" t="s">
        <v>86</v>
      </c>
      <c r="AV130" s="13" t="s">
        <v>84</v>
      </c>
      <c r="AW130" s="13" t="s">
        <v>32</v>
      </c>
      <c r="AX130" s="13" t="s">
        <v>76</v>
      </c>
      <c r="AY130" s="244" t="s">
        <v>119</v>
      </c>
    </row>
    <row r="131" s="14" customFormat="1">
      <c r="A131" s="14"/>
      <c r="B131" s="245"/>
      <c r="C131" s="246"/>
      <c r="D131" s="236" t="s">
        <v>128</v>
      </c>
      <c r="E131" s="247" t="s">
        <v>1</v>
      </c>
      <c r="F131" s="248" t="s">
        <v>84</v>
      </c>
      <c r="G131" s="246"/>
      <c r="H131" s="249">
        <v>1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128</v>
      </c>
      <c r="AU131" s="255" t="s">
        <v>86</v>
      </c>
      <c r="AV131" s="14" t="s">
        <v>86</v>
      </c>
      <c r="AW131" s="14" t="s">
        <v>32</v>
      </c>
      <c r="AX131" s="14" t="s">
        <v>84</v>
      </c>
      <c r="AY131" s="255" t="s">
        <v>119</v>
      </c>
    </row>
    <row r="132" s="2" customFormat="1" ht="16.5" customHeight="1">
      <c r="A132" s="39"/>
      <c r="B132" s="40"/>
      <c r="C132" s="220" t="s">
        <v>140</v>
      </c>
      <c r="D132" s="220" t="s">
        <v>122</v>
      </c>
      <c r="E132" s="221" t="s">
        <v>141</v>
      </c>
      <c r="F132" s="222" t="s">
        <v>142</v>
      </c>
      <c r="G132" s="223" t="s">
        <v>143</v>
      </c>
      <c r="H132" s="224">
        <v>17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126</v>
      </c>
      <c r="AT132" s="232" t="s">
        <v>122</v>
      </c>
      <c r="AU132" s="232" t="s">
        <v>86</v>
      </c>
      <c r="AY132" s="18" t="s">
        <v>119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84</v>
      </c>
      <c r="BK132" s="233">
        <f>ROUND(I132*H132,2)</f>
        <v>0</v>
      </c>
      <c r="BL132" s="18" t="s">
        <v>126</v>
      </c>
      <c r="BM132" s="232" t="s">
        <v>144</v>
      </c>
    </row>
    <row r="133" s="13" customFormat="1">
      <c r="A133" s="13"/>
      <c r="B133" s="234"/>
      <c r="C133" s="235"/>
      <c r="D133" s="236" t="s">
        <v>128</v>
      </c>
      <c r="E133" s="237" t="s">
        <v>1</v>
      </c>
      <c r="F133" s="238" t="s">
        <v>145</v>
      </c>
      <c r="G133" s="235"/>
      <c r="H133" s="237" t="s">
        <v>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128</v>
      </c>
      <c r="AU133" s="244" t="s">
        <v>86</v>
      </c>
      <c r="AV133" s="13" t="s">
        <v>84</v>
      </c>
      <c r="AW133" s="13" t="s">
        <v>32</v>
      </c>
      <c r="AX133" s="13" t="s">
        <v>76</v>
      </c>
      <c r="AY133" s="244" t="s">
        <v>119</v>
      </c>
    </row>
    <row r="134" s="14" customFormat="1">
      <c r="A134" s="14"/>
      <c r="B134" s="245"/>
      <c r="C134" s="246"/>
      <c r="D134" s="236" t="s">
        <v>128</v>
      </c>
      <c r="E134" s="247" t="s">
        <v>1</v>
      </c>
      <c r="F134" s="248" t="s">
        <v>146</v>
      </c>
      <c r="G134" s="246"/>
      <c r="H134" s="249">
        <v>17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128</v>
      </c>
      <c r="AU134" s="255" t="s">
        <v>86</v>
      </c>
      <c r="AV134" s="14" t="s">
        <v>86</v>
      </c>
      <c r="AW134" s="14" t="s">
        <v>32</v>
      </c>
      <c r="AX134" s="14" t="s">
        <v>84</v>
      </c>
      <c r="AY134" s="255" t="s">
        <v>119</v>
      </c>
    </row>
    <row r="135" s="12" customFormat="1" ht="22.8" customHeight="1">
      <c r="A135" s="12"/>
      <c r="B135" s="204"/>
      <c r="C135" s="205"/>
      <c r="D135" s="206" t="s">
        <v>75</v>
      </c>
      <c r="E135" s="218" t="s">
        <v>147</v>
      </c>
      <c r="F135" s="218" t="s">
        <v>148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SUM(P136:P151)</f>
        <v>0</v>
      </c>
      <c r="Q135" s="212"/>
      <c r="R135" s="213">
        <f>SUM(R136:R151)</f>
        <v>0</v>
      </c>
      <c r="S135" s="212"/>
      <c r="T135" s="214">
        <f>SUM(T136:T151)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118</v>
      </c>
      <c r="AT135" s="216" t="s">
        <v>75</v>
      </c>
      <c r="AU135" s="216" t="s">
        <v>84</v>
      </c>
      <c r="AY135" s="215" t="s">
        <v>119</v>
      </c>
      <c r="BK135" s="217">
        <f>SUM(BK136:BK151)</f>
        <v>0</v>
      </c>
    </row>
    <row r="136" s="2" customFormat="1" ht="16.5" customHeight="1">
      <c r="A136" s="39"/>
      <c r="B136" s="40"/>
      <c r="C136" s="220" t="s">
        <v>118</v>
      </c>
      <c r="D136" s="220" t="s">
        <v>122</v>
      </c>
      <c r="E136" s="221" t="s">
        <v>149</v>
      </c>
      <c r="F136" s="222" t="s">
        <v>150</v>
      </c>
      <c r="G136" s="223" t="s">
        <v>151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126</v>
      </c>
      <c r="AT136" s="232" t="s">
        <v>122</v>
      </c>
      <c r="AU136" s="232" t="s">
        <v>86</v>
      </c>
      <c r="AY136" s="18" t="s">
        <v>119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84</v>
      </c>
      <c r="BK136" s="233">
        <f>ROUND(I136*H136,2)</f>
        <v>0</v>
      </c>
      <c r="BL136" s="18" t="s">
        <v>126</v>
      </c>
      <c r="BM136" s="232" t="s">
        <v>152</v>
      </c>
    </row>
    <row r="137" s="13" customFormat="1">
      <c r="A137" s="13"/>
      <c r="B137" s="234"/>
      <c r="C137" s="235"/>
      <c r="D137" s="236" t="s">
        <v>128</v>
      </c>
      <c r="E137" s="237" t="s">
        <v>1</v>
      </c>
      <c r="F137" s="238" t="s">
        <v>153</v>
      </c>
      <c r="G137" s="235"/>
      <c r="H137" s="237" t="s">
        <v>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128</v>
      </c>
      <c r="AU137" s="244" t="s">
        <v>86</v>
      </c>
      <c r="AV137" s="13" t="s">
        <v>84</v>
      </c>
      <c r="AW137" s="13" t="s">
        <v>32</v>
      </c>
      <c r="AX137" s="13" t="s">
        <v>76</v>
      </c>
      <c r="AY137" s="244" t="s">
        <v>119</v>
      </c>
    </row>
    <row r="138" s="13" customFormat="1">
      <c r="A138" s="13"/>
      <c r="B138" s="234"/>
      <c r="C138" s="235"/>
      <c r="D138" s="236" t="s">
        <v>128</v>
      </c>
      <c r="E138" s="237" t="s">
        <v>1</v>
      </c>
      <c r="F138" s="238" t="s">
        <v>154</v>
      </c>
      <c r="G138" s="235"/>
      <c r="H138" s="237" t="s">
        <v>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128</v>
      </c>
      <c r="AU138" s="244" t="s">
        <v>86</v>
      </c>
      <c r="AV138" s="13" t="s">
        <v>84</v>
      </c>
      <c r="AW138" s="13" t="s">
        <v>32</v>
      </c>
      <c r="AX138" s="13" t="s">
        <v>76</v>
      </c>
      <c r="AY138" s="244" t="s">
        <v>119</v>
      </c>
    </row>
    <row r="139" s="14" customFormat="1">
      <c r="A139" s="14"/>
      <c r="B139" s="245"/>
      <c r="C139" s="246"/>
      <c r="D139" s="236" t="s">
        <v>128</v>
      </c>
      <c r="E139" s="247" t="s">
        <v>1</v>
      </c>
      <c r="F139" s="248" t="s">
        <v>84</v>
      </c>
      <c r="G139" s="246"/>
      <c r="H139" s="249">
        <v>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128</v>
      </c>
      <c r="AU139" s="255" t="s">
        <v>86</v>
      </c>
      <c r="AV139" s="14" t="s">
        <v>86</v>
      </c>
      <c r="AW139" s="14" t="s">
        <v>32</v>
      </c>
      <c r="AX139" s="14" t="s">
        <v>84</v>
      </c>
      <c r="AY139" s="255" t="s">
        <v>119</v>
      </c>
    </row>
    <row r="140" s="2" customFormat="1" ht="16.5" customHeight="1">
      <c r="A140" s="39"/>
      <c r="B140" s="40"/>
      <c r="C140" s="220" t="s">
        <v>155</v>
      </c>
      <c r="D140" s="220" t="s">
        <v>122</v>
      </c>
      <c r="E140" s="221" t="s">
        <v>156</v>
      </c>
      <c r="F140" s="222" t="s">
        <v>157</v>
      </c>
      <c r="G140" s="223" t="s">
        <v>151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41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126</v>
      </c>
      <c r="AT140" s="232" t="s">
        <v>122</v>
      </c>
      <c r="AU140" s="232" t="s">
        <v>86</v>
      </c>
      <c r="AY140" s="18" t="s">
        <v>119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84</v>
      </c>
      <c r="BK140" s="233">
        <f>ROUND(I140*H140,2)</f>
        <v>0</v>
      </c>
      <c r="BL140" s="18" t="s">
        <v>126</v>
      </c>
      <c r="BM140" s="232" t="s">
        <v>158</v>
      </c>
    </row>
    <row r="141" s="13" customFormat="1">
      <c r="A141" s="13"/>
      <c r="B141" s="234"/>
      <c r="C141" s="235"/>
      <c r="D141" s="236" t="s">
        <v>128</v>
      </c>
      <c r="E141" s="237" t="s">
        <v>1</v>
      </c>
      <c r="F141" s="238" t="s">
        <v>159</v>
      </c>
      <c r="G141" s="235"/>
      <c r="H141" s="237" t="s">
        <v>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128</v>
      </c>
      <c r="AU141" s="244" t="s">
        <v>86</v>
      </c>
      <c r="AV141" s="13" t="s">
        <v>84</v>
      </c>
      <c r="AW141" s="13" t="s">
        <v>32</v>
      </c>
      <c r="AX141" s="13" t="s">
        <v>76</v>
      </c>
      <c r="AY141" s="244" t="s">
        <v>119</v>
      </c>
    </row>
    <row r="142" s="14" customFormat="1">
      <c r="A142" s="14"/>
      <c r="B142" s="245"/>
      <c r="C142" s="246"/>
      <c r="D142" s="236" t="s">
        <v>128</v>
      </c>
      <c r="E142" s="247" t="s">
        <v>1</v>
      </c>
      <c r="F142" s="248" t="s">
        <v>84</v>
      </c>
      <c r="G142" s="246"/>
      <c r="H142" s="249">
        <v>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128</v>
      </c>
      <c r="AU142" s="255" t="s">
        <v>86</v>
      </c>
      <c r="AV142" s="14" t="s">
        <v>86</v>
      </c>
      <c r="AW142" s="14" t="s">
        <v>32</v>
      </c>
      <c r="AX142" s="14" t="s">
        <v>84</v>
      </c>
      <c r="AY142" s="255" t="s">
        <v>119</v>
      </c>
    </row>
    <row r="143" s="2" customFormat="1" ht="16.5" customHeight="1">
      <c r="A143" s="39"/>
      <c r="B143" s="40"/>
      <c r="C143" s="220" t="s">
        <v>160</v>
      </c>
      <c r="D143" s="220" t="s">
        <v>122</v>
      </c>
      <c r="E143" s="221" t="s">
        <v>161</v>
      </c>
      <c r="F143" s="222" t="s">
        <v>162</v>
      </c>
      <c r="G143" s="223" t="s">
        <v>151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126</v>
      </c>
      <c r="AT143" s="232" t="s">
        <v>122</v>
      </c>
      <c r="AU143" s="232" t="s">
        <v>86</v>
      </c>
      <c r="AY143" s="18" t="s">
        <v>119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84</v>
      </c>
      <c r="BK143" s="233">
        <f>ROUND(I143*H143,2)</f>
        <v>0</v>
      </c>
      <c r="BL143" s="18" t="s">
        <v>126</v>
      </c>
      <c r="BM143" s="232" t="s">
        <v>163</v>
      </c>
    </row>
    <row r="144" s="13" customFormat="1">
      <c r="A144" s="13"/>
      <c r="B144" s="234"/>
      <c r="C144" s="235"/>
      <c r="D144" s="236" t="s">
        <v>128</v>
      </c>
      <c r="E144" s="237" t="s">
        <v>1</v>
      </c>
      <c r="F144" s="238" t="s">
        <v>164</v>
      </c>
      <c r="G144" s="235"/>
      <c r="H144" s="237" t="s">
        <v>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128</v>
      </c>
      <c r="AU144" s="244" t="s">
        <v>86</v>
      </c>
      <c r="AV144" s="13" t="s">
        <v>84</v>
      </c>
      <c r="AW144" s="13" t="s">
        <v>32</v>
      </c>
      <c r="AX144" s="13" t="s">
        <v>76</v>
      </c>
      <c r="AY144" s="244" t="s">
        <v>119</v>
      </c>
    </row>
    <row r="145" s="14" customFormat="1">
      <c r="A145" s="14"/>
      <c r="B145" s="245"/>
      <c r="C145" s="246"/>
      <c r="D145" s="236" t="s">
        <v>128</v>
      </c>
      <c r="E145" s="247" t="s">
        <v>1</v>
      </c>
      <c r="F145" s="248" t="s">
        <v>84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128</v>
      </c>
      <c r="AU145" s="255" t="s">
        <v>86</v>
      </c>
      <c r="AV145" s="14" t="s">
        <v>86</v>
      </c>
      <c r="AW145" s="14" t="s">
        <v>32</v>
      </c>
      <c r="AX145" s="14" t="s">
        <v>84</v>
      </c>
      <c r="AY145" s="255" t="s">
        <v>119</v>
      </c>
    </row>
    <row r="146" s="2" customFormat="1" ht="16.5" customHeight="1">
      <c r="A146" s="39"/>
      <c r="B146" s="40"/>
      <c r="C146" s="220" t="s">
        <v>165</v>
      </c>
      <c r="D146" s="220" t="s">
        <v>122</v>
      </c>
      <c r="E146" s="221" t="s">
        <v>166</v>
      </c>
      <c r="F146" s="222" t="s">
        <v>167</v>
      </c>
      <c r="G146" s="223" t="s">
        <v>168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126</v>
      </c>
      <c r="AT146" s="232" t="s">
        <v>122</v>
      </c>
      <c r="AU146" s="232" t="s">
        <v>86</v>
      </c>
      <c r="AY146" s="18" t="s">
        <v>119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126</v>
      </c>
      <c r="BM146" s="232" t="s">
        <v>169</v>
      </c>
    </row>
    <row r="147" s="13" customFormat="1">
      <c r="A147" s="13"/>
      <c r="B147" s="234"/>
      <c r="C147" s="235"/>
      <c r="D147" s="236" t="s">
        <v>128</v>
      </c>
      <c r="E147" s="237" t="s">
        <v>1</v>
      </c>
      <c r="F147" s="238" t="s">
        <v>170</v>
      </c>
      <c r="G147" s="235"/>
      <c r="H147" s="237" t="s">
        <v>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128</v>
      </c>
      <c r="AU147" s="244" t="s">
        <v>86</v>
      </c>
      <c r="AV147" s="13" t="s">
        <v>84</v>
      </c>
      <c r="AW147" s="13" t="s">
        <v>32</v>
      </c>
      <c r="AX147" s="13" t="s">
        <v>76</v>
      </c>
      <c r="AY147" s="244" t="s">
        <v>119</v>
      </c>
    </row>
    <row r="148" s="14" customFormat="1">
      <c r="A148" s="14"/>
      <c r="B148" s="245"/>
      <c r="C148" s="246"/>
      <c r="D148" s="236" t="s">
        <v>128</v>
      </c>
      <c r="E148" s="247" t="s">
        <v>1</v>
      </c>
      <c r="F148" s="248" t="s">
        <v>84</v>
      </c>
      <c r="G148" s="246"/>
      <c r="H148" s="249">
        <v>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128</v>
      </c>
      <c r="AU148" s="255" t="s">
        <v>86</v>
      </c>
      <c r="AV148" s="14" t="s">
        <v>86</v>
      </c>
      <c r="AW148" s="14" t="s">
        <v>32</v>
      </c>
      <c r="AX148" s="14" t="s">
        <v>84</v>
      </c>
      <c r="AY148" s="255" t="s">
        <v>119</v>
      </c>
    </row>
    <row r="149" s="2" customFormat="1" ht="16.5" customHeight="1">
      <c r="A149" s="39"/>
      <c r="B149" s="40"/>
      <c r="C149" s="220" t="s">
        <v>171</v>
      </c>
      <c r="D149" s="220" t="s">
        <v>122</v>
      </c>
      <c r="E149" s="221" t="s">
        <v>172</v>
      </c>
      <c r="F149" s="222" t="s">
        <v>173</v>
      </c>
      <c r="G149" s="223" t="s">
        <v>168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41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126</v>
      </c>
      <c r="AT149" s="232" t="s">
        <v>122</v>
      </c>
      <c r="AU149" s="232" t="s">
        <v>86</v>
      </c>
      <c r="AY149" s="18" t="s">
        <v>119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84</v>
      </c>
      <c r="BK149" s="233">
        <f>ROUND(I149*H149,2)</f>
        <v>0</v>
      </c>
      <c r="BL149" s="18" t="s">
        <v>126</v>
      </c>
      <c r="BM149" s="232" t="s">
        <v>174</v>
      </c>
    </row>
    <row r="150" s="13" customFormat="1">
      <c r="A150" s="13"/>
      <c r="B150" s="234"/>
      <c r="C150" s="235"/>
      <c r="D150" s="236" t="s">
        <v>128</v>
      </c>
      <c r="E150" s="237" t="s">
        <v>1</v>
      </c>
      <c r="F150" s="238" t="s">
        <v>175</v>
      </c>
      <c r="G150" s="235"/>
      <c r="H150" s="237" t="s">
        <v>1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128</v>
      </c>
      <c r="AU150" s="244" t="s">
        <v>86</v>
      </c>
      <c r="AV150" s="13" t="s">
        <v>84</v>
      </c>
      <c r="AW150" s="13" t="s">
        <v>32</v>
      </c>
      <c r="AX150" s="13" t="s">
        <v>76</v>
      </c>
      <c r="AY150" s="244" t="s">
        <v>119</v>
      </c>
    </row>
    <row r="151" s="14" customFormat="1">
      <c r="A151" s="14"/>
      <c r="B151" s="245"/>
      <c r="C151" s="246"/>
      <c r="D151" s="236" t="s">
        <v>128</v>
      </c>
      <c r="E151" s="247" t="s">
        <v>1</v>
      </c>
      <c r="F151" s="248" t="s">
        <v>84</v>
      </c>
      <c r="G151" s="246"/>
      <c r="H151" s="249">
        <v>1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128</v>
      </c>
      <c r="AU151" s="255" t="s">
        <v>86</v>
      </c>
      <c r="AV151" s="14" t="s">
        <v>86</v>
      </c>
      <c r="AW151" s="14" t="s">
        <v>32</v>
      </c>
      <c r="AX151" s="14" t="s">
        <v>84</v>
      </c>
      <c r="AY151" s="255" t="s">
        <v>119</v>
      </c>
    </row>
    <row r="152" s="12" customFormat="1" ht="22.8" customHeight="1">
      <c r="A152" s="12"/>
      <c r="B152" s="204"/>
      <c r="C152" s="205"/>
      <c r="D152" s="206" t="s">
        <v>75</v>
      </c>
      <c r="E152" s="218" t="s">
        <v>176</v>
      </c>
      <c r="F152" s="218" t="s">
        <v>177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SUM(P153:P158)</f>
        <v>0</v>
      </c>
      <c r="Q152" s="212"/>
      <c r="R152" s="213">
        <f>SUM(R153:R158)</f>
        <v>0</v>
      </c>
      <c r="S152" s="212"/>
      <c r="T152" s="214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118</v>
      </c>
      <c r="AT152" s="216" t="s">
        <v>75</v>
      </c>
      <c r="AU152" s="216" t="s">
        <v>84</v>
      </c>
      <c r="AY152" s="215" t="s">
        <v>119</v>
      </c>
      <c r="BK152" s="217">
        <f>SUM(BK153:BK158)</f>
        <v>0</v>
      </c>
    </row>
    <row r="153" s="2" customFormat="1" ht="16.5" customHeight="1">
      <c r="A153" s="39"/>
      <c r="B153" s="40"/>
      <c r="C153" s="220" t="s">
        <v>178</v>
      </c>
      <c r="D153" s="220" t="s">
        <v>122</v>
      </c>
      <c r="E153" s="221" t="s">
        <v>179</v>
      </c>
      <c r="F153" s="222" t="s">
        <v>180</v>
      </c>
      <c r="G153" s="223" t="s">
        <v>151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41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126</v>
      </c>
      <c r="AT153" s="232" t="s">
        <v>122</v>
      </c>
      <c r="AU153" s="232" t="s">
        <v>86</v>
      </c>
      <c r="AY153" s="18" t="s">
        <v>119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84</v>
      </c>
      <c r="BK153" s="233">
        <f>ROUND(I153*H153,2)</f>
        <v>0</v>
      </c>
      <c r="BL153" s="18" t="s">
        <v>126</v>
      </c>
      <c r="BM153" s="232" t="s">
        <v>181</v>
      </c>
    </row>
    <row r="154" s="13" customFormat="1">
      <c r="A154" s="13"/>
      <c r="B154" s="234"/>
      <c r="C154" s="235"/>
      <c r="D154" s="236" t="s">
        <v>128</v>
      </c>
      <c r="E154" s="237" t="s">
        <v>1</v>
      </c>
      <c r="F154" s="238" t="s">
        <v>182</v>
      </c>
      <c r="G154" s="235"/>
      <c r="H154" s="237" t="s">
        <v>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128</v>
      </c>
      <c r="AU154" s="244" t="s">
        <v>86</v>
      </c>
      <c r="AV154" s="13" t="s">
        <v>84</v>
      </c>
      <c r="AW154" s="13" t="s">
        <v>32</v>
      </c>
      <c r="AX154" s="13" t="s">
        <v>76</v>
      </c>
      <c r="AY154" s="244" t="s">
        <v>119</v>
      </c>
    </row>
    <row r="155" s="14" customFormat="1">
      <c r="A155" s="14"/>
      <c r="B155" s="245"/>
      <c r="C155" s="246"/>
      <c r="D155" s="236" t="s">
        <v>128</v>
      </c>
      <c r="E155" s="247" t="s">
        <v>1</v>
      </c>
      <c r="F155" s="248" t="s">
        <v>84</v>
      </c>
      <c r="G155" s="246"/>
      <c r="H155" s="249">
        <v>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128</v>
      </c>
      <c r="AU155" s="255" t="s">
        <v>86</v>
      </c>
      <c r="AV155" s="14" t="s">
        <v>86</v>
      </c>
      <c r="AW155" s="14" t="s">
        <v>32</v>
      </c>
      <c r="AX155" s="14" t="s">
        <v>84</v>
      </c>
      <c r="AY155" s="255" t="s">
        <v>119</v>
      </c>
    </row>
    <row r="156" s="2" customFormat="1" ht="16.5" customHeight="1">
      <c r="A156" s="39"/>
      <c r="B156" s="40"/>
      <c r="C156" s="220" t="s">
        <v>183</v>
      </c>
      <c r="D156" s="220" t="s">
        <v>122</v>
      </c>
      <c r="E156" s="221" t="s">
        <v>184</v>
      </c>
      <c r="F156" s="222" t="s">
        <v>185</v>
      </c>
      <c r="G156" s="223" t="s">
        <v>151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126</v>
      </c>
      <c r="AT156" s="232" t="s">
        <v>122</v>
      </c>
      <c r="AU156" s="232" t="s">
        <v>86</v>
      </c>
      <c r="AY156" s="18" t="s">
        <v>119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84</v>
      </c>
      <c r="BK156" s="233">
        <f>ROUND(I156*H156,2)</f>
        <v>0</v>
      </c>
      <c r="BL156" s="18" t="s">
        <v>126</v>
      </c>
      <c r="BM156" s="232" t="s">
        <v>186</v>
      </c>
    </row>
    <row r="157" s="13" customFormat="1">
      <c r="A157" s="13"/>
      <c r="B157" s="234"/>
      <c r="C157" s="235"/>
      <c r="D157" s="236" t="s">
        <v>128</v>
      </c>
      <c r="E157" s="237" t="s">
        <v>1</v>
      </c>
      <c r="F157" s="238" t="s">
        <v>187</v>
      </c>
      <c r="G157" s="235"/>
      <c r="H157" s="237" t="s">
        <v>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128</v>
      </c>
      <c r="AU157" s="244" t="s">
        <v>86</v>
      </c>
      <c r="AV157" s="13" t="s">
        <v>84</v>
      </c>
      <c r="AW157" s="13" t="s">
        <v>32</v>
      </c>
      <c r="AX157" s="13" t="s">
        <v>76</v>
      </c>
      <c r="AY157" s="244" t="s">
        <v>119</v>
      </c>
    </row>
    <row r="158" s="14" customFormat="1">
      <c r="A158" s="14"/>
      <c r="B158" s="245"/>
      <c r="C158" s="246"/>
      <c r="D158" s="236" t="s">
        <v>128</v>
      </c>
      <c r="E158" s="247" t="s">
        <v>1</v>
      </c>
      <c r="F158" s="248" t="s">
        <v>84</v>
      </c>
      <c r="G158" s="246"/>
      <c r="H158" s="249">
        <v>1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128</v>
      </c>
      <c r="AU158" s="255" t="s">
        <v>86</v>
      </c>
      <c r="AV158" s="14" t="s">
        <v>86</v>
      </c>
      <c r="AW158" s="14" t="s">
        <v>32</v>
      </c>
      <c r="AX158" s="14" t="s">
        <v>84</v>
      </c>
      <c r="AY158" s="255" t="s">
        <v>119</v>
      </c>
    </row>
    <row r="159" s="12" customFormat="1" ht="22.8" customHeight="1">
      <c r="A159" s="12"/>
      <c r="B159" s="204"/>
      <c r="C159" s="205"/>
      <c r="D159" s="206" t="s">
        <v>75</v>
      </c>
      <c r="E159" s="218" t="s">
        <v>188</v>
      </c>
      <c r="F159" s="218" t="s">
        <v>189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SUM(P160:P166)</f>
        <v>0</v>
      </c>
      <c r="Q159" s="212"/>
      <c r="R159" s="213">
        <f>SUM(R160:R166)</f>
        <v>0</v>
      </c>
      <c r="S159" s="212"/>
      <c r="T159" s="214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118</v>
      </c>
      <c r="AT159" s="216" t="s">
        <v>75</v>
      </c>
      <c r="AU159" s="216" t="s">
        <v>84</v>
      </c>
      <c r="AY159" s="215" t="s">
        <v>119</v>
      </c>
      <c r="BK159" s="217">
        <f>SUM(BK160:BK166)</f>
        <v>0</v>
      </c>
    </row>
    <row r="160" s="2" customFormat="1" ht="16.5" customHeight="1">
      <c r="A160" s="39"/>
      <c r="B160" s="40"/>
      <c r="C160" s="220" t="s">
        <v>190</v>
      </c>
      <c r="D160" s="220" t="s">
        <v>122</v>
      </c>
      <c r="E160" s="221" t="s">
        <v>191</v>
      </c>
      <c r="F160" s="222" t="s">
        <v>192</v>
      </c>
      <c r="G160" s="223" t="s">
        <v>151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126</v>
      </c>
      <c r="AT160" s="232" t="s">
        <v>122</v>
      </c>
      <c r="AU160" s="232" t="s">
        <v>86</v>
      </c>
      <c r="AY160" s="18" t="s">
        <v>119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126</v>
      </c>
      <c r="BM160" s="232" t="s">
        <v>193</v>
      </c>
    </row>
    <row r="161" s="13" customFormat="1">
      <c r="A161" s="13"/>
      <c r="B161" s="234"/>
      <c r="C161" s="235"/>
      <c r="D161" s="236" t="s">
        <v>128</v>
      </c>
      <c r="E161" s="237" t="s">
        <v>1</v>
      </c>
      <c r="F161" s="238" t="s">
        <v>194</v>
      </c>
      <c r="G161" s="235"/>
      <c r="H161" s="237" t="s">
        <v>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128</v>
      </c>
      <c r="AU161" s="244" t="s">
        <v>86</v>
      </c>
      <c r="AV161" s="13" t="s">
        <v>84</v>
      </c>
      <c r="AW161" s="13" t="s">
        <v>32</v>
      </c>
      <c r="AX161" s="13" t="s">
        <v>76</v>
      </c>
      <c r="AY161" s="244" t="s">
        <v>119</v>
      </c>
    </row>
    <row r="162" s="13" customFormat="1">
      <c r="A162" s="13"/>
      <c r="B162" s="234"/>
      <c r="C162" s="235"/>
      <c r="D162" s="236" t="s">
        <v>128</v>
      </c>
      <c r="E162" s="237" t="s">
        <v>1</v>
      </c>
      <c r="F162" s="238" t="s">
        <v>195</v>
      </c>
      <c r="G162" s="235"/>
      <c r="H162" s="237" t="s">
        <v>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128</v>
      </c>
      <c r="AU162" s="244" t="s">
        <v>86</v>
      </c>
      <c r="AV162" s="13" t="s">
        <v>84</v>
      </c>
      <c r="AW162" s="13" t="s">
        <v>32</v>
      </c>
      <c r="AX162" s="13" t="s">
        <v>76</v>
      </c>
      <c r="AY162" s="244" t="s">
        <v>119</v>
      </c>
    </row>
    <row r="163" s="13" customFormat="1">
      <c r="A163" s="13"/>
      <c r="B163" s="234"/>
      <c r="C163" s="235"/>
      <c r="D163" s="236" t="s">
        <v>128</v>
      </c>
      <c r="E163" s="237" t="s">
        <v>1</v>
      </c>
      <c r="F163" s="238" t="s">
        <v>196</v>
      </c>
      <c r="G163" s="235"/>
      <c r="H163" s="237" t="s">
        <v>1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128</v>
      </c>
      <c r="AU163" s="244" t="s">
        <v>86</v>
      </c>
      <c r="AV163" s="13" t="s">
        <v>84</v>
      </c>
      <c r="AW163" s="13" t="s">
        <v>32</v>
      </c>
      <c r="AX163" s="13" t="s">
        <v>76</v>
      </c>
      <c r="AY163" s="244" t="s">
        <v>119</v>
      </c>
    </row>
    <row r="164" s="14" customFormat="1">
      <c r="A164" s="14"/>
      <c r="B164" s="245"/>
      <c r="C164" s="246"/>
      <c r="D164" s="236" t="s">
        <v>128</v>
      </c>
      <c r="E164" s="247" t="s">
        <v>1</v>
      </c>
      <c r="F164" s="248" t="s">
        <v>84</v>
      </c>
      <c r="G164" s="246"/>
      <c r="H164" s="249">
        <v>1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128</v>
      </c>
      <c r="AU164" s="255" t="s">
        <v>86</v>
      </c>
      <c r="AV164" s="14" t="s">
        <v>86</v>
      </c>
      <c r="AW164" s="14" t="s">
        <v>32</v>
      </c>
      <c r="AX164" s="14" t="s">
        <v>84</v>
      </c>
      <c r="AY164" s="255" t="s">
        <v>119</v>
      </c>
    </row>
    <row r="165" s="2" customFormat="1" ht="16.5" customHeight="1">
      <c r="A165" s="39"/>
      <c r="B165" s="40"/>
      <c r="C165" s="220" t="s">
        <v>197</v>
      </c>
      <c r="D165" s="220" t="s">
        <v>122</v>
      </c>
      <c r="E165" s="221" t="s">
        <v>198</v>
      </c>
      <c r="F165" s="222" t="s">
        <v>199</v>
      </c>
      <c r="G165" s="223" t="s">
        <v>137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126</v>
      </c>
      <c r="AT165" s="232" t="s">
        <v>122</v>
      </c>
      <c r="AU165" s="232" t="s">
        <v>86</v>
      </c>
      <c r="AY165" s="18" t="s">
        <v>119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126</v>
      </c>
      <c r="BM165" s="232" t="s">
        <v>200</v>
      </c>
    </row>
    <row r="166" s="14" customFormat="1">
      <c r="A166" s="14"/>
      <c r="B166" s="245"/>
      <c r="C166" s="246"/>
      <c r="D166" s="236" t="s">
        <v>128</v>
      </c>
      <c r="E166" s="247" t="s">
        <v>1</v>
      </c>
      <c r="F166" s="248" t="s">
        <v>84</v>
      </c>
      <c r="G166" s="246"/>
      <c r="H166" s="249">
        <v>1</v>
      </c>
      <c r="I166" s="250"/>
      <c r="J166" s="246"/>
      <c r="K166" s="246"/>
      <c r="L166" s="251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128</v>
      </c>
      <c r="AU166" s="255" t="s">
        <v>86</v>
      </c>
      <c r="AV166" s="14" t="s">
        <v>86</v>
      </c>
      <c r="AW166" s="14" t="s">
        <v>32</v>
      </c>
      <c r="AX166" s="14" t="s">
        <v>84</v>
      </c>
      <c r="AY166" s="255" t="s">
        <v>119</v>
      </c>
    </row>
    <row r="167" s="2" customFormat="1" ht="6.96" customHeight="1">
      <c r="A167" s="39"/>
      <c r="B167" s="67"/>
      <c r="C167" s="68"/>
      <c r="D167" s="68"/>
      <c r="E167" s="68"/>
      <c r="F167" s="68"/>
      <c r="G167" s="68"/>
      <c r="H167" s="68"/>
      <c r="I167" s="68"/>
      <c r="J167" s="68"/>
      <c r="K167" s="68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sheet="1" autoFilter="0" formatColumns="0" formatRows="0" objects="1" scenarios="1" spinCount="100000" saltValue="jBn4Kfaoo1iQ2Ad+RtaRGvGxzlTnnOUvyHZmtn/qtfWcBTwgQy1pu/NTiSKOmrE1M8t3mU2WxVpwIuVsvDpIhw==" hashValue="Svep667lbyucNMzSr5BJsHrDW0EUiQR6XlBGEhVaaNucXP44OpUbH9yzqVUX4e8i/c3V8I1K4lMOCEVLhFkXmw==" algorithmName="SHA-512" password="CC3D"/>
  <autoFilter ref="C120:K16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90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Vizovice - komunikace pěší v křižovatce ulic Zlínská a 3.května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13. 11. 2023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ROUND(J134,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ROUND((SUM(BE134:BE528)),  2)</f>
        <v>0</v>
      </c>
      <c r="G33" s="39"/>
      <c r="H33" s="39"/>
      <c r="I33" s="156">
        <v>0.20999999999999999</v>
      </c>
      <c r="J33" s="155">
        <f>ROUND(((SUM(BE134:BE528))*I33),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ROUND((SUM(BF134:BF528)),  2)</f>
        <v>0</v>
      </c>
      <c r="G34" s="39"/>
      <c r="H34" s="39"/>
      <c r="I34" s="156">
        <v>0.14999999999999999</v>
      </c>
      <c r="J34" s="155">
        <f>ROUND(((SUM(BF134:BF528))*I34),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ROUND((SUM(BG134:BG528)),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ROUND((SUM(BH134:BH528)),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ROUND((SUM(BI134:BI528)),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Vizovice - komunikace pěší v křižovatce ulic Zlínská a 3.května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101 - Komunikace pěší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k.ú. Vizovice</v>
      </c>
      <c r="G89" s="41"/>
      <c r="H89" s="41"/>
      <c r="I89" s="33" t="s">
        <v>22</v>
      </c>
      <c r="J89" s="80" t="str">
        <f>IF(J12="","",J12)</f>
        <v>13. 11. 2023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Vizovice</v>
      </c>
      <c r="G91" s="41"/>
      <c r="H91" s="41"/>
      <c r="I91" s="33" t="s">
        <v>30</v>
      </c>
      <c r="J91" s="37" t="str">
        <f>E21</f>
        <v>M.Urbanová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Ing.L.Alster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J134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="9" customFormat="1" ht="24.96" customHeight="1">
      <c r="A97" s="9"/>
      <c r="B97" s="180"/>
      <c r="C97" s="181"/>
      <c r="D97" s="182" t="s">
        <v>202</v>
      </c>
      <c r="E97" s="183"/>
      <c r="F97" s="183"/>
      <c r="G97" s="183"/>
      <c r="H97" s="183"/>
      <c r="I97" s="183"/>
      <c r="J97" s="184">
        <f>J135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203</v>
      </c>
      <c r="E98" s="189"/>
      <c r="F98" s="189"/>
      <c r="G98" s="189"/>
      <c r="H98" s="189"/>
      <c r="I98" s="189"/>
      <c r="J98" s="190">
        <f>J136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204</v>
      </c>
      <c r="E99" s="189"/>
      <c r="F99" s="189"/>
      <c r="G99" s="189"/>
      <c r="H99" s="189"/>
      <c r="I99" s="189"/>
      <c r="J99" s="190">
        <f>J212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205</v>
      </c>
      <c r="E100" s="189"/>
      <c r="F100" s="189"/>
      <c r="G100" s="189"/>
      <c r="H100" s="189"/>
      <c r="I100" s="189"/>
      <c r="J100" s="190">
        <f>J228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206</v>
      </c>
      <c r="E101" s="189"/>
      <c r="F101" s="189"/>
      <c r="G101" s="189"/>
      <c r="H101" s="189"/>
      <c r="I101" s="189"/>
      <c r="J101" s="190">
        <f>J303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207</v>
      </c>
      <c r="E102" s="189"/>
      <c r="F102" s="189"/>
      <c r="G102" s="189"/>
      <c r="H102" s="189"/>
      <c r="I102" s="189"/>
      <c r="J102" s="190">
        <f>J319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208</v>
      </c>
      <c r="E103" s="189"/>
      <c r="F103" s="189"/>
      <c r="G103" s="189"/>
      <c r="H103" s="189"/>
      <c r="I103" s="189"/>
      <c r="J103" s="190">
        <f>J331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209</v>
      </c>
      <c r="E104" s="189"/>
      <c r="F104" s="189"/>
      <c r="G104" s="189"/>
      <c r="H104" s="189"/>
      <c r="I104" s="189"/>
      <c r="J104" s="190">
        <f>J382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210</v>
      </c>
      <c r="E105" s="189"/>
      <c r="F105" s="189"/>
      <c r="G105" s="189"/>
      <c r="H105" s="189"/>
      <c r="I105" s="189"/>
      <c r="J105" s="190">
        <f>J396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211</v>
      </c>
      <c r="E106" s="189"/>
      <c r="F106" s="189"/>
      <c r="G106" s="189"/>
      <c r="H106" s="189"/>
      <c r="I106" s="189"/>
      <c r="J106" s="190">
        <f>J424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212</v>
      </c>
      <c r="E107" s="189"/>
      <c r="F107" s="189"/>
      <c r="G107" s="189"/>
      <c r="H107" s="189"/>
      <c r="I107" s="189"/>
      <c r="J107" s="190">
        <f>J436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213</v>
      </c>
      <c r="E108" s="189"/>
      <c r="F108" s="189"/>
      <c r="G108" s="189"/>
      <c r="H108" s="189"/>
      <c r="I108" s="189"/>
      <c r="J108" s="190">
        <f>J440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6"/>
      <c r="C109" s="187"/>
      <c r="D109" s="188" t="s">
        <v>214</v>
      </c>
      <c r="E109" s="189"/>
      <c r="F109" s="189"/>
      <c r="G109" s="189"/>
      <c r="H109" s="189"/>
      <c r="I109" s="189"/>
      <c r="J109" s="190">
        <f>J503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215</v>
      </c>
      <c r="E110" s="189"/>
      <c r="F110" s="189"/>
      <c r="G110" s="189"/>
      <c r="H110" s="189"/>
      <c r="I110" s="189"/>
      <c r="J110" s="190">
        <f>J517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80"/>
      <c r="C111" s="181"/>
      <c r="D111" s="182" t="s">
        <v>216</v>
      </c>
      <c r="E111" s="183"/>
      <c r="F111" s="183"/>
      <c r="G111" s="183"/>
      <c r="H111" s="183"/>
      <c r="I111" s="183"/>
      <c r="J111" s="184">
        <f>J520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86"/>
      <c r="C112" s="187"/>
      <c r="D112" s="188" t="s">
        <v>217</v>
      </c>
      <c r="E112" s="189"/>
      <c r="F112" s="189"/>
      <c r="G112" s="189"/>
      <c r="H112" s="189"/>
      <c r="I112" s="189"/>
      <c r="J112" s="190">
        <f>J521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0"/>
      <c r="C113" s="181"/>
      <c r="D113" s="182" t="s">
        <v>98</v>
      </c>
      <c r="E113" s="183"/>
      <c r="F113" s="183"/>
      <c r="G113" s="183"/>
      <c r="H113" s="183"/>
      <c r="I113" s="183"/>
      <c r="J113" s="184">
        <f>J524</f>
        <v>0</v>
      </c>
      <c r="K113" s="181"/>
      <c r="L113" s="18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86"/>
      <c r="C114" s="187"/>
      <c r="D114" s="188" t="s">
        <v>101</v>
      </c>
      <c r="E114" s="189"/>
      <c r="F114" s="189"/>
      <c r="G114" s="189"/>
      <c r="H114" s="189"/>
      <c r="I114" s="189"/>
      <c r="J114" s="190">
        <f>J525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2" customFormat="1" ht="21.84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="2" customFormat="1" ht="6.96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4.96" customHeight="1">
      <c r="A121" s="39"/>
      <c r="B121" s="40"/>
      <c r="C121" s="24" t="s">
        <v>103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6.5" customHeight="1">
      <c r="A124" s="39"/>
      <c r="B124" s="40"/>
      <c r="C124" s="41"/>
      <c r="D124" s="41"/>
      <c r="E124" s="175" t="str">
        <f>E7</f>
        <v>Vizovice - komunikace pěší v křižovatce ulic Zlínská a 3.května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91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6.5" customHeight="1">
      <c r="A126" s="39"/>
      <c r="B126" s="40"/>
      <c r="C126" s="41"/>
      <c r="D126" s="41"/>
      <c r="E126" s="77" t="str">
        <f>E9</f>
        <v>SO 101 - Komunikace pěší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20</v>
      </c>
      <c r="D128" s="41"/>
      <c r="E128" s="41"/>
      <c r="F128" s="28" t="str">
        <f>F12</f>
        <v>k.ú. Vizovice</v>
      </c>
      <c r="G128" s="41"/>
      <c r="H128" s="41"/>
      <c r="I128" s="33" t="s">
        <v>22</v>
      </c>
      <c r="J128" s="80" t="str">
        <f>IF(J12="","",J12)</f>
        <v>13. 11. 2023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5.15" customHeight="1">
      <c r="A130" s="39"/>
      <c r="B130" s="40"/>
      <c r="C130" s="33" t="s">
        <v>24</v>
      </c>
      <c r="D130" s="41"/>
      <c r="E130" s="41"/>
      <c r="F130" s="28" t="str">
        <f>E15</f>
        <v>Město Vizovice</v>
      </c>
      <c r="G130" s="41"/>
      <c r="H130" s="41"/>
      <c r="I130" s="33" t="s">
        <v>30</v>
      </c>
      <c r="J130" s="37" t="str">
        <f>E21</f>
        <v>M.Urbanová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5.15" customHeight="1">
      <c r="A131" s="39"/>
      <c r="B131" s="40"/>
      <c r="C131" s="33" t="s">
        <v>28</v>
      </c>
      <c r="D131" s="41"/>
      <c r="E131" s="41"/>
      <c r="F131" s="28" t="str">
        <f>IF(E18="","",E18)</f>
        <v>Vyplň údaj</v>
      </c>
      <c r="G131" s="41"/>
      <c r="H131" s="41"/>
      <c r="I131" s="33" t="s">
        <v>33</v>
      </c>
      <c r="J131" s="37" t="str">
        <f>E24</f>
        <v>Ing.L.Alster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0.32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11" customFormat="1" ht="29.28" customHeight="1">
      <c r="A133" s="192"/>
      <c r="B133" s="193"/>
      <c r="C133" s="194" t="s">
        <v>104</v>
      </c>
      <c r="D133" s="195" t="s">
        <v>61</v>
      </c>
      <c r="E133" s="195" t="s">
        <v>57</v>
      </c>
      <c r="F133" s="195" t="s">
        <v>58</v>
      </c>
      <c r="G133" s="195" t="s">
        <v>105</v>
      </c>
      <c r="H133" s="195" t="s">
        <v>106</v>
      </c>
      <c r="I133" s="195" t="s">
        <v>107</v>
      </c>
      <c r="J133" s="196" t="s">
        <v>95</v>
      </c>
      <c r="K133" s="197" t="s">
        <v>108</v>
      </c>
      <c r="L133" s="198"/>
      <c r="M133" s="101" t="s">
        <v>1</v>
      </c>
      <c r="N133" s="102" t="s">
        <v>40</v>
      </c>
      <c r="O133" s="102" t="s">
        <v>109</v>
      </c>
      <c r="P133" s="102" t="s">
        <v>110</v>
      </c>
      <c r="Q133" s="102" t="s">
        <v>111</v>
      </c>
      <c r="R133" s="102" t="s">
        <v>112</v>
      </c>
      <c r="S133" s="102" t="s">
        <v>113</v>
      </c>
      <c r="T133" s="103" t="s">
        <v>114</v>
      </c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</row>
    <row r="134" s="2" customFormat="1" ht="22.8" customHeight="1">
      <c r="A134" s="39"/>
      <c r="B134" s="40"/>
      <c r="C134" s="108" t="s">
        <v>115</v>
      </c>
      <c r="D134" s="41"/>
      <c r="E134" s="41"/>
      <c r="F134" s="41"/>
      <c r="G134" s="41"/>
      <c r="H134" s="41"/>
      <c r="I134" s="41"/>
      <c r="J134" s="199">
        <f>BK134</f>
        <v>0</v>
      </c>
      <c r="K134" s="41"/>
      <c r="L134" s="45"/>
      <c r="M134" s="104"/>
      <c r="N134" s="200"/>
      <c r="O134" s="105"/>
      <c r="P134" s="201">
        <f>P135+P520+P524</f>
        <v>0</v>
      </c>
      <c r="Q134" s="105"/>
      <c r="R134" s="201">
        <f>R135+R520+R524</f>
        <v>295.34556314999998</v>
      </c>
      <c r="S134" s="105"/>
      <c r="T134" s="202">
        <f>T135+T520+T524</f>
        <v>1.998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75</v>
      </c>
      <c r="AU134" s="18" t="s">
        <v>97</v>
      </c>
      <c r="BK134" s="203">
        <f>BK135+BK520+BK524</f>
        <v>0</v>
      </c>
    </row>
    <row r="135" s="12" customFormat="1" ht="25.92" customHeight="1">
      <c r="A135" s="12"/>
      <c r="B135" s="204"/>
      <c r="C135" s="205"/>
      <c r="D135" s="206" t="s">
        <v>75</v>
      </c>
      <c r="E135" s="207" t="s">
        <v>218</v>
      </c>
      <c r="F135" s="207" t="s">
        <v>219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P136+P212+P228+P303+P319+P331+P382+P396+P424+P436+P440+P503+P517</f>
        <v>0</v>
      </c>
      <c r="Q135" s="212"/>
      <c r="R135" s="213">
        <f>R136+R212+R228+R303+R319+R331+R382+R396+R424+R436+R440+R503+R517</f>
        <v>295.34556314999998</v>
      </c>
      <c r="S135" s="212"/>
      <c r="T135" s="214">
        <f>T136+T212+T228+T303+T319+T331+T382+T396+T424+T436+T440+T503+T517</f>
        <v>1.998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84</v>
      </c>
      <c r="AT135" s="216" t="s">
        <v>75</v>
      </c>
      <c r="AU135" s="216" t="s">
        <v>76</v>
      </c>
      <c r="AY135" s="215" t="s">
        <v>119</v>
      </c>
      <c r="BK135" s="217">
        <f>BK136+BK212+BK228+BK303+BK319+BK331+BK382+BK396+BK424+BK436+BK440+BK503+BK517</f>
        <v>0</v>
      </c>
    </row>
    <row r="136" s="12" customFormat="1" ht="22.8" customHeight="1">
      <c r="A136" s="12"/>
      <c r="B136" s="204"/>
      <c r="C136" s="205"/>
      <c r="D136" s="206" t="s">
        <v>75</v>
      </c>
      <c r="E136" s="218" t="s">
        <v>84</v>
      </c>
      <c r="F136" s="218" t="s">
        <v>220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SUM(P137:P211)</f>
        <v>0</v>
      </c>
      <c r="Q136" s="212"/>
      <c r="R136" s="213">
        <f>SUM(R137:R211)</f>
        <v>35.7571224</v>
      </c>
      <c r="S136" s="212"/>
      <c r="T136" s="214">
        <f>SUM(T137:T211)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84</v>
      </c>
      <c r="AT136" s="216" t="s">
        <v>75</v>
      </c>
      <c r="AU136" s="216" t="s">
        <v>84</v>
      </c>
      <c r="AY136" s="215" t="s">
        <v>119</v>
      </c>
      <c r="BK136" s="217">
        <f>SUM(BK137:BK211)</f>
        <v>0</v>
      </c>
    </row>
    <row r="137" s="2" customFormat="1" ht="90" customHeight="1">
      <c r="A137" s="39"/>
      <c r="B137" s="40"/>
      <c r="C137" s="220" t="s">
        <v>84</v>
      </c>
      <c r="D137" s="220" t="s">
        <v>122</v>
      </c>
      <c r="E137" s="221" t="s">
        <v>221</v>
      </c>
      <c r="F137" s="222" t="s">
        <v>222</v>
      </c>
      <c r="G137" s="223" t="s">
        <v>223</v>
      </c>
      <c r="H137" s="224">
        <v>30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0.10775</v>
      </c>
      <c r="R137" s="230">
        <f>Q137*H137</f>
        <v>3.2324999999999999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140</v>
      </c>
      <c r="AT137" s="232" t="s">
        <v>122</v>
      </c>
      <c r="AU137" s="232" t="s">
        <v>86</v>
      </c>
      <c r="AY137" s="18" t="s">
        <v>119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140</v>
      </c>
      <c r="BM137" s="232" t="s">
        <v>224</v>
      </c>
    </row>
    <row r="138" s="14" customFormat="1">
      <c r="A138" s="14"/>
      <c r="B138" s="245"/>
      <c r="C138" s="246"/>
      <c r="D138" s="236" t="s">
        <v>128</v>
      </c>
      <c r="E138" s="247" t="s">
        <v>1</v>
      </c>
      <c r="F138" s="248" t="s">
        <v>225</v>
      </c>
      <c r="G138" s="246"/>
      <c r="H138" s="249">
        <v>30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128</v>
      </c>
      <c r="AU138" s="255" t="s">
        <v>86</v>
      </c>
      <c r="AV138" s="14" t="s">
        <v>86</v>
      </c>
      <c r="AW138" s="14" t="s">
        <v>32</v>
      </c>
      <c r="AX138" s="14" t="s">
        <v>84</v>
      </c>
      <c r="AY138" s="255" t="s">
        <v>119</v>
      </c>
    </row>
    <row r="139" s="2" customFormat="1" ht="33" customHeight="1">
      <c r="A139" s="39"/>
      <c r="B139" s="40"/>
      <c r="C139" s="220" t="s">
        <v>86</v>
      </c>
      <c r="D139" s="220" t="s">
        <v>122</v>
      </c>
      <c r="E139" s="221" t="s">
        <v>226</v>
      </c>
      <c r="F139" s="222" t="s">
        <v>227</v>
      </c>
      <c r="G139" s="223" t="s">
        <v>228</v>
      </c>
      <c r="H139" s="224">
        <v>35.810000000000002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140</v>
      </c>
      <c r="AT139" s="232" t="s">
        <v>122</v>
      </c>
      <c r="AU139" s="232" t="s">
        <v>86</v>
      </c>
      <c r="AY139" s="18" t="s">
        <v>119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140</v>
      </c>
      <c r="BM139" s="232" t="s">
        <v>229</v>
      </c>
    </row>
    <row r="140" s="14" customFormat="1">
      <c r="A140" s="14"/>
      <c r="B140" s="245"/>
      <c r="C140" s="246"/>
      <c r="D140" s="236" t="s">
        <v>128</v>
      </c>
      <c r="E140" s="247" t="s">
        <v>1</v>
      </c>
      <c r="F140" s="248" t="s">
        <v>230</v>
      </c>
      <c r="G140" s="246"/>
      <c r="H140" s="249">
        <v>35.219999999999999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128</v>
      </c>
      <c r="AU140" s="255" t="s">
        <v>86</v>
      </c>
      <c r="AV140" s="14" t="s">
        <v>86</v>
      </c>
      <c r="AW140" s="14" t="s">
        <v>32</v>
      </c>
      <c r="AX140" s="14" t="s">
        <v>76</v>
      </c>
      <c r="AY140" s="255" t="s">
        <v>119</v>
      </c>
    </row>
    <row r="141" s="14" customFormat="1">
      <c r="A141" s="14"/>
      <c r="B141" s="245"/>
      <c r="C141" s="246"/>
      <c r="D141" s="236" t="s">
        <v>128</v>
      </c>
      <c r="E141" s="247" t="s">
        <v>1</v>
      </c>
      <c r="F141" s="248" t="s">
        <v>231</v>
      </c>
      <c r="G141" s="246"/>
      <c r="H141" s="249">
        <v>0.58999999999999997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128</v>
      </c>
      <c r="AU141" s="255" t="s">
        <v>86</v>
      </c>
      <c r="AV141" s="14" t="s">
        <v>86</v>
      </c>
      <c r="AW141" s="14" t="s">
        <v>32</v>
      </c>
      <c r="AX141" s="14" t="s">
        <v>76</v>
      </c>
      <c r="AY141" s="255" t="s">
        <v>119</v>
      </c>
    </row>
    <row r="142" s="15" customFormat="1">
      <c r="A142" s="15"/>
      <c r="B142" s="259"/>
      <c r="C142" s="260"/>
      <c r="D142" s="236" t="s">
        <v>128</v>
      </c>
      <c r="E142" s="261" t="s">
        <v>1</v>
      </c>
      <c r="F142" s="262" t="s">
        <v>232</v>
      </c>
      <c r="G142" s="260"/>
      <c r="H142" s="263">
        <v>35.810000000000002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9" t="s">
        <v>128</v>
      </c>
      <c r="AU142" s="269" t="s">
        <v>86</v>
      </c>
      <c r="AV142" s="15" t="s">
        <v>140</v>
      </c>
      <c r="AW142" s="15" t="s">
        <v>32</v>
      </c>
      <c r="AX142" s="15" t="s">
        <v>84</v>
      </c>
      <c r="AY142" s="269" t="s">
        <v>119</v>
      </c>
    </row>
    <row r="143" s="2" customFormat="1" ht="44.25" customHeight="1">
      <c r="A143" s="39"/>
      <c r="B143" s="40"/>
      <c r="C143" s="220" t="s">
        <v>134</v>
      </c>
      <c r="D143" s="220" t="s">
        <v>122</v>
      </c>
      <c r="E143" s="221" t="s">
        <v>233</v>
      </c>
      <c r="F143" s="222" t="s">
        <v>234</v>
      </c>
      <c r="G143" s="223" t="s">
        <v>228</v>
      </c>
      <c r="H143" s="224">
        <v>18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140</v>
      </c>
      <c r="AT143" s="232" t="s">
        <v>122</v>
      </c>
      <c r="AU143" s="232" t="s">
        <v>86</v>
      </c>
      <c r="AY143" s="18" t="s">
        <v>119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84</v>
      </c>
      <c r="BK143" s="233">
        <f>ROUND(I143*H143,2)</f>
        <v>0</v>
      </c>
      <c r="BL143" s="18" t="s">
        <v>140</v>
      </c>
      <c r="BM143" s="232" t="s">
        <v>235</v>
      </c>
    </row>
    <row r="144" s="13" customFormat="1">
      <c r="A144" s="13"/>
      <c r="B144" s="234"/>
      <c r="C144" s="235"/>
      <c r="D144" s="236" t="s">
        <v>128</v>
      </c>
      <c r="E144" s="237" t="s">
        <v>1</v>
      </c>
      <c r="F144" s="238" t="s">
        <v>236</v>
      </c>
      <c r="G144" s="235"/>
      <c r="H144" s="237" t="s">
        <v>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128</v>
      </c>
      <c r="AU144" s="244" t="s">
        <v>86</v>
      </c>
      <c r="AV144" s="13" t="s">
        <v>84</v>
      </c>
      <c r="AW144" s="13" t="s">
        <v>32</v>
      </c>
      <c r="AX144" s="13" t="s">
        <v>76</v>
      </c>
      <c r="AY144" s="244" t="s">
        <v>119</v>
      </c>
    </row>
    <row r="145" s="14" customFormat="1">
      <c r="A145" s="14"/>
      <c r="B145" s="245"/>
      <c r="C145" s="246"/>
      <c r="D145" s="236" t="s">
        <v>128</v>
      </c>
      <c r="E145" s="247" t="s">
        <v>1</v>
      </c>
      <c r="F145" s="248" t="s">
        <v>237</v>
      </c>
      <c r="G145" s="246"/>
      <c r="H145" s="249">
        <v>18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128</v>
      </c>
      <c r="AU145" s="255" t="s">
        <v>86</v>
      </c>
      <c r="AV145" s="14" t="s">
        <v>86</v>
      </c>
      <c r="AW145" s="14" t="s">
        <v>32</v>
      </c>
      <c r="AX145" s="14" t="s">
        <v>84</v>
      </c>
      <c r="AY145" s="255" t="s">
        <v>119</v>
      </c>
    </row>
    <row r="146" s="2" customFormat="1" ht="37.8" customHeight="1">
      <c r="A146" s="39"/>
      <c r="B146" s="40"/>
      <c r="C146" s="220" t="s">
        <v>140</v>
      </c>
      <c r="D146" s="220" t="s">
        <v>122</v>
      </c>
      <c r="E146" s="221" t="s">
        <v>238</v>
      </c>
      <c r="F146" s="222" t="s">
        <v>239</v>
      </c>
      <c r="G146" s="223" t="s">
        <v>228</v>
      </c>
      <c r="H146" s="224">
        <v>18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140</v>
      </c>
      <c r="AT146" s="232" t="s">
        <v>122</v>
      </c>
      <c r="AU146" s="232" t="s">
        <v>86</v>
      </c>
      <c r="AY146" s="18" t="s">
        <v>119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140</v>
      </c>
      <c r="BM146" s="232" t="s">
        <v>240</v>
      </c>
    </row>
    <row r="147" s="14" customFormat="1">
      <c r="A147" s="14"/>
      <c r="B147" s="245"/>
      <c r="C147" s="246"/>
      <c r="D147" s="236" t="s">
        <v>128</v>
      </c>
      <c r="E147" s="247" t="s">
        <v>1</v>
      </c>
      <c r="F147" s="248" t="s">
        <v>241</v>
      </c>
      <c r="G147" s="246"/>
      <c r="H147" s="249">
        <v>18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128</v>
      </c>
      <c r="AU147" s="255" t="s">
        <v>86</v>
      </c>
      <c r="AV147" s="14" t="s">
        <v>86</v>
      </c>
      <c r="AW147" s="14" t="s">
        <v>32</v>
      </c>
      <c r="AX147" s="14" t="s">
        <v>84</v>
      </c>
      <c r="AY147" s="255" t="s">
        <v>119</v>
      </c>
    </row>
    <row r="148" s="2" customFormat="1" ht="49.05" customHeight="1">
      <c r="A148" s="39"/>
      <c r="B148" s="40"/>
      <c r="C148" s="220" t="s">
        <v>118</v>
      </c>
      <c r="D148" s="220" t="s">
        <v>122</v>
      </c>
      <c r="E148" s="221" t="s">
        <v>242</v>
      </c>
      <c r="F148" s="222" t="s">
        <v>243</v>
      </c>
      <c r="G148" s="223" t="s">
        <v>228</v>
      </c>
      <c r="H148" s="224">
        <v>141.00999999999999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140</v>
      </c>
      <c r="AT148" s="232" t="s">
        <v>122</v>
      </c>
      <c r="AU148" s="232" t="s">
        <v>86</v>
      </c>
      <c r="AY148" s="18" t="s">
        <v>119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140</v>
      </c>
      <c r="BM148" s="232" t="s">
        <v>244</v>
      </c>
    </row>
    <row r="149" s="14" customFormat="1">
      <c r="A149" s="14"/>
      <c r="B149" s="245"/>
      <c r="C149" s="246"/>
      <c r="D149" s="236" t="s">
        <v>128</v>
      </c>
      <c r="E149" s="247" t="s">
        <v>1</v>
      </c>
      <c r="F149" s="248" t="s">
        <v>245</v>
      </c>
      <c r="G149" s="246"/>
      <c r="H149" s="249">
        <v>97.5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128</v>
      </c>
      <c r="AU149" s="255" t="s">
        <v>86</v>
      </c>
      <c r="AV149" s="14" t="s">
        <v>86</v>
      </c>
      <c r="AW149" s="14" t="s">
        <v>32</v>
      </c>
      <c r="AX149" s="14" t="s">
        <v>76</v>
      </c>
      <c r="AY149" s="255" t="s">
        <v>119</v>
      </c>
    </row>
    <row r="150" s="14" customFormat="1">
      <c r="A150" s="14"/>
      <c r="B150" s="245"/>
      <c r="C150" s="246"/>
      <c r="D150" s="236" t="s">
        <v>128</v>
      </c>
      <c r="E150" s="247" t="s">
        <v>1</v>
      </c>
      <c r="F150" s="248" t="s">
        <v>246</v>
      </c>
      <c r="G150" s="246"/>
      <c r="H150" s="249">
        <v>43.509999999999998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128</v>
      </c>
      <c r="AU150" s="255" t="s">
        <v>86</v>
      </c>
      <c r="AV150" s="14" t="s">
        <v>86</v>
      </c>
      <c r="AW150" s="14" t="s">
        <v>32</v>
      </c>
      <c r="AX150" s="14" t="s">
        <v>76</v>
      </c>
      <c r="AY150" s="255" t="s">
        <v>119</v>
      </c>
    </row>
    <row r="151" s="15" customFormat="1">
      <c r="A151" s="15"/>
      <c r="B151" s="259"/>
      <c r="C151" s="260"/>
      <c r="D151" s="236" t="s">
        <v>128</v>
      </c>
      <c r="E151" s="261" t="s">
        <v>1</v>
      </c>
      <c r="F151" s="262" t="s">
        <v>232</v>
      </c>
      <c r="G151" s="260"/>
      <c r="H151" s="263">
        <v>141.00999999999999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9" t="s">
        <v>128</v>
      </c>
      <c r="AU151" s="269" t="s">
        <v>86</v>
      </c>
      <c r="AV151" s="15" t="s">
        <v>140</v>
      </c>
      <c r="AW151" s="15" t="s">
        <v>32</v>
      </c>
      <c r="AX151" s="15" t="s">
        <v>84</v>
      </c>
      <c r="AY151" s="269" t="s">
        <v>119</v>
      </c>
    </row>
    <row r="152" s="2" customFormat="1" ht="24.15" customHeight="1">
      <c r="A152" s="39"/>
      <c r="B152" s="40"/>
      <c r="C152" s="220" t="s">
        <v>155</v>
      </c>
      <c r="D152" s="220" t="s">
        <v>122</v>
      </c>
      <c r="E152" s="221" t="s">
        <v>247</v>
      </c>
      <c r="F152" s="222" t="s">
        <v>248</v>
      </c>
      <c r="G152" s="223" t="s">
        <v>228</v>
      </c>
      <c r="H152" s="224">
        <v>2.1280000000000001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140</v>
      </c>
      <c r="AT152" s="232" t="s">
        <v>122</v>
      </c>
      <c r="AU152" s="232" t="s">
        <v>86</v>
      </c>
      <c r="AY152" s="18" t="s">
        <v>119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84</v>
      </c>
      <c r="BK152" s="233">
        <f>ROUND(I152*H152,2)</f>
        <v>0</v>
      </c>
      <c r="BL152" s="18" t="s">
        <v>140</v>
      </c>
      <c r="BM152" s="232" t="s">
        <v>249</v>
      </c>
    </row>
    <row r="153" s="13" customFormat="1">
      <c r="A153" s="13"/>
      <c r="B153" s="234"/>
      <c r="C153" s="235"/>
      <c r="D153" s="236" t="s">
        <v>128</v>
      </c>
      <c r="E153" s="237" t="s">
        <v>1</v>
      </c>
      <c r="F153" s="238" t="s">
        <v>250</v>
      </c>
      <c r="G153" s="235"/>
      <c r="H153" s="237" t="s">
        <v>1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128</v>
      </c>
      <c r="AU153" s="244" t="s">
        <v>86</v>
      </c>
      <c r="AV153" s="13" t="s">
        <v>84</v>
      </c>
      <c r="AW153" s="13" t="s">
        <v>32</v>
      </c>
      <c r="AX153" s="13" t="s">
        <v>76</v>
      </c>
      <c r="AY153" s="244" t="s">
        <v>119</v>
      </c>
    </row>
    <row r="154" s="14" customFormat="1">
      <c r="A154" s="14"/>
      <c r="B154" s="245"/>
      <c r="C154" s="246"/>
      <c r="D154" s="236" t="s">
        <v>128</v>
      </c>
      <c r="E154" s="247" t="s">
        <v>1</v>
      </c>
      <c r="F154" s="248" t="s">
        <v>251</v>
      </c>
      <c r="G154" s="246"/>
      <c r="H154" s="249">
        <v>2.1280000000000001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128</v>
      </c>
      <c r="AU154" s="255" t="s">
        <v>86</v>
      </c>
      <c r="AV154" s="14" t="s">
        <v>86</v>
      </c>
      <c r="AW154" s="14" t="s">
        <v>32</v>
      </c>
      <c r="AX154" s="14" t="s">
        <v>84</v>
      </c>
      <c r="AY154" s="255" t="s">
        <v>119</v>
      </c>
    </row>
    <row r="155" s="2" customFormat="1" ht="37.8" customHeight="1">
      <c r="A155" s="39"/>
      <c r="B155" s="40"/>
      <c r="C155" s="220" t="s">
        <v>160</v>
      </c>
      <c r="D155" s="220" t="s">
        <v>122</v>
      </c>
      <c r="E155" s="221" t="s">
        <v>252</v>
      </c>
      <c r="F155" s="222" t="s">
        <v>253</v>
      </c>
      <c r="G155" s="223" t="s">
        <v>254</v>
      </c>
      <c r="H155" s="224">
        <v>148.36000000000001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0.00084000000000000003</v>
      </c>
      <c r="R155" s="230">
        <f>Q155*H155</f>
        <v>0.12462240000000002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140</v>
      </c>
      <c r="AT155" s="232" t="s">
        <v>122</v>
      </c>
      <c r="AU155" s="232" t="s">
        <v>86</v>
      </c>
      <c r="AY155" s="18" t="s">
        <v>119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140</v>
      </c>
      <c r="BM155" s="232" t="s">
        <v>255</v>
      </c>
    </row>
    <row r="156" s="13" customFormat="1">
      <c r="A156" s="13"/>
      <c r="B156" s="234"/>
      <c r="C156" s="235"/>
      <c r="D156" s="236" t="s">
        <v>128</v>
      </c>
      <c r="E156" s="237" t="s">
        <v>1</v>
      </c>
      <c r="F156" s="238" t="s">
        <v>256</v>
      </c>
      <c r="G156" s="235"/>
      <c r="H156" s="237" t="s">
        <v>1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128</v>
      </c>
      <c r="AU156" s="244" t="s">
        <v>86</v>
      </c>
      <c r="AV156" s="13" t="s">
        <v>84</v>
      </c>
      <c r="AW156" s="13" t="s">
        <v>32</v>
      </c>
      <c r="AX156" s="13" t="s">
        <v>76</v>
      </c>
      <c r="AY156" s="244" t="s">
        <v>119</v>
      </c>
    </row>
    <row r="157" s="14" customFormat="1">
      <c r="A157" s="14"/>
      <c r="B157" s="245"/>
      <c r="C157" s="246"/>
      <c r="D157" s="236" t="s">
        <v>128</v>
      </c>
      <c r="E157" s="247" t="s">
        <v>1</v>
      </c>
      <c r="F157" s="248" t="s">
        <v>257</v>
      </c>
      <c r="G157" s="246"/>
      <c r="H157" s="249">
        <v>78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128</v>
      </c>
      <c r="AU157" s="255" t="s">
        <v>86</v>
      </c>
      <c r="AV157" s="14" t="s">
        <v>86</v>
      </c>
      <c r="AW157" s="14" t="s">
        <v>32</v>
      </c>
      <c r="AX157" s="14" t="s">
        <v>76</v>
      </c>
      <c r="AY157" s="255" t="s">
        <v>119</v>
      </c>
    </row>
    <row r="158" s="14" customFormat="1">
      <c r="A158" s="14"/>
      <c r="B158" s="245"/>
      <c r="C158" s="246"/>
      <c r="D158" s="236" t="s">
        <v>128</v>
      </c>
      <c r="E158" s="247" t="s">
        <v>1</v>
      </c>
      <c r="F158" s="248" t="s">
        <v>258</v>
      </c>
      <c r="G158" s="246"/>
      <c r="H158" s="249">
        <v>19.350000000000001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128</v>
      </c>
      <c r="AU158" s="255" t="s">
        <v>86</v>
      </c>
      <c r="AV158" s="14" t="s">
        <v>86</v>
      </c>
      <c r="AW158" s="14" t="s">
        <v>32</v>
      </c>
      <c r="AX158" s="14" t="s">
        <v>76</v>
      </c>
      <c r="AY158" s="255" t="s">
        <v>119</v>
      </c>
    </row>
    <row r="159" s="16" customFormat="1">
      <c r="A159" s="16"/>
      <c r="B159" s="270"/>
      <c r="C159" s="271"/>
      <c r="D159" s="236" t="s">
        <v>128</v>
      </c>
      <c r="E159" s="272" t="s">
        <v>1</v>
      </c>
      <c r="F159" s="273" t="s">
        <v>259</v>
      </c>
      <c r="G159" s="271"/>
      <c r="H159" s="274">
        <v>97.349999999999994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80" t="s">
        <v>128</v>
      </c>
      <c r="AU159" s="280" t="s">
        <v>86</v>
      </c>
      <c r="AV159" s="16" t="s">
        <v>134</v>
      </c>
      <c r="AW159" s="16" t="s">
        <v>32</v>
      </c>
      <c r="AX159" s="16" t="s">
        <v>76</v>
      </c>
      <c r="AY159" s="280" t="s">
        <v>119</v>
      </c>
    </row>
    <row r="160" s="13" customFormat="1">
      <c r="A160" s="13"/>
      <c r="B160" s="234"/>
      <c r="C160" s="235"/>
      <c r="D160" s="236" t="s">
        <v>128</v>
      </c>
      <c r="E160" s="237" t="s">
        <v>1</v>
      </c>
      <c r="F160" s="238" t="s">
        <v>260</v>
      </c>
      <c r="G160" s="235"/>
      <c r="H160" s="237" t="s">
        <v>1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128</v>
      </c>
      <c r="AU160" s="244" t="s">
        <v>86</v>
      </c>
      <c r="AV160" s="13" t="s">
        <v>84</v>
      </c>
      <c r="AW160" s="13" t="s">
        <v>32</v>
      </c>
      <c r="AX160" s="13" t="s">
        <v>76</v>
      </c>
      <c r="AY160" s="244" t="s">
        <v>119</v>
      </c>
    </row>
    <row r="161" s="14" customFormat="1">
      <c r="A161" s="14"/>
      <c r="B161" s="245"/>
      <c r="C161" s="246"/>
      <c r="D161" s="236" t="s">
        <v>128</v>
      </c>
      <c r="E161" s="247" t="s">
        <v>1</v>
      </c>
      <c r="F161" s="248" t="s">
        <v>261</v>
      </c>
      <c r="G161" s="246"/>
      <c r="H161" s="249">
        <v>46.289999999999999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128</v>
      </c>
      <c r="AU161" s="255" t="s">
        <v>86</v>
      </c>
      <c r="AV161" s="14" t="s">
        <v>86</v>
      </c>
      <c r="AW161" s="14" t="s">
        <v>32</v>
      </c>
      <c r="AX161" s="14" t="s">
        <v>76</v>
      </c>
      <c r="AY161" s="255" t="s">
        <v>119</v>
      </c>
    </row>
    <row r="162" s="14" customFormat="1">
      <c r="A162" s="14"/>
      <c r="B162" s="245"/>
      <c r="C162" s="246"/>
      <c r="D162" s="236" t="s">
        <v>128</v>
      </c>
      <c r="E162" s="247" t="s">
        <v>1</v>
      </c>
      <c r="F162" s="248" t="s">
        <v>262</v>
      </c>
      <c r="G162" s="246"/>
      <c r="H162" s="249">
        <v>4.7199999999999998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128</v>
      </c>
      <c r="AU162" s="255" t="s">
        <v>86</v>
      </c>
      <c r="AV162" s="14" t="s">
        <v>86</v>
      </c>
      <c r="AW162" s="14" t="s">
        <v>32</v>
      </c>
      <c r="AX162" s="14" t="s">
        <v>76</v>
      </c>
      <c r="AY162" s="255" t="s">
        <v>119</v>
      </c>
    </row>
    <row r="163" s="16" customFormat="1">
      <c r="A163" s="16"/>
      <c r="B163" s="270"/>
      <c r="C163" s="271"/>
      <c r="D163" s="236" t="s">
        <v>128</v>
      </c>
      <c r="E163" s="272" t="s">
        <v>1</v>
      </c>
      <c r="F163" s="273" t="s">
        <v>259</v>
      </c>
      <c r="G163" s="271"/>
      <c r="H163" s="274">
        <v>51.009999999999998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80" t="s">
        <v>128</v>
      </c>
      <c r="AU163" s="280" t="s">
        <v>86</v>
      </c>
      <c r="AV163" s="16" t="s">
        <v>134</v>
      </c>
      <c r="AW163" s="16" t="s">
        <v>32</v>
      </c>
      <c r="AX163" s="16" t="s">
        <v>76</v>
      </c>
      <c r="AY163" s="280" t="s">
        <v>119</v>
      </c>
    </row>
    <row r="164" s="15" customFormat="1">
      <c r="A164" s="15"/>
      <c r="B164" s="259"/>
      <c r="C164" s="260"/>
      <c r="D164" s="236" t="s">
        <v>128</v>
      </c>
      <c r="E164" s="261" t="s">
        <v>1</v>
      </c>
      <c r="F164" s="262" t="s">
        <v>232</v>
      </c>
      <c r="G164" s="260"/>
      <c r="H164" s="263">
        <v>148.35999999999999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9" t="s">
        <v>128</v>
      </c>
      <c r="AU164" s="269" t="s">
        <v>86</v>
      </c>
      <c r="AV164" s="15" t="s">
        <v>140</v>
      </c>
      <c r="AW164" s="15" t="s">
        <v>32</v>
      </c>
      <c r="AX164" s="15" t="s">
        <v>84</v>
      </c>
      <c r="AY164" s="269" t="s">
        <v>119</v>
      </c>
    </row>
    <row r="165" s="2" customFormat="1" ht="44.25" customHeight="1">
      <c r="A165" s="39"/>
      <c r="B165" s="40"/>
      <c r="C165" s="220" t="s">
        <v>165</v>
      </c>
      <c r="D165" s="220" t="s">
        <v>122</v>
      </c>
      <c r="E165" s="221" t="s">
        <v>263</v>
      </c>
      <c r="F165" s="222" t="s">
        <v>264</v>
      </c>
      <c r="G165" s="223" t="s">
        <v>254</v>
      </c>
      <c r="H165" s="224">
        <v>97.349999999999994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140</v>
      </c>
      <c r="AT165" s="232" t="s">
        <v>122</v>
      </c>
      <c r="AU165" s="232" t="s">
        <v>86</v>
      </c>
      <c r="AY165" s="18" t="s">
        <v>119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140</v>
      </c>
      <c r="BM165" s="232" t="s">
        <v>265</v>
      </c>
    </row>
    <row r="166" s="14" customFormat="1">
      <c r="A166" s="14"/>
      <c r="B166" s="245"/>
      <c r="C166" s="246"/>
      <c r="D166" s="236" t="s">
        <v>128</v>
      </c>
      <c r="E166" s="247" t="s">
        <v>1</v>
      </c>
      <c r="F166" s="248" t="s">
        <v>266</v>
      </c>
      <c r="G166" s="246"/>
      <c r="H166" s="249">
        <v>97.349999999999994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128</v>
      </c>
      <c r="AU166" s="255" t="s">
        <v>86</v>
      </c>
      <c r="AV166" s="14" t="s">
        <v>86</v>
      </c>
      <c r="AW166" s="14" t="s">
        <v>32</v>
      </c>
      <c r="AX166" s="14" t="s">
        <v>84</v>
      </c>
      <c r="AY166" s="255" t="s">
        <v>119</v>
      </c>
    </row>
    <row r="167" s="2" customFormat="1" ht="62.7" customHeight="1">
      <c r="A167" s="39"/>
      <c r="B167" s="40"/>
      <c r="C167" s="220" t="s">
        <v>171</v>
      </c>
      <c r="D167" s="220" t="s">
        <v>122</v>
      </c>
      <c r="E167" s="221" t="s">
        <v>267</v>
      </c>
      <c r="F167" s="222" t="s">
        <v>268</v>
      </c>
      <c r="G167" s="223" t="s">
        <v>228</v>
      </c>
      <c r="H167" s="224">
        <v>5.6100000000000003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41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140</v>
      </c>
      <c r="AT167" s="232" t="s">
        <v>122</v>
      </c>
      <c r="AU167" s="232" t="s">
        <v>86</v>
      </c>
      <c r="AY167" s="18" t="s">
        <v>119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84</v>
      </c>
      <c r="BK167" s="233">
        <f>ROUND(I167*H167,2)</f>
        <v>0</v>
      </c>
      <c r="BL167" s="18" t="s">
        <v>140</v>
      </c>
      <c r="BM167" s="232" t="s">
        <v>269</v>
      </c>
    </row>
    <row r="168" s="13" customFormat="1">
      <c r="A168" s="13"/>
      <c r="B168" s="234"/>
      <c r="C168" s="235"/>
      <c r="D168" s="236" t="s">
        <v>128</v>
      </c>
      <c r="E168" s="237" t="s">
        <v>1</v>
      </c>
      <c r="F168" s="238" t="s">
        <v>270</v>
      </c>
      <c r="G168" s="235"/>
      <c r="H168" s="237" t="s">
        <v>1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128</v>
      </c>
      <c r="AU168" s="244" t="s">
        <v>86</v>
      </c>
      <c r="AV168" s="13" t="s">
        <v>84</v>
      </c>
      <c r="AW168" s="13" t="s">
        <v>32</v>
      </c>
      <c r="AX168" s="13" t="s">
        <v>76</v>
      </c>
      <c r="AY168" s="244" t="s">
        <v>119</v>
      </c>
    </row>
    <row r="169" s="14" customFormat="1">
      <c r="A169" s="14"/>
      <c r="B169" s="245"/>
      <c r="C169" s="246"/>
      <c r="D169" s="236" t="s">
        <v>128</v>
      </c>
      <c r="E169" s="247" t="s">
        <v>1</v>
      </c>
      <c r="F169" s="248" t="s">
        <v>271</v>
      </c>
      <c r="G169" s="246"/>
      <c r="H169" s="249">
        <v>5.6100000000000003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128</v>
      </c>
      <c r="AU169" s="255" t="s">
        <v>86</v>
      </c>
      <c r="AV169" s="14" t="s">
        <v>86</v>
      </c>
      <c r="AW169" s="14" t="s">
        <v>32</v>
      </c>
      <c r="AX169" s="14" t="s">
        <v>84</v>
      </c>
      <c r="AY169" s="255" t="s">
        <v>119</v>
      </c>
    </row>
    <row r="170" s="2" customFormat="1" ht="37.8" customHeight="1">
      <c r="A170" s="39"/>
      <c r="B170" s="40"/>
      <c r="C170" s="220" t="s">
        <v>178</v>
      </c>
      <c r="D170" s="220" t="s">
        <v>122</v>
      </c>
      <c r="E170" s="221" t="s">
        <v>272</v>
      </c>
      <c r="F170" s="222" t="s">
        <v>273</v>
      </c>
      <c r="G170" s="223" t="s">
        <v>228</v>
      </c>
      <c r="H170" s="224">
        <v>2.8050000000000002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41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140</v>
      </c>
      <c r="AT170" s="232" t="s">
        <v>122</v>
      </c>
      <c r="AU170" s="232" t="s">
        <v>86</v>
      </c>
      <c r="AY170" s="18" t="s">
        <v>119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140</v>
      </c>
      <c r="BM170" s="232" t="s">
        <v>274</v>
      </c>
    </row>
    <row r="171" s="13" customFormat="1">
      <c r="A171" s="13"/>
      <c r="B171" s="234"/>
      <c r="C171" s="235"/>
      <c r="D171" s="236" t="s">
        <v>128</v>
      </c>
      <c r="E171" s="237" t="s">
        <v>1</v>
      </c>
      <c r="F171" s="238" t="s">
        <v>275</v>
      </c>
      <c r="G171" s="235"/>
      <c r="H171" s="237" t="s">
        <v>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128</v>
      </c>
      <c r="AU171" s="244" t="s">
        <v>86</v>
      </c>
      <c r="AV171" s="13" t="s">
        <v>84</v>
      </c>
      <c r="AW171" s="13" t="s">
        <v>32</v>
      </c>
      <c r="AX171" s="13" t="s">
        <v>76</v>
      </c>
      <c r="AY171" s="244" t="s">
        <v>119</v>
      </c>
    </row>
    <row r="172" s="14" customFormat="1">
      <c r="A172" s="14"/>
      <c r="B172" s="245"/>
      <c r="C172" s="246"/>
      <c r="D172" s="236" t="s">
        <v>128</v>
      </c>
      <c r="E172" s="247" t="s">
        <v>1</v>
      </c>
      <c r="F172" s="248" t="s">
        <v>276</v>
      </c>
      <c r="G172" s="246"/>
      <c r="H172" s="249">
        <v>2.8050000000000002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128</v>
      </c>
      <c r="AU172" s="255" t="s">
        <v>86</v>
      </c>
      <c r="AV172" s="14" t="s">
        <v>86</v>
      </c>
      <c r="AW172" s="14" t="s">
        <v>32</v>
      </c>
      <c r="AX172" s="14" t="s">
        <v>84</v>
      </c>
      <c r="AY172" s="255" t="s">
        <v>119</v>
      </c>
    </row>
    <row r="173" s="2" customFormat="1" ht="44.25" customHeight="1">
      <c r="A173" s="39"/>
      <c r="B173" s="40"/>
      <c r="C173" s="220" t="s">
        <v>183</v>
      </c>
      <c r="D173" s="220" t="s">
        <v>122</v>
      </c>
      <c r="E173" s="221" t="s">
        <v>277</v>
      </c>
      <c r="F173" s="222" t="s">
        <v>278</v>
      </c>
      <c r="G173" s="223" t="s">
        <v>228</v>
      </c>
      <c r="H173" s="224">
        <v>2.8050000000000002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41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140</v>
      </c>
      <c r="AT173" s="232" t="s">
        <v>122</v>
      </c>
      <c r="AU173" s="232" t="s">
        <v>86</v>
      </c>
      <c r="AY173" s="18" t="s">
        <v>119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84</v>
      </c>
      <c r="BK173" s="233">
        <f>ROUND(I173*H173,2)</f>
        <v>0</v>
      </c>
      <c r="BL173" s="18" t="s">
        <v>140</v>
      </c>
      <c r="BM173" s="232" t="s">
        <v>279</v>
      </c>
    </row>
    <row r="174" s="14" customFormat="1">
      <c r="A174" s="14"/>
      <c r="B174" s="245"/>
      <c r="C174" s="246"/>
      <c r="D174" s="236" t="s">
        <v>128</v>
      </c>
      <c r="E174" s="247" t="s">
        <v>1</v>
      </c>
      <c r="F174" s="248" t="s">
        <v>280</v>
      </c>
      <c r="G174" s="246"/>
      <c r="H174" s="249">
        <v>2.8050000000000002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128</v>
      </c>
      <c r="AU174" s="255" t="s">
        <v>86</v>
      </c>
      <c r="AV174" s="14" t="s">
        <v>86</v>
      </c>
      <c r="AW174" s="14" t="s">
        <v>32</v>
      </c>
      <c r="AX174" s="14" t="s">
        <v>84</v>
      </c>
      <c r="AY174" s="255" t="s">
        <v>119</v>
      </c>
    </row>
    <row r="175" s="2" customFormat="1" ht="37.8" customHeight="1">
      <c r="A175" s="39"/>
      <c r="B175" s="40"/>
      <c r="C175" s="220" t="s">
        <v>190</v>
      </c>
      <c r="D175" s="220" t="s">
        <v>122</v>
      </c>
      <c r="E175" s="221" t="s">
        <v>281</v>
      </c>
      <c r="F175" s="222" t="s">
        <v>282</v>
      </c>
      <c r="G175" s="223" t="s">
        <v>228</v>
      </c>
      <c r="H175" s="224">
        <v>2.8050000000000002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41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140</v>
      </c>
      <c r="AT175" s="232" t="s">
        <v>122</v>
      </c>
      <c r="AU175" s="232" t="s">
        <v>86</v>
      </c>
      <c r="AY175" s="18" t="s">
        <v>119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84</v>
      </c>
      <c r="BK175" s="233">
        <f>ROUND(I175*H175,2)</f>
        <v>0</v>
      </c>
      <c r="BL175" s="18" t="s">
        <v>140</v>
      </c>
      <c r="BM175" s="232" t="s">
        <v>283</v>
      </c>
    </row>
    <row r="176" s="13" customFormat="1">
      <c r="A176" s="13"/>
      <c r="B176" s="234"/>
      <c r="C176" s="235"/>
      <c r="D176" s="236" t="s">
        <v>128</v>
      </c>
      <c r="E176" s="237" t="s">
        <v>1</v>
      </c>
      <c r="F176" s="238" t="s">
        <v>284</v>
      </c>
      <c r="G176" s="235"/>
      <c r="H176" s="237" t="s">
        <v>1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128</v>
      </c>
      <c r="AU176" s="244" t="s">
        <v>86</v>
      </c>
      <c r="AV176" s="13" t="s">
        <v>84</v>
      </c>
      <c r="AW176" s="13" t="s">
        <v>32</v>
      </c>
      <c r="AX176" s="13" t="s">
        <v>76</v>
      </c>
      <c r="AY176" s="244" t="s">
        <v>119</v>
      </c>
    </row>
    <row r="177" s="14" customFormat="1">
      <c r="A177" s="14"/>
      <c r="B177" s="245"/>
      <c r="C177" s="246"/>
      <c r="D177" s="236" t="s">
        <v>128</v>
      </c>
      <c r="E177" s="247" t="s">
        <v>1</v>
      </c>
      <c r="F177" s="248" t="s">
        <v>280</v>
      </c>
      <c r="G177" s="246"/>
      <c r="H177" s="249">
        <v>2.8050000000000002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128</v>
      </c>
      <c r="AU177" s="255" t="s">
        <v>86</v>
      </c>
      <c r="AV177" s="14" t="s">
        <v>86</v>
      </c>
      <c r="AW177" s="14" t="s">
        <v>32</v>
      </c>
      <c r="AX177" s="14" t="s">
        <v>84</v>
      </c>
      <c r="AY177" s="255" t="s">
        <v>119</v>
      </c>
    </row>
    <row r="178" s="2" customFormat="1" ht="62.7" customHeight="1">
      <c r="A178" s="39"/>
      <c r="B178" s="40"/>
      <c r="C178" s="220" t="s">
        <v>197</v>
      </c>
      <c r="D178" s="220" t="s">
        <v>122</v>
      </c>
      <c r="E178" s="221" t="s">
        <v>285</v>
      </c>
      <c r="F178" s="222" t="s">
        <v>286</v>
      </c>
      <c r="G178" s="223" t="s">
        <v>228</v>
      </c>
      <c r="H178" s="224">
        <v>147.53800000000001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41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140</v>
      </c>
      <c r="AT178" s="232" t="s">
        <v>122</v>
      </c>
      <c r="AU178" s="232" t="s">
        <v>86</v>
      </c>
      <c r="AY178" s="18" t="s">
        <v>119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84</v>
      </c>
      <c r="BK178" s="233">
        <f>ROUND(I178*H178,2)</f>
        <v>0</v>
      </c>
      <c r="BL178" s="18" t="s">
        <v>140</v>
      </c>
      <c r="BM178" s="232" t="s">
        <v>287</v>
      </c>
    </row>
    <row r="179" s="14" customFormat="1">
      <c r="A179" s="14"/>
      <c r="B179" s="245"/>
      <c r="C179" s="246"/>
      <c r="D179" s="236" t="s">
        <v>128</v>
      </c>
      <c r="E179" s="247" t="s">
        <v>1</v>
      </c>
      <c r="F179" s="248" t="s">
        <v>288</v>
      </c>
      <c r="G179" s="246"/>
      <c r="H179" s="249">
        <v>147.53800000000001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128</v>
      </c>
      <c r="AU179" s="255" t="s">
        <v>86</v>
      </c>
      <c r="AV179" s="14" t="s">
        <v>86</v>
      </c>
      <c r="AW179" s="14" t="s">
        <v>32</v>
      </c>
      <c r="AX179" s="14" t="s">
        <v>84</v>
      </c>
      <c r="AY179" s="255" t="s">
        <v>119</v>
      </c>
    </row>
    <row r="180" s="2" customFormat="1" ht="66.75" customHeight="1">
      <c r="A180" s="39"/>
      <c r="B180" s="40"/>
      <c r="C180" s="220" t="s">
        <v>289</v>
      </c>
      <c r="D180" s="220" t="s">
        <v>122</v>
      </c>
      <c r="E180" s="221" t="s">
        <v>290</v>
      </c>
      <c r="F180" s="222" t="s">
        <v>291</v>
      </c>
      <c r="G180" s="223" t="s">
        <v>228</v>
      </c>
      <c r="H180" s="224">
        <v>1327.8420000000001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41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140</v>
      </c>
      <c r="AT180" s="232" t="s">
        <v>122</v>
      </c>
      <c r="AU180" s="232" t="s">
        <v>86</v>
      </c>
      <c r="AY180" s="18" t="s">
        <v>119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84</v>
      </c>
      <c r="BK180" s="233">
        <f>ROUND(I180*H180,2)</f>
        <v>0</v>
      </c>
      <c r="BL180" s="18" t="s">
        <v>140</v>
      </c>
      <c r="BM180" s="232" t="s">
        <v>292</v>
      </c>
    </row>
    <row r="181" s="14" customFormat="1">
      <c r="A181" s="14"/>
      <c r="B181" s="245"/>
      <c r="C181" s="246"/>
      <c r="D181" s="236" t="s">
        <v>128</v>
      </c>
      <c r="E181" s="247" t="s">
        <v>1</v>
      </c>
      <c r="F181" s="248" t="s">
        <v>293</v>
      </c>
      <c r="G181" s="246"/>
      <c r="H181" s="249">
        <v>1327.8420000000001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128</v>
      </c>
      <c r="AU181" s="255" t="s">
        <v>86</v>
      </c>
      <c r="AV181" s="14" t="s">
        <v>86</v>
      </c>
      <c r="AW181" s="14" t="s">
        <v>32</v>
      </c>
      <c r="AX181" s="14" t="s">
        <v>84</v>
      </c>
      <c r="AY181" s="255" t="s">
        <v>119</v>
      </c>
    </row>
    <row r="182" s="2" customFormat="1" ht="49.05" customHeight="1">
      <c r="A182" s="39"/>
      <c r="B182" s="40"/>
      <c r="C182" s="220" t="s">
        <v>8</v>
      </c>
      <c r="D182" s="220" t="s">
        <v>122</v>
      </c>
      <c r="E182" s="221" t="s">
        <v>294</v>
      </c>
      <c r="F182" s="222" t="s">
        <v>295</v>
      </c>
      <c r="G182" s="223" t="s">
        <v>228</v>
      </c>
      <c r="H182" s="224">
        <v>23.277999999999999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41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140</v>
      </c>
      <c r="AT182" s="232" t="s">
        <v>122</v>
      </c>
      <c r="AU182" s="232" t="s">
        <v>86</v>
      </c>
      <c r="AY182" s="18" t="s">
        <v>119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84</v>
      </c>
      <c r="BK182" s="233">
        <f>ROUND(I182*H182,2)</f>
        <v>0</v>
      </c>
      <c r="BL182" s="18" t="s">
        <v>140</v>
      </c>
      <c r="BM182" s="232" t="s">
        <v>296</v>
      </c>
    </row>
    <row r="183" s="14" customFormat="1">
      <c r="A183" s="14"/>
      <c r="B183" s="245"/>
      <c r="C183" s="246"/>
      <c r="D183" s="236" t="s">
        <v>128</v>
      </c>
      <c r="E183" s="247" t="s">
        <v>1</v>
      </c>
      <c r="F183" s="248" t="s">
        <v>297</v>
      </c>
      <c r="G183" s="246"/>
      <c r="H183" s="249">
        <v>19.295000000000002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128</v>
      </c>
      <c r="AU183" s="255" t="s">
        <v>86</v>
      </c>
      <c r="AV183" s="14" t="s">
        <v>86</v>
      </c>
      <c r="AW183" s="14" t="s">
        <v>32</v>
      </c>
      <c r="AX183" s="14" t="s">
        <v>76</v>
      </c>
      <c r="AY183" s="255" t="s">
        <v>119</v>
      </c>
    </row>
    <row r="184" s="14" customFormat="1">
      <c r="A184" s="14"/>
      <c r="B184" s="245"/>
      <c r="C184" s="246"/>
      <c r="D184" s="236" t="s">
        <v>128</v>
      </c>
      <c r="E184" s="247" t="s">
        <v>1</v>
      </c>
      <c r="F184" s="248" t="s">
        <v>298</v>
      </c>
      <c r="G184" s="246"/>
      <c r="H184" s="249">
        <v>3.9830000000000001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128</v>
      </c>
      <c r="AU184" s="255" t="s">
        <v>86</v>
      </c>
      <c r="AV184" s="14" t="s">
        <v>86</v>
      </c>
      <c r="AW184" s="14" t="s">
        <v>32</v>
      </c>
      <c r="AX184" s="14" t="s">
        <v>76</v>
      </c>
      <c r="AY184" s="255" t="s">
        <v>119</v>
      </c>
    </row>
    <row r="185" s="15" customFormat="1">
      <c r="A185" s="15"/>
      <c r="B185" s="259"/>
      <c r="C185" s="260"/>
      <c r="D185" s="236" t="s">
        <v>128</v>
      </c>
      <c r="E185" s="261" t="s">
        <v>1</v>
      </c>
      <c r="F185" s="262" t="s">
        <v>232</v>
      </c>
      <c r="G185" s="260"/>
      <c r="H185" s="263">
        <v>23.278000000000002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9" t="s">
        <v>128</v>
      </c>
      <c r="AU185" s="269" t="s">
        <v>86</v>
      </c>
      <c r="AV185" s="15" t="s">
        <v>140</v>
      </c>
      <c r="AW185" s="15" t="s">
        <v>32</v>
      </c>
      <c r="AX185" s="15" t="s">
        <v>84</v>
      </c>
      <c r="AY185" s="269" t="s">
        <v>119</v>
      </c>
    </row>
    <row r="186" s="2" customFormat="1" ht="24.15" customHeight="1">
      <c r="A186" s="39"/>
      <c r="B186" s="40"/>
      <c r="C186" s="281" t="s">
        <v>299</v>
      </c>
      <c r="D186" s="281" t="s">
        <v>300</v>
      </c>
      <c r="E186" s="282" t="s">
        <v>301</v>
      </c>
      <c r="F186" s="283" t="s">
        <v>302</v>
      </c>
      <c r="G186" s="284" t="s">
        <v>303</v>
      </c>
      <c r="H186" s="285">
        <v>47.488</v>
      </c>
      <c r="I186" s="286"/>
      <c r="J186" s="287">
        <f>ROUND(I186*H186,2)</f>
        <v>0</v>
      </c>
      <c r="K186" s="288"/>
      <c r="L186" s="289"/>
      <c r="M186" s="290" t="s">
        <v>1</v>
      </c>
      <c r="N186" s="291" t="s">
        <v>41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165</v>
      </c>
      <c r="AT186" s="232" t="s">
        <v>300</v>
      </c>
      <c r="AU186" s="232" t="s">
        <v>86</v>
      </c>
      <c r="AY186" s="18" t="s">
        <v>119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84</v>
      </c>
      <c r="BK186" s="233">
        <f>ROUND(I186*H186,2)</f>
        <v>0</v>
      </c>
      <c r="BL186" s="18" t="s">
        <v>140</v>
      </c>
      <c r="BM186" s="232" t="s">
        <v>304</v>
      </c>
    </row>
    <row r="187" s="14" customFormat="1">
      <c r="A187" s="14"/>
      <c r="B187" s="245"/>
      <c r="C187" s="246"/>
      <c r="D187" s="236" t="s">
        <v>128</v>
      </c>
      <c r="E187" s="247" t="s">
        <v>1</v>
      </c>
      <c r="F187" s="248" t="s">
        <v>305</v>
      </c>
      <c r="G187" s="246"/>
      <c r="H187" s="249">
        <v>39.573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128</v>
      </c>
      <c r="AU187" s="255" t="s">
        <v>86</v>
      </c>
      <c r="AV187" s="14" t="s">
        <v>86</v>
      </c>
      <c r="AW187" s="14" t="s">
        <v>32</v>
      </c>
      <c r="AX187" s="14" t="s">
        <v>84</v>
      </c>
      <c r="AY187" s="255" t="s">
        <v>119</v>
      </c>
    </row>
    <row r="188" s="14" customFormat="1">
      <c r="A188" s="14"/>
      <c r="B188" s="245"/>
      <c r="C188" s="246"/>
      <c r="D188" s="236" t="s">
        <v>128</v>
      </c>
      <c r="E188" s="246"/>
      <c r="F188" s="248" t="s">
        <v>306</v>
      </c>
      <c r="G188" s="246"/>
      <c r="H188" s="249">
        <v>47.488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128</v>
      </c>
      <c r="AU188" s="255" t="s">
        <v>86</v>
      </c>
      <c r="AV188" s="14" t="s">
        <v>86</v>
      </c>
      <c r="AW188" s="14" t="s">
        <v>4</v>
      </c>
      <c r="AX188" s="14" t="s">
        <v>84</v>
      </c>
      <c r="AY188" s="255" t="s">
        <v>119</v>
      </c>
    </row>
    <row r="189" s="2" customFormat="1" ht="44.25" customHeight="1">
      <c r="A189" s="39"/>
      <c r="B189" s="40"/>
      <c r="C189" s="220" t="s">
        <v>146</v>
      </c>
      <c r="D189" s="220" t="s">
        <v>122</v>
      </c>
      <c r="E189" s="221" t="s">
        <v>307</v>
      </c>
      <c r="F189" s="222" t="s">
        <v>308</v>
      </c>
      <c r="G189" s="223" t="s">
        <v>303</v>
      </c>
      <c r="H189" s="224">
        <v>250.815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140</v>
      </c>
      <c r="AT189" s="232" t="s">
        <v>122</v>
      </c>
      <c r="AU189" s="232" t="s">
        <v>86</v>
      </c>
      <c r="AY189" s="18" t="s">
        <v>119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140</v>
      </c>
      <c r="BM189" s="232" t="s">
        <v>309</v>
      </c>
    </row>
    <row r="190" s="13" customFormat="1">
      <c r="A190" s="13"/>
      <c r="B190" s="234"/>
      <c r="C190" s="235"/>
      <c r="D190" s="236" t="s">
        <v>128</v>
      </c>
      <c r="E190" s="237" t="s">
        <v>1</v>
      </c>
      <c r="F190" s="238" t="s">
        <v>310</v>
      </c>
      <c r="G190" s="235"/>
      <c r="H190" s="237" t="s">
        <v>1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128</v>
      </c>
      <c r="AU190" s="244" t="s">
        <v>86</v>
      </c>
      <c r="AV190" s="13" t="s">
        <v>84</v>
      </c>
      <c r="AW190" s="13" t="s">
        <v>32</v>
      </c>
      <c r="AX190" s="13" t="s">
        <v>76</v>
      </c>
      <c r="AY190" s="244" t="s">
        <v>119</v>
      </c>
    </row>
    <row r="191" s="14" customFormat="1">
      <c r="A191" s="14"/>
      <c r="B191" s="245"/>
      <c r="C191" s="246"/>
      <c r="D191" s="236" t="s">
        <v>128</v>
      </c>
      <c r="E191" s="247" t="s">
        <v>1</v>
      </c>
      <c r="F191" s="248" t="s">
        <v>311</v>
      </c>
      <c r="G191" s="246"/>
      <c r="H191" s="249">
        <v>250.815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128</v>
      </c>
      <c r="AU191" s="255" t="s">
        <v>86</v>
      </c>
      <c r="AV191" s="14" t="s">
        <v>86</v>
      </c>
      <c r="AW191" s="14" t="s">
        <v>32</v>
      </c>
      <c r="AX191" s="14" t="s">
        <v>84</v>
      </c>
      <c r="AY191" s="255" t="s">
        <v>119</v>
      </c>
    </row>
    <row r="192" s="2" customFormat="1" ht="44.25" customHeight="1">
      <c r="A192" s="39"/>
      <c r="B192" s="40"/>
      <c r="C192" s="220" t="s">
        <v>241</v>
      </c>
      <c r="D192" s="220" t="s">
        <v>122</v>
      </c>
      <c r="E192" s="221" t="s">
        <v>312</v>
      </c>
      <c r="F192" s="222" t="s">
        <v>313</v>
      </c>
      <c r="G192" s="223" t="s">
        <v>228</v>
      </c>
      <c r="H192" s="224">
        <v>62.805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41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140</v>
      </c>
      <c r="AT192" s="232" t="s">
        <v>122</v>
      </c>
      <c r="AU192" s="232" t="s">
        <v>86</v>
      </c>
      <c r="AY192" s="18" t="s">
        <v>119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84</v>
      </c>
      <c r="BK192" s="233">
        <f>ROUND(I192*H192,2)</f>
        <v>0</v>
      </c>
      <c r="BL192" s="18" t="s">
        <v>140</v>
      </c>
      <c r="BM192" s="232" t="s">
        <v>314</v>
      </c>
    </row>
    <row r="193" s="13" customFormat="1">
      <c r="A193" s="13"/>
      <c r="B193" s="234"/>
      <c r="C193" s="235"/>
      <c r="D193" s="236" t="s">
        <v>128</v>
      </c>
      <c r="E193" s="237" t="s">
        <v>1</v>
      </c>
      <c r="F193" s="238" t="s">
        <v>315</v>
      </c>
      <c r="G193" s="235"/>
      <c r="H193" s="237" t="s">
        <v>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128</v>
      </c>
      <c r="AU193" s="244" t="s">
        <v>86</v>
      </c>
      <c r="AV193" s="13" t="s">
        <v>84</v>
      </c>
      <c r="AW193" s="13" t="s">
        <v>32</v>
      </c>
      <c r="AX193" s="13" t="s">
        <v>76</v>
      </c>
      <c r="AY193" s="244" t="s">
        <v>119</v>
      </c>
    </row>
    <row r="194" s="14" customFormat="1">
      <c r="A194" s="14"/>
      <c r="B194" s="245"/>
      <c r="C194" s="246"/>
      <c r="D194" s="236" t="s">
        <v>128</v>
      </c>
      <c r="E194" s="247" t="s">
        <v>1</v>
      </c>
      <c r="F194" s="248" t="s">
        <v>316</v>
      </c>
      <c r="G194" s="246"/>
      <c r="H194" s="249">
        <v>16.199999999999999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128</v>
      </c>
      <c r="AU194" s="255" t="s">
        <v>86</v>
      </c>
      <c r="AV194" s="14" t="s">
        <v>86</v>
      </c>
      <c r="AW194" s="14" t="s">
        <v>32</v>
      </c>
      <c r="AX194" s="14" t="s">
        <v>76</v>
      </c>
      <c r="AY194" s="255" t="s">
        <v>119</v>
      </c>
    </row>
    <row r="195" s="16" customFormat="1">
      <c r="A195" s="16"/>
      <c r="B195" s="270"/>
      <c r="C195" s="271"/>
      <c r="D195" s="236" t="s">
        <v>128</v>
      </c>
      <c r="E195" s="272" t="s">
        <v>1</v>
      </c>
      <c r="F195" s="273" t="s">
        <v>259</v>
      </c>
      <c r="G195" s="271"/>
      <c r="H195" s="274">
        <v>16.199999999999999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80" t="s">
        <v>128</v>
      </c>
      <c r="AU195" s="280" t="s">
        <v>86</v>
      </c>
      <c r="AV195" s="16" t="s">
        <v>134</v>
      </c>
      <c r="AW195" s="16" t="s">
        <v>32</v>
      </c>
      <c r="AX195" s="16" t="s">
        <v>76</v>
      </c>
      <c r="AY195" s="280" t="s">
        <v>119</v>
      </c>
    </row>
    <row r="196" s="13" customFormat="1">
      <c r="A196" s="13"/>
      <c r="B196" s="234"/>
      <c r="C196" s="235"/>
      <c r="D196" s="236" t="s">
        <v>128</v>
      </c>
      <c r="E196" s="237" t="s">
        <v>1</v>
      </c>
      <c r="F196" s="238" t="s">
        <v>317</v>
      </c>
      <c r="G196" s="235"/>
      <c r="H196" s="237" t="s">
        <v>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128</v>
      </c>
      <c r="AU196" s="244" t="s">
        <v>86</v>
      </c>
      <c r="AV196" s="13" t="s">
        <v>84</v>
      </c>
      <c r="AW196" s="13" t="s">
        <v>32</v>
      </c>
      <c r="AX196" s="13" t="s">
        <v>76</v>
      </c>
      <c r="AY196" s="244" t="s">
        <v>119</v>
      </c>
    </row>
    <row r="197" s="14" customFormat="1">
      <c r="A197" s="14"/>
      <c r="B197" s="245"/>
      <c r="C197" s="246"/>
      <c r="D197" s="236" t="s">
        <v>128</v>
      </c>
      <c r="E197" s="247" t="s">
        <v>1</v>
      </c>
      <c r="F197" s="248" t="s">
        <v>318</v>
      </c>
      <c r="G197" s="246"/>
      <c r="H197" s="249">
        <v>24.5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128</v>
      </c>
      <c r="AU197" s="255" t="s">
        <v>86</v>
      </c>
      <c r="AV197" s="14" t="s">
        <v>86</v>
      </c>
      <c r="AW197" s="14" t="s">
        <v>32</v>
      </c>
      <c r="AX197" s="14" t="s">
        <v>76</v>
      </c>
      <c r="AY197" s="255" t="s">
        <v>119</v>
      </c>
    </row>
    <row r="198" s="14" customFormat="1">
      <c r="A198" s="14"/>
      <c r="B198" s="245"/>
      <c r="C198" s="246"/>
      <c r="D198" s="236" t="s">
        <v>128</v>
      </c>
      <c r="E198" s="247" t="s">
        <v>1</v>
      </c>
      <c r="F198" s="248" t="s">
        <v>319</v>
      </c>
      <c r="G198" s="246"/>
      <c r="H198" s="249">
        <v>22.105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128</v>
      </c>
      <c r="AU198" s="255" t="s">
        <v>86</v>
      </c>
      <c r="AV198" s="14" t="s">
        <v>86</v>
      </c>
      <c r="AW198" s="14" t="s">
        <v>32</v>
      </c>
      <c r="AX198" s="14" t="s">
        <v>76</v>
      </c>
      <c r="AY198" s="255" t="s">
        <v>119</v>
      </c>
    </row>
    <row r="199" s="16" customFormat="1">
      <c r="A199" s="16"/>
      <c r="B199" s="270"/>
      <c r="C199" s="271"/>
      <c r="D199" s="236" t="s">
        <v>128</v>
      </c>
      <c r="E199" s="272" t="s">
        <v>1</v>
      </c>
      <c r="F199" s="273" t="s">
        <v>259</v>
      </c>
      <c r="G199" s="271"/>
      <c r="H199" s="274">
        <v>46.605000000000004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80" t="s">
        <v>128</v>
      </c>
      <c r="AU199" s="280" t="s">
        <v>86</v>
      </c>
      <c r="AV199" s="16" t="s">
        <v>134</v>
      </c>
      <c r="AW199" s="16" t="s">
        <v>32</v>
      </c>
      <c r="AX199" s="16" t="s">
        <v>76</v>
      </c>
      <c r="AY199" s="280" t="s">
        <v>119</v>
      </c>
    </row>
    <row r="200" s="15" customFormat="1">
      <c r="A200" s="15"/>
      <c r="B200" s="259"/>
      <c r="C200" s="260"/>
      <c r="D200" s="236" t="s">
        <v>128</v>
      </c>
      <c r="E200" s="261" t="s">
        <v>1</v>
      </c>
      <c r="F200" s="262" t="s">
        <v>232</v>
      </c>
      <c r="G200" s="260"/>
      <c r="H200" s="263">
        <v>62.805000000000007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9" t="s">
        <v>128</v>
      </c>
      <c r="AU200" s="269" t="s">
        <v>86</v>
      </c>
      <c r="AV200" s="15" t="s">
        <v>140</v>
      </c>
      <c r="AW200" s="15" t="s">
        <v>32</v>
      </c>
      <c r="AX200" s="15" t="s">
        <v>84</v>
      </c>
      <c r="AY200" s="269" t="s">
        <v>119</v>
      </c>
    </row>
    <row r="201" s="2" customFormat="1" ht="16.5" customHeight="1">
      <c r="A201" s="39"/>
      <c r="B201" s="40"/>
      <c r="C201" s="281" t="s">
        <v>320</v>
      </c>
      <c r="D201" s="281" t="s">
        <v>300</v>
      </c>
      <c r="E201" s="282" t="s">
        <v>321</v>
      </c>
      <c r="F201" s="283" t="s">
        <v>322</v>
      </c>
      <c r="G201" s="284" t="s">
        <v>303</v>
      </c>
      <c r="H201" s="285">
        <v>32.399999999999999</v>
      </c>
      <c r="I201" s="286"/>
      <c r="J201" s="287">
        <f>ROUND(I201*H201,2)</f>
        <v>0</v>
      </c>
      <c r="K201" s="288"/>
      <c r="L201" s="289"/>
      <c r="M201" s="290" t="s">
        <v>1</v>
      </c>
      <c r="N201" s="291" t="s">
        <v>41</v>
      </c>
      <c r="O201" s="92"/>
      <c r="P201" s="230">
        <f>O201*H201</f>
        <v>0</v>
      </c>
      <c r="Q201" s="230">
        <v>1</v>
      </c>
      <c r="R201" s="230">
        <f>Q201*H201</f>
        <v>32.399999999999999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165</v>
      </c>
      <c r="AT201" s="232" t="s">
        <v>300</v>
      </c>
      <c r="AU201" s="232" t="s">
        <v>86</v>
      </c>
      <c r="AY201" s="18" t="s">
        <v>119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84</v>
      </c>
      <c r="BK201" s="233">
        <f>ROUND(I201*H201,2)</f>
        <v>0</v>
      </c>
      <c r="BL201" s="18" t="s">
        <v>140</v>
      </c>
      <c r="BM201" s="232" t="s">
        <v>323</v>
      </c>
    </row>
    <row r="202" s="14" customFormat="1">
      <c r="A202" s="14"/>
      <c r="B202" s="245"/>
      <c r="C202" s="246"/>
      <c r="D202" s="236" t="s">
        <v>128</v>
      </c>
      <c r="E202" s="247" t="s">
        <v>1</v>
      </c>
      <c r="F202" s="248" t="s">
        <v>324</v>
      </c>
      <c r="G202" s="246"/>
      <c r="H202" s="249">
        <v>16.199999999999999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128</v>
      </c>
      <c r="AU202" s="255" t="s">
        <v>86</v>
      </c>
      <c r="AV202" s="14" t="s">
        <v>86</v>
      </c>
      <c r="AW202" s="14" t="s">
        <v>32</v>
      </c>
      <c r="AX202" s="14" t="s">
        <v>84</v>
      </c>
      <c r="AY202" s="255" t="s">
        <v>119</v>
      </c>
    </row>
    <row r="203" s="14" customFormat="1">
      <c r="A203" s="14"/>
      <c r="B203" s="245"/>
      <c r="C203" s="246"/>
      <c r="D203" s="236" t="s">
        <v>128</v>
      </c>
      <c r="E203" s="246"/>
      <c r="F203" s="248" t="s">
        <v>325</v>
      </c>
      <c r="G203" s="246"/>
      <c r="H203" s="249">
        <v>32.399999999999999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128</v>
      </c>
      <c r="AU203" s="255" t="s">
        <v>86</v>
      </c>
      <c r="AV203" s="14" t="s">
        <v>86</v>
      </c>
      <c r="AW203" s="14" t="s">
        <v>4</v>
      </c>
      <c r="AX203" s="14" t="s">
        <v>84</v>
      </c>
      <c r="AY203" s="255" t="s">
        <v>119</v>
      </c>
    </row>
    <row r="204" s="2" customFormat="1" ht="24.15" customHeight="1">
      <c r="A204" s="39"/>
      <c r="B204" s="40"/>
      <c r="C204" s="220" t="s">
        <v>326</v>
      </c>
      <c r="D204" s="220" t="s">
        <v>122</v>
      </c>
      <c r="E204" s="221" t="s">
        <v>327</v>
      </c>
      <c r="F204" s="222" t="s">
        <v>328</v>
      </c>
      <c r="G204" s="223" t="s">
        <v>254</v>
      </c>
      <c r="H204" s="224">
        <v>146.09999999999999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41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140</v>
      </c>
      <c r="AT204" s="232" t="s">
        <v>122</v>
      </c>
      <c r="AU204" s="232" t="s">
        <v>86</v>
      </c>
      <c r="AY204" s="18" t="s">
        <v>119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84</v>
      </c>
      <c r="BK204" s="233">
        <f>ROUND(I204*H204,2)</f>
        <v>0</v>
      </c>
      <c r="BL204" s="18" t="s">
        <v>140</v>
      </c>
      <c r="BM204" s="232" t="s">
        <v>329</v>
      </c>
    </row>
    <row r="205" s="14" customFormat="1">
      <c r="A205" s="14"/>
      <c r="B205" s="245"/>
      <c r="C205" s="246"/>
      <c r="D205" s="236" t="s">
        <v>128</v>
      </c>
      <c r="E205" s="247" t="s">
        <v>1</v>
      </c>
      <c r="F205" s="248" t="s">
        <v>330</v>
      </c>
      <c r="G205" s="246"/>
      <c r="H205" s="249">
        <v>146.09999999999999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128</v>
      </c>
      <c r="AU205" s="255" t="s">
        <v>86</v>
      </c>
      <c r="AV205" s="14" t="s">
        <v>86</v>
      </c>
      <c r="AW205" s="14" t="s">
        <v>32</v>
      </c>
      <c r="AX205" s="14" t="s">
        <v>84</v>
      </c>
      <c r="AY205" s="255" t="s">
        <v>119</v>
      </c>
    </row>
    <row r="206" s="2" customFormat="1" ht="49.05" customHeight="1">
      <c r="A206" s="39"/>
      <c r="B206" s="40"/>
      <c r="C206" s="220" t="s">
        <v>7</v>
      </c>
      <c r="D206" s="220" t="s">
        <v>122</v>
      </c>
      <c r="E206" s="221" t="s">
        <v>331</v>
      </c>
      <c r="F206" s="222" t="s">
        <v>332</v>
      </c>
      <c r="G206" s="223" t="s">
        <v>254</v>
      </c>
      <c r="H206" s="224">
        <v>105.61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41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140</v>
      </c>
      <c r="AT206" s="232" t="s">
        <v>122</v>
      </c>
      <c r="AU206" s="232" t="s">
        <v>86</v>
      </c>
      <c r="AY206" s="18" t="s">
        <v>119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84</v>
      </c>
      <c r="BK206" s="233">
        <f>ROUND(I206*H206,2)</f>
        <v>0</v>
      </c>
      <c r="BL206" s="18" t="s">
        <v>140</v>
      </c>
      <c r="BM206" s="232" t="s">
        <v>333</v>
      </c>
    </row>
    <row r="207" s="14" customFormat="1">
      <c r="A207" s="14"/>
      <c r="B207" s="245"/>
      <c r="C207" s="246"/>
      <c r="D207" s="236" t="s">
        <v>128</v>
      </c>
      <c r="E207" s="247" t="s">
        <v>1</v>
      </c>
      <c r="F207" s="248" t="s">
        <v>334</v>
      </c>
      <c r="G207" s="246"/>
      <c r="H207" s="249">
        <v>105.61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128</v>
      </c>
      <c r="AU207" s="255" t="s">
        <v>86</v>
      </c>
      <c r="AV207" s="14" t="s">
        <v>86</v>
      </c>
      <c r="AW207" s="14" t="s">
        <v>32</v>
      </c>
      <c r="AX207" s="14" t="s">
        <v>84</v>
      </c>
      <c r="AY207" s="255" t="s">
        <v>119</v>
      </c>
    </row>
    <row r="208" s="2" customFormat="1" ht="37.8" customHeight="1">
      <c r="A208" s="39"/>
      <c r="B208" s="40"/>
      <c r="C208" s="220" t="s">
        <v>335</v>
      </c>
      <c r="D208" s="220" t="s">
        <v>122</v>
      </c>
      <c r="E208" s="221" t="s">
        <v>336</v>
      </c>
      <c r="F208" s="222" t="s">
        <v>337</v>
      </c>
      <c r="G208" s="223" t="s">
        <v>254</v>
      </c>
      <c r="H208" s="224">
        <v>65.084999999999994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41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140</v>
      </c>
      <c r="AT208" s="232" t="s">
        <v>122</v>
      </c>
      <c r="AU208" s="232" t="s">
        <v>86</v>
      </c>
      <c r="AY208" s="18" t="s">
        <v>119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84</v>
      </c>
      <c r="BK208" s="233">
        <f>ROUND(I208*H208,2)</f>
        <v>0</v>
      </c>
      <c r="BL208" s="18" t="s">
        <v>140</v>
      </c>
      <c r="BM208" s="232" t="s">
        <v>338</v>
      </c>
    </row>
    <row r="209" s="14" customFormat="1">
      <c r="A209" s="14"/>
      <c r="B209" s="245"/>
      <c r="C209" s="246"/>
      <c r="D209" s="236" t="s">
        <v>128</v>
      </c>
      <c r="E209" s="247" t="s">
        <v>1</v>
      </c>
      <c r="F209" s="248" t="s">
        <v>339</v>
      </c>
      <c r="G209" s="246"/>
      <c r="H209" s="249">
        <v>32.5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128</v>
      </c>
      <c r="AU209" s="255" t="s">
        <v>86</v>
      </c>
      <c r="AV209" s="14" t="s">
        <v>86</v>
      </c>
      <c r="AW209" s="14" t="s">
        <v>32</v>
      </c>
      <c r="AX209" s="14" t="s">
        <v>76</v>
      </c>
      <c r="AY209" s="255" t="s">
        <v>119</v>
      </c>
    </row>
    <row r="210" s="14" customFormat="1">
      <c r="A210" s="14"/>
      <c r="B210" s="245"/>
      <c r="C210" s="246"/>
      <c r="D210" s="236" t="s">
        <v>128</v>
      </c>
      <c r="E210" s="247" t="s">
        <v>1</v>
      </c>
      <c r="F210" s="248" t="s">
        <v>340</v>
      </c>
      <c r="G210" s="246"/>
      <c r="H210" s="249">
        <v>32.585000000000001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128</v>
      </c>
      <c r="AU210" s="255" t="s">
        <v>86</v>
      </c>
      <c r="AV210" s="14" t="s">
        <v>86</v>
      </c>
      <c r="AW210" s="14" t="s">
        <v>32</v>
      </c>
      <c r="AX210" s="14" t="s">
        <v>76</v>
      </c>
      <c r="AY210" s="255" t="s">
        <v>119</v>
      </c>
    </row>
    <row r="211" s="15" customFormat="1">
      <c r="A211" s="15"/>
      <c r="B211" s="259"/>
      <c r="C211" s="260"/>
      <c r="D211" s="236" t="s">
        <v>128</v>
      </c>
      <c r="E211" s="261" t="s">
        <v>1</v>
      </c>
      <c r="F211" s="262" t="s">
        <v>232</v>
      </c>
      <c r="G211" s="260"/>
      <c r="H211" s="263">
        <v>65.085000000000008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9" t="s">
        <v>128</v>
      </c>
      <c r="AU211" s="269" t="s">
        <v>86</v>
      </c>
      <c r="AV211" s="15" t="s">
        <v>140</v>
      </c>
      <c r="AW211" s="15" t="s">
        <v>32</v>
      </c>
      <c r="AX211" s="15" t="s">
        <v>84</v>
      </c>
      <c r="AY211" s="269" t="s">
        <v>119</v>
      </c>
    </row>
    <row r="212" s="12" customFormat="1" ht="22.8" customHeight="1">
      <c r="A212" s="12"/>
      <c r="B212" s="204"/>
      <c r="C212" s="205"/>
      <c r="D212" s="206" t="s">
        <v>75</v>
      </c>
      <c r="E212" s="218" t="s">
        <v>183</v>
      </c>
      <c r="F212" s="218" t="s">
        <v>341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SUM(P213:P227)</f>
        <v>0</v>
      </c>
      <c r="Q212" s="212"/>
      <c r="R212" s="213">
        <f>SUM(R213:R227)</f>
        <v>0.00024000000000000003</v>
      </c>
      <c r="S212" s="212"/>
      <c r="T212" s="214">
        <f>SUM(T213:T227)</f>
        <v>1.998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84</v>
      </c>
      <c r="AT212" s="216" t="s">
        <v>75</v>
      </c>
      <c r="AU212" s="216" t="s">
        <v>84</v>
      </c>
      <c r="AY212" s="215" t="s">
        <v>119</v>
      </c>
      <c r="BK212" s="217">
        <f>SUM(BK213:BK227)</f>
        <v>0</v>
      </c>
    </row>
    <row r="213" s="2" customFormat="1" ht="24.15" customHeight="1">
      <c r="A213" s="39"/>
      <c r="B213" s="40"/>
      <c r="C213" s="220" t="s">
        <v>342</v>
      </c>
      <c r="D213" s="220" t="s">
        <v>122</v>
      </c>
      <c r="E213" s="221" t="s">
        <v>343</v>
      </c>
      <c r="F213" s="222" t="s">
        <v>344</v>
      </c>
      <c r="G213" s="223" t="s">
        <v>254</v>
      </c>
      <c r="H213" s="224">
        <v>380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41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140</v>
      </c>
      <c r="AT213" s="232" t="s">
        <v>122</v>
      </c>
      <c r="AU213" s="232" t="s">
        <v>86</v>
      </c>
      <c r="AY213" s="18" t="s">
        <v>119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84</v>
      </c>
      <c r="BK213" s="233">
        <f>ROUND(I213*H213,2)</f>
        <v>0</v>
      </c>
      <c r="BL213" s="18" t="s">
        <v>140</v>
      </c>
      <c r="BM213" s="232" t="s">
        <v>345</v>
      </c>
    </row>
    <row r="214" s="14" customFormat="1">
      <c r="A214" s="14"/>
      <c r="B214" s="245"/>
      <c r="C214" s="246"/>
      <c r="D214" s="236" t="s">
        <v>128</v>
      </c>
      <c r="E214" s="247" t="s">
        <v>1</v>
      </c>
      <c r="F214" s="248" t="s">
        <v>346</v>
      </c>
      <c r="G214" s="246"/>
      <c r="H214" s="249">
        <v>380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128</v>
      </c>
      <c r="AU214" s="255" t="s">
        <v>86</v>
      </c>
      <c r="AV214" s="14" t="s">
        <v>86</v>
      </c>
      <c r="AW214" s="14" t="s">
        <v>32</v>
      </c>
      <c r="AX214" s="14" t="s">
        <v>84</v>
      </c>
      <c r="AY214" s="255" t="s">
        <v>119</v>
      </c>
    </row>
    <row r="215" s="2" customFormat="1" ht="37.8" customHeight="1">
      <c r="A215" s="39"/>
      <c r="B215" s="40"/>
      <c r="C215" s="220" t="s">
        <v>347</v>
      </c>
      <c r="D215" s="220" t="s">
        <v>122</v>
      </c>
      <c r="E215" s="221" t="s">
        <v>348</v>
      </c>
      <c r="F215" s="222" t="s">
        <v>349</v>
      </c>
      <c r="G215" s="223" t="s">
        <v>228</v>
      </c>
      <c r="H215" s="224">
        <v>57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41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140</v>
      </c>
      <c r="AT215" s="232" t="s">
        <v>122</v>
      </c>
      <c r="AU215" s="232" t="s">
        <v>86</v>
      </c>
      <c r="AY215" s="18" t="s">
        <v>119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140</v>
      </c>
      <c r="BM215" s="232" t="s">
        <v>350</v>
      </c>
    </row>
    <row r="216" s="14" customFormat="1">
      <c r="A216" s="14"/>
      <c r="B216" s="245"/>
      <c r="C216" s="246"/>
      <c r="D216" s="236" t="s">
        <v>128</v>
      </c>
      <c r="E216" s="247" t="s">
        <v>1</v>
      </c>
      <c r="F216" s="248" t="s">
        <v>351</v>
      </c>
      <c r="G216" s="246"/>
      <c r="H216" s="249">
        <v>57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128</v>
      </c>
      <c r="AU216" s="255" t="s">
        <v>86</v>
      </c>
      <c r="AV216" s="14" t="s">
        <v>86</v>
      </c>
      <c r="AW216" s="14" t="s">
        <v>32</v>
      </c>
      <c r="AX216" s="14" t="s">
        <v>84</v>
      </c>
      <c r="AY216" s="255" t="s">
        <v>119</v>
      </c>
    </row>
    <row r="217" s="2" customFormat="1" ht="33" customHeight="1">
      <c r="A217" s="39"/>
      <c r="B217" s="40"/>
      <c r="C217" s="220" t="s">
        <v>352</v>
      </c>
      <c r="D217" s="220" t="s">
        <v>122</v>
      </c>
      <c r="E217" s="221" t="s">
        <v>353</v>
      </c>
      <c r="F217" s="222" t="s">
        <v>354</v>
      </c>
      <c r="G217" s="223" t="s">
        <v>228</v>
      </c>
      <c r="H217" s="224">
        <v>57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41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140</v>
      </c>
      <c r="AT217" s="232" t="s">
        <v>122</v>
      </c>
      <c r="AU217" s="232" t="s">
        <v>86</v>
      </c>
      <c r="AY217" s="18" t="s">
        <v>119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84</v>
      </c>
      <c r="BK217" s="233">
        <f>ROUND(I217*H217,2)</f>
        <v>0</v>
      </c>
      <c r="BL217" s="18" t="s">
        <v>140</v>
      </c>
      <c r="BM217" s="232" t="s">
        <v>355</v>
      </c>
    </row>
    <row r="218" s="13" customFormat="1">
      <c r="A218" s="13"/>
      <c r="B218" s="234"/>
      <c r="C218" s="235"/>
      <c r="D218" s="236" t="s">
        <v>128</v>
      </c>
      <c r="E218" s="237" t="s">
        <v>1</v>
      </c>
      <c r="F218" s="238" t="s">
        <v>356</v>
      </c>
      <c r="G218" s="235"/>
      <c r="H218" s="237" t="s">
        <v>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128</v>
      </c>
      <c r="AU218" s="244" t="s">
        <v>86</v>
      </c>
      <c r="AV218" s="13" t="s">
        <v>84</v>
      </c>
      <c r="AW218" s="13" t="s">
        <v>32</v>
      </c>
      <c r="AX218" s="13" t="s">
        <v>76</v>
      </c>
      <c r="AY218" s="244" t="s">
        <v>119</v>
      </c>
    </row>
    <row r="219" s="14" customFormat="1">
      <c r="A219" s="14"/>
      <c r="B219" s="245"/>
      <c r="C219" s="246"/>
      <c r="D219" s="236" t="s">
        <v>128</v>
      </c>
      <c r="E219" s="247" t="s">
        <v>1</v>
      </c>
      <c r="F219" s="248" t="s">
        <v>357</v>
      </c>
      <c r="G219" s="246"/>
      <c r="H219" s="249">
        <v>57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128</v>
      </c>
      <c r="AU219" s="255" t="s">
        <v>86</v>
      </c>
      <c r="AV219" s="14" t="s">
        <v>86</v>
      </c>
      <c r="AW219" s="14" t="s">
        <v>32</v>
      </c>
      <c r="AX219" s="14" t="s">
        <v>84</v>
      </c>
      <c r="AY219" s="255" t="s">
        <v>119</v>
      </c>
    </row>
    <row r="220" s="2" customFormat="1" ht="44.25" customHeight="1">
      <c r="A220" s="39"/>
      <c r="B220" s="40"/>
      <c r="C220" s="220" t="s">
        <v>358</v>
      </c>
      <c r="D220" s="220" t="s">
        <v>122</v>
      </c>
      <c r="E220" s="221" t="s">
        <v>359</v>
      </c>
      <c r="F220" s="222" t="s">
        <v>360</v>
      </c>
      <c r="G220" s="223" t="s">
        <v>254</v>
      </c>
      <c r="H220" s="224">
        <v>3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41</v>
      </c>
      <c r="O220" s="92"/>
      <c r="P220" s="230">
        <f>O220*H220</f>
        <v>0</v>
      </c>
      <c r="Q220" s="230">
        <v>8.0000000000000007E-05</v>
      </c>
      <c r="R220" s="230">
        <f>Q220*H220</f>
        <v>0.00024000000000000003</v>
      </c>
      <c r="S220" s="230">
        <v>0.25600000000000001</v>
      </c>
      <c r="T220" s="231">
        <f>S220*H220</f>
        <v>0.76800000000000002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140</v>
      </c>
      <c r="AT220" s="232" t="s">
        <v>122</v>
      </c>
      <c r="AU220" s="232" t="s">
        <v>86</v>
      </c>
      <c r="AY220" s="18" t="s">
        <v>119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84</v>
      </c>
      <c r="BK220" s="233">
        <f>ROUND(I220*H220,2)</f>
        <v>0</v>
      </c>
      <c r="BL220" s="18" t="s">
        <v>140</v>
      </c>
      <c r="BM220" s="232" t="s">
        <v>361</v>
      </c>
    </row>
    <row r="221" s="14" customFormat="1">
      <c r="A221" s="14"/>
      <c r="B221" s="245"/>
      <c r="C221" s="246"/>
      <c r="D221" s="236" t="s">
        <v>128</v>
      </c>
      <c r="E221" s="247" t="s">
        <v>1</v>
      </c>
      <c r="F221" s="248" t="s">
        <v>362</v>
      </c>
      <c r="G221" s="246"/>
      <c r="H221" s="249">
        <v>3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128</v>
      </c>
      <c r="AU221" s="255" t="s">
        <v>86</v>
      </c>
      <c r="AV221" s="14" t="s">
        <v>86</v>
      </c>
      <c r="AW221" s="14" t="s">
        <v>32</v>
      </c>
      <c r="AX221" s="14" t="s">
        <v>84</v>
      </c>
      <c r="AY221" s="255" t="s">
        <v>119</v>
      </c>
    </row>
    <row r="222" s="2" customFormat="1" ht="49.05" customHeight="1">
      <c r="A222" s="39"/>
      <c r="B222" s="40"/>
      <c r="C222" s="220" t="s">
        <v>363</v>
      </c>
      <c r="D222" s="220" t="s">
        <v>122</v>
      </c>
      <c r="E222" s="221" t="s">
        <v>364</v>
      </c>
      <c r="F222" s="222" t="s">
        <v>365</v>
      </c>
      <c r="G222" s="223" t="s">
        <v>223</v>
      </c>
      <c r="H222" s="224">
        <v>6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41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0.20499999999999999</v>
      </c>
      <c r="T222" s="231">
        <f>S222*H222</f>
        <v>1.23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140</v>
      </c>
      <c r="AT222" s="232" t="s">
        <v>122</v>
      </c>
      <c r="AU222" s="232" t="s">
        <v>86</v>
      </c>
      <c r="AY222" s="18" t="s">
        <v>119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84</v>
      </c>
      <c r="BK222" s="233">
        <f>ROUND(I222*H222,2)</f>
        <v>0</v>
      </c>
      <c r="BL222" s="18" t="s">
        <v>140</v>
      </c>
      <c r="BM222" s="232" t="s">
        <v>366</v>
      </c>
    </row>
    <row r="223" s="14" customFormat="1">
      <c r="A223" s="14"/>
      <c r="B223" s="245"/>
      <c r="C223" s="246"/>
      <c r="D223" s="236" t="s">
        <v>128</v>
      </c>
      <c r="E223" s="247" t="s">
        <v>1</v>
      </c>
      <c r="F223" s="248" t="s">
        <v>367</v>
      </c>
      <c r="G223" s="246"/>
      <c r="H223" s="249">
        <v>6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128</v>
      </c>
      <c r="AU223" s="255" t="s">
        <v>86</v>
      </c>
      <c r="AV223" s="14" t="s">
        <v>86</v>
      </c>
      <c r="AW223" s="14" t="s">
        <v>32</v>
      </c>
      <c r="AX223" s="14" t="s">
        <v>84</v>
      </c>
      <c r="AY223" s="255" t="s">
        <v>119</v>
      </c>
    </row>
    <row r="224" s="2" customFormat="1" ht="24.15" customHeight="1">
      <c r="A224" s="39"/>
      <c r="B224" s="40"/>
      <c r="C224" s="220" t="s">
        <v>368</v>
      </c>
      <c r="D224" s="220" t="s">
        <v>122</v>
      </c>
      <c r="E224" s="221" t="s">
        <v>369</v>
      </c>
      <c r="F224" s="222" t="s">
        <v>370</v>
      </c>
      <c r="G224" s="223" t="s">
        <v>223</v>
      </c>
      <c r="H224" s="224">
        <v>7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41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140</v>
      </c>
      <c r="AT224" s="232" t="s">
        <v>122</v>
      </c>
      <c r="AU224" s="232" t="s">
        <v>86</v>
      </c>
      <c r="AY224" s="18" t="s">
        <v>119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84</v>
      </c>
      <c r="BK224" s="233">
        <f>ROUND(I224*H224,2)</f>
        <v>0</v>
      </c>
      <c r="BL224" s="18" t="s">
        <v>140</v>
      </c>
      <c r="BM224" s="232" t="s">
        <v>371</v>
      </c>
    </row>
    <row r="225" s="14" customFormat="1">
      <c r="A225" s="14"/>
      <c r="B225" s="245"/>
      <c r="C225" s="246"/>
      <c r="D225" s="236" t="s">
        <v>128</v>
      </c>
      <c r="E225" s="247" t="s">
        <v>1</v>
      </c>
      <c r="F225" s="248" t="s">
        <v>372</v>
      </c>
      <c r="G225" s="246"/>
      <c r="H225" s="249">
        <v>7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128</v>
      </c>
      <c r="AU225" s="255" t="s">
        <v>86</v>
      </c>
      <c r="AV225" s="14" t="s">
        <v>86</v>
      </c>
      <c r="AW225" s="14" t="s">
        <v>32</v>
      </c>
      <c r="AX225" s="14" t="s">
        <v>84</v>
      </c>
      <c r="AY225" s="255" t="s">
        <v>119</v>
      </c>
    </row>
    <row r="226" s="2" customFormat="1" ht="66.75" customHeight="1">
      <c r="A226" s="39"/>
      <c r="B226" s="40"/>
      <c r="C226" s="220" t="s">
        <v>373</v>
      </c>
      <c r="D226" s="220" t="s">
        <v>122</v>
      </c>
      <c r="E226" s="221" t="s">
        <v>374</v>
      </c>
      <c r="F226" s="222" t="s">
        <v>375</v>
      </c>
      <c r="G226" s="223" t="s">
        <v>223</v>
      </c>
      <c r="H226" s="224">
        <v>6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41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140</v>
      </c>
      <c r="AT226" s="232" t="s">
        <v>122</v>
      </c>
      <c r="AU226" s="232" t="s">
        <v>86</v>
      </c>
      <c r="AY226" s="18" t="s">
        <v>119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84</v>
      </c>
      <c r="BK226" s="233">
        <f>ROUND(I226*H226,2)</f>
        <v>0</v>
      </c>
      <c r="BL226" s="18" t="s">
        <v>140</v>
      </c>
      <c r="BM226" s="232" t="s">
        <v>376</v>
      </c>
    </row>
    <row r="227" s="14" customFormat="1">
      <c r="A227" s="14"/>
      <c r="B227" s="245"/>
      <c r="C227" s="246"/>
      <c r="D227" s="236" t="s">
        <v>128</v>
      </c>
      <c r="E227" s="247" t="s">
        <v>1</v>
      </c>
      <c r="F227" s="248" t="s">
        <v>367</v>
      </c>
      <c r="G227" s="246"/>
      <c r="H227" s="249">
        <v>6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128</v>
      </c>
      <c r="AU227" s="255" t="s">
        <v>86</v>
      </c>
      <c r="AV227" s="14" t="s">
        <v>86</v>
      </c>
      <c r="AW227" s="14" t="s">
        <v>32</v>
      </c>
      <c r="AX227" s="14" t="s">
        <v>84</v>
      </c>
      <c r="AY227" s="255" t="s">
        <v>119</v>
      </c>
    </row>
    <row r="228" s="12" customFormat="1" ht="22.8" customHeight="1">
      <c r="A228" s="12"/>
      <c r="B228" s="204"/>
      <c r="C228" s="205"/>
      <c r="D228" s="206" t="s">
        <v>75</v>
      </c>
      <c r="E228" s="218" t="s">
        <v>241</v>
      </c>
      <c r="F228" s="218" t="s">
        <v>377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SUM(P229:P302)</f>
        <v>0</v>
      </c>
      <c r="Q228" s="212"/>
      <c r="R228" s="213">
        <f>SUM(R229:R302)</f>
        <v>0.021874999999999999</v>
      </c>
      <c r="S228" s="212"/>
      <c r="T228" s="214">
        <f>SUM(T229:T302)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5" t="s">
        <v>84</v>
      </c>
      <c r="AT228" s="216" t="s">
        <v>75</v>
      </c>
      <c r="AU228" s="216" t="s">
        <v>84</v>
      </c>
      <c r="AY228" s="215" t="s">
        <v>119</v>
      </c>
      <c r="BK228" s="217">
        <f>SUM(BK229:BK302)</f>
        <v>0</v>
      </c>
    </row>
    <row r="229" s="2" customFormat="1" ht="24.15" customHeight="1">
      <c r="A229" s="39"/>
      <c r="B229" s="40"/>
      <c r="C229" s="220" t="s">
        <v>225</v>
      </c>
      <c r="D229" s="220" t="s">
        <v>122</v>
      </c>
      <c r="E229" s="221" t="s">
        <v>378</v>
      </c>
      <c r="F229" s="222" t="s">
        <v>379</v>
      </c>
      <c r="G229" s="223" t="s">
        <v>228</v>
      </c>
      <c r="H229" s="224">
        <v>34.905000000000001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41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140</v>
      </c>
      <c r="AT229" s="232" t="s">
        <v>122</v>
      </c>
      <c r="AU229" s="232" t="s">
        <v>86</v>
      </c>
      <c r="AY229" s="18" t="s">
        <v>119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84</v>
      </c>
      <c r="BK229" s="233">
        <f>ROUND(I229*H229,2)</f>
        <v>0</v>
      </c>
      <c r="BL229" s="18" t="s">
        <v>140</v>
      </c>
      <c r="BM229" s="232" t="s">
        <v>380</v>
      </c>
    </row>
    <row r="230" s="13" customFormat="1">
      <c r="A230" s="13"/>
      <c r="B230" s="234"/>
      <c r="C230" s="235"/>
      <c r="D230" s="236" t="s">
        <v>128</v>
      </c>
      <c r="E230" s="237" t="s">
        <v>1</v>
      </c>
      <c r="F230" s="238" t="s">
        <v>381</v>
      </c>
      <c r="G230" s="235"/>
      <c r="H230" s="237" t="s">
        <v>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128</v>
      </c>
      <c r="AU230" s="244" t="s">
        <v>86</v>
      </c>
      <c r="AV230" s="13" t="s">
        <v>84</v>
      </c>
      <c r="AW230" s="13" t="s">
        <v>32</v>
      </c>
      <c r="AX230" s="13" t="s">
        <v>76</v>
      </c>
      <c r="AY230" s="244" t="s">
        <v>119</v>
      </c>
    </row>
    <row r="231" s="14" customFormat="1">
      <c r="A231" s="14"/>
      <c r="B231" s="245"/>
      <c r="C231" s="246"/>
      <c r="D231" s="236" t="s">
        <v>128</v>
      </c>
      <c r="E231" s="247" t="s">
        <v>1</v>
      </c>
      <c r="F231" s="248" t="s">
        <v>382</v>
      </c>
      <c r="G231" s="246"/>
      <c r="H231" s="249">
        <v>34.905000000000001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128</v>
      </c>
      <c r="AU231" s="255" t="s">
        <v>86</v>
      </c>
      <c r="AV231" s="14" t="s">
        <v>86</v>
      </c>
      <c r="AW231" s="14" t="s">
        <v>32</v>
      </c>
      <c r="AX231" s="14" t="s">
        <v>84</v>
      </c>
      <c r="AY231" s="255" t="s">
        <v>119</v>
      </c>
    </row>
    <row r="232" s="2" customFormat="1" ht="37.8" customHeight="1">
      <c r="A232" s="39"/>
      <c r="B232" s="40"/>
      <c r="C232" s="220" t="s">
        <v>383</v>
      </c>
      <c r="D232" s="220" t="s">
        <v>122</v>
      </c>
      <c r="E232" s="221" t="s">
        <v>348</v>
      </c>
      <c r="F232" s="222" t="s">
        <v>349</v>
      </c>
      <c r="G232" s="223" t="s">
        <v>228</v>
      </c>
      <c r="H232" s="224">
        <v>34.905000000000001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41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140</v>
      </c>
      <c r="AT232" s="232" t="s">
        <v>122</v>
      </c>
      <c r="AU232" s="232" t="s">
        <v>86</v>
      </c>
      <c r="AY232" s="18" t="s">
        <v>119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84</v>
      </c>
      <c r="BK232" s="233">
        <f>ROUND(I232*H232,2)</f>
        <v>0</v>
      </c>
      <c r="BL232" s="18" t="s">
        <v>140</v>
      </c>
      <c r="BM232" s="232" t="s">
        <v>384</v>
      </c>
    </row>
    <row r="233" s="14" customFormat="1">
      <c r="A233" s="14"/>
      <c r="B233" s="245"/>
      <c r="C233" s="246"/>
      <c r="D233" s="236" t="s">
        <v>128</v>
      </c>
      <c r="E233" s="247" t="s">
        <v>1</v>
      </c>
      <c r="F233" s="248" t="s">
        <v>385</v>
      </c>
      <c r="G233" s="246"/>
      <c r="H233" s="249">
        <v>34.905000000000001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128</v>
      </c>
      <c r="AU233" s="255" t="s">
        <v>86</v>
      </c>
      <c r="AV233" s="14" t="s">
        <v>86</v>
      </c>
      <c r="AW233" s="14" t="s">
        <v>32</v>
      </c>
      <c r="AX233" s="14" t="s">
        <v>84</v>
      </c>
      <c r="AY233" s="255" t="s">
        <v>119</v>
      </c>
    </row>
    <row r="234" s="2" customFormat="1" ht="16.5" customHeight="1">
      <c r="A234" s="39"/>
      <c r="B234" s="40"/>
      <c r="C234" s="220" t="s">
        <v>386</v>
      </c>
      <c r="D234" s="220" t="s">
        <v>122</v>
      </c>
      <c r="E234" s="221" t="s">
        <v>387</v>
      </c>
      <c r="F234" s="222" t="s">
        <v>388</v>
      </c>
      <c r="G234" s="223" t="s">
        <v>228</v>
      </c>
      <c r="H234" s="224">
        <v>34.905000000000001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41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140</v>
      </c>
      <c r="AT234" s="232" t="s">
        <v>122</v>
      </c>
      <c r="AU234" s="232" t="s">
        <v>86</v>
      </c>
      <c r="AY234" s="18" t="s">
        <v>119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84</v>
      </c>
      <c r="BK234" s="233">
        <f>ROUND(I234*H234,2)</f>
        <v>0</v>
      </c>
      <c r="BL234" s="18" t="s">
        <v>140</v>
      </c>
      <c r="BM234" s="232" t="s">
        <v>389</v>
      </c>
    </row>
    <row r="235" s="14" customFormat="1">
      <c r="A235" s="14"/>
      <c r="B235" s="245"/>
      <c r="C235" s="246"/>
      <c r="D235" s="236" t="s">
        <v>128</v>
      </c>
      <c r="E235" s="247" t="s">
        <v>1</v>
      </c>
      <c r="F235" s="248" t="s">
        <v>385</v>
      </c>
      <c r="G235" s="246"/>
      <c r="H235" s="249">
        <v>34.905000000000001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128</v>
      </c>
      <c r="AU235" s="255" t="s">
        <v>86</v>
      </c>
      <c r="AV235" s="14" t="s">
        <v>86</v>
      </c>
      <c r="AW235" s="14" t="s">
        <v>32</v>
      </c>
      <c r="AX235" s="14" t="s">
        <v>84</v>
      </c>
      <c r="AY235" s="255" t="s">
        <v>119</v>
      </c>
    </row>
    <row r="236" s="2" customFormat="1" ht="55.5" customHeight="1">
      <c r="A236" s="39"/>
      <c r="B236" s="40"/>
      <c r="C236" s="220" t="s">
        <v>390</v>
      </c>
      <c r="D236" s="220" t="s">
        <v>122</v>
      </c>
      <c r="E236" s="221" t="s">
        <v>391</v>
      </c>
      <c r="F236" s="222" t="s">
        <v>392</v>
      </c>
      <c r="G236" s="223" t="s">
        <v>254</v>
      </c>
      <c r="H236" s="224">
        <v>62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41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140</v>
      </c>
      <c r="AT236" s="232" t="s">
        <v>122</v>
      </c>
      <c r="AU236" s="232" t="s">
        <v>86</v>
      </c>
      <c r="AY236" s="18" t="s">
        <v>119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84</v>
      </c>
      <c r="BK236" s="233">
        <f>ROUND(I236*H236,2)</f>
        <v>0</v>
      </c>
      <c r="BL236" s="18" t="s">
        <v>140</v>
      </c>
      <c r="BM236" s="232" t="s">
        <v>393</v>
      </c>
    </row>
    <row r="237" s="14" customFormat="1">
      <c r="A237" s="14"/>
      <c r="B237" s="245"/>
      <c r="C237" s="246"/>
      <c r="D237" s="236" t="s">
        <v>128</v>
      </c>
      <c r="E237" s="247" t="s">
        <v>1</v>
      </c>
      <c r="F237" s="248" t="s">
        <v>394</v>
      </c>
      <c r="G237" s="246"/>
      <c r="H237" s="249">
        <v>62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128</v>
      </c>
      <c r="AU237" s="255" t="s">
        <v>86</v>
      </c>
      <c r="AV237" s="14" t="s">
        <v>86</v>
      </c>
      <c r="AW237" s="14" t="s">
        <v>32</v>
      </c>
      <c r="AX237" s="14" t="s">
        <v>84</v>
      </c>
      <c r="AY237" s="255" t="s">
        <v>119</v>
      </c>
    </row>
    <row r="238" s="2" customFormat="1" ht="49.05" customHeight="1">
      <c r="A238" s="39"/>
      <c r="B238" s="40"/>
      <c r="C238" s="220" t="s">
        <v>395</v>
      </c>
      <c r="D238" s="220" t="s">
        <v>122</v>
      </c>
      <c r="E238" s="221" t="s">
        <v>396</v>
      </c>
      <c r="F238" s="222" t="s">
        <v>397</v>
      </c>
      <c r="G238" s="223" t="s">
        <v>254</v>
      </c>
      <c r="H238" s="224">
        <v>170.69999999999999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41</v>
      </c>
      <c r="O238" s="92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140</v>
      </c>
      <c r="AT238" s="232" t="s">
        <v>122</v>
      </c>
      <c r="AU238" s="232" t="s">
        <v>86</v>
      </c>
      <c r="AY238" s="18" t="s">
        <v>119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84</v>
      </c>
      <c r="BK238" s="233">
        <f>ROUND(I238*H238,2)</f>
        <v>0</v>
      </c>
      <c r="BL238" s="18" t="s">
        <v>140</v>
      </c>
      <c r="BM238" s="232" t="s">
        <v>398</v>
      </c>
    </row>
    <row r="239" s="14" customFormat="1">
      <c r="A239" s="14"/>
      <c r="B239" s="245"/>
      <c r="C239" s="246"/>
      <c r="D239" s="236" t="s">
        <v>128</v>
      </c>
      <c r="E239" s="247" t="s">
        <v>1</v>
      </c>
      <c r="F239" s="248" t="s">
        <v>399</v>
      </c>
      <c r="G239" s="246"/>
      <c r="H239" s="249">
        <v>170.69999999999999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128</v>
      </c>
      <c r="AU239" s="255" t="s">
        <v>86</v>
      </c>
      <c r="AV239" s="14" t="s">
        <v>86</v>
      </c>
      <c r="AW239" s="14" t="s">
        <v>32</v>
      </c>
      <c r="AX239" s="14" t="s">
        <v>84</v>
      </c>
      <c r="AY239" s="255" t="s">
        <v>119</v>
      </c>
    </row>
    <row r="240" s="2" customFormat="1" ht="37.8" customHeight="1">
      <c r="A240" s="39"/>
      <c r="B240" s="40"/>
      <c r="C240" s="220" t="s">
        <v>400</v>
      </c>
      <c r="D240" s="220" t="s">
        <v>122</v>
      </c>
      <c r="E240" s="221" t="s">
        <v>401</v>
      </c>
      <c r="F240" s="222" t="s">
        <v>402</v>
      </c>
      <c r="G240" s="223" t="s">
        <v>254</v>
      </c>
      <c r="H240" s="224">
        <v>62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41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140</v>
      </c>
      <c r="AT240" s="232" t="s">
        <v>122</v>
      </c>
      <c r="AU240" s="232" t="s">
        <v>86</v>
      </c>
      <c r="AY240" s="18" t="s">
        <v>119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84</v>
      </c>
      <c r="BK240" s="233">
        <f>ROUND(I240*H240,2)</f>
        <v>0</v>
      </c>
      <c r="BL240" s="18" t="s">
        <v>140</v>
      </c>
      <c r="BM240" s="232" t="s">
        <v>403</v>
      </c>
    </row>
    <row r="241" s="14" customFormat="1">
      <c r="A241" s="14"/>
      <c r="B241" s="245"/>
      <c r="C241" s="246"/>
      <c r="D241" s="236" t="s">
        <v>128</v>
      </c>
      <c r="E241" s="247" t="s">
        <v>1</v>
      </c>
      <c r="F241" s="248" t="s">
        <v>394</v>
      </c>
      <c r="G241" s="246"/>
      <c r="H241" s="249">
        <v>62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128</v>
      </c>
      <c r="AU241" s="255" t="s">
        <v>86</v>
      </c>
      <c r="AV241" s="14" t="s">
        <v>86</v>
      </c>
      <c r="AW241" s="14" t="s">
        <v>32</v>
      </c>
      <c r="AX241" s="14" t="s">
        <v>84</v>
      </c>
      <c r="AY241" s="255" t="s">
        <v>119</v>
      </c>
    </row>
    <row r="242" s="2" customFormat="1" ht="37.8" customHeight="1">
      <c r="A242" s="39"/>
      <c r="B242" s="40"/>
      <c r="C242" s="220" t="s">
        <v>404</v>
      </c>
      <c r="D242" s="220" t="s">
        <v>122</v>
      </c>
      <c r="E242" s="221" t="s">
        <v>405</v>
      </c>
      <c r="F242" s="222" t="s">
        <v>406</v>
      </c>
      <c r="G242" s="223" t="s">
        <v>254</v>
      </c>
      <c r="H242" s="224">
        <v>170.69999999999999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41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140</v>
      </c>
      <c r="AT242" s="232" t="s">
        <v>122</v>
      </c>
      <c r="AU242" s="232" t="s">
        <v>86</v>
      </c>
      <c r="AY242" s="18" t="s">
        <v>119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84</v>
      </c>
      <c r="BK242" s="233">
        <f>ROUND(I242*H242,2)</f>
        <v>0</v>
      </c>
      <c r="BL242" s="18" t="s">
        <v>140</v>
      </c>
      <c r="BM242" s="232" t="s">
        <v>407</v>
      </c>
    </row>
    <row r="243" s="14" customFormat="1">
      <c r="A243" s="14"/>
      <c r="B243" s="245"/>
      <c r="C243" s="246"/>
      <c r="D243" s="236" t="s">
        <v>128</v>
      </c>
      <c r="E243" s="247" t="s">
        <v>1</v>
      </c>
      <c r="F243" s="248" t="s">
        <v>399</v>
      </c>
      <c r="G243" s="246"/>
      <c r="H243" s="249">
        <v>170.69999999999999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128</v>
      </c>
      <c r="AU243" s="255" t="s">
        <v>86</v>
      </c>
      <c r="AV243" s="14" t="s">
        <v>86</v>
      </c>
      <c r="AW243" s="14" t="s">
        <v>32</v>
      </c>
      <c r="AX243" s="14" t="s">
        <v>84</v>
      </c>
      <c r="AY243" s="255" t="s">
        <v>119</v>
      </c>
    </row>
    <row r="244" s="2" customFormat="1" ht="37.8" customHeight="1">
      <c r="A244" s="39"/>
      <c r="B244" s="40"/>
      <c r="C244" s="220" t="s">
        <v>408</v>
      </c>
      <c r="D244" s="220" t="s">
        <v>122</v>
      </c>
      <c r="E244" s="221" t="s">
        <v>409</v>
      </c>
      <c r="F244" s="222" t="s">
        <v>410</v>
      </c>
      <c r="G244" s="223" t="s">
        <v>254</v>
      </c>
      <c r="H244" s="224">
        <v>62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41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140</v>
      </c>
      <c r="AT244" s="232" t="s">
        <v>122</v>
      </c>
      <c r="AU244" s="232" t="s">
        <v>86</v>
      </c>
      <c r="AY244" s="18" t="s">
        <v>119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84</v>
      </c>
      <c r="BK244" s="233">
        <f>ROUND(I244*H244,2)</f>
        <v>0</v>
      </c>
      <c r="BL244" s="18" t="s">
        <v>140</v>
      </c>
      <c r="BM244" s="232" t="s">
        <v>411</v>
      </c>
    </row>
    <row r="245" s="14" customFormat="1">
      <c r="A245" s="14"/>
      <c r="B245" s="245"/>
      <c r="C245" s="246"/>
      <c r="D245" s="236" t="s">
        <v>128</v>
      </c>
      <c r="E245" s="247" t="s">
        <v>1</v>
      </c>
      <c r="F245" s="248" t="s">
        <v>394</v>
      </c>
      <c r="G245" s="246"/>
      <c r="H245" s="249">
        <v>62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128</v>
      </c>
      <c r="AU245" s="255" t="s">
        <v>86</v>
      </c>
      <c r="AV245" s="14" t="s">
        <v>86</v>
      </c>
      <c r="AW245" s="14" t="s">
        <v>32</v>
      </c>
      <c r="AX245" s="14" t="s">
        <v>84</v>
      </c>
      <c r="AY245" s="255" t="s">
        <v>119</v>
      </c>
    </row>
    <row r="246" s="2" customFormat="1" ht="16.5" customHeight="1">
      <c r="A246" s="39"/>
      <c r="B246" s="40"/>
      <c r="C246" s="281" t="s">
        <v>412</v>
      </c>
      <c r="D246" s="281" t="s">
        <v>300</v>
      </c>
      <c r="E246" s="282" t="s">
        <v>413</v>
      </c>
      <c r="F246" s="283" t="s">
        <v>414</v>
      </c>
      <c r="G246" s="284" t="s">
        <v>415</v>
      </c>
      <c r="H246" s="285">
        <v>9.0760000000000005</v>
      </c>
      <c r="I246" s="286"/>
      <c r="J246" s="287">
        <f>ROUND(I246*H246,2)</f>
        <v>0</v>
      </c>
      <c r="K246" s="288"/>
      <c r="L246" s="289"/>
      <c r="M246" s="290" t="s">
        <v>1</v>
      </c>
      <c r="N246" s="291" t="s">
        <v>41</v>
      </c>
      <c r="O246" s="92"/>
      <c r="P246" s="230">
        <f>O246*H246</f>
        <v>0</v>
      </c>
      <c r="Q246" s="230">
        <v>0.001</v>
      </c>
      <c r="R246" s="230">
        <f>Q246*H246</f>
        <v>0.0090760000000000007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165</v>
      </c>
      <c r="AT246" s="232" t="s">
        <v>300</v>
      </c>
      <c r="AU246" s="232" t="s">
        <v>86</v>
      </c>
      <c r="AY246" s="18" t="s">
        <v>119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84</v>
      </c>
      <c r="BK246" s="233">
        <f>ROUND(I246*H246,2)</f>
        <v>0</v>
      </c>
      <c r="BL246" s="18" t="s">
        <v>140</v>
      </c>
      <c r="BM246" s="232" t="s">
        <v>416</v>
      </c>
    </row>
    <row r="247" s="13" customFormat="1">
      <c r="A247" s="13"/>
      <c r="B247" s="234"/>
      <c r="C247" s="235"/>
      <c r="D247" s="236" t="s">
        <v>128</v>
      </c>
      <c r="E247" s="237" t="s">
        <v>1</v>
      </c>
      <c r="F247" s="238" t="s">
        <v>417</v>
      </c>
      <c r="G247" s="235"/>
      <c r="H247" s="237" t="s">
        <v>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128</v>
      </c>
      <c r="AU247" s="244" t="s">
        <v>86</v>
      </c>
      <c r="AV247" s="13" t="s">
        <v>84</v>
      </c>
      <c r="AW247" s="13" t="s">
        <v>32</v>
      </c>
      <c r="AX247" s="13" t="s">
        <v>76</v>
      </c>
      <c r="AY247" s="244" t="s">
        <v>119</v>
      </c>
    </row>
    <row r="248" s="14" customFormat="1">
      <c r="A248" s="14"/>
      <c r="B248" s="245"/>
      <c r="C248" s="246"/>
      <c r="D248" s="236" t="s">
        <v>128</v>
      </c>
      <c r="E248" s="247" t="s">
        <v>1</v>
      </c>
      <c r="F248" s="248" t="s">
        <v>418</v>
      </c>
      <c r="G248" s="246"/>
      <c r="H248" s="249">
        <v>7.5629999999999997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128</v>
      </c>
      <c r="AU248" s="255" t="s">
        <v>86</v>
      </c>
      <c r="AV248" s="14" t="s">
        <v>86</v>
      </c>
      <c r="AW248" s="14" t="s">
        <v>32</v>
      </c>
      <c r="AX248" s="14" t="s">
        <v>84</v>
      </c>
      <c r="AY248" s="255" t="s">
        <v>119</v>
      </c>
    </row>
    <row r="249" s="14" customFormat="1">
      <c r="A249" s="14"/>
      <c r="B249" s="245"/>
      <c r="C249" s="246"/>
      <c r="D249" s="236" t="s">
        <v>128</v>
      </c>
      <c r="E249" s="246"/>
      <c r="F249" s="248" t="s">
        <v>419</v>
      </c>
      <c r="G249" s="246"/>
      <c r="H249" s="249">
        <v>9.0760000000000005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128</v>
      </c>
      <c r="AU249" s="255" t="s">
        <v>86</v>
      </c>
      <c r="AV249" s="14" t="s">
        <v>86</v>
      </c>
      <c r="AW249" s="14" t="s">
        <v>4</v>
      </c>
      <c r="AX249" s="14" t="s">
        <v>84</v>
      </c>
      <c r="AY249" s="255" t="s">
        <v>119</v>
      </c>
    </row>
    <row r="250" s="2" customFormat="1" ht="37.8" customHeight="1">
      <c r="A250" s="39"/>
      <c r="B250" s="40"/>
      <c r="C250" s="220" t="s">
        <v>420</v>
      </c>
      <c r="D250" s="220" t="s">
        <v>122</v>
      </c>
      <c r="E250" s="221" t="s">
        <v>421</v>
      </c>
      <c r="F250" s="222" t="s">
        <v>422</v>
      </c>
      <c r="G250" s="223" t="s">
        <v>254</v>
      </c>
      <c r="H250" s="224">
        <v>170.69999999999999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41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140</v>
      </c>
      <c r="AT250" s="232" t="s">
        <v>122</v>
      </c>
      <c r="AU250" s="232" t="s">
        <v>86</v>
      </c>
      <c r="AY250" s="18" t="s">
        <v>119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84</v>
      </c>
      <c r="BK250" s="233">
        <f>ROUND(I250*H250,2)</f>
        <v>0</v>
      </c>
      <c r="BL250" s="18" t="s">
        <v>140</v>
      </c>
      <c r="BM250" s="232" t="s">
        <v>423</v>
      </c>
    </row>
    <row r="251" s="14" customFormat="1">
      <c r="A251" s="14"/>
      <c r="B251" s="245"/>
      <c r="C251" s="246"/>
      <c r="D251" s="236" t="s">
        <v>128</v>
      </c>
      <c r="E251" s="247" t="s">
        <v>1</v>
      </c>
      <c r="F251" s="248" t="s">
        <v>399</v>
      </c>
      <c r="G251" s="246"/>
      <c r="H251" s="249">
        <v>170.69999999999999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128</v>
      </c>
      <c r="AU251" s="255" t="s">
        <v>86</v>
      </c>
      <c r="AV251" s="14" t="s">
        <v>86</v>
      </c>
      <c r="AW251" s="14" t="s">
        <v>32</v>
      </c>
      <c r="AX251" s="14" t="s">
        <v>84</v>
      </c>
      <c r="AY251" s="255" t="s">
        <v>119</v>
      </c>
    </row>
    <row r="252" s="2" customFormat="1" ht="24.15" customHeight="1">
      <c r="A252" s="39"/>
      <c r="B252" s="40"/>
      <c r="C252" s="220" t="s">
        <v>424</v>
      </c>
      <c r="D252" s="220" t="s">
        <v>122</v>
      </c>
      <c r="E252" s="221" t="s">
        <v>425</v>
      </c>
      <c r="F252" s="222" t="s">
        <v>426</v>
      </c>
      <c r="G252" s="223" t="s">
        <v>254</v>
      </c>
      <c r="H252" s="224">
        <v>124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41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140</v>
      </c>
      <c r="AT252" s="232" t="s">
        <v>122</v>
      </c>
      <c r="AU252" s="232" t="s">
        <v>86</v>
      </c>
      <c r="AY252" s="18" t="s">
        <v>119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84</v>
      </c>
      <c r="BK252" s="233">
        <f>ROUND(I252*H252,2)</f>
        <v>0</v>
      </c>
      <c r="BL252" s="18" t="s">
        <v>140</v>
      </c>
      <c r="BM252" s="232" t="s">
        <v>427</v>
      </c>
    </row>
    <row r="253" s="13" customFormat="1">
      <c r="A253" s="13"/>
      <c r="B253" s="234"/>
      <c r="C253" s="235"/>
      <c r="D253" s="236" t="s">
        <v>128</v>
      </c>
      <c r="E253" s="237" t="s">
        <v>1</v>
      </c>
      <c r="F253" s="238" t="s">
        <v>428</v>
      </c>
      <c r="G253" s="235"/>
      <c r="H253" s="237" t="s">
        <v>1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128</v>
      </c>
      <c r="AU253" s="244" t="s">
        <v>86</v>
      </c>
      <c r="AV253" s="13" t="s">
        <v>84</v>
      </c>
      <c r="AW253" s="13" t="s">
        <v>32</v>
      </c>
      <c r="AX253" s="13" t="s">
        <v>76</v>
      </c>
      <c r="AY253" s="244" t="s">
        <v>119</v>
      </c>
    </row>
    <row r="254" s="14" customFormat="1">
      <c r="A254" s="14"/>
      <c r="B254" s="245"/>
      <c r="C254" s="246"/>
      <c r="D254" s="236" t="s">
        <v>128</v>
      </c>
      <c r="E254" s="247" t="s">
        <v>1</v>
      </c>
      <c r="F254" s="248" t="s">
        <v>429</v>
      </c>
      <c r="G254" s="246"/>
      <c r="H254" s="249">
        <v>124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128</v>
      </c>
      <c r="AU254" s="255" t="s">
        <v>86</v>
      </c>
      <c r="AV254" s="14" t="s">
        <v>86</v>
      </c>
      <c r="AW254" s="14" t="s">
        <v>32</v>
      </c>
      <c r="AX254" s="14" t="s">
        <v>84</v>
      </c>
      <c r="AY254" s="255" t="s">
        <v>119</v>
      </c>
    </row>
    <row r="255" s="2" customFormat="1" ht="24.15" customHeight="1">
      <c r="A255" s="39"/>
      <c r="B255" s="40"/>
      <c r="C255" s="220" t="s">
        <v>430</v>
      </c>
      <c r="D255" s="220" t="s">
        <v>122</v>
      </c>
      <c r="E255" s="221" t="s">
        <v>431</v>
      </c>
      <c r="F255" s="222" t="s">
        <v>432</v>
      </c>
      <c r="G255" s="223" t="s">
        <v>254</v>
      </c>
      <c r="H255" s="224">
        <v>124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41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140</v>
      </c>
      <c r="AT255" s="232" t="s">
        <v>122</v>
      </c>
      <c r="AU255" s="232" t="s">
        <v>86</v>
      </c>
      <c r="AY255" s="18" t="s">
        <v>119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84</v>
      </c>
      <c r="BK255" s="233">
        <f>ROUND(I255*H255,2)</f>
        <v>0</v>
      </c>
      <c r="BL255" s="18" t="s">
        <v>140</v>
      </c>
      <c r="BM255" s="232" t="s">
        <v>433</v>
      </c>
    </row>
    <row r="256" s="13" customFormat="1">
      <c r="A256" s="13"/>
      <c r="B256" s="234"/>
      <c r="C256" s="235"/>
      <c r="D256" s="236" t="s">
        <v>128</v>
      </c>
      <c r="E256" s="237" t="s">
        <v>1</v>
      </c>
      <c r="F256" s="238" t="s">
        <v>434</v>
      </c>
      <c r="G256" s="235"/>
      <c r="H256" s="237" t="s">
        <v>1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128</v>
      </c>
      <c r="AU256" s="244" t="s">
        <v>86</v>
      </c>
      <c r="AV256" s="13" t="s">
        <v>84</v>
      </c>
      <c r="AW256" s="13" t="s">
        <v>32</v>
      </c>
      <c r="AX256" s="13" t="s">
        <v>76</v>
      </c>
      <c r="AY256" s="244" t="s">
        <v>119</v>
      </c>
    </row>
    <row r="257" s="14" customFormat="1">
      <c r="A257" s="14"/>
      <c r="B257" s="245"/>
      <c r="C257" s="246"/>
      <c r="D257" s="236" t="s">
        <v>128</v>
      </c>
      <c r="E257" s="247" t="s">
        <v>1</v>
      </c>
      <c r="F257" s="248" t="s">
        <v>429</v>
      </c>
      <c r="G257" s="246"/>
      <c r="H257" s="249">
        <v>124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128</v>
      </c>
      <c r="AU257" s="255" t="s">
        <v>86</v>
      </c>
      <c r="AV257" s="14" t="s">
        <v>86</v>
      </c>
      <c r="AW257" s="14" t="s">
        <v>32</v>
      </c>
      <c r="AX257" s="14" t="s">
        <v>84</v>
      </c>
      <c r="AY257" s="255" t="s">
        <v>119</v>
      </c>
    </row>
    <row r="258" s="2" customFormat="1" ht="21.75" customHeight="1">
      <c r="A258" s="39"/>
      <c r="B258" s="40"/>
      <c r="C258" s="220" t="s">
        <v>435</v>
      </c>
      <c r="D258" s="220" t="s">
        <v>122</v>
      </c>
      <c r="E258" s="221" t="s">
        <v>436</v>
      </c>
      <c r="F258" s="222" t="s">
        <v>437</v>
      </c>
      <c r="G258" s="223" t="s">
        <v>254</v>
      </c>
      <c r="H258" s="224">
        <v>124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41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140</v>
      </c>
      <c r="AT258" s="232" t="s">
        <v>122</v>
      </c>
      <c r="AU258" s="232" t="s">
        <v>86</v>
      </c>
      <c r="AY258" s="18" t="s">
        <v>119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84</v>
      </c>
      <c r="BK258" s="233">
        <f>ROUND(I258*H258,2)</f>
        <v>0</v>
      </c>
      <c r="BL258" s="18" t="s">
        <v>140</v>
      </c>
      <c r="BM258" s="232" t="s">
        <v>438</v>
      </c>
    </row>
    <row r="259" s="13" customFormat="1">
      <c r="A259" s="13"/>
      <c r="B259" s="234"/>
      <c r="C259" s="235"/>
      <c r="D259" s="236" t="s">
        <v>128</v>
      </c>
      <c r="E259" s="237" t="s">
        <v>1</v>
      </c>
      <c r="F259" s="238" t="s">
        <v>434</v>
      </c>
      <c r="G259" s="235"/>
      <c r="H259" s="237" t="s">
        <v>1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128</v>
      </c>
      <c r="AU259" s="244" t="s">
        <v>86</v>
      </c>
      <c r="AV259" s="13" t="s">
        <v>84</v>
      </c>
      <c r="AW259" s="13" t="s">
        <v>32</v>
      </c>
      <c r="AX259" s="13" t="s">
        <v>76</v>
      </c>
      <c r="AY259" s="244" t="s">
        <v>119</v>
      </c>
    </row>
    <row r="260" s="14" customFormat="1">
      <c r="A260" s="14"/>
      <c r="B260" s="245"/>
      <c r="C260" s="246"/>
      <c r="D260" s="236" t="s">
        <v>128</v>
      </c>
      <c r="E260" s="247" t="s">
        <v>1</v>
      </c>
      <c r="F260" s="248" t="s">
        <v>429</v>
      </c>
      <c r="G260" s="246"/>
      <c r="H260" s="249">
        <v>124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128</v>
      </c>
      <c r="AU260" s="255" t="s">
        <v>86</v>
      </c>
      <c r="AV260" s="14" t="s">
        <v>86</v>
      </c>
      <c r="AW260" s="14" t="s">
        <v>32</v>
      </c>
      <c r="AX260" s="14" t="s">
        <v>84</v>
      </c>
      <c r="AY260" s="255" t="s">
        <v>119</v>
      </c>
    </row>
    <row r="261" s="2" customFormat="1" ht="24.15" customHeight="1">
      <c r="A261" s="39"/>
      <c r="B261" s="40"/>
      <c r="C261" s="220" t="s">
        <v>439</v>
      </c>
      <c r="D261" s="220" t="s">
        <v>122</v>
      </c>
      <c r="E261" s="221" t="s">
        <v>440</v>
      </c>
      <c r="F261" s="222" t="s">
        <v>441</v>
      </c>
      <c r="G261" s="223" t="s">
        <v>254</v>
      </c>
      <c r="H261" s="224">
        <v>186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41</v>
      </c>
      <c r="O261" s="92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140</v>
      </c>
      <c r="AT261" s="232" t="s">
        <v>122</v>
      </c>
      <c r="AU261" s="232" t="s">
        <v>86</v>
      </c>
      <c r="AY261" s="18" t="s">
        <v>119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84</v>
      </c>
      <c r="BK261" s="233">
        <f>ROUND(I261*H261,2)</f>
        <v>0</v>
      </c>
      <c r="BL261" s="18" t="s">
        <v>140</v>
      </c>
      <c r="BM261" s="232" t="s">
        <v>442</v>
      </c>
    </row>
    <row r="262" s="13" customFormat="1">
      <c r="A262" s="13"/>
      <c r="B262" s="234"/>
      <c r="C262" s="235"/>
      <c r="D262" s="236" t="s">
        <v>128</v>
      </c>
      <c r="E262" s="237" t="s">
        <v>1</v>
      </c>
      <c r="F262" s="238" t="s">
        <v>443</v>
      </c>
      <c r="G262" s="235"/>
      <c r="H262" s="237" t="s">
        <v>1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128</v>
      </c>
      <c r="AU262" s="244" t="s">
        <v>86</v>
      </c>
      <c r="AV262" s="13" t="s">
        <v>84</v>
      </c>
      <c r="AW262" s="13" t="s">
        <v>32</v>
      </c>
      <c r="AX262" s="13" t="s">
        <v>76</v>
      </c>
      <c r="AY262" s="244" t="s">
        <v>119</v>
      </c>
    </row>
    <row r="263" s="14" customFormat="1">
      <c r="A263" s="14"/>
      <c r="B263" s="245"/>
      <c r="C263" s="246"/>
      <c r="D263" s="236" t="s">
        <v>128</v>
      </c>
      <c r="E263" s="247" t="s">
        <v>1</v>
      </c>
      <c r="F263" s="248" t="s">
        <v>444</v>
      </c>
      <c r="G263" s="246"/>
      <c r="H263" s="249">
        <v>186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128</v>
      </c>
      <c r="AU263" s="255" t="s">
        <v>86</v>
      </c>
      <c r="AV263" s="14" t="s">
        <v>86</v>
      </c>
      <c r="AW263" s="14" t="s">
        <v>32</v>
      </c>
      <c r="AX263" s="14" t="s">
        <v>84</v>
      </c>
      <c r="AY263" s="255" t="s">
        <v>119</v>
      </c>
    </row>
    <row r="264" s="2" customFormat="1" ht="21.75" customHeight="1">
      <c r="A264" s="39"/>
      <c r="B264" s="40"/>
      <c r="C264" s="220" t="s">
        <v>445</v>
      </c>
      <c r="D264" s="220" t="s">
        <v>122</v>
      </c>
      <c r="E264" s="221" t="s">
        <v>446</v>
      </c>
      <c r="F264" s="222" t="s">
        <v>447</v>
      </c>
      <c r="G264" s="223" t="s">
        <v>254</v>
      </c>
      <c r="H264" s="224">
        <v>341.39999999999998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41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140</v>
      </c>
      <c r="AT264" s="232" t="s">
        <v>122</v>
      </c>
      <c r="AU264" s="232" t="s">
        <v>86</v>
      </c>
      <c r="AY264" s="18" t="s">
        <v>119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84</v>
      </c>
      <c r="BK264" s="233">
        <f>ROUND(I264*H264,2)</f>
        <v>0</v>
      </c>
      <c r="BL264" s="18" t="s">
        <v>140</v>
      </c>
      <c r="BM264" s="232" t="s">
        <v>448</v>
      </c>
    </row>
    <row r="265" s="13" customFormat="1">
      <c r="A265" s="13"/>
      <c r="B265" s="234"/>
      <c r="C265" s="235"/>
      <c r="D265" s="236" t="s">
        <v>128</v>
      </c>
      <c r="E265" s="237" t="s">
        <v>1</v>
      </c>
      <c r="F265" s="238" t="s">
        <v>434</v>
      </c>
      <c r="G265" s="235"/>
      <c r="H265" s="237" t="s">
        <v>1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128</v>
      </c>
      <c r="AU265" s="244" t="s">
        <v>86</v>
      </c>
      <c r="AV265" s="13" t="s">
        <v>84</v>
      </c>
      <c r="AW265" s="13" t="s">
        <v>32</v>
      </c>
      <c r="AX265" s="13" t="s">
        <v>76</v>
      </c>
      <c r="AY265" s="244" t="s">
        <v>119</v>
      </c>
    </row>
    <row r="266" s="14" customFormat="1">
      <c r="A266" s="14"/>
      <c r="B266" s="245"/>
      <c r="C266" s="246"/>
      <c r="D266" s="236" t="s">
        <v>128</v>
      </c>
      <c r="E266" s="247" t="s">
        <v>1</v>
      </c>
      <c r="F266" s="248" t="s">
        <v>449</v>
      </c>
      <c r="G266" s="246"/>
      <c r="H266" s="249">
        <v>341.39999999999998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128</v>
      </c>
      <c r="AU266" s="255" t="s">
        <v>86</v>
      </c>
      <c r="AV266" s="14" t="s">
        <v>86</v>
      </c>
      <c r="AW266" s="14" t="s">
        <v>32</v>
      </c>
      <c r="AX266" s="14" t="s">
        <v>84</v>
      </c>
      <c r="AY266" s="255" t="s">
        <v>119</v>
      </c>
    </row>
    <row r="267" s="2" customFormat="1" ht="21.75" customHeight="1">
      <c r="A267" s="39"/>
      <c r="B267" s="40"/>
      <c r="C267" s="220" t="s">
        <v>450</v>
      </c>
      <c r="D267" s="220" t="s">
        <v>122</v>
      </c>
      <c r="E267" s="221" t="s">
        <v>451</v>
      </c>
      <c r="F267" s="222" t="s">
        <v>452</v>
      </c>
      <c r="G267" s="223" t="s">
        <v>254</v>
      </c>
      <c r="H267" s="224">
        <v>341.39999999999998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41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140</v>
      </c>
      <c r="AT267" s="232" t="s">
        <v>122</v>
      </c>
      <c r="AU267" s="232" t="s">
        <v>86</v>
      </c>
      <c r="AY267" s="18" t="s">
        <v>119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84</v>
      </c>
      <c r="BK267" s="233">
        <f>ROUND(I267*H267,2)</f>
        <v>0</v>
      </c>
      <c r="BL267" s="18" t="s">
        <v>140</v>
      </c>
      <c r="BM267" s="232" t="s">
        <v>453</v>
      </c>
    </row>
    <row r="268" s="13" customFormat="1">
      <c r="A268" s="13"/>
      <c r="B268" s="234"/>
      <c r="C268" s="235"/>
      <c r="D268" s="236" t="s">
        <v>128</v>
      </c>
      <c r="E268" s="237" t="s">
        <v>1</v>
      </c>
      <c r="F268" s="238" t="s">
        <v>434</v>
      </c>
      <c r="G268" s="235"/>
      <c r="H268" s="237" t="s">
        <v>1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128</v>
      </c>
      <c r="AU268" s="244" t="s">
        <v>86</v>
      </c>
      <c r="AV268" s="13" t="s">
        <v>84</v>
      </c>
      <c r="AW268" s="13" t="s">
        <v>32</v>
      </c>
      <c r="AX268" s="13" t="s">
        <v>76</v>
      </c>
      <c r="AY268" s="244" t="s">
        <v>119</v>
      </c>
    </row>
    <row r="269" s="14" customFormat="1">
      <c r="A269" s="14"/>
      <c r="B269" s="245"/>
      <c r="C269" s="246"/>
      <c r="D269" s="236" t="s">
        <v>128</v>
      </c>
      <c r="E269" s="247" t="s">
        <v>1</v>
      </c>
      <c r="F269" s="248" t="s">
        <v>449</v>
      </c>
      <c r="G269" s="246"/>
      <c r="H269" s="249">
        <v>341.39999999999998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128</v>
      </c>
      <c r="AU269" s="255" t="s">
        <v>86</v>
      </c>
      <c r="AV269" s="14" t="s">
        <v>86</v>
      </c>
      <c r="AW269" s="14" t="s">
        <v>32</v>
      </c>
      <c r="AX269" s="14" t="s">
        <v>84</v>
      </c>
      <c r="AY269" s="255" t="s">
        <v>119</v>
      </c>
    </row>
    <row r="270" s="2" customFormat="1" ht="21.75" customHeight="1">
      <c r="A270" s="39"/>
      <c r="B270" s="40"/>
      <c r="C270" s="220" t="s">
        <v>454</v>
      </c>
      <c r="D270" s="220" t="s">
        <v>122</v>
      </c>
      <c r="E270" s="221" t="s">
        <v>455</v>
      </c>
      <c r="F270" s="222" t="s">
        <v>456</v>
      </c>
      <c r="G270" s="223" t="s">
        <v>254</v>
      </c>
      <c r="H270" s="224">
        <v>341.39999999999998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41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140</v>
      </c>
      <c r="AT270" s="232" t="s">
        <v>122</v>
      </c>
      <c r="AU270" s="232" t="s">
        <v>86</v>
      </c>
      <c r="AY270" s="18" t="s">
        <v>119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84</v>
      </c>
      <c r="BK270" s="233">
        <f>ROUND(I270*H270,2)</f>
        <v>0</v>
      </c>
      <c r="BL270" s="18" t="s">
        <v>140</v>
      </c>
      <c r="BM270" s="232" t="s">
        <v>457</v>
      </c>
    </row>
    <row r="271" s="13" customFormat="1">
      <c r="A271" s="13"/>
      <c r="B271" s="234"/>
      <c r="C271" s="235"/>
      <c r="D271" s="236" t="s">
        <v>128</v>
      </c>
      <c r="E271" s="237" t="s">
        <v>1</v>
      </c>
      <c r="F271" s="238" t="s">
        <v>434</v>
      </c>
      <c r="G271" s="235"/>
      <c r="H271" s="237" t="s">
        <v>1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128</v>
      </c>
      <c r="AU271" s="244" t="s">
        <v>86</v>
      </c>
      <c r="AV271" s="13" t="s">
        <v>84</v>
      </c>
      <c r="AW271" s="13" t="s">
        <v>32</v>
      </c>
      <c r="AX271" s="13" t="s">
        <v>76</v>
      </c>
      <c r="AY271" s="244" t="s">
        <v>119</v>
      </c>
    </row>
    <row r="272" s="14" customFormat="1">
      <c r="A272" s="14"/>
      <c r="B272" s="245"/>
      <c r="C272" s="246"/>
      <c r="D272" s="236" t="s">
        <v>128</v>
      </c>
      <c r="E272" s="247" t="s">
        <v>1</v>
      </c>
      <c r="F272" s="248" t="s">
        <v>449</v>
      </c>
      <c r="G272" s="246"/>
      <c r="H272" s="249">
        <v>341.39999999999998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128</v>
      </c>
      <c r="AU272" s="255" t="s">
        <v>86</v>
      </c>
      <c r="AV272" s="14" t="s">
        <v>86</v>
      </c>
      <c r="AW272" s="14" t="s">
        <v>32</v>
      </c>
      <c r="AX272" s="14" t="s">
        <v>84</v>
      </c>
      <c r="AY272" s="255" t="s">
        <v>119</v>
      </c>
    </row>
    <row r="273" s="2" customFormat="1" ht="21.75" customHeight="1">
      <c r="A273" s="39"/>
      <c r="B273" s="40"/>
      <c r="C273" s="220" t="s">
        <v>458</v>
      </c>
      <c r="D273" s="220" t="s">
        <v>122</v>
      </c>
      <c r="E273" s="221" t="s">
        <v>459</v>
      </c>
      <c r="F273" s="222" t="s">
        <v>460</v>
      </c>
      <c r="G273" s="223" t="s">
        <v>254</v>
      </c>
      <c r="H273" s="224">
        <v>512.10000000000002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41</v>
      </c>
      <c r="O273" s="92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140</v>
      </c>
      <c r="AT273" s="232" t="s">
        <v>122</v>
      </c>
      <c r="AU273" s="232" t="s">
        <v>86</v>
      </c>
      <c r="AY273" s="18" t="s">
        <v>119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84</v>
      </c>
      <c r="BK273" s="233">
        <f>ROUND(I273*H273,2)</f>
        <v>0</v>
      </c>
      <c r="BL273" s="18" t="s">
        <v>140</v>
      </c>
      <c r="BM273" s="232" t="s">
        <v>461</v>
      </c>
    </row>
    <row r="274" s="13" customFormat="1">
      <c r="A274" s="13"/>
      <c r="B274" s="234"/>
      <c r="C274" s="235"/>
      <c r="D274" s="236" t="s">
        <v>128</v>
      </c>
      <c r="E274" s="237" t="s">
        <v>1</v>
      </c>
      <c r="F274" s="238" t="s">
        <v>443</v>
      </c>
      <c r="G274" s="235"/>
      <c r="H274" s="237" t="s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128</v>
      </c>
      <c r="AU274" s="244" t="s">
        <v>86</v>
      </c>
      <c r="AV274" s="13" t="s">
        <v>84</v>
      </c>
      <c r="AW274" s="13" t="s">
        <v>32</v>
      </c>
      <c r="AX274" s="13" t="s">
        <v>76</v>
      </c>
      <c r="AY274" s="244" t="s">
        <v>119</v>
      </c>
    </row>
    <row r="275" s="14" customFormat="1">
      <c r="A275" s="14"/>
      <c r="B275" s="245"/>
      <c r="C275" s="246"/>
      <c r="D275" s="236" t="s">
        <v>128</v>
      </c>
      <c r="E275" s="247" t="s">
        <v>1</v>
      </c>
      <c r="F275" s="248" t="s">
        <v>462</v>
      </c>
      <c r="G275" s="246"/>
      <c r="H275" s="249">
        <v>512.10000000000002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128</v>
      </c>
      <c r="AU275" s="255" t="s">
        <v>86</v>
      </c>
      <c r="AV275" s="14" t="s">
        <v>86</v>
      </c>
      <c r="AW275" s="14" t="s">
        <v>32</v>
      </c>
      <c r="AX275" s="14" t="s">
        <v>84</v>
      </c>
      <c r="AY275" s="255" t="s">
        <v>119</v>
      </c>
    </row>
    <row r="276" s="2" customFormat="1" ht="49.05" customHeight="1">
      <c r="A276" s="39"/>
      <c r="B276" s="40"/>
      <c r="C276" s="220" t="s">
        <v>463</v>
      </c>
      <c r="D276" s="220" t="s">
        <v>122</v>
      </c>
      <c r="E276" s="221" t="s">
        <v>464</v>
      </c>
      <c r="F276" s="222" t="s">
        <v>465</v>
      </c>
      <c r="G276" s="223" t="s">
        <v>254</v>
      </c>
      <c r="H276" s="224">
        <v>62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41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140</v>
      </c>
      <c r="AT276" s="232" t="s">
        <v>122</v>
      </c>
      <c r="AU276" s="232" t="s">
        <v>86</v>
      </c>
      <c r="AY276" s="18" t="s">
        <v>119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84</v>
      </c>
      <c r="BK276" s="233">
        <f>ROUND(I276*H276,2)</f>
        <v>0</v>
      </c>
      <c r="BL276" s="18" t="s">
        <v>140</v>
      </c>
      <c r="BM276" s="232" t="s">
        <v>466</v>
      </c>
    </row>
    <row r="277" s="14" customFormat="1">
      <c r="A277" s="14"/>
      <c r="B277" s="245"/>
      <c r="C277" s="246"/>
      <c r="D277" s="236" t="s">
        <v>128</v>
      </c>
      <c r="E277" s="247" t="s">
        <v>1</v>
      </c>
      <c r="F277" s="248" t="s">
        <v>394</v>
      </c>
      <c r="G277" s="246"/>
      <c r="H277" s="249">
        <v>62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128</v>
      </c>
      <c r="AU277" s="255" t="s">
        <v>86</v>
      </c>
      <c r="AV277" s="14" t="s">
        <v>86</v>
      </c>
      <c r="AW277" s="14" t="s">
        <v>32</v>
      </c>
      <c r="AX277" s="14" t="s">
        <v>84</v>
      </c>
      <c r="AY277" s="255" t="s">
        <v>119</v>
      </c>
    </row>
    <row r="278" s="2" customFormat="1" ht="49.05" customHeight="1">
      <c r="A278" s="39"/>
      <c r="B278" s="40"/>
      <c r="C278" s="220" t="s">
        <v>467</v>
      </c>
      <c r="D278" s="220" t="s">
        <v>122</v>
      </c>
      <c r="E278" s="221" t="s">
        <v>468</v>
      </c>
      <c r="F278" s="222" t="s">
        <v>469</v>
      </c>
      <c r="G278" s="223" t="s">
        <v>254</v>
      </c>
      <c r="H278" s="224">
        <v>170.69999999999999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41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140</v>
      </c>
      <c r="AT278" s="232" t="s">
        <v>122</v>
      </c>
      <c r="AU278" s="232" t="s">
        <v>86</v>
      </c>
      <c r="AY278" s="18" t="s">
        <v>119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84</v>
      </c>
      <c r="BK278" s="233">
        <f>ROUND(I278*H278,2)</f>
        <v>0</v>
      </c>
      <c r="BL278" s="18" t="s">
        <v>140</v>
      </c>
      <c r="BM278" s="232" t="s">
        <v>470</v>
      </c>
    </row>
    <row r="279" s="14" customFormat="1">
      <c r="A279" s="14"/>
      <c r="B279" s="245"/>
      <c r="C279" s="246"/>
      <c r="D279" s="236" t="s">
        <v>128</v>
      </c>
      <c r="E279" s="247" t="s">
        <v>1</v>
      </c>
      <c r="F279" s="248" t="s">
        <v>399</v>
      </c>
      <c r="G279" s="246"/>
      <c r="H279" s="249">
        <v>170.69999999999999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128</v>
      </c>
      <c r="AU279" s="255" t="s">
        <v>86</v>
      </c>
      <c r="AV279" s="14" t="s">
        <v>86</v>
      </c>
      <c r="AW279" s="14" t="s">
        <v>32</v>
      </c>
      <c r="AX279" s="14" t="s">
        <v>84</v>
      </c>
      <c r="AY279" s="255" t="s">
        <v>119</v>
      </c>
    </row>
    <row r="280" s="2" customFormat="1" ht="24.15" customHeight="1">
      <c r="A280" s="39"/>
      <c r="B280" s="40"/>
      <c r="C280" s="220" t="s">
        <v>471</v>
      </c>
      <c r="D280" s="220" t="s">
        <v>122</v>
      </c>
      <c r="E280" s="221" t="s">
        <v>472</v>
      </c>
      <c r="F280" s="222" t="s">
        <v>473</v>
      </c>
      <c r="G280" s="223" t="s">
        <v>303</v>
      </c>
      <c r="H280" s="224">
        <v>0.0030000000000000001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41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140</v>
      </c>
      <c r="AT280" s="232" t="s">
        <v>122</v>
      </c>
      <c r="AU280" s="232" t="s">
        <v>86</v>
      </c>
      <c r="AY280" s="18" t="s">
        <v>119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84</v>
      </c>
      <c r="BK280" s="233">
        <f>ROUND(I280*H280,2)</f>
        <v>0</v>
      </c>
      <c r="BL280" s="18" t="s">
        <v>140</v>
      </c>
      <c r="BM280" s="232" t="s">
        <v>474</v>
      </c>
    </row>
    <row r="281" s="14" customFormat="1">
      <c r="A281" s="14"/>
      <c r="B281" s="245"/>
      <c r="C281" s="246"/>
      <c r="D281" s="236" t="s">
        <v>128</v>
      </c>
      <c r="E281" s="247" t="s">
        <v>1</v>
      </c>
      <c r="F281" s="248" t="s">
        <v>475</v>
      </c>
      <c r="G281" s="246"/>
      <c r="H281" s="249">
        <v>0.0030000000000000001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128</v>
      </c>
      <c r="AU281" s="255" t="s">
        <v>86</v>
      </c>
      <c r="AV281" s="14" t="s">
        <v>86</v>
      </c>
      <c r="AW281" s="14" t="s">
        <v>32</v>
      </c>
      <c r="AX281" s="14" t="s">
        <v>84</v>
      </c>
      <c r="AY281" s="255" t="s">
        <v>119</v>
      </c>
    </row>
    <row r="282" s="2" customFormat="1" ht="16.5" customHeight="1">
      <c r="A282" s="39"/>
      <c r="B282" s="40"/>
      <c r="C282" s="281" t="s">
        <v>476</v>
      </c>
      <c r="D282" s="281" t="s">
        <v>300</v>
      </c>
      <c r="E282" s="282" t="s">
        <v>477</v>
      </c>
      <c r="F282" s="283" t="s">
        <v>478</v>
      </c>
      <c r="G282" s="284" t="s">
        <v>415</v>
      </c>
      <c r="H282" s="285">
        <v>12.799</v>
      </c>
      <c r="I282" s="286"/>
      <c r="J282" s="287">
        <f>ROUND(I282*H282,2)</f>
        <v>0</v>
      </c>
      <c r="K282" s="288"/>
      <c r="L282" s="289"/>
      <c r="M282" s="290" t="s">
        <v>1</v>
      </c>
      <c r="N282" s="291" t="s">
        <v>41</v>
      </c>
      <c r="O282" s="92"/>
      <c r="P282" s="230">
        <f>O282*H282</f>
        <v>0</v>
      </c>
      <c r="Q282" s="230">
        <v>0.001</v>
      </c>
      <c r="R282" s="230">
        <f>Q282*H282</f>
        <v>0.012799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165</v>
      </c>
      <c r="AT282" s="232" t="s">
        <v>300</v>
      </c>
      <c r="AU282" s="232" t="s">
        <v>86</v>
      </c>
      <c r="AY282" s="18" t="s">
        <v>119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84</v>
      </c>
      <c r="BK282" s="233">
        <f>ROUND(I282*H282,2)</f>
        <v>0</v>
      </c>
      <c r="BL282" s="18" t="s">
        <v>140</v>
      </c>
      <c r="BM282" s="232" t="s">
        <v>479</v>
      </c>
    </row>
    <row r="283" s="13" customFormat="1">
      <c r="A283" s="13"/>
      <c r="B283" s="234"/>
      <c r="C283" s="235"/>
      <c r="D283" s="236" t="s">
        <v>128</v>
      </c>
      <c r="E283" s="237" t="s">
        <v>1</v>
      </c>
      <c r="F283" s="238" t="s">
        <v>480</v>
      </c>
      <c r="G283" s="235"/>
      <c r="H283" s="237" t="s">
        <v>1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128</v>
      </c>
      <c r="AU283" s="244" t="s">
        <v>86</v>
      </c>
      <c r="AV283" s="13" t="s">
        <v>84</v>
      </c>
      <c r="AW283" s="13" t="s">
        <v>32</v>
      </c>
      <c r="AX283" s="13" t="s">
        <v>76</v>
      </c>
      <c r="AY283" s="244" t="s">
        <v>119</v>
      </c>
    </row>
    <row r="284" s="14" customFormat="1">
      <c r="A284" s="14"/>
      <c r="B284" s="245"/>
      <c r="C284" s="246"/>
      <c r="D284" s="236" t="s">
        <v>128</v>
      </c>
      <c r="E284" s="247" t="s">
        <v>1</v>
      </c>
      <c r="F284" s="248" t="s">
        <v>481</v>
      </c>
      <c r="G284" s="246"/>
      <c r="H284" s="249">
        <v>11.635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128</v>
      </c>
      <c r="AU284" s="255" t="s">
        <v>86</v>
      </c>
      <c r="AV284" s="14" t="s">
        <v>86</v>
      </c>
      <c r="AW284" s="14" t="s">
        <v>32</v>
      </c>
      <c r="AX284" s="14" t="s">
        <v>84</v>
      </c>
      <c r="AY284" s="255" t="s">
        <v>119</v>
      </c>
    </row>
    <row r="285" s="14" customFormat="1">
      <c r="A285" s="14"/>
      <c r="B285" s="245"/>
      <c r="C285" s="246"/>
      <c r="D285" s="236" t="s">
        <v>128</v>
      </c>
      <c r="E285" s="246"/>
      <c r="F285" s="248" t="s">
        <v>482</v>
      </c>
      <c r="G285" s="246"/>
      <c r="H285" s="249">
        <v>12.799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128</v>
      </c>
      <c r="AU285" s="255" t="s">
        <v>86</v>
      </c>
      <c r="AV285" s="14" t="s">
        <v>86</v>
      </c>
      <c r="AW285" s="14" t="s">
        <v>4</v>
      </c>
      <c r="AX285" s="14" t="s">
        <v>84</v>
      </c>
      <c r="AY285" s="255" t="s">
        <v>119</v>
      </c>
    </row>
    <row r="286" s="2" customFormat="1" ht="24.15" customHeight="1">
      <c r="A286" s="39"/>
      <c r="B286" s="40"/>
      <c r="C286" s="220" t="s">
        <v>483</v>
      </c>
      <c r="D286" s="220" t="s">
        <v>122</v>
      </c>
      <c r="E286" s="221" t="s">
        <v>484</v>
      </c>
      <c r="F286" s="222" t="s">
        <v>485</v>
      </c>
      <c r="G286" s="223" t="s">
        <v>303</v>
      </c>
      <c r="H286" s="224">
        <v>0.0089999999999999993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41</v>
      </c>
      <c r="O286" s="92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140</v>
      </c>
      <c r="AT286" s="232" t="s">
        <v>122</v>
      </c>
      <c r="AU286" s="232" t="s">
        <v>86</v>
      </c>
      <c r="AY286" s="18" t="s">
        <v>119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84</v>
      </c>
      <c r="BK286" s="233">
        <f>ROUND(I286*H286,2)</f>
        <v>0</v>
      </c>
      <c r="BL286" s="18" t="s">
        <v>140</v>
      </c>
      <c r="BM286" s="232" t="s">
        <v>486</v>
      </c>
    </row>
    <row r="287" s="14" customFormat="1">
      <c r="A287" s="14"/>
      <c r="B287" s="245"/>
      <c r="C287" s="246"/>
      <c r="D287" s="236" t="s">
        <v>128</v>
      </c>
      <c r="E287" s="247" t="s">
        <v>1</v>
      </c>
      <c r="F287" s="248" t="s">
        <v>487</v>
      </c>
      <c r="G287" s="246"/>
      <c r="H287" s="249">
        <v>0.0089999999999999993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128</v>
      </c>
      <c r="AU287" s="255" t="s">
        <v>86</v>
      </c>
      <c r="AV287" s="14" t="s">
        <v>86</v>
      </c>
      <c r="AW287" s="14" t="s">
        <v>32</v>
      </c>
      <c r="AX287" s="14" t="s">
        <v>84</v>
      </c>
      <c r="AY287" s="255" t="s">
        <v>119</v>
      </c>
    </row>
    <row r="288" s="2" customFormat="1" ht="24.15" customHeight="1">
      <c r="A288" s="39"/>
      <c r="B288" s="40"/>
      <c r="C288" s="220" t="s">
        <v>488</v>
      </c>
      <c r="D288" s="220" t="s">
        <v>122</v>
      </c>
      <c r="E288" s="221" t="s">
        <v>489</v>
      </c>
      <c r="F288" s="222" t="s">
        <v>490</v>
      </c>
      <c r="G288" s="223" t="s">
        <v>254</v>
      </c>
      <c r="H288" s="224">
        <v>372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41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140</v>
      </c>
      <c r="AT288" s="232" t="s">
        <v>122</v>
      </c>
      <c r="AU288" s="232" t="s">
        <v>86</v>
      </c>
      <c r="AY288" s="18" t="s">
        <v>119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84</v>
      </c>
      <c r="BK288" s="233">
        <f>ROUND(I288*H288,2)</f>
        <v>0</v>
      </c>
      <c r="BL288" s="18" t="s">
        <v>140</v>
      </c>
      <c r="BM288" s="232" t="s">
        <v>491</v>
      </c>
    </row>
    <row r="289" s="13" customFormat="1">
      <c r="A289" s="13"/>
      <c r="B289" s="234"/>
      <c r="C289" s="235"/>
      <c r="D289" s="236" t="s">
        <v>128</v>
      </c>
      <c r="E289" s="237" t="s">
        <v>1</v>
      </c>
      <c r="F289" s="238" t="s">
        <v>492</v>
      </c>
      <c r="G289" s="235"/>
      <c r="H289" s="237" t="s">
        <v>1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128</v>
      </c>
      <c r="AU289" s="244" t="s">
        <v>86</v>
      </c>
      <c r="AV289" s="13" t="s">
        <v>84</v>
      </c>
      <c r="AW289" s="13" t="s">
        <v>32</v>
      </c>
      <c r="AX289" s="13" t="s">
        <v>76</v>
      </c>
      <c r="AY289" s="244" t="s">
        <v>119</v>
      </c>
    </row>
    <row r="290" s="14" customFormat="1">
      <c r="A290" s="14"/>
      <c r="B290" s="245"/>
      <c r="C290" s="246"/>
      <c r="D290" s="236" t="s">
        <v>128</v>
      </c>
      <c r="E290" s="247" t="s">
        <v>1</v>
      </c>
      <c r="F290" s="248" t="s">
        <v>493</v>
      </c>
      <c r="G290" s="246"/>
      <c r="H290" s="249">
        <v>372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128</v>
      </c>
      <c r="AU290" s="255" t="s">
        <v>86</v>
      </c>
      <c r="AV290" s="14" t="s">
        <v>86</v>
      </c>
      <c r="AW290" s="14" t="s">
        <v>32</v>
      </c>
      <c r="AX290" s="14" t="s">
        <v>84</v>
      </c>
      <c r="AY290" s="255" t="s">
        <v>119</v>
      </c>
    </row>
    <row r="291" s="2" customFormat="1" ht="21.75" customHeight="1">
      <c r="A291" s="39"/>
      <c r="B291" s="40"/>
      <c r="C291" s="220" t="s">
        <v>494</v>
      </c>
      <c r="D291" s="220" t="s">
        <v>122</v>
      </c>
      <c r="E291" s="221" t="s">
        <v>495</v>
      </c>
      <c r="F291" s="222" t="s">
        <v>496</v>
      </c>
      <c r="G291" s="223" t="s">
        <v>254</v>
      </c>
      <c r="H291" s="224">
        <v>1024.2000000000001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41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140</v>
      </c>
      <c r="AT291" s="232" t="s">
        <v>122</v>
      </c>
      <c r="AU291" s="232" t="s">
        <v>86</v>
      </c>
      <c r="AY291" s="18" t="s">
        <v>119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84</v>
      </c>
      <c r="BK291" s="233">
        <f>ROUND(I291*H291,2)</f>
        <v>0</v>
      </c>
      <c r="BL291" s="18" t="s">
        <v>140</v>
      </c>
      <c r="BM291" s="232" t="s">
        <v>497</v>
      </c>
    </row>
    <row r="292" s="13" customFormat="1">
      <c r="A292" s="13"/>
      <c r="B292" s="234"/>
      <c r="C292" s="235"/>
      <c r="D292" s="236" t="s">
        <v>128</v>
      </c>
      <c r="E292" s="237" t="s">
        <v>1</v>
      </c>
      <c r="F292" s="238" t="s">
        <v>492</v>
      </c>
      <c r="G292" s="235"/>
      <c r="H292" s="237" t="s">
        <v>1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128</v>
      </c>
      <c r="AU292" s="244" t="s">
        <v>86</v>
      </c>
      <c r="AV292" s="13" t="s">
        <v>84</v>
      </c>
      <c r="AW292" s="13" t="s">
        <v>32</v>
      </c>
      <c r="AX292" s="13" t="s">
        <v>76</v>
      </c>
      <c r="AY292" s="244" t="s">
        <v>119</v>
      </c>
    </row>
    <row r="293" s="14" customFormat="1">
      <c r="A293" s="14"/>
      <c r="B293" s="245"/>
      <c r="C293" s="246"/>
      <c r="D293" s="236" t="s">
        <v>128</v>
      </c>
      <c r="E293" s="247" t="s">
        <v>1</v>
      </c>
      <c r="F293" s="248" t="s">
        <v>498</v>
      </c>
      <c r="G293" s="246"/>
      <c r="H293" s="249">
        <v>1024.2000000000001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128</v>
      </c>
      <c r="AU293" s="255" t="s">
        <v>86</v>
      </c>
      <c r="AV293" s="14" t="s">
        <v>86</v>
      </c>
      <c r="AW293" s="14" t="s">
        <v>32</v>
      </c>
      <c r="AX293" s="14" t="s">
        <v>84</v>
      </c>
      <c r="AY293" s="255" t="s">
        <v>119</v>
      </c>
    </row>
    <row r="294" s="2" customFormat="1" ht="21.75" customHeight="1">
      <c r="A294" s="39"/>
      <c r="B294" s="40"/>
      <c r="C294" s="220" t="s">
        <v>499</v>
      </c>
      <c r="D294" s="220" t="s">
        <v>122</v>
      </c>
      <c r="E294" s="221" t="s">
        <v>500</v>
      </c>
      <c r="F294" s="222" t="s">
        <v>501</v>
      </c>
      <c r="G294" s="223" t="s">
        <v>254</v>
      </c>
      <c r="H294" s="224">
        <v>124</v>
      </c>
      <c r="I294" s="225"/>
      <c r="J294" s="226">
        <f>ROUND(I294*H294,2)</f>
        <v>0</v>
      </c>
      <c r="K294" s="227"/>
      <c r="L294" s="45"/>
      <c r="M294" s="228" t="s">
        <v>1</v>
      </c>
      <c r="N294" s="229" t="s">
        <v>41</v>
      </c>
      <c r="O294" s="92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140</v>
      </c>
      <c r="AT294" s="232" t="s">
        <v>122</v>
      </c>
      <c r="AU294" s="232" t="s">
        <v>86</v>
      </c>
      <c r="AY294" s="18" t="s">
        <v>119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84</v>
      </c>
      <c r="BK294" s="233">
        <f>ROUND(I294*H294,2)</f>
        <v>0</v>
      </c>
      <c r="BL294" s="18" t="s">
        <v>140</v>
      </c>
      <c r="BM294" s="232" t="s">
        <v>502</v>
      </c>
    </row>
    <row r="295" s="13" customFormat="1">
      <c r="A295" s="13"/>
      <c r="B295" s="234"/>
      <c r="C295" s="235"/>
      <c r="D295" s="236" t="s">
        <v>128</v>
      </c>
      <c r="E295" s="237" t="s">
        <v>1</v>
      </c>
      <c r="F295" s="238" t="s">
        <v>434</v>
      </c>
      <c r="G295" s="235"/>
      <c r="H295" s="237" t="s">
        <v>1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128</v>
      </c>
      <c r="AU295" s="244" t="s">
        <v>86</v>
      </c>
      <c r="AV295" s="13" t="s">
        <v>84</v>
      </c>
      <c r="AW295" s="13" t="s">
        <v>32</v>
      </c>
      <c r="AX295" s="13" t="s">
        <v>76</v>
      </c>
      <c r="AY295" s="244" t="s">
        <v>119</v>
      </c>
    </row>
    <row r="296" s="14" customFormat="1">
      <c r="A296" s="14"/>
      <c r="B296" s="245"/>
      <c r="C296" s="246"/>
      <c r="D296" s="236" t="s">
        <v>128</v>
      </c>
      <c r="E296" s="247" t="s">
        <v>1</v>
      </c>
      <c r="F296" s="248" t="s">
        <v>429</v>
      </c>
      <c r="G296" s="246"/>
      <c r="H296" s="249">
        <v>124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128</v>
      </c>
      <c r="AU296" s="255" t="s">
        <v>86</v>
      </c>
      <c r="AV296" s="14" t="s">
        <v>86</v>
      </c>
      <c r="AW296" s="14" t="s">
        <v>32</v>
      </c>
      <c r="AX296" s="14" t="s">
        <v>84</v>
      </c>
      <c r="AY296" s="255" t="s">
        <v>119</v>
      </c>
    </row>
    <row r="297" s="2" customFormat="1" ht="21.75" customHeight="1">
      <c r="A297" s="39"/>
      <c r="B297" s="40"/>
      <c r="C297" s="220" t="s">
        <v>503</v>
      </c>
      <c r="D297" s="220" t="s">
        <v>122</v>
      </c>
      <c r="E297" s="221" t="s">
        <v>504</v>
      </c>
      <c r="F297" s="222" t="s">
        <v>505</v>
      </c>
      <c r="G297" s="223" t="s">
        <v>254</v>
      </c>
      <c r="H297" s="224">
        <v>341.39999999999998</v>
      </c>
      <c r="I297" s="225"/>
      <c r="J297" s="226">
        <f>ROUND(I297*H297,2)</f>
        <v>0</v>
      </c>
      <c r="K297" s="227"/>
      <c r="L297" s="45"/>
      <c r="M297" s="228" t="s">
        <v>1</v>
      </c>
      <c r="N297" s="229" t="s">
        <v>41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140</v>
      </c>
      <c r="AT297" s="232" t="s">
        <v>122</v>
      </c>
      <c r="AU297" s="232" t="s">
        <v>86</v>
      </c>
      <c r="AY297" s="18" t="s">
        <v>119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84</v>
      </c>
      <c r="BK297" s="233">
        <f>ROUND(I297*H297,2)</f>
        <v>0</v>
      </c>
      <c r="BL297" s="18" t="s">
        <v>140</v>
      </c>
      <c r="BM297" s="232" t="s">
        <v>506</v>
      </c>
    </row>
    <row r="298" s="13" customFormat="1">
      <c r="A298" s="13"/>
      <c r="B298" s="234"/>
      <c r="C298" s="235"/>
      <c r="D298" s="236" t="s">
        <v>128</v>
      </c>
      <c r="E298" s="237" t="s">
        <v>1</v>
      </c>
      <c r="F298" s="238" t="s">
        <v>434</v>
      </c>
      <c r="G298" s="235"/>
      <c r="H298" s="237" t="s">
        <v>1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128</v>
      </c>
      <c r="AU298" s="244" t="s">
        <v>86</v>
      </c>
      <c r="AV298" s="13" t="s">
        <v>84</v>
      </c>
      <c r="AW298" s="13" t="s">
        <v>32</v>
      </c>
      <c r="AX298" s="13" t="s">
        <v>76</v>
      </c>
      <c r="AY298" s="244" t="s">
        <v>119</v>
      </c>
    </row>
    <row r="299" s="14" customFormat="1">
      <c r="A299" s="14"/>
      <c r="B299" s="245"/>
      <c r="C299" s="246"/>
      <c r="D299" s="236" t="s">
        <v>128</v>
      </c>
      <c r="E299" s="247" t="s">
        <v>1</v>
      </c>
      <c r="F299" s="248" t="s">
        <v>449</v>
      </c>
      <c r="G299" s="246"/>
      <c r="H299" s="249">
        <v>341.39999999999998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128</v>
      </c>
      <c r="AU299" s="255" t="s">
        <v>86</v>
      </c>
      <c r="AV299" s="14" t="s">
        <v>86</v>
      </c>
      <c r="AW299" s="14" t="s">
        <v>32</v>
      </c>
      <c r="AX299" s="14" t="s">
        <v>84</v>
      </c>
      <c r="AY299" s="255" t="s">
        <v>119</v>
      </c>
    </row>
    <row r="300" s="2" customFormat="1" ht="21.75" customHeight="1">
      <c r="A300" s="39"/>
      <c r="B300" s="40"/>
      <c r="C300" s="220" t="s">
        <v>357</v>
      </c>
      <c r="D300" s="220" t="s">
        <v>122</v>
      </c>
      <c r="E300" s="221" t="s">
        <v>507</v>
      </c>
      <c r="F300" s="222" t="s">
        <v>508</v>
      </c>
      <c r="G300" s="223" t="s">
        <v>228</v>
      </c>
      <c r="H300" s="224">
        <v>6.9809999999999999</v>
      </c>
      <c r="I300" s="225"/>
      <c r="J300" s="226">
        <f>ROUND(I300*H300,2)</f>
        <v>0</v>
      </c>
      <c r="K300" s="227"/>
      <c r="L300" s="45"/>
      <c r="M300" s="228" t="s">
        <v>1</v>
      </c>
      <c r="N300" s="229" t="s">
        <v>41</v>
      </c>
      <c r="O300" s="92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140</v>
      </c>
      <c r="AT300" s="232" t="s">
        <v>122</v>
      </c>
      <c r="AU300" s="232" t="s">
        <v>86</v>
      </c>
      <c r="AY300" s="18" t="s">
        <v>119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84</v>
      </c>
      <c r="BK300" s="233">
        <f>ROUND(I300*H300,2)</f>
        <v>0</v>
      </c>
      <c r="BL300" s="18" t="s">
        <v>140</v>
      </c>
      <c r="BM300" s="232" t="s">
        <v>509</v>
      </c>
    </row>
    <row r="301" s="13" customFormat="1">
      <c r="A301" s="13"/>
      <c r="B301" s="234"/>
      <c r="C301" s="235"/>
      <c r="D301" s="236" t="s">
        <v>128</v>
      </c>
      <c r="E301" s="237" t="s">
        <v>1</v>
      </c>
      <c r="F301" s="238" t="s">
        <v>492</v>
      </c>
      <c r="G301" s="235"/>
      <c r="H301" s="237" t="s">
        <v>1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128</v>
      </c>
      <c r="AU301" s="244" t="s">
        <v>86</v>
      </c>
      <c r="AV301" s="13" t="s">
        <v>84</v>
      </c>
      <c r="AW301" s="13" t="s">
        <v>32</v>
      </c>
      <c r="AX301" s="13" t="s">
        <v>76</v>
      </c>
      <c r="AY301" s="244" t="s">
        <v>119</v>
      </c>
    </row>
    <row r="302" s="14" customFormat="1">
      <c r="A302" s="14"/>
      <c r="B302" s="245"/>
      <c r="C302" s="246"/>
      <c r="D302" s="236" t="s">
        <v>128</v>
      </c>
      <c r="E302" s="247" t="s">
        <v>1</v>
      </c>
      <c r="F302" s="248" t="s">
        <v>510</v>
      </c>
      <c r="G302" s="246"/>
      <c r="H302" s="249">
        <v>6.9809999999999999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128</v>
      </c>
      <c r="AU302" s="255" t="s">
        <v>86</v>
      </c>
      <c r="AV302" s="14" t="s">
        <v>86</v>
      </c>
      <c r="AW302" s="14" t="s">
        <v>32</v>
      </c>
      <c r="AX302" s="14" t="s">
        <v>84</v>
      </c>
      <c r="AY302" s="255" t="s">
        <v>119</v>
      </c>
    </row>
    <row r="303" s="12" customFormat="1" ht="22.8" customHeight="1">
      <c r="A303" s="12"/>
      <c r="B303" s="204"/>
      <c r="C303" s="205"/>
      <c r="D303" s="206" t="s">
        <v>75</v>
      </c>
      <c r="E303" s="218" t="s">
        <v>86</v>
      </c>
      <c r="F303" s="218" t="s">
        <v>511</v>
      </c>
      <c r="G303" s="205"/>
      <c r="H303" s="205"/>
      <c r="I303" s="208"/>
      <c r="J303" s="219">
        <f>BK303</f>
        <v>0</v>
      </c>
      <c r="K303" s="205"/>
      <c r="L303" s="210"/>
      <c r="M303" s="211"/>
      <c r="N303" s="212"/>
      <c r="O303" s="212"/>
      <c r="P303" s="213">
        <f>SUM(P304:P318)</f>
        <v>0</v>
      </c>
      <c r="Q303" s="212"/>
      <c r="R303" s="213">
        <f>SUM(R304:R318)</f>
        <v>21.306035519999998</v>
      </c>
      <c r="S303" s="212"/>
      <c r="T303" s="214">
        <f>SUM(T304:T318)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5" t="s">
        <v>84</v>
      </c>
      <c r="AT303" s="216" t="s">
        <v>75</v>
      </c>
      <c r="AU303" s="216" t="s">
        <v>84</v>
      </c>
      <c r="AY303" s="215" t="s">
        <v>119</v>
      </c>
      <c r="BK303" s="217">
        <f>SUM(BK304:BK318)</f>
        <v>0</v>
      </c>
    </row>
    <row r="304" s="2" customFormat="1" ht="44.25" customHeight="1">
      <c r="A304" s="39"/>
      <c r="B304" s="40"/>
      <c r="C304" s="220" t="s">
        <v>512</v>
      </c>
      <c r="D304" s="220" t="s">
        <v>122</v>
      </c>
      <c r="E304" s="221" t="s">
        <v>513</v>
      </c>
      <c r="F304" s="222" t="s">
        <v>514</v>
      </c>
      <c r="G304" s="223" t="s">
        <v>228</v>
      </c>
      <c r="H304" s="224">
        <v>10.32</v>
      </c>
      <c r="I304" s="225"/>
      <c r="J304" s="226">
        <f>ROUND(I304*H304,2)</f>
        <v>0</v>
      </c>
      <c r="K304" s="227"/>
      <c r="L304" s="45"/>
      <c r="M304" s="228" t="s">
        <v>1</v>
      </c>
      <c r="N304" s="229" t="s">
        <v>41</v>
      </c>
      <c r="O304" s="92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140</v>
      </c>
      <c r="AT304" s="232" t="s">
        <v>122</v>
      </c>
      <c r="AU304" s="232" t="s">
        <v>86</v>
      </c>
      <c r="AY304" s="18" t="s">
        <v>119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84</v>
      </c>
      <c r="BK304" s="233">
        <f>ROUND(I304*H304,2)</f>
        <v>0</v>
      </c>
      <c r="BL304" s="18" t="s">
        <v>140</v>
      </c>
      <c r="BM304" s="232" t="s">
        <v>515</v>
      </c>
    </row>
    <row r="305" s="14" customFormat="1">
      <c r="A305" s="14"/>
      <c r="B305" s="245"/>
      <c r="C305" s="246"/>
      <c r="D305" s="236" t="s">
        <v>128</v>
      </c>
      <c r="E305" s="247" t="s">
        <v>1</v>
      </c>
      <c r="F305" s="248" t="s">
        <v>516</v>
      </c>
      <c r="G305" s="246"/>
      <c r="H305" s="249">
        <v>10.32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128</v>
      </c>
      <c r="AU305" s="255" t="s">
        <v>86</v>
      </c>
      <c r="AV305" s="14" t="s">
        <v>86</v>
      </c>
      <c r="AW305" s="14" t="s">
        <v>32</v>
      </c>
      <c r="AX305" s="14" t="s">
        <v>84</v>
      </c>
      <c r="AY305" s="255" t="s">
        <v>119</v>
      </c>
    </row>
    <row r="306" s="2" customFormat="1" ht="55.5" customHeight="1">
      <c r="A306" s="39"/>
      <c r="B306" s="40"/>
      <c r="C306" s="220" t="s">
        <v>517</v>
      </c>
      <c r="D306" s="220" t="s">
        <v>122</v>
      </c>
      <c r="E306" s="221" t="s">
        <v>518</v>
      </c>
      <c r="F306" s="222" t="s">
        <v>519</v>
      </c>
      <c r="G306" s="223" t="s">
        <v>254</v>
      </c>
      <c r="H306" s="224">
        <v>137.59999999999999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41</v>
      </c>
      <c r="O306" s="92"/>
      <c r="P306" s="230">
        <f>O306*H306</f>
        <v>0</v>
      </c>
      <c r="Q306" s="230">
        <v>0.00031</v>
      </c>
      <c r="R306" s="230">
        <f>Q306*H306</f>
        <v>0.042655999999999999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140</v>
      </c>
      <c r="AT306" s="232" t="s">
        <v>122</v>
      </c>
      <c r="AU306" s="232" t="s">
        <v>86</v>
      </c>
      <c r="AY306" s="18" t="s">
        <v>119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84</v>
      </c>
      <c r="BK306" s="233">
        <f>ROUND(I306*H306,2)</f>
        <v>0</v>
      </c>
      <c r="BL306" s="18" t="s">
        <v>140</v>
      </c>
      <c r="BM306" s="232" t="s">
        <v>520</v>
      </c>
    </row>
    <row r="307" s="14" customFormat="1">
      <c r="A307" s="14"/>
      <c r="B307" s="245"/>
      <c r="C307" s="246"/>
      <c r="D307" s="236" t="s">
        <v>128</v>
      </c>
      <c r="E307" s="247" t="s">
        <v>1</v>
      </c>
      <c r="F307" s="248" t="s">
        <v>521</v>
      </c>
      <c r="G307" s="246"/>
      <c r="H307" s="249">
        <v>137.59999999999999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128</v>
      </c>
      <c r="AU307" s="255" t="s">
        <v>86</v>
      </c>
      <c r="AV307" s="14" t="s">
        <v>86</v>
      </c>
      <c r="AW307" s="14" t="s">
        <v>32</v>
      </c>
      <c r="AX307" s="14" t="s">
        <v>84</v>
      </c>
      <c r="AY307" s="255" t="s">
        <v>119</v>
      </c>
    </row>
    <row r="308" s="2" customFormat="1" ht="24.15" customHeight="1">
      <c r="A308" s="39"/>
      <c r="B308" s="40"/>
      <c r="C308" s="281" t="s">
        <v>522</v>
      </c>
      <c r="D308" s="281" t="s">
        <v>300</v>
      </c>
      <c r="E308" s="282" t="s">
        <v>523</v>
      </c>
      <c r="F308" s="283" t="s">
        <v>524</v>
      </c>
      <c r="G308" s="284" t="s">
        <v>254</v>
      </c>
      <c r="H308" s="285">
        <v>144.47999999999999</v>
      </c>
      <c r="I308" s="286"/>
      <c r="J308" s="287">
        <f>ROUND(I308*H308,2)</f>
        <v>0</v>
      </c>
      <c r="K308" s="288"/>
      <c r="L308" s="289"/>
      <c r="M308" s="290" t="s">
        <v>1</v>
      </c>
      <c r="N308" s="291" t="s">
        <v>41</v>
      </c>
      <c r="O308" s="92"/>
      <c r="P308" s="230">
        <f>O308*H308</f>
        <v>0</v>
      </c>
      <c r="Q308" s="230">
        <v>0.00029999999999999997</v>
      </c>
      <c r="R308" s="230">
        <f>Q308*H308</f>
        <v>0.043343999999999994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165</v>
      </c>
      <c r="AT308" s="232" t="s">
        <v>300</v>
      </c>
      <c r="AU308" s="232" t="s">
        <v>86</v>
      </c>
      <c r="AY308" s="18" t="s">
        <v>119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84</v>
      </c>
      <c r="BK308" s="233">
        <f>ROUND(I308*H308,2)</f>
        <v>0</v>
      </c>
      <c r="BL308" s="18" t="s">
        <v>140</v>
      </c>
      <c r="BM308" s="232" t="s">
        <v>525</v>
      </c>
    </row>
    <row r="309" s="14" customFormat="1">
      <c r="A309" s="14"/>
      <c r="B309" s="245"/>
      <c r="C309" s="246"/>
      <c r="D309" s="236" t="s">
        <v>128</v>
      </c>
      <c r="E309" s="247" t="s">
        <v>1</v>
      </c>
      <c r="F309" s="248" t="s">
        <v>526</v>
      </c>
      <c r="G309" s="246"/>
      <c r="H309" s="249">
        <v>137.59999999999999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128</v>
      </c>
      <c r="AU309" s="255" t="s">
        <v>86</v>
      </c>
      <c r="AV309" s="14" t="s">
        <v>86</v>
      </c>
      <c r="AW309" s="14" t="s">
        <v>32</v>
      </c>
      <c r="AX309" s="14" t="s">
        <v>84</v>
      </c>
      <c r="AY309" s="255" t="s">
        <v>119</v>
      </c>
    </row>
    <row r="310" s="14" customFormat="1">
      <c r="A310" s="14"/>
      <c r="B310" s="245"/>
      <c r="C310" s="246"/>
      <c r="D310" s="236" t="s">
        <v>128</v>
      </c>
      <c r="E310" s="246"/>
      <c r="F310" s="248" t="s">
        <v>527</v>
      </c>
      <c r="G310" s="246"/>
      <c r="H310" s="249">
        <v>144.47999999999999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128</v>
      </c>
      <c r="AU310" s="255" t="s">
        <v>86</v>
      </c>
      <c r="AV310" s="14" t="s">
        <v>86</v>
      </c>
      <c r="AW310" s="14" t="s">
        <v>4</v>
      </c>
      <c r="AX310" s="14" t="s">
        <v>84</v>
      </c>
      <c r="AY310" s="255" t="s">
        <v>119</v>
      </c>
    </row>
    <row r="311" s="2" customFormat="1" ht="55.5" customHeight="1">
      <c r="A311" s="39"/>
      <c r="B311" s="40"/>
      <c r="C311" s="220" t="s">
        <v>528</v>
      </c>
      <c r="D311" s="220" t="s">
        <v>122</v>
      </c>
      <c r="E311" s="221" t="s">
        <v>529</v>
      </c>
      <c r="F311" s="222" t="s">
        <v>530</v>
      </c>
      <c r="G311" s="223" t="s">
        <v>223</v>
      </c>
      <c r="H311" s="224">
        <v>80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41</v>
      </c>
      <c r="O311" s="92"/>
      <c r="P311" s="230">
        <f>O311*H311</f>
        <v>0</v>
      </c>
      <c r="Q311" s="230">
        <v>0.20469000000000001</v>
      </c>
      <c r="R311" s="230">
        <f>Q311*H311</f>
        <v>16.3752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140</v>
      </c>
      <c r="AT311" s="232" t="s">
        <v>122</v>
      </c>
      <c r="AU311" s="232" t="s">
        <v>86</v>
      </c>
      <c r="AY311" s="18" t="s">
        <v>119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84</v>
      </c>
      <c r="BK311" s="233">
        <f>ROUND(I311*H311,2)</f>
        <v>0</v>
      </c>
      <c r="BL311" s="18" t="s">
        <v>140</v>
      </c>
      <c r="BM311" s="232" t="s">
        <v>531</v>
      </c>
    </row>
    <row r="312" s="14" customFormat="1">
      <c r="A312" s="14"/>
      <c r="B312" s="245"/>
      <c r="C312" s="246"/>
      <c r="D312" s="236" t="s">
        <v>128</v>
      </c>
      <c r="E312" s="247" t="s">
        <v>1</v>
      </c>
      <c r="F312" s="248" t="s">
        <v>532</v>
      </c>
      <c r="G312" s="246"/>
      <c r="H312" s="249">
        <v>80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128</v>
      </c>
      <c r="AU312" s="255" t="s">
        <v>86</v>
      </c>
      <c r="AV312" s="14" t="s">
        <v>86</v>
      </c>
      <c r="AW312" s="14" t="s">
        <v>32</v>
      </c>
      <c r="AX312" s="14" t="s">
        <v>84</v>
      </c>
      <c r="AY312" s="255" t="s">
        <v>119</v>
      </c>
    </row>
    <row r="313" s="2" customFormat="1" ht="16.5" customHeight="1">
      <c r="A313" s="39"/>
      <c r="B313" s="40"/>
      <c r="C313" s="281" t="s">
        <v>394</v>
      </c>
      <c r="D313" s="281" t="s">
        <v>300</v>
      </c>
      <c r="E313" s="282" t="s">
        <v>533</v>
      </c>
      <c r="F313" s="283" t="s">
        <v>534</v>
      </c>
      <c r="G313" s="284" t="s">
        <v>254</v>
      </c>
      <c r="H313" s="285">
        <v>144.47999999999999</v>
      </c>
      <c r="I313" s="286"/>
      <c r="J313" s="287">
        <f>ROUND(I313*H313,2)</f>
        <v>0</v>
      </c>
      <c r="K313" s="288"/>
      <c r="L313" s="289"/>
      <c r="M313" s="290" t="s">
        <v>1</v>
      </c>
      <c r="N313" s="291" t="s">
        <v>41</v>
      </c>
      <c r="O313" s="92"/>
      <c r="P313" s="230">
        <f>O313*H313</f>
        <v>0</v>
      </c>
      <c r="Q313" s="230">
        <v>0.00029999999999999997</v>
      </c>
      <c r="R313" s="230">
        <f>Q313*H313</f>
        <v>0.043343999999999994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165</v>
      </c>
      <c r="AT313" s="232" t="s">
        <v>300</v>
      </c>
      <c r="AU313" s="232" t="s">
        <v>86</v>
      </c>
      <c r="AY313" s="18" t="s">
        <v>119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84</v>
      </c>
      <c r="BK313" s="233">
        <f>ROUND(I313*H313,2)</f>
        <v>0</v>
      </c>
      <c r="BL313" s="18" t="s">
        <v>140</v>
      </c>
      <c r="BM313" s="232" t="s">
        <v>535</v>
      </c>
    </row>
    <row r="314" s="14" customFormat="1">
      <c r="A314" s="14"/>
      <c r="B314" s="245"/>
      <c r="C314" s="246"/>
      <c r="D314" s="236" t="s">
        <v>128</v>
      </c>
      <c r="E314" s="247" t="s">
        <v>1</v>
      </c>
      <c r="F314" s="248" t="s">
        <v>526</v>
      </c>
      <c r="G314" s="246"/>
      <c r="H314" s="249">
        <v>137.59999999999999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128</v>
      </c>
      <c r="AU314" s="255" t="s">
        <v>86</v>
      </c>
      <c r="AV314" s="14" t="s">
        <v>86</v>
      </c>
      <c r="AW314" s="14" t="s">
        <v>32</v>
      </c>
      <c r="AX314" s="14" t="s">
        <v>84</v>
      </c>
      <c r="AY314" s="255" t="s">
        <v>119</v>
      </c>
    </row>
    <row r="315" s="14" customFormat="1">
      <c r="A315" s="14"/>
      <c r="B315" s="245"/>
      <c r="C315" s="246"/>
      <c r="D315" s="236" t="s">
        <v>128</v>
      </c>
      <c r="E315" s="246"/>
      <c r="F315" s="248" t="s">
        <v>527</v>
      </c>
      <c r="G315" s="246"/>
      <c r="H315" s="249">
        <v>144.47999999999999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128</v>
      </c>
      <c r="AU315" s="255" t="s">
        <v>86</v>
      </c>
      <c r="AV315" s="14" t="s">
        <v>86</v>
      </c>
      <c r="AW315" s="14" t="s">
        <v>4</v>
      </c>
      <c r="AX315" s="14" t="s">
        <v>84</v>
      </c>
      <c r="AY315" s="255" t="s">
        <v>119</v>
      </c>
    </row>
    <row r="316" s="2" customFormat="1" ht="24.15" customHeight="1">
      <c r="A316" s="39"/>
      <c r="B316" s="40"/>
      <c r="C316" s="220" t="s">
        <v>536</v>
      </c>
      <c r="D316" s="220" t="s">
        <v>122</v>
      </c>
      <c r="E316" s="221" t="s">
        <v>537</v>
      </c>
      <c r="F316" s="222" t="s">
        <v>538</v>
      </c>
      <c r="G316" s="223" t="s">
        <v>228</v>
      </c>
      <c r="H316" s="224">
        <v>2.1280000000000001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41</v>
      </c>
      <c r="O316" s="92"/>
      <c r="P316" s="230">
        <f>O316*H316</f>
        <v>0</v>
      </c>
      <c r="Q316" s="230">
        <v>2.2563399999999998</v>
      </c>
      <c r="R316" s="230">
        <f>Q316*H316</f>
        <v>4.8014915199999999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140</v>
      </c>
      <c r="AT316" s="232" t="s">
        <v>122</v>
      </c>
      <c r="AU316" s="232" t="s">
        <v>86</v>
      </c>
      <c r="AY316" s="18" t="s">
        <v>119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84</v>
      </c>
      <c r="BK316" s="233">
        <f>ROUND(I316*H316,2)</f>
        <v>0</v>
      </c>
      <c r="BL316" s="18" t="s">
        <v>140</v>
      </c>
      <c r="BM316" s="232" t="s">
        <v>539</v>
      </c>
    </row>
    <row r="317" s="13" customFormat="1">
      <c r="A317" s="13"/>
      <c r="B317" s="234"/>
      <c r="C317" s="235"/>
      <c r="D317" s="236" t="s">
        <v>128</v>
      </c>
      <c r="E317" s="237" t="s">
        <v>1</v>
      </c>
      <c r="F317" s="238" t="s">
        <v>250</v>
      </c>
      <c r="G317" s="235"/>
      <c r="H317" s="237" t="s">
        <v>1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128</v>
      </c>
      <c r="AU317" s="244" t="s">
        <v>86</v>
      </c>
      <c r="AV317" s="13" t="s">
        <v>84</v>
      </c>
      <c r="AW317" s="13" t="s">
        <v>32</v>
      </c>
      <c r="AX317" s="13" t="s">
        <v>76</v>
      </c>
      <c r="AY317" s="244" t="s">
        <v>119</v>
      </c>
    </row>
    <row r="318" s="14" customFormat="1">
      <c r="A318" s="14"/>
      <c r="B318" s="245"/>
      <c r="C318" s="246"/>
      <c r="D318" s="236" t="s">
        <v>128</v>
      </c>
      <c r="E318" s="247" t="s">
        <v>1</v>
      </c>
      <c r="F318" s="248" t="s">
        <v>251</v>
      </c>
      <c r="G318" s="246"/>
      <c r="H318" s="249">
        <v>2.1280000000000001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128</v>
      </c>
      <c r="AU318" s="255" t="s">
        <v>86</v>
      </c>
      <c r="AV318" s="14" t="s">
        <v>86</v>
      </c>
      <c r="AW318" s="14" t="s">
        <v>32</v>
      </c>
      <c r="AX318" s="14" t="s">
        <v>84</v>
      </c>
      <c r="AY318" s="255" t="s">
        <v>119</v>
      </c>
    </row>
    <row r="319" s="12" customFormat="1" ht="22.8" customHeight="1">
      <c r="A319" s="12"/>
      <c r="B319" s="204"/>
      <c r="C319" s="205"/>
      <c r="D319" s="206" t="s">
        <v>75</v>
      </c>
      <c r="E319" s="218" t="s">
        <v>7</v>
      </c>
      <c r="F319" s="218" t="s">
        <v>540</v>
      </c>
      <c r="G319" s="205"/>
      <c r="H319" s="205"/>
      <c r="I319" s="208"/>
      <c r="J319" s="219">
        <f>BK319</f>
        <v>0</v>
      </c>
      <c r="K319" s="205"/>
      <c r="L319" s="210"/>
      <c r="M319" s="211"/>
      <c r="N319" s="212"/>
      <c r="O319" s="212"/>
      <c r="P319" s="213">
        <f>SUM(P320:P330)</f>
        <v>0</v>
      </c>
      <c r="Q319" s="212"/>
      <c r="R319" s="213">
        <f>SUM(R320:R330)</f>
        <v>37.565774999999995</v>
      </c>
      <c r="S319" s="212"/>
      <c r="T319" s="214">
        <f>SUM(T320:T330)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5" t="s">
        <v>84</v>
      </c>
      <c r="AT319" s="216" t="s">
        <v>75</v>
      </c>
      <c r="AU319" s="216" t="s">
        <v>84</v>
      </c>
      <c r="AY319" s="215" t="s">
        <v>119</v>
      </c>
      <c r="BK319" s="217">
        <f>SUM(BK320:BK330)</f>
        <v>0</v>
      </c>
    </row>
    <row r="320" s="2" customFormat="1" ht="44.25" customHeight="1">
      <c r="A320" s="39"/>
      <c r="B320" s="40"/>
      <c r="C320" s="220" t="s">
        <v>541</v>
      </c>
      <c r="D320" s="220" t="s">
        <v>122</v>
      </c>
      <c r="E320" s="221" t="s">
        <v>542</v>
      </c>
      <c r="F320" s="222" t="s">
        <v>543</v>
      </c>
      <c r="G320" s="223" t="s">
        <v>254</v>
      </c>
      <c r="H320" s="224">
        <v>146.09999999999999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41</v>
      </c>
      <c r="O320" s="92"/>
      <c r="P320" s="230">
        <f>O320*H320</f>
        <v>0</v>
      </c>
      <c r="Q320" s="230">
        <v>0.00013999999999999999</v>
      </c>
      <c r="R320" s="230">
        <f>Q320*H320</f>
        <v>0.020453999999999996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140</v>
      </c>
      <c r="AT320" s="232" t="s">
        <v>122</v>
      </c>
      <c r="AU320" s="232" t="s">
        <v>86</v>
      </c>
      <c r="AY320" s="18" t="s">
        <v>119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84</v>
      </c>
      <c r="BK320" s="233">
        <f>ROUND(I320*H320,2)</f>
        <v>0</v>
      </c>
      <c r="BL320" s="18" t="s">
        <v>140</v>
      </c>
      <c r="BM320" s="232" t="s">
        <v>544</v>
      </c>
    </row>
    <row r="321" s="14" customFormat="1">
      <c r="A321" s="14"/>
      <c r="B321" s="245"/>
      <c r="C321" s="246"/>
      <c r="D321" s="236" t="s">
        <v>128</v>
      </c>
      <c r="E321" s="247" t="s">
        <v>1</v>
      </c>
      <c r="F321" s="248" t="s">
        <v>330</v>
      </c>
      <c r="G321" s="246"/>
      <c r="H321" s="249">
        <v>146.09999999999999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128</v>
      </c>
      <c r="AU321" s="255" t="s">
        <v>86</v>
      </c>
      <c r="AV321" s="14" t="s">
        <v>86</v>
      </c>
      <c r="AW321" s="14" t="s">
        <v>32</v>
      </c>
      <c r="AX321" s="14" t="s">
        <v>84</v>
      </c>
      <c r="AY321" s="255" t="s">
        <v>119</v>
      </c>
    </row>
    <row r="322" s="2" customFormat="1" ht="16.5" customHeight="1">
      <c r="A322" s="39"/>
      <c r="B322" s="40"/>
      <c r="C322" s="281" t="s">
        <v>545</v>
      </c>
      <c r="D322" s="281" t="s">
        <v>300</v>
      </c>
      <c r="E322" s="282" t="s">
        <v>546</v>
      </c>
      <c r="F322" s="283" t="s">
        <v>547</v>
      </c>
      <c r="G322" s="284" t="s">
        <v>254</v>
      </c>
      <c r="H322" s="285">
        <v>160.71000000000001</v>
      </c>
      <c r="I322" s="286"/>
      <c r="J322" s="287">
        <f>ROUND(I322*H322,2)</f>
        <v>0</v>
      </c>
      <c r="K322" s="288"/>
      <c r="L322" s="289"/>
      <c r="M322" s="290" t="s">
        <v>1</v>
      </c>
      <c r="N322" s="291" t="s">
        <v>41</v>
      </c>
      <c r="O322" s="92"/>
      <c r="P322" s="230">
        <f>O322*H322</f>
        <v>0</v>
      </c>
      <c r="Q322" s="230">
        <v>0.00050000000000000001</v>
      </c>
      <c r="R322" s="230">
        <f>Q322*H322</f>
        <v>0.08035500000000001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165</v>
      </c>
      <c r="AT322" s="232" t="s">
        <v>300</v>
      </c>
      <c r="AU322" s="232" t="s">
        <v>86</v>
      </c>
      <c r="AY322" s="18" t="s">
        <v>119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84</v>
      </c>
      <c r="BK322" s="233">
        <f>ROUND(I322*H322,2)</f>
        <v>0</v>
      </c>
      <c r="BL322" s="18" t="s">
        <v>140</v>
      </c>
      <c r="BM322" s="232" t="s">
        <v>548</v>
      </c>
    </row>
    <row r="323" s="14" customFormat="1">
      <c r="A323" s="14"/>
      <c r="B323" s="245"/>
      <c r="C323" s="246"/>
      <c r="D323" s="236" t="s">
        <v>128</v>
      </c>
      <c r="E323" s="247" t="s">
        <v>1</v>
      </c>
      <c r="F323" s="248" t="s">
        <v>549</v>
      </c>
      <c r="G323" s="246"/>
      <c r="H323" s="249">
        <v>160.71000000000001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128</v>
      </c>
      <c r="AU323" s="255" t="s">
        <v>86</v>
      </c>
      <c r="AV323" s="14" t="s">
        <v>86</v>
      </c>
      <c r="AW323" s="14" t="s">
        <v>32</v>
      </c>
      <c r="AX323" s="14" t="s">
        <v>84</v>
      </c>
      <c r="AY323" s="255" t="s">
        <v>119</v>
      </c>
    </row>
    <row r="324" s="2" customFormat="1" ht="24.15" customHeight="1">
      <c r="A324" s="39"/>
      <c r="B324" s="40"/>
      <c r="C324" s="220" t="s">
        <v>550</v>
      </c>
      <c r="D324" s="220" t="s">
        <v>122</v>
      </c>
      <c r="E324" s="221" t="s">
        <v>551</v>
      </c>
      <c r="F324" s="222" t="s">
        <v>552</v>
      </c>
      <c r="G324" s="223" t="s">
        <v>228</v>
      </c>
      <c r="H324" s="224">
        <v>15.4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41</v>
      </c>
      <c r="O324" s="92"/>
      <c r="P324" s="230">
        <f>O324*H324</f>
        <v>0</v>
      </c>
      <c r="Q324" s="230">
        <v>2.4327899999999998</v>
      </c>
      <c r="R324" s="230">
        <f>Q324*H324</f>
        <v>37.464965999999997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140</v>
      </c>
      <c r="AT324" s="232" t="s">
        <v>122</v>
      </c>
      <c r="AU324" s="232" t="s">
        <v>86</v>
      </c>
      <c r="AY324" s="18" t="s">
        <v>119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84</v>
      </c>
      <c r="BK324" s="233">
        <f>ROUND(I324*H324,2)</f>
        <v>0</v>
      </c>
      <c r="BL324" s="18" t="s">
        <v>140</v>
      </c>
      <c r="BM324" s="232" t="s">
        <v>553</v>
      </c>
    </row>
    <row r="325" s="13" customFormat="1">
      <c r="A325" s="13"/>
      <c r="B325" s="234"/>
      <c r="C325" s="235"/>
      <c r="D325" s="236" t="s">
        <v>128</v>
      </c>
      <c r="E325" s="237" t="s">
        <v>1</v>
      </c>
      <c r="F325" s="238" t="s">
        <v>554</v>
      </c>
      <c r="G325" s="235"/>
      <c r="H325" s="237" t="s">
        <v>1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128</v>
      </c>
      <c r="AU325" s="244" t="s">
        <v>86</v>
      </c>
      <c r="AV325" s="13" t="s">
        <v>84</v>
      </c>
      <c r="AW325" s="13" t="s">
        <v>32</v>
      </c>
      <c r="AX325" s="13" t="s">
        <v>76</v>
      </c>
      <c r="AY325" s="244" t="s">
        <v>119</v>
      </c>
    </row>
    <row r="326" s="14" customFormat="1">
      <c r="A326" s="14"/>
      <c r="B326" s="245"/>
      <c r="C326" s="246"/>
      <c r="D326" s="236" t="s">
        <v>128</v>
      </c>
      <c r="E326" s="247" t="s">
        <v>1</v>
      </c>
      <c r="F326" s="248" t="s">
        <v>555</v>
      </c>
      <c r="G326" s="246"/>
      <c r="H326" s="249">
        <v>12.425000000000001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128</v>
      </c>
      <c r="AU326" s="255" t="s">
        <v>86</v>
      </c>
      <c r="AV326" s="14" t="s">
        <v>86</v>
      </c>
      <c r="AW326" s="14" t="s">
        <v>32</v>
      </c>
      <c r="AX326" s="14" t="s">
        <v>76</v>
      </c>
      <c r="AY326" s="255" t="s">
        <v>119</v>
      </c>
    </row>
    <row r="327" s="13" customFormat="1">
      <c r="A327" s="13"/>
      <c r="B327" s="234"/>
      <c r="C327" s="235"/>
      <c r="D327" s="236" t="s">
        <v>128</v>
      </c>
      <c r="E327" s="237" t="s">
        <v>1</v>
      </c>
      <c r="F327" s="238" t="s">
        <v>556</v>
      </c>
      <c r="G327" s="235"/>
      <c r="H327" s="237" t="s">
        <v>1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128</v>
      </c>
      <c r="AU327" s="244" t="s">
        <v>86</v>
      </c>
      <c r="AV327" s="13" t="s">
        <v>84</v>
      </c>
      <c r="AW327" s="13" t="s">
        <v>32</v>
      </c>
      <c r="AX327" s="13" t="s">
        <v>76</v>
      </c>
      <c r="AY327" s="244" t="s">
        <v>119</v>
      </c>
    </row>
    <row r="328" s="13" customFormat="1">
      <c r="A328" s="13"/>
      <c r="B328" s="234"/>
      <c r="C328" s="235"/>
      <c r="D328" s="236" t="s">
        <v>128</v>
      </c>
      <c r="E328" s="237" t="s">
        <v>1</v>
      </c>
      <c r="F328" s="238" t="s">
        <v>557</v>
      </c>
      <c r="G328" s="235"/>
      <c r="H328" s="237" t="s">
        <v>1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128</v>
      </c>
      <c r="AU328" s="244" t="s">
        <v>86</v>
      </c>
      <c r="AV328" s="13" t="s">
        <v>84</v>
      </c>
      <c r="AW328" s="13" t="s">
        <v>32</v>
      </c>
      <c r="AX328" s="13" t="s">
        <v>76</v>
      </c>
      <c r="AY328" s="244" t="s">
        <v>119</v>
      </c>
    </row>
    <row r="329" s="14" customFormat="1">
      <c r="A329" s="14"/>
      <c r="B329" s="245"/>
      <c r="C329" s="246"/>
      <c r="D329" s="236" t="s">
        <v>128</v>
      </c>
      <c r="E329" s="247" t="s">
        <v>1</v>
      </c>
      <c r="F329" s="248" t="s">
        <v>558</v>
      </c>
      <c r="G329" s="246"/>
      <c r="H329" s="249">
        <v>2.9750000000000001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128</v>
      </c>
      <c r="AU329" s="255" t="s">
        <v>86</v>
      </c>
      <c r="AV329" s="14" t="s">
        <v>86</v>
      </c>
      <c r="AW329" s="14" t="s">
        <v>32</v>
      </c>
      <c r="AX329" s="14" t="s">
        <v>76</v>
      </c>
      <c r="AY329" s="255" t="s">
        <v>119</v>
      </c>
    </row>
    <row r="330" s="15" customFormat="1">
      <c r="A330" s="15"/>
      <c r="B330" s="259"/>
      <c r="C330" s="260"/>
      <c r="D330" s="236" t="s">
        <v>128</v>
      </c>
      <c r="E330" s="261" t="s">
        <v>1</v>
      </c>
      <c r="F330" s="262" t="s">
        <v>232</v>
      </c>
      <c r="G330" s="260"/>
      <c r="H330" s="263">
        <v>15.4</v>
      </c>
      <c r="I330" s="264"/>
      <c r="J330" s="260"/>
      <c r="K330" s="260"/>
      <c r="L330" s="265"/>
      <c r="M330" s="266"/>
      <c r="N330" s="267"/>
      <c r="O330" s="267"/>
      <c r="P330" s="267"/>
      <c r="Q330" s="267"/>
      <c r="R330" s="267"/>
      <c r="S330" s="267"/>
      <c r="T330" s="268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9" t="s">
        <v>128</v>
      </c>
      <c r="AU330" s="269" t="s">
        <v>86</v>
      </c>
      <c r="AV330" s="15" t="s">
        <v>140</v>
      </c>
      <c r="AW330" s="15" t="s">
        <v>32</v>
      </c>
      <c r="AX330" s="15" t="s">
        <v>84</v>
      </c>
      <c r="AY330" s="269" t="s">
        <v>119</v>
      </c>
    </row>
    <row r="331" s="12" customFormat="1" ht="22.8" customHeight="1">
      <c r="A331" s="12"/>
      <c r="B331" s="204"/>
      <c r="C331" s="205"/>
      <c r="D331" s="206" t="s">
        <v>75</v>
      </c>
      <c r="E331" s="218" t="s">
        <v>134</v>
      </c>
      <c r="F331" s="218" t="s">
        <v>559</v>
      </c>
      <c r="G331" s="205"/>
      <c r="H331" s="205"/>
      <c r="I331" s="208"/>
      <c r="J331" s="219">
        <f>BK331</f>
        <v>0</v>
      </c>
      <c r="K331" s="205"/>
      <c r="L331" s="210"/>
      <c r="M331" s="211"/>
      <c r="N331" s="212"/>
      <c r="O331" s="212"/>
      <c r="P331" s="213">
        <f>SUM(P332:P381)</f>
        <v>0</v>
      </c>
      <c r="Q331" s="212"/>
      <c r="R331" s="213">
        <f>SUM(R332:R381)</f>
        <v>115.29751852999999</v>
      </c>
      <c r="S331" s="212"/>
      <c r="T331" s="214">
        <f>SUM(T332:T381)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5" t="s">
        <v>84</v>
      </c>
      <c r="AT331" s="216" t="s">
        <v>75</v>
      </c>
      <c r="AU331" s="216" t="s">
        <v>84</v>
      </c>
      <c r="AY331" s="215" t="s">
        <v>119</v>
      </c>
      <c r="BK331" s="217">
        <f>SUM(BK332:BK381)</f>
        <v>0</v>
      </c>
    </row>
    <row r="332" s="2" customFormat="1" ht="101.25" customHeight="1">
      <c r="A332" s="39"/>
      <c r="B332" s="40"/>
      <c r="C332" s="220" t="s">
        <v>560</v>
      </c>
      <c r="D332" s="220" t="s">
        <v>122</v>
      </c>
      <c r="E332" s="221" t="s">
        <v>561</v>
      </c>
      <c r="F332" s="222" t="s">
        <v>562</v>
      </c>
      <c r="G332" s="223" t="s">
        <v>223</v>
      </c>
      <c r="H332" s="224">
        <v>0.5</v>
      </c>
      <c r="I332" s="225"/>
      <c r="J332" s="226">
        <f>ROUND(I332*H332,2)</f>
        <v>0</v>
      </c>
      <c r="K332" s="227"/>
      <c r="L332" s="45"/>
      <c r="M332" s="228" t="s">
        <v>1</v>
      </c>
      <c r="N332" s="229" t="s">
        <v>41</v>
      </c>
      <c r="O332" s="92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2" t="s">
        <v>140</v>
      </c>
      <c r="AT332" s="232" t="s">
        <v>122</v>
      </c>
      <c r="AU332" s="232" t="s">
        <v>86</v>
      </c>
      <c r="AY332" s="18" t="s">
        <v>119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8" t="s">
        <v>84</v>
      </c>
      <c r="BK332" s="233">
        <f>ROUND(I332*H332,2)</f>
        <v>0</v>
      </c>
      <c r="BL332" s="18" t="s">
        <v>140</v>
      </c>
      <c r="BM332" s="232" t="s">
        <v>563</v>
      </c>
    </row>
    <row r="333" s="13" customFormat="1">
      <c r="A333" s="13"/>
      <c r="B333" s="234"/>
      <c r="C333" s="235"/>
      <c r="D333" s="236" t="s">
        <v>128</v>
      </c>
      <c r="E333" s="237" t="s">
        <v>1</v>
      </c>
      <c r="F333" s="238" t="s">
        <v>564</v>
      </c>
      <c r="G333" s="235"/>
      <c r="H333" s="237" t="s">
        <v>1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128</v>
      </c>
      <c r="AU333" s="244" t="s">
        <v>86</v>
      </c>
      <c r="AV333" s="13" t="s">
        <v>84</v>
      </c>
      <c r="AW333" s="13" t="s">
        <v>32</v>
      </c>
      <c r="AX333" s="13" t="s">
        <v>76</v>
      </c>
      <c r="AY333" s="244" t="s">
        <v>119</v>
      </c>
    </row>
    <row r="334" s="14" customFormat="1">
      <c r="A334" s="14"/>
      <c r="B334" s="245"/>
      <c r="C334" s="246"/>
      <c r="D334" s="236" t="s">
        <v>128</v>
      </c>
      <c r="E334" s="247" t="s">
        <v>1</v>
      </c>
      <c r="F334" s="248" t="s">
        <v>565</v>
      </c>
      <c r="G334" s="246"/>
      <c r="H334" s="249">
        <v>0.5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128</v>
      </c>
      <c r="AU334" s="255" t="s">
        <v>86</v>
      </c>
      <c r="AV334" s="14" t="s">
        <v>86</v>
      </c>
      <c r="AW334" s="14" t="s">
        <v>32</v>
      </c>
      <c r="AX334" s="14" t="s">
        <v>84</v>
      </c>
      <c r="AY334" s="255" t="s">
        <v>119</v>
      </c>
    </row>
    <row r="335" s="2" customFormat="1" ht="16.5" customHeight="1">
      <c r="A335" s="39"/>
      <c r="B335" s="40"/>
      <c r="C335" s="281" t="s">
        <v>566</v>
      </c>
      <c r="D335" s="281" t="s">
        <v>300</v>
      </c>
      <c r="E335" s="282" t="s">
        <v>567</v>
      </c>
      <c r="F335" s="283" t="s">
        <v>568</v>
      </c>
      <c r="G335" s="284" t="s">
        <v>223</v>
      </c>
      <c r="H335" s="285">
        <v>0.50800000000000001</v>
      </c>
      <c r="I335" s="286"/>
      <c r="J335" s="287">
        <f>ROUND(I335*H335,2)</f>
        <v>0</v>
      </c>
      <c r="K335" s="288"/>
      <c r="L335" s="289"/>
      <c r="M335" s="290" t="s">
        <v>1</v>
      </c>
      <c r="N335" s="291" t="s">
        <v>41</v>
      </c>
      <c r="O335" s="92"/>
      <c r="P335" s="230">
        <f>O335*H335</f>
        <v>0</v>
      </c>
      <c r="Q335" s="230">
        <v>0.0020400000000000001</v>
      </c>
      <c r="R335" s="230">
        <f>Q335*H335</f>
        <v>0.0010363200000000001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165</v>
      </c>
      <c r="AT335" s="232" t="s">
        <v>300</v>
      </c>
      <c r="AU335" s="232" t="s">
        <v>86</v>
      </c>
      <c r="AY335" s="18" t="s">
        <v>119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84</v>
      </c>
      <c r="BK335" s="233">
        <f>ROUND(I335*H335,2)</f>
        <v>0</v>
      </c>
      <c r="BL335" s="18" t="s">
        <v>140</v>
      </c>
      <c r="BM335" s="232" t="s">
        <v>569</v>
      </c>
    </row>
    <row r="336" s="14" customFormat="1">
      <c r="A336" s="14"/>
      <c r="B336" s="245"/>
      <c r="C336" s="246"/>
      <c r="D336" s="236" t="s">
        <v>128</v>
      </c>
      <c r="E336" s="247" t="s">
        <v>1</v>
      </c>
      <c r="F336" s="248" t="s">
        <v>565</v>
      </c>
      <c r="G336" s="246"/>
      <c r="H336" s="249">
        <v>0.5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128</v>
      </c>
      <c r="AU336" s="255" t="s">
        <v>86</v>
      </c>
      <c r="AV336" s="14" t="s">
        <v>86</v>
      </c>
      <c r="AW336" s="14" t="s">
        <v>32</v>
      </c>
      <c r="AX336" s="14" t="s">
        <v>84</v>
      </c>
      <c r="AY336" s="255" t="s">
        <v>119</v>
      </c>
    </row>
    <row r="337" s="14" customFormat="1">
      <c r="A337" s="14"/>
      <c r="B337" s="245"/>
      <c r="C337" s="246"/>
      <c r="D337" s="236" t="s">
        <v>128</v>
      </c>
      <c r="E337" s="246"/>
      <c r="F337" s="248" t="s">
        <v>570</v>
      </c>
      <c r="G337" s="246"/>
      <c r="H337" s="249">
        <v>0.50800000000000001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128</v>
      </c>
      <c r="AU337" s="255" t="s">
        <v>86</v>
      </c>
      <c r="AV337" s="14" t="s">
        <v>86</v>
      </c>
      <c r="AW337" s="14" t="s">
        <v>4</v>
      </c>
      <c r="AX337" s="14" t="s">
        <v>84</v>
      </c>
      <c r="AY337" s="255" t="s">
        <v>119</v>
      </c>
    </row>
    <row r="338" s="2" customFormat="1" ht="24.15" customHeight="1">
      <c r="A338" s="39"/>
      <c r="B338" s="40"/>
      <c r="C338" s="220" t="s">
        <v>571</v>
      </c>
      <c r="D338" s="220" t="s">
        <v>122</v>
      </c>
      <c r="E338" s="221" t="s">
        <v>572</v>
      </c>
      <c r="F338" s="222" t="s">
        <v>573</v>
      </c>
      <c r="G338" s="223" t="s">
        <v>228</v>
      </c>
      <c r="H338" s="224">
        <v>55.302999999999997</v>
      </c>
      <c r="I338" s="225"/>
      <c r="J338" s="226">
        <f>ROUND(I338*H338,2)</f>
        <v>0</v>
      </c>
      <c r="K338" s="227"/>
      <c r="L338" s="45"/>
      <c r="M338" s="228" t="s">
        <v>1</v>
      </c>
      <c r="N338" s="229" t="s">
        <v>41</v>
      </c>
      <c r="O338" s="92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2" t="s">
        <v>140</v>
      </c>
      <c r="AT338" s="232" t="s">
        <v>122</v>
      </c>
      <c r="AU338" s="232" t="s">
        <v>86</v>
      </c>
      <c r="AY338" s="18" t="s">
        <v>119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8" t="s">
        <v>84</v>
      </c>
      <c r="BK338" s="233">
        <f>ROUND(I338*H338,2)</f>
        <v>0</v>
      </c>
      <c r="BL338" s="18" t="s">
        <v>140</v>
      </c>
      <c r="BM338" s="232" t="s">
        <v>574</v>
      </c>
    </row>
    <row r="339" s="14" customFormat="1">
      <c r="A339" s="14"/>
      <c r="B339" s="245"/>
      <c r="C339" s="246"/>
      <c r="D339" s="236" t="s">
        <v>128</v>
      </c>
      <c r="E339" s="247" t="s">
        <v>1</v>
      </c>
      <c r="F339" s="248" t="s">
        <v>575</v>
      </c>
      <c r="G339" s="246"/>
      <c r="H339" s="249">
        <v>11.199999999999999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128</v>
      </c>
      <c r="AU339" s="255" t="s">
        <v>86</v>
      </c>
      <c r="AV339" s="14" t="s">
        <v>86</v>
      </c>
      <c r="AW339" s="14" t="s">
        <v>32</v>
      </c>
      <c r="AX339" s="14" t="s">
        <v>76</v>
      </c>
      <c r="AY339" s="255" t="s">
        <v>119</v>
      </c>
    </row>
    <row r="340" s="14" customFormat="1">
      <c r="A340" s="14"/>
      <c r="B340" s="245"/>
      <c r="C340" s="246"/>
      <c r="D340" s="236" t="s">
        <v>128</v>
      </c>
      <c r="E340" s="247" t="s">
        <v>1</v>
      </c>
      <c r="F340" s="248" t="s">
        <v>576</v>
      </c>
      <c r="G340" s="246"/>
      <c r="H340" s="249">
        <v>4.6630000000000003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128</v>
      </c>
      <c r="AU340" s="255" t="s">
        <v>86</v>
      </c>
      <c r="AV340" s="14" t="s">
        <v>86</v>
      </c>
      <c r="AW340" s="14" t="s">
        <v>32</v>
      </c>
      <c r="AX340" s="14" t="s">
        <v>76</v>
      </c>
      <c r="AY340" s="255" t="s">
        <v>119</v>
      </c>
    </row>
    <row r="341" s="14" customFormat="1">
      <c r="A341" s="14"/>
      <c r="B341" s="245"/>
      <c r="C341" s="246"/>
      <c r="D341" s="236" t="s">
        <v>128</v>
      </c>
      <c r="E341" s="247" t="s">
        <v>1</v>
      </c>
      <c r="F341" s="248" t="s">
        <v>577</v>
      </c>
      <c r="G341" s="246"/>
      <c r="H341" s="249">
        <v>4.4249999999999998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128</v>
      </c>
      <c r="AU341" s="255" t="s">
        <v>86</v>
      </c>
      <c r="AV341" s="14" t="s">
        <v>86</v>
      </c>
      <c r="AW341" s="14" t="s">
        <v>32</v>
      </c>
      <c r="AX341" s="14" t="s">
        <v>76</v>
      </c>
      <c r="AY341" s="255" t="s">
        <v>119</v>
      </c>
    </row>
    <row r="342" s="14" customFormat="1">
      <c r="A342" s="14"/>
      <c r="B342" s="245"/>
      <c r="C342" s="246"/>
      <c r="D342" s="236" t="s">
        <v>128</v>
      </c>
      <c r="E342" s="247" t="s">
        <v>1</v>
      </c>
      <c r="F342" s="248" t="s">
        <v>578</v>
      </c>
      <c r="G342" s="246"/>
      <c r="H342" s="249">
        <v>18.600000000000001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128</v>
      </c>
      <c r="AU342" s="255" t="s">
        <v>86</v>
      </c>
      <c r="AV342" s="14" t="s">
        <v>86</v>
      </c>
      <c r="AW342" s="14" t="s">
        <v>32</v>
      </c>
      <c r="AX342" s="14" t="s">
        <v>76</v>
      </c>
      <c r="AY342" s="255" t="s">
        <v>119</v>
      </c>
    </row>
    <row r="343" s="14" customFormat="1">
      <c r="A343" s="14"/>
      <c r="B343" s="245"/>
      <c r="C343" s="246"/>
      <c r="D343" s="236" t="s">
        <v>128</v>
      </c>
      <c r="E343" s="247" t="s">
        <v>1</v>
      </c>
      <c r="F343" s="248" t="s">
        <v>579</v>
      </c>
      <c r="G343" s="246"/>
      <c r="H343" s="249">
        <v>6.9260000000000002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128</v>
      </c>
      <c r="AU343" s="255" t="s">
        <v>86</v>
      </c>
      <c r="AV343" s="14" t="s">
        <v>86</v>
      </c>
      <c r="AW343" s="14" t="s">
        <v>32</v>
      </c>
      <c r="AX343" s="14" t="s">
        <v>76</v>
      </c>
      <c r="AY343" s="255" t="s">
        <v>119</v>
      </c>
    </row>
    <row r="344" s="14" customFormat="1">
      <c r="A344" s="14"/>
      <c r="B344" s="245"/>
      <c r="C344" s="246"/>
      <c r="D344" s="236" t="s">
        <v>128</v>
      </c>
      <c r="E344" s="247" t="s">
        <v>1</v>
      </c>
      <c r="F344" s="248" t="s">
        <v>580</v>
      </c>
      <c r="G344" s="246"/>
      <c r="H344" s="249">
        <v>7.2000000000000002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128</v>
      </c>
      <c r="AU344" s="255" t="s">
        <v>86</v>
      </c>
      <c r="AV344" s="14" t="s">
        <v>86</v>
      </c>
      <c r="AW344" s="14" t="s">
        <v>32</v>
      </c>
      <c r="AX344" s="14" t="s">
        <v>76</v>
      </c>
      <c r="AY344" s="255" t="s">
        <v>119</v>
      </c>
    </row>
    <row r="345" s="14" customFormat="1">
      <c r="A345" s="14"/>
      <c r="B345" s="245"/>
      <c r="C345" s="246"/>
      <c r="D345" s="236" t="s">
        <v>128</v>
      </c>
      <c r="E345" s="247" t="s">
        <v>1</v>
      </c>
      <c r="F345" s="248" t="s">
        <v>581</v>
      </c>
      <c r="G345" s="246"/>
      <c r="H345" s="249">
        <v>1.2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128</v>
      </c>
      <c r="AU345" s="255" t="s">
        <v>86</v>
      </c>
      <c r="AV345" s="14" t="s">
        <v>86</v>
      </c>
      <c r="AW345" s="14" t="s">
        <v>32</v>
      </c>
      <c r="AX345" s="14" t="s">
        <v>76</v>
      </c>
      <c r="AY345" s="255" t="s">
        <v>119</v>
      </c>
    </row>
    <row r="346" s="14" customFormat="1">
      <c r="A346" s="14"/>
      <c r="B346" s="245"/>
      <c r="C346" s="246"/>
      <c r="D346" s="236" t="s">
        <v>128</v>
      </c>
      <c r="E346" s="247" t="s">
        <v>1</v>
      </c>
      <c r="F346" s="248" t="s">
        <v>582</v>
      </c>
      <c r="G346" s="246"/>
      <c r="H346" s="249">
        <v>1.089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128</v>
      </c>
      <c r="AU346" s="255" t="s">
        <v>86</v>
      </c>
      <c r="AV346" s="14" t="s">
        <v>86</v>
      </c>
      <c r="AW346" s="14" t="s">
        <v>32</v>
      </c>
      <c r="AX346" s="14" t="s">
        <v>76</v>
      </c>
      <c r="AY346" s="255" t="s">
        <v>119</v>
      </c>
    </row>
    <row r="347" s="15" customFormat="1">
      <c r="A347" s="15"/>
      <c r="B347" s="259"/>
      <c r="C347" s="260"/>
      <c r="D347" s="236" t="s">
        <v>128</v>
      </c>
      <c r="E347" s="261" t="s">
        <v>1</v>
      </c>
      <c r="F347" s="262" t="s">
        <v>232</v>
      </c>
      <c r="G347" s="260"/>
      <c r="H347" s="263">
        <v>55.302999999999997</v>
      </c>
      <c r="I347" s="264"/>
      <c r="J347" s="260"/>
      <c r="K347" s="260"/>
      <c r="L347" s="265"/>
      <c r="M347" s="266"/>
      <c r="N347" s="267"/>
      <c r="O347" s="267"/>
      <c r="P347" s="267"/>
      <c r="Q347" s="267"/>
      <c r="R347" s="267"/>
      <c r="S347" s="267"/>
      <c r="T347" s="268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9" t="s">
        <v>128</v>
      </c>
      <c r="AU347" s="269" t="s">
        <v>86</v>
      </c>
      <c r="AV347" s="15" t="s">
        <v>140</v>
      </c>
      <c r="AW347" s="15" t="s">
        <v>32</v>
      </c>
      <c r="AX347" s="15" t="s">
        <v>84</v>
      </c>
      <c r="AY347" s="269" t="s">
        <v>119</v>
      </c>
    </row>
    <row r="348" s="2" customFormat="1" ht="24.15" customHeight="1">
      <c r="A348" s="39"/>
      <c r="B348" s="40"/>
      <c r="C348" s="220" t="s">
        <v>583</v>
      </c>
      <c r="D348" s="220" t="s">
        <v>122</v>
      </c>
      <c r="E348" s="221" t="s">
        <v>584</v>
      </c>
      <c r="F348" s="222" t="s">
        <v>585</v>
      </c>
      <c r="G348" s="223" t="s">
        <v>254</v>
      </c>
      <c r="H348" s="224">
        <v>236.62000000000001</v>
      </c>
      <c r="I348" s="225"/>
      <c r="J348" s="226">
        <f>ROUND(I348*H348,2)</f>
        <v>0</v>
      </c>
      <c r="K348" s="227"/>
      <c r="L348" s="45"/>
      <c r="M348" s="228" t="s">
        <v>1</v>
      </c>
      <c r="N348" s="229" t="s">
        <v>41</v>
      </c>
      <c r="O348" s="92"/>
      <c r="P348" s="230">
        <f>O348*H348</f>
        <v>0</v>
      </c>
      <c r="Q348" s="230">
        <v>0.0025100000000000001</v>
      </c>
      <c r="R348" s="230">
        <f>Q348*H348</f>
        <v>0.59391620000000001</v>
      </c>
      <c r="S348" s="230">
        <v>0</v>
      </c>
      <c r="T348" s="23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2" t="s">
        <v>140</v>
      </c>
      <c r="AT348" s="232" t="s">
        <v>122</v>
      </c>
      <c r="AU348" s="232" t="s">
        <v>86</v>
      </c>
      <c r="AY348" s="18" t="s">
        <v>119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8" t="s">
        <v>84</v>
      </c>
      <c r="BK348" s="233">
        <f>ROUND(I348*H348,2)</f>
        <v>0</v>
      </c>
      <c r="BL348" s="18" t="s">
        <v>140</v>
      </c>
      <c r="BM348" s="232" t="s">
        <v>586</v>
      </c>
    </row>
    <row r="349" s="14" customFormat="1">
      <c r="A349" s="14"/>
      <c r="B349" s="245"/>
      <c r="C349" s="246"/>
      <c r="D349" s="236" t="s">
        <v>128</v>
      </c>
      <c r="E349" s="247" t="s">
        <v>1</v>
      </c>
      <c r="F349" s="248" t="s">
        <v>587</v>
      </c>
      <c r="G349" s="246"/>
      <c r="H349" s="249">
        <v>28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128</v>
      </c>
      <c r="AU349" s="255" t="s">
        <v>86</v>
      </c>
      <c r="AV349" s="14" t="s">
        <v>86</v>
      </c>
      <c r="AW349" s="14" t="s">
        <v>32</v>
      </c>
      <c r="AX349" s="14" t="s">
        <v>76</v>
      </c>
      <c r="AY349" s="255" t="s">
        <v>119</v>
      </c>
    </row>
    <row r="350" s="14" customFormat="1">
      <c r="A350" s="14"/>
      <c r="B350" s="245"/>
      <c r="C350" s="246"/>
      <c r="D350" s="236" t="s">
        <v>128</v>
      </c>
      <c r="E350" s="247" t="s">
        <v>1</v>
      </c>
      <c r="F350" s="248" t="s">
        <v>588</v>
      </c>
      <c r="G350" s="246"/>
      <c r="H350" s="249">
        <v>37.299999999999997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128</v>
      </c>
      <c r="AU350" s="255" t="s">
        <v>86</v>
      </c>
      <c r="AV350" s="14" t="s">
        <v>86</v>
      </c>
      <c r="AW350" s="14" t="s">
        <v>32</v>
      </c>
      <c r="AX350" s="14" t="s">
        <v>76</v>
      </c>
      <c r="AY350" s="255" t="s">
        <v>119</v>
      </c>
    </row>
    <row r="351" s="14" customFormat="1">
      <c r="A351" s="14"/>
      <c r="B351" s="245"/>
      <c r="C351" s="246"/>
      <c r="D351" s="236" t="s">
        <v>128</v>
      </c>
      <c r="E351" s="247" t="s">
        <v>1</v>
      </c>
      <c r="F351" s="248" t="s">
        <v>589</v>
      </c>
      <c r="G351" s="246"/>
      <c r="H351" s="249">
        <v>35.399999999999999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128</v>
      </c>
      <c r="AU351" s="255" t="s">
        <v>86</v>
      </c>
      <c r="AV351" s="14" t="s">
        <v>86</v>
      </c>
      <c r="AW351" s="14" t="s">
        <v>32</v>
      </c>
      <c r="AX351" s="14" t="s">
        <v>76</v>
      </c>
      <c r="AY351" s="255" t="s">
        <v>119</v>
      </c>
    </row>
    <row r="352" s="14" customFormat="1">
      <c r="A352" s="14"/>
      <c r="B352" s="245"/>
      <c r="C352" s="246"/>
      <c r="D352" s="236" t="s">
        <v>128</v>
      </c>
      <c r="E352" s="247" t="s">
        <v>1</v>
      </c>
      <c r="F352" s="248" t="s">
        <v>590</v>
      </c>
      <c r="G352" s="246"/>
      <c r="H352" s="249">
        <v>24.800000000000001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128</v>
      </c>
      <c r="AU352" s="255" t="s">
        <v>86</v>
      </c>
      <c r="AV352" s="14" t="s">
        <v>86</v>
      </c>
      <c r="AW352" s="14" t="s">
        <v>32</v>
      </c>
      <c r="AX352" s="14" t="s">
        <v>76</v>
      </c>
      <c r="AY352" s="255" t="s">
        <v>119</v>
      </c>
    </row>
    <row r="353" s="14" customFormat="1">
      <c r="A353" s="14"/>
      <c r="B353" s="245"/>
      <c r="C353" s="246"/>
      <c r="D353" s="236" t="s">
        <v>128</v>
      </c>
      <c r="E353" s="247" t="s">
        <v>1</v>
      </c>
      <c r="F353" s="248" t="s">
        <v>591</v>
      </c>
      <c r="G353" s="246"/>
      <c r="H353" s="249">
        <v>55.405000000000001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5" t="s">
        <v>128</v>
      </c>
      <c r="AU353" s="255" t="s">
        <v>86</v>
      </c>
      <c r="AV353" s="14" t="s">
        <v>86</v>
      </c>
      <c r="AW353" s="14" t="s">
        <v>32</v>
      </c>
      <c r="AX353" s="14" t="s">
        <v>76</v>
      </c>
      <c r="AY353" s="255" t="s">
        <v>119</v>
      </c>
    </row>
    <row r="354" s="14" customFormat="1">
      <c r="A354" s="14"/>
      <c r="B354" s="245"/>
      <c r="C354" s="246"/>
      <c r="D354" s="236" t="s">
        <v>128</v>
      </c>
      <c r="E354" s="247" t="s">
        <v>1</v>
      </c>
      <c r="F354" s="248" t="s">
        <v>592</v>
      </c>
      <c r="G354" s="246"/>
      <c r="H354" s="249">
        <v>57.600000000000001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128</v>
      </c>
      <c r="AU354" s="255" t="s">
        <v>86</v>
      </c>
      <c r="AV354" s="14" t="s">
        <v>86</v>
      </c>
      <c r="AW354" s="14" t="s">
        <v>32</v>
      </c>
      <c r="AX354" s="14" t="s">
        <v>76</v>
      </c>
      <c r="AY354" s="255" t="s">
        <v>119</v>
      </c>
    </row>
    <row r="355" s="14" customFormat="1">
      <c r="A355" s="14"/>
      <c r="B355" s="245"/>
      <c r="C355" s="246"/>
      <c r="D355" s="236" t="s">
        <v>128</v>
      </c>
      <c r="E355" s="247" t="s">
        <v>1</v>
      </c>
      <c r="F355" s="248" t="s">
        <v>593</v>
      </c>
      <c r="G355" s="246"/>
      <c r="H355" s="249">
        <v>2.3999999999999999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128</v>
      </c>
      <c r="AU355" s="255" t="s">
        <v>86</v>
      </c>
      <c r="AV355" s="14" t="s">
        <v>86</v>
      </c>
      <c r="AW355" s="14" t="s">
        <v>32</v>
      </c>
      <c r="AX355" s="14" t="s">
        <v>76</v>
      </c>
      <c r="AY355" s="255" t="s">
        <v>119</v>
      </c>
    </row>
    <row r="356" s="14" customFormat="1">
      <c r="A356" s="14"/>
      <c r="B356" s="245"/>
      <c r="C356" s="246"/>
      <c r="D356" s="236" t="s">
        <v>128</v>
      </c>
      <c r="E356" s="247" t="s">
        <v>1</v>
      </c>
      <c r="F356" s="248" t="s">
        <v>594</v>
      </c>
      <c r="G356" s="246"/>
      <c r="H356" s="249">
        <v>8.7149999999999999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128</v>
      </c>
      <c r="AU356" s="255" t="s">
        <v>86</v>
      </c>
      <c r="AV356" s="14" t="s">
        <v>86</v>
      </c>
      <c r="AW356" s="14" t="s">
        <v>32</v>
      </c>
      <c r="AX356" s="14" t="s">
        <v>76</v>
      </c>
      <c r="AY356" s="255" t="s">
        <v>119</v>
      </c>
    </row>
    <row r="357" s="13" customFormat="1">
      <c r="A357" s="13"/>
      <c r="B357" s="234"/>
      <c r="C357" s="235"/>
      <c r="D357" s="236" t="s">
        <v>128</v>
      </c>
      <c r="E357" s="237" t="s">
        <v>1</v>
      </c>
      <c r="F357" s="238" t="s">
        <v>595</v>
      </c>
      <c r="G357" s="235"/>
      <c r="H357" s="237" t="s">
        <v>1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128</v>
      </c>
      <c r="AU357" s="244" t="s">
        <v>86</v>
      </c>
      <c r="AV357" s="13" t="s">
        <v>84</v>
      </c>
      <c r="AW357" s="13" t="s">
        <v>32</v>
      </c>
      <c r="AX357" s="13" t="s">
        <v>76</v>
      </c>
      <c r="AY357" s="244" t="s">
        <v>119</v>
      </c>
    </row>
    <row r="358" s="14" customFormat="1">
      <c r="A358" s="14"/>
      <c r="B358" s="245"/>
      <c r="C358" s="246"/>
      <c r="D358" s="236" t="s">
        <v>128</v>
      </c>
      <c r="E358" s="247" t="s">
        <v>1</v>
      </c>
      <c r="F358" s="248" t="s">
        <v>596</v>
      </c>
      <c r="G358" s="246"/>
      <c r="H358" s="249">
        <v>-13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128</v>
      </c>
      <c r="AU358" s="255" t="s">
        <v>86</v>
      </c>
      <c r="AV358" s="14" t="s">
        <v>86</v>
      </c>
      <c r="AW358" s="14" t="s">
        <v>32</v>
      </c>
      <c r="AX358" s="14" t="s">
        <v>76</v>
      </c>
      <c r="AY358" s="255" t="s">
        <v>119</v>
      </c>
    </row>
    <row r="359" s="15" customFormat="1">
      <c r="A359" s="15"/>
      <c r="B359" s="259"/>
      <c r="C359" s="260"/>
      <c r="D359" s="236" t="s">
        <v>128</v>
      </c>
      <c r="E359" s="261" t="s">
        <v>1</v>
      </c>
      <c r="F359" s="262" t="s">
        <v>232</v>
      </c>
      <c r="G359" s="260"/>
      <c r="H359" s="263">
        <v>236.62000000000001</v>
      </c>
      <c r="I359" s="264"/>
      <c r="J359" s="260"/>
      <c r="K359" s="260"/>
      <c r="L359" s="265"/>
      <c r="M359" s="266"/>
      <c r="N359" s="267"/>
      <c r="O359" s="267"/>
      <c r="P359" s="267"/>
      <c r="Q359" s="267"/>
      <c r="R359" s="267"/>
      <c r="S359" s="267"/>
      <c r="T359" s="26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9" t="s">
        <v>128</v>
      </c>
      <c r="AU359" s="269" t="s">
        <v>86</v>
      </c>
      <c r="AV359" s="15" t="s">
        <v>140</v>
      </c>
      <c r="AW359" s="15" t="s">
        <v>32</v>
      </c>
      <c r="AX359" s="15" t="s">
        <v>84</v>
      </c>
      <c r="AY359" s="269" t="s">
        <v>119</v>
      </c>
    </row>
    <row r="360" s="2" customFormat="1" ht="24.15" customHeight="1">
      <c r="A360" s="39"/>
      <c r="B360" s="40"/>
      <c r="C360" s="220" t="s">
        <v>597</v>
      </c>
      <c r="D360" s="220" t="s">
        <v>122</v>
      </c>
      <c r="E360" s="221" t="s">
        <v>598</v>
      </c>
      <c r="F360" s="222" t="s">
        <v>599</v>
      </c>
      <c r="G360" s="223" t="s">
        <v>254</v>
      </c>
      <c r="H360" s="224">
        <v>236.62000000000001</v>
      </c>
      <c r="I360" s="225"/>
      <c r="J360" s="226">
        <f>ROUND(I360*H360,2)</f>
        <v>0</v>
      </c>
      <c r="K360" s="227"/>
      <c r="L360" s="45"/>
      <c r="M360" s="228" t="s">
        <v>1</v>
      </c>
      <c r="N360" s="229" t="s">
        <v>41</v>
      </c>
      <c r="O360" s="92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140</v>
      </c>
      <c r="AT360" s="232" t="s">
        <v>122</v>
      </c>
      <c r="AU360" s="232" t="s">
        <v>86</v>
      </c>
      <c r="AY360" s="18" t="s">
        <v>119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84</v>
      </c>
      <c r="BK360" s="233">
        <f>ROUND(I360*H360,2)</f>
        <v>0</v>
      </c>
      <c r="BL360" s="18" t="s">
        <v>140</v>
      </c>
      <c r="BM360" s="232" t="s">
        <v>600</v>
      </c>
    </row>
    <row r="361" s="14" customFormat="1">
      <c r="A361" s="14"/>
      <c r="B361" s="245"/>
      <c r="C361" s="246"/>
      <c r="D361" s="236" t="s">
        <v>128</v>
      </c>
      <c r="E361" s="247" t="s">
        <v>1</v>
      </c>
      <c r="F361" s="248" t="s">
        <v>601</v>
      </c>
      <c r="G361" s="246"/>
      <c r="H361" s="249">
        <v>236.62000000000001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128</v>
      </c>
      <c r="AU361" s="255" t="s">
        <v>86</v>
      </c>
      <c r="AV361" s="14" t="s">
        <v>86</v>
      </c>
      <c r="AW361" s="14" t="s">
        <v>32</v>
      </c>
      <c r="AX361" s="14" t="s">
        <v>84</v>
      </c>
      <c r="AY361" s="255" t="s">
        <v>119</v>
      </c>
    </row>
    <row r="362" s="2" customFormat="1" ht="24.15" customHeight="1">
      <c r="A362" s="39"/>
      <c r="B362" s="40"/>
      <c r="C362" s="220" t="s">
        <v>602</v>
      </c>
      <c r="D362" s="220" t="s">
        <v>122</v>
      </c>
      <c r="E362" s="221" t="s">
        <v>603</v>
      </c>
      <c r="F362" s="222" t="s">
        <v>604</v>
      </c>
      <c r="G362" s="223" t="s">
        <v>303</v>
      </c>
      <c r="H362" s="224">
        <v>4.867</v>
      </c>
      <c r="I362" s="225"/>
      <c r="J362" s="226">
        <f>ROUND(I362*H362,2)</f>
        <v>0</v>
      </c>
      <c r="K362" s="227"/>
      <c r="L362" s="45"/>
      <c r="M362" s="228" t="s">
        <v>1</v>
      </c>
      <c r="N362" s="229" t="s">
        <v>41</v>
      </c>
      <c r="O362" s="92"/>
      <c r="P362" s="230">
        <f>O362*H362</f>
        <v>0</v>
      </c>
      <c r="Q362" s="230">
        <v>1.04331</v>
      </c>
      <c r="R362" s="230">
        <f>Q362*H362</f>
        <v>5.0777897699999999</v>
      </c>
      <c r="S362" s="230">
        <v>0</v>
      </c>
      <c r="T362" s="23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2" t="s">
        <v>140</v>
      </c>
      <c r="AT362" s="232" t="s">
        <v>122</v>
      </c>
      <c r="AU362" s="232" t="s">
        <v>86</v>
      </c>
      <c r="AY362" s="18" t="s">
        <v>119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84</v>
      </c>
      <c r="BK362" s="233">
        <f>ROUND(I362*H362,2)</f>
        <v>0</v>
      </c>
      <c r="BL362" s="18" t="s">
        <v>140</v>
      </c>
      <c r="BM362" s="232" t="s">
        <v>605</v>
      </c>
    </row>
    <row r="363" s="14" customFormat="1">
      <c r="A363" s="14"/>
      <c r="B363" s="245"/>
      <c r="C363" s="246"/>
      <c r="D363" s="236" t="s">
        <v>128</v>
      </c>
      <c r="E363" s="247" t="s">
        <v>1</v>
      </c>
      <c r="F363" s="248" t="s">
        <v>606</v>
      </c>
      <c r="G363" s="246"/>
      <c r="H363" s="249">
        <v>4.867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128</v>
      </c>
      <c r="AU363" s="255" t="s">
        <v>86</v>
      </c>
      <c r="AV363" s="14" t="s">
        <v>86</v>
      </c>
      <c r="AW363" s="14" t="s">
        <v>32</v>
      </c>
      <c r="AX363" s="14" t="s">
        <v>84</v>
      </c>
      <c r="AY363" s="255" t="s">
        <v>119</v>
      </c>
    </row>
    <row r="364" s="2" customFormat="1" ht="16.5" customHeight="1">
      <c r="A364" s="39"/>
      <c r="B364" s="40"/>
      <c r="C364" s="220" t="s">
        <v>607</v>
      </c>
      <c r="D364" s="220" t="s">
        <v>122</v>
      </c>
      <c r="E364" s="221" t="s">
        <v>608</v>
      </c>
      <c r="F364" s="222" t="s">
        <v>609</v>
      </c>
      <c r="G364" s="223" t="s">
        <v>303</v>
      </c>
      <c r="H364" s="224">
        <v>1.159</v>
      </c>
      <c r="I364" s="225"/>
      <c r="J364" s="226">
        <f>ROUND(I364*H364,2)</f>
        <v>0</v>
      </c>
      <c r="K364" s="227"/>
      <c r="L364" s="45"/>
      <c r="M364" s="228" t="s">
        <v>1</v>
      </c>
      <c r="N364" s="229" t="s">
        <v>41</v>
      </c>
      <c r="O364" s="92"/>
      <c r="P364" s="230">
        <f>O364*H364</f>
        <v>0</v>
      </c>
      <c r="Q364" s="230">
        <v>1.07636</v>
      </c>
      <c r="R364" s="230">
        <f>Q364*H364</f>
        <v>1.2475012400000001</v>
      </c>
      <c r="S364" s="230">
        <v>0</v>
      </c>
      <c r="T364" s="23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2" t="s">
        <v>140</v>
      </c>
      <c r="AT364" s="232" t="s">
        <v>122</v>
      </c>
      <c r="AU364" s="232" t="s">
        <v>86</v>
      </c>
      <c r="AY364" s="18" t="s">
        <v>119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8" t="s">
        <v>84</v>
      </c>
      <c r="BK364" s="233">
        <f>ROUND(I364*H364,2)</f>
        <v>0</v>
      </c>
      <c r="BL364" s="18" t="s">
        <v>140</v>
      </c>
      <c r="BM364" s="232" t="s">
        <v>610</v>
      </c>
    </row>
    <row r="365" s="14" customFormat="1">
      <c r="A365" s="14"/>
      <c r="B365" s="245"/>
      <c r="C365" s="246"/>
      <c r="D365" s="236" t="s">
        <v>128</v>
      </c>
      <c r="E365" s="247" t="s">
        <v>1</v>
      </c>
      <c r="F365" s="248" t="s">
        <v>611</v>
      </c>
      <c r="G365" s="246"/>
      <c r="H365" s="249">
        <v>0.156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128</v>
      </c>
      <c r="AU365" s="255" t="s">
        <v>86</v>
      </c>
      <c r="AV365" s="14" t="s">
        <v>86</v>
      </c>
      <c r="AW365" s="14" t="s">
        <v>32</v>
      </c>
      <c r="AX365" s="14" t="s">
        <v>76</v>
      </c>
      <c r="AY365" s="255" t="s">
        <v>119</v>
      </c>
    </row>
    <row r="366" s="14" customFormat="1">
      <c r="A366" s="14"/>
      <c r="B366" s="245"/>
      <c r="C366" s="246"/>
      <c r="D366" s="236" t="s">
        <v>128</v>
      </c>
      <c r="E366" s="247" t="s">
        <v>1</v>
      </c>
      <c r="F366" s="248" t="s">
        <v>612</v>
      </c>
      <c r="G366" s="246"/>
      <c r="H366" s="249">
        <v>0.067000000000000004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128</v>
      </c>
      <c r="AU366" s="255" t="s">
        <v>86</v>
      </c>
      <c r="AV366" s="14" t="s">
        <v>86</v>
      </c>
      <c r="AW366" s="14" t="s">
        <v>32</v>
      </c>
      <c r="AX366" s="14" t="s">
        <v>76</v>
      </c>
      <c r="AY366" s="255" t="s">
        <v>119</v>
      </c>
    </row>
    <row r="367" s="14" customFormat="1">
      <c r="A367" s="14"/>
      <c r="B367" s="245"/>
      <c r="C367" s="246"/>
      <c r="D367" s="236" t="s">
        <v>128</v>
      </c>
      <c r="E367" s="247" t="s">
        <v>1</v>
      </c>
      <c r="F367" s="248" t="s">
        <v>613</v>
      </c>
      <c r="G367" s="246"/>
      <c r="H367" s="249">
        <v>0.21099999999999999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128</v>
      </c>
      <c r="AU367" s="255" t="s">
        <v>86</v>
      </c>
      <c r="AV367" s="14" t="s">
        <v>86</v>
      </c>
      <c r="AW367" s="14" t="s">
        <v>32</v>
      </c>
      <c r="AX367" s="14" t="s">
        <v>76</v>
      </c>
      <c r="AY367" s="255" t="s">
        <v>119</v>
      </c>
    </row>
    <row r="368" s="14" customFormat="1">
      <c r="A368" s="14"/>
      <c r="B368" s="245"/>
      <c r="C368" s="246"/>
      <c r="D368" s="236" t="s">
        <v>128</v>
      </c>
      <c r="E368" s="247" t="s">
        <v>1</v>
      </c>
      <c r="F368" s="248" t="s">
        <v>614</v>
      </c>
      <c r="G368" s="246"/>
      <c r="H368" s="249">
        <v>0.21199999999999999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128</v>
      </c>
      <c r="AU368" s="255" t="s">
        <v>86</v>
      </c>
      <c r="AV368" s="14" t="s">
        <v>86</v>
      </c>
      <c r="AW368" s="14" t="s">
        <v>32</v>
      </c>
      <c r="AX368" s="14" t="s">
        <v>76</v>
      </c>
      <c r="AY368" s="255" t="s">
        <v>119</v>
      </c>
    </row>
    <row r="369" s="14" customFormat="1">
      <c r="A369" s="14"/>
      <c r="B369" s="245"/>
      <c r="C369" s="246"/>
      <c r="D369" s="236" t="s">
        <v>128</v>
      </c>
      <c r="E369" s="247" t="s">
        <v>1</v>
      </c>
      <c r="F369" s="248" t="s">
        <v>615</v>
      </c>
      <c r="G369" s="246"/>
      <c r="H369" s="249">
        <v>0.11799999999999999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128</v>
      </c>
      <c r="AU369" s="255" t="s">
        <v>86</v>
      </c>
      <c r="AV369" s="14" t="s">
        <v>86</v>
      </c>
      <c r="AW369" s="14" t="s">
        <v>32</v>
      </c>
      <c r="AX369" s="14" t="s">
        <v>76</v>
      </c>
      <c r="AY369" s="255" t="s">
        <v>119</v>
      </c>
    </row>
    <row r="370" s="14" customFormat="1">
      <c r="A370" s="14"/>
      <c r="B370" s="245"/>
      <c r="C370" s="246"/>
      <c r="D370" s="236" t="s">
        <v>128</v>
      </c>
      <c r="E370" s="247" t="s">
        <v>1</v>
      </c>
      <c r="F370" s="248" t="s">
        <v>616</v>
      </c>
      <c r="G370" s="246"/>
      <c r="H370" s="249">
        <v>0.34300000000000003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128</v>
      </c>
      <c r="AU370" s="255" t="s">
        <v>86</v>
      </c>
      <c r="AV370" s="14" t="s">
        <v>86</v>
      </c>
      <c r="AW370" s="14" t="s">
        <v>32</v>
      </c>
      <c r="AX370" s="14" t="s">
        <v>76</v>
      </c>
      <c r="AY370" s="255" t="s">
        <v>119</v>
      </c>
    </row>
    <row r="371" s="14" customFormat="1">
      <c r="A371" s="14"/>
      <c r="B371" s="245"/>
      <c r="C371" s="246"/>
      <c r="D371" s="236" t="s">
        <v>128</v>
      </c>
      <c r="E371" s="247" t="s">
        <v>1</v>
      </c>
      <c r="F371" s="248" t="s">
        <v>617</v>
      </c>
      <c r="G371" s="246"/>
      <c r="H371" s="249">
        <v>0.051999999999999998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128</v>
      </c>
      <c r="AU371" s="255" t="s">
        <v>86</v>
      </c>
      <c r="AV371" s="14" t="s">
        <v>86</v>
      </c>
      <c r="AW371" s="14" t="s">
        <v>32</v>
      </c>
      <c r="AX371" s="14" t="s">
        <v>76</v>
      </c>
      <c r="AY371" s="255" t="s">
        <v>119</v>
      </c>
    </row>
    <row r="372" s="15" customFormat="1">
      <c r="A372" s="15"/>
      <c r="B372" s="259"/>
      <c r="C372" s="260"/>
      <c r="D372" s="236" t="s">
        <v>128</v>
      </c>
      <c r="E372" s="261" t="s">
        <v>1</v>
      </c>
      <c r="F372" s="262" t="s">
        <v>232</v>
      </c>
      <c r="G372" s="260"/>
      <c r="H372" s="263">
        <v>1.159</v>
      </c>
      <c r="I372" s="264"/>
      <c r="J372" s="260"/>
      <c r="K372" s="260"/>
      <c r="L372" s="265"/>
      <c r="M372" s="266"/>
      <c r="N372" s="267"/>
      <c r="O372" s="267"/>
      <c r="P372" s="267"/>
      <c r="Q372" s="267"/>
      <c r="R372" s="267"/>
      <c r="S372" s="267"/>
      <c r="T372" s="268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9" t="s">
        <v>128</v>
      </c>
      <c r="AU372" s="269" t="s">
        <v>86</v>
      </c>
      <c r="AV372" s="15" t="s">
        <v>140</v>
      </c>
      <c r="AW372" s="15" t="s">
        <v>32</v>
      </c>
      <c r="AX372" s="15" t="s">
        <v>84</v>
      </c>
      <c r="AY372" s="269" t="s">
        <v>119</v>
      </c>
    </row>
    <row r="373" s="2" customFormat="1" ht="33" customHeight="1">
      <c r="A373" s="39"/>
      <c r="B373" s="40"/>
      <c r="C373" s="220" t="s">
        <v>618</v>
      </c>
      <c r="D373" s="220" t="s">
        <v>122</v>
      </c>
      <c r="E373" s="221" t="s">
        <v>619</v>
      </c>
      <c r="F373" s="222" t="s">
        <v>620</v>
      </c>
      <c r="G373" s="223" t="s">
        <v>228</v>
      </c>
      <c r="H373" s="224">
        <v>51.850000000000001</v>
      </c>
      <c r="I373" s="225"/>
      <c r="J373" s="226">
        <f>ROUND(I373*H373,2)</f>
        <v>0</v>
      </c>
      <c r="K373" s="227"/>
      <c r="L373" s="45"/>
      <c r="M373" s="228" t="s">
        <v>1</v>
      </c>
      <c r="N373" s="229" t="s">
        <v>41</v>
      </c>
      <c r="O373" s="92"/>
      <c r="P373" s="230">
        <f>O373*H373</f>
        <v>0</v>
      </c>
      <c r="Q373" s="230">
        <v>2.0874999999999999</v>
      </c>
      <c r="R373" s="230">
        <f>Q373*H373</f>
        <v>108.236875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140</v>
      </c>
      <c r="AT373" s="232" t="s">
        <v>122</v>
      </c>
      <c r="AU373" s="232" t="s">
        <v>86</v>
      </c>
      <c r="AY373" s="18" t="s">
        <v>119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84</v>
      </c>
      <c r="BK373" s="233">
        <f>ROUND(I373*H373,2)</f>
        <v>0</v>
      </c>
      <c r="BL373" s="18" t="s">
        <v>140</v>
      </c>
      <c r="BM373" s="232" t="s">
        <v>621</v>
      </c>
    </row>
    <row r="374" s="14" customFormat="1">
      <c r="A374" s="14"/>
      <c r="B374" s="245"/>
      <c r="C374" s="246"/>
      <c r="D374" s="236" t="s">
        <v>128</v>
      </c>
      <c r="E374" s="247" t="s">
        <v>1</v>
      </c>
      <c r="F374" s="248" t="s">
        <v>622</v>
      </c>
      <c r="G374" s="246"/>
      <c r="H374" s="249">
        <v>23.5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128</v>
      </c>
      <c r="AU374" s="255" t="s">
        <v>86</v>
      </c>
      <c r="AV374" s="14" t="s">
        <v>86</v>
      </c>
      <c r="AW374" s="14" t="s">
        <v>32</v>
      </c>
      <c r="AX374" s="14" t="s">
        <v>76</v>
      </c>
      <c r="AY374" s="255" t="s">
        <v>119</v>
      </c>
    </row>
    <row r="375" s="14" customFormat="1">
      <c r="A375" s="14"/>
      <c r="B375" s="245"/>
      <c r="C375" s="246"/>
      <c r="D375" s="236" t="s">
        <v>128</v>
      </c>
      <c r="E375" s="247" t="s">
        <v>1</v>
      </c>
      <c r="F375" s="248" t="s">
        <v>623</v>
      </c>
      <c r="G375" s="246"/>
      <c r="H375" s="249">
        <v>28.350000000000001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128</v>
      </c>
      <c r="AU375" s="255" t="s">
        <v>86</v>
      </c>
      <c r="AV375" s="14" t="s">
        <v>86</v>
      </c>
      <c r="AW375" s="14" t="s">
        <v>32</v>
      </c>
      <c r="AX375" s="14" t="s">
        <v>76</v>
      </c>
      <c r="AY375" s="255" t="s">
        <v>119</v>
      </c>
    </row>
    <row r="376" s="15" customFormat="1">
      <c r="A376" s="15"/>
      <c r="B376" s="259"/>
      <c r="C376" s="260"/>
      <c r="D376" s="236" t="s">
        <v>128</v>
      </c>
      <c r="E376" s="261" t="s">
        <v>1</v>
      </c>
      <c r="F376" s="262" t="s">
        <v>232</v>
      </c>
      <c r="G376" s="260"/>
      <c r="H376" s="263">
        <v>51.850000000000001</v>
      </c>
      <c r="I376" s="264"/>
      <c r="J376" s="260"/>
      <c r="K376" s="260"/>
      <c r="L376" s="265"/>
      <c r="M376" s="266"/>
      <c r="N376" s="267"/>
      <c r="O376" s="267"/>
      <c r="P376" s="267"/>
      <c r="Q376" s="267"/>
      <c r="R376" s="267"/>
      <c r="S376" s="267"/>
      <c r="T376" s="268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9" t="s">
        <v>128</v>
      </c>
      <c r="AU376" s="269" t="s">
        <v>86</v>
      </c>
      <c r="AV376" s="15" t="s">
        <v>140</v>
      </c>
      <c r="AW376" s="15" t="s">
        <v>32</v>
      </c>
      <c r="AX376" s="15" t="s">
        <v>84</v>
      </c>
      <c r="AY376" s="269" t="s">
        <v>119</v>
      </c>
    </row>
    <row r="377" s="2" customFormat="1" ht="24.15" customHeight="1">
      <c r="A377" s="39"/>
      <c r="B377" s="40"/>
      <c r="C377" s="220" t="s">
        <v>624</v>
      </c>
      <c r="D377" s="220" t="s">
        <v>122</v>
      </c>
      <c r="E377" s="221" t="s">
        <v>625</v>
      </c>
      <c r="F377" s="222" t="s">
        <v>626</v>
      </c>
      <c r="G377" s="223" t="s">
        <v>223</v>
      </c>
      <c r="H377" s="224">
        <v>90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41</v>
      </c>
      <c r="O377" s="92"/>
      <c r="P377" s="230">
        <f>O377*H377</f>
        <v>0</v>
      </c>
      <c r="Q377" s="230">
        <v>0.00147</v>
      </c>
      <c r="R377" s="230">
        <f>Q377*H377</f>
        <v>0.1323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140</v>
      </c>
      <c r="AT377" s="232" t="s">
        <v>122</v>
      </c>
      <c r="AU377" s="232" t="s">
        <v>86</v>
      </c>
      <c r="AY377" s="18" t="s">
        <v>119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84</v>
      </c>
      <c r="BK377" s="233">
        <f>ROUND(I377*H377,2)</f>
        <v>0</v>
      </c>
      <c r="BL377" s="18" t="s">
        <v>140</v>
      </c>
      <c r="BM377" s="232" t="s">
        <v>627</v>
      </c>
    </row>
    <row r="378" s="13" customFormat="1">
      <c r="A378" s="13"/>
      <c r="B378" s="234"/>
      <c r="C378" s="235"/>
      <c r="D378" s="236" t="s">
        <v>128</v>
      </c>
      <c r="E378" s="237" t="s">
        <v>1</v>
      </c>
      <c r="F378" s="238" t="s">
        <v>628</v>
      </c>
      <c r="G378" s="235"/>
      <c r="H378" s="237" t="s">
        <v>1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128</v>
      </c>
      <c r="AU378" s="244" t="s">
        <v>86</v>
      </c>
      <c r="AV378" s="13" t="s">
        <v>84</v>
      </c>
      <c r="AW378" s="13" t="s">
        <v>32</v>
      </c>
      <c r="AX378" s="13" t="s">
        <v>76</v>
      </c>
      <c r="AY378" s="244" t="s">
        <v>119</v>
      </c>
    </row>
    <row r="379" s="14" customFormat="1">
      <c r="A379" s="14"/>
      <c r="B379" s="245"/>
      <c r="C379" s="246"/>
      <c r="D379" s="236" t="s">
        <v>128</v>
      </c>
      <c r="E379" s="247" t="s">
        <v>1</v>
      </c>
      <c r="F379" s="248" t="s">
        <v>629</v>
      </c>
      <c r="G379" s="246"/>
      <c r="H379" s="249">
        <v>90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128</v>
      </c>
      <c r="AU379" s="255" t="s">
        <v>86</v>
      </c>
      <c r="AV379" s="14" t="s">
        <v>86</v>
      </c>
      <c r="AW379" s="14" t="s">
        <v>32</v>
      </c>
      <c r="AX379" s="14" t="s">
        <v>84</v>
      </c>
      <c r="AY379" s="255" t="s">
        <v>119</v>
      </c>
    </row>
    <row r="380" s="2" customFormat="1" ht="33" customHeight="1">
      <c r="A380" s="39"/>
      <c r="B380" s="40"/>
      <c r="C380" s="220" t="s">
        <v>630</v>
      </c>
      <c r="D380" s="220" t="s">
        <v>122</v>
      </c>
      <c r="E380" s="221" t="s">
        <v>631</v>
      </c>
      <c r="F380" s="222" t="s">
        <v>632</v>
      </c>
      <c r="G380" s="223" t="s">
        <v>223</v>
      </c>
      <c r="H380" s="224">
        <v>90</v>
      </c>
      <c r="I380" s="225"/>
      <c r="J380" s="226">
        <f>ROUND(I380*H380,2)</f>
        <v>0</v>
      </c>
      <c r="K380" s="227"/>
      <c r="L380" s="45"/>
      <c r="M380" s="228" t="s">
        <v>1</v>
      </c>
      <c r="N380" s="229" t="s">
        <v>41</v>
      </c>
      <c r="O380" s="92"/>
      <c r="P380" s="230">
        <f>O380*H380</f>
        <v>0</v>
      </c>
      <c r="Q380" s="230">
        <v>9.0000000000000006E-05</v>
      </c>
      <c r="R380" s="230">
        <f>Q380*H380</f>
        <v>0.0081000000000000013</v>
      </c>
      <c r="S380" s="230">
        <v>0</v>
      </c>
      <c r="T380" s="23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2" t="s">
        <v>541</v>
      </c>
      <c r="AT380" s="232" t="s">
        <v>122</v>
      </c>
      <c r="AU380" s="232" t="s">
        <v>86</v>
      </c>
      <c r="AY380" s="18" t="s">
        <v>119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8" t="s">
        <v>84</v>
      </c>
      <c r="BK380" s="233">
        <f>ROUND(I380*H380,2)</f>
        <v>0</v>
      </c>
      <c r="BL380" s="18" t="s">
        <v>541</v>
      </c>
      <c r="BM380" s="232" t="s">
        <v>633</v>
      </c>
    </row>
    <row r="381" s="14" customFormat="1">
      <c r="A381" s="14"/>
      <c r="B381" s="245"/>
      <c r="C381" s="246"/>
      <c r="D381" s="236" t="s">
        <v>128</v>
      </c>
      <c r="E381" s="247" t="s">
        <v>1</v>
      </c>
      <c r="F381" s="248" t="s">
        <v>629</v>
      </c>
      <c r="G381" s="246"/>
      <c r="H381" s="249">
        <v>90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128</v>
      </c>
      <c r="AU381" s="255" t="s">
        <v>86</v>
      </c>
      <c r="AV381" s="14" t="s">
        <v>86</v>
      </c>
      <c r="AW381" s="14" t="s">
        <v>32</v>
      </c>
      <c r="AX381" s="14" t="s">
        <v>84</v>
      </c>
      <c r="AY381" s="255" t="s">
        <v>119</v>
      </c>
    </row>
    <row r="382" s="12" customFormat="1" ht="22.8" customHeight="1">
      <c r="A382" s="12"/>
      <c r="B382" s="204"/>
      <c r="C382" s="205"/>
      <c r="D382" s="206" t="s">
        <v>75</v>
      </c>
      <c r="E382" s="218" t="s">
        <v>140</v>
      </c>
      <c r="F382" s="218" t="s">
        <v>634</v>
      </c>
      <c r="G382" s="205"/>
      <c r="H382" s="205"/>
      <c r="I382" s="208"/>
      <c r="J382" s="219">
        <f>BK382</f>
        <v>0</v>
      </c>
      <c r="K382" s="205"/>
      <c r="L382" s="210"/>
      <c r="M382" s="211"/>
      <c r="N382" s="212"/>
      <c r="O382" s="212"/>
      <c r="P382" s="213">
        <f>SUM(P383:P395)</f>
        <v>0</v>
      </c>
      <c r="Q382" s="212"/>
      <c r="R382" s="213">
        <f>SUM(R383:R395)</f>
        <v>23.343857199999999</v>
      </c>
      <c r="S382" s="212"/>
      <c r="T382" s="214">
        <f>SUM(T383:T395)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5" t="s">
        <v>84</v>
      </c>
      <c r="AT382" s="216" t="s">
        <v>75</v>
      </c>
      <c r="AU382" s="216" t="s">
        <v>84</v>
      </c>
      <c r="AY382" s="215" t="s">
        <v>119</v>
      </c>
      <c r="BK382" s="217">
        <f>SUM(BK383:BK395)</f>
        <v>0</v>
      </c>
    </row>
    <row r="383" s="2" customFormat="1" ht="37.8" customHeight="1">
      <c r="A383" s="39"/>
      <c r="B383" s="40"/>
      <c r="C383" s="220" t="s">
        <v>635</v>
      </c>
      <c r="D383" s="220" t="s">
        <v>122</v>
      </c>
      <c r="E383" s="221" t="s">
        <v>636</v>
      </c>
      <c r="F383" s="222" t="s">
        <v>637</v>
      </c>
      <c r="G383" s="223" t="s">
        <v>254</v>
      </c>
      <c r="H383" s="224">
        <v>14.140000000000001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41</v>
      </c>
      <c r="O383" s="92"/>
      <c r="P383" s="230">
        <f>O383*H383</f>
        <v>0</v>
      </c>
      <c r="Q383" s="230">
        <v>0.00097999999999999997</v>
      </c>
      <c r="R383" s="230">
        <f>Q383*H383</f>
        <v>0.0138572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140</v>
      </c>
      <c r="AT383" s="232" t="s">
        <v>122</v>
      </c>
      <c r="AU383" s="232" t="s">
        <v>86</v>
      </c>
      <c r="AY383" s="18" t="s">
        <v>119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84</v>
      </c>
      <c r="BK383" s="233">
        <f>ROUND(I383*H383,2)</f>
        <v>0</v>
      </c>
      <c r="BL383" s="18" t="s">
        <v>140</v>
      </c>
      <c r="BM383" s="232" t="s">
        <v>638</v>
      </c>
    </row>
    <row r="384" s="14" customFormat="1">
      <c r="A384" s="14"/>
      <c r="B384" s="245"/>
      <c r="C384" s="246"/>
      <c r="D384" s="236" t="s">
        <v>128</v>
      </c>
      <c r="E384" s="247" t="s">
        <v>1</v>
      </c>
      <c r="F384" s="248" t="s">
        <v>639</v>
      </c>
      <c r="G384" s="246"/>
      <c r="H384" s="249">
        <v>13.039999999999999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128</v>
      </c>
      <c r="AU384" s="255" t="s">
        <v>86</v>
      </c>
      <c r="AV384" s="14" t="s">
        <v>86</v>
      </c>
      <c r="AW384" s="14" t="s">
        <v>32</v>
      </c>
      <c r="AX384" s="14" t="s">
        <v>76</v>
      </c>
      <c r="AY384" s="255" t="s">
        <v>119</v>
      </c>
    </row>
    <row r="385" s="13" customFormat="1">
      <c r="A385" s="13"/>
      <c r="B385" s="234"/>
      <c r="C385" s="235"/>
      <c r="D385" s="236" t="s">
        <v>128</v>
      </c>
      <c r="E385" s="237" t="s">
        <v>1</v>
      </c>
      <c r="F385" s="238" t="s">
        <v>640</v>
      </c>
      <c r="G385" s="235"/>
      <c r="H385" s="237" t="s">
        <v>1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128</v>
      </c>
      <c r="AU385" s="244" t="s">
        <v>86</v>
      </c>
      <c r="AV385" s="13" t="s">
        <v>84</v>
      </c>
      <c r="AW385" s="13" t="s">
        <v>32</v>
      </c>
      <c r="AX385" s="13" t="s">
        <v>76</v>
      </c>
      <c r="AY385" s="244" t="s">
        <v>119</v>
      </c>
    </row>
    <row r="386" s="14" customFormat="1">
      <c r="A386" s="14"/>
      <c r="B386" s="245"/>
      <c r="C386" s="246"/>
      <c r="D386" s="236" t="s">
        <v>128</v>
      </c>
      <c r="E386" s="247" t="s">
        <v>1</v>
      </c>
      <c r="F386" s="248" t="s">
        <v>641</v>
      </c>
      <c r="G386" s="246"/>
      <c r="H386" s="249">
        <v>1.1000000000000001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128</v>
      </c>
      <c r="AU386" s="255" t="s">
        <v>86</v>
      </c>
      <c r="AV386" s="14" t="s">
        <v>86</v>
      </c>
      <c r="AW386" s="14" t="s">
        <v>32</v>
      </c>
      <c r="AX386" s="14" t="s">
        <v>76</v>
      </c>
      <c r="AY386" s="255" t="s">
        <v>119</v>
      </c>
    </row>
    <row r="387" s="15" customFormat="1">
      <c r="A387" s="15"/>
      <c r="B387" s="259"/>
      <c r="C387" s="260"/>
      <c r="D387" s="236" t="s">
        <v>128</v>
      </c>
      <c r="E387" s="261" t="s">
        <v>1</v>
      </c>
      <c r="F387" s="262" t="s">
        <v>232</v>
      </c>
      <c r="G387" s="260"/>
      <c r="H387" s="263">
        <v>14.139999999999999</v>
      </c>
      <c r="I387" s="264"/>
      <c r="J387" s="260"/>
      <c r="K387" s="260"/>
      <c r="L387" s="265"/>
      <c r="M387" s="266"/>
      <c r="N387" s="267"/>
      <c r="O387" s="267"/>
      <c r="P387" s="267"/>
      <c r="Q387" s="267"/>
      <c r="R387" s="267"/>
      <c r="S387" s="267"/>
      <c r="T387" s="268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9" t="s">
        <v>128</v>
      </c>
      <c r="AU387" s="269" t="s">
        <v>86</v>
      </c>
      <c r="AV387" s="15" t="s">
        <v>140</v>
      </c>
      <c r="AW387" s="15" t="s">
        <v>32</v>
      </c>
      <c r="AX387" s="15" t="s">
        <v>84</v>
      </c>
      <c r="AY387" s="269" t="s">
        <v>119</v>
      </c>
    </row>
    <row r="388" s="2" customFormat="1" ht="21.75" customHeight="1">
      <c r="A388" s="39"/>
      <c r="B388" s="40"/>
      <c r="C388" s="281" t="s">
        <v>642</v>
      </c>
      <c r="D388" s="281" t="s">
        <v>300</v>
      </c>
      <c r="E388" s="282" t="s">
        <v>643</v>
      </c>
      <c r="F388" s="283" t="s">
        <v>644</v>
      </c>
      <c r="G388" s="284" t="s">
        <v>303</v>
      </c>
      <c r="H388" s="285">
        <v>0.34000000000000002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41</v>
      </c>
      <c r="O388" s="92"/>
      <c r="P388" s="230">
        <f>O388*H388</f>
        <v>0</v>
      </c>
      <c r="Q388" s="230">
        <v>1</v>
      </c>
      <c r="R388" s="230">
        <f>Q388*H388</f>
        <v>0.34000000000000002</v>
      </c>
      <c r="S388" s="230">
        <v>0</v>
      </c>
      <c r="T388" s="231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2" t="s">
        <v>165</v>
      </c>
      <c r="AT388" s="232" t="s">
        <v>300</v>
      </c>
      <c r="AU388" s="232" t="s">
        <v>86</v>
      </c>
      <c r="AY388" s="18" t="s">
        <v>119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18" t="s">
        <v>84</v>
      </c>
      <c r="BK388" s="233">
        <f>ROUND(I388*H388,2)</f>
        <v>0</v>
      </c>
      <c r="BL388" s="18" t="s">
        <v>140</v>
      </c>
      <c r="BM388" s="232" t="s">
        <v>645</v>
      </c>
    </row>
    <row r="389" s="14" customFormat="1">
      <c r="A389" s="14"/>
      <c r="B389" s="245"/>
      <c r="C389" s="246"/>
      <c r="D389" s="236" t="s">
        <v>128</v>
      </c>
      <c r="E389" s="247" t="s">
        <v>1</v>
      </c>
      <c r="F389" s="248" t="s">
        <v>646</v>
      </c>
      <c r="G389" s="246"/>
      <c r="H389" s="249">
        <v>0.34000000000000002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128</v>
      </c>
      <c r="AU389" s="255" t="s">
        <v>86</v>
      </c>
      <c r="AV389" s="14" t="s">
        <v>86</v>
      </c>
      <c r="AW389" s="14" t="s">
        <v>32</v>
      </c>
      <c r="AX389" s="14" t="s">
        <v>84</v>
      </c>
      <c r="AY389" s="255" t="s">
        <v>119</v>
      </c>
    </row>
    <row r="390" s="2" customFormat="1" ht="24.15" customHeight="1">
      <c r="A390" s="39"/>
      <c r="B390" s="40"/>
      <c r="C390" s="220" t="s">
        <v>647</v>
      </c>
      <c r="D390" s="220" t="s">
        <v>122</v>
      </c>
      <c r="E390" s="221" t="s">
        <v>648</v>
      </c>
      <c r="F390" s="222" t="s">
        <v>649</v>
      </c>
      <c r="G390" s="223" t="s">
        <v>254</v>
      </c>
      <c r="H390" s="224">
        <v>124</v>
      </c>
      <c r="I390" s="225"/>
      <c r="J390" s="226">
        <f>ROUND(I390*H390,2)</f>
        <v>0</v>
      </c>
      <c r="K390" s="227"/>
      <c r="L390" s="45"/>
      <c r="M390" s="228" t="s">
        <v>1</v>
      </c>
      <c r="N390" s="229" t="s">
        <v>41</v>
      </c>
      <c r="O390" s="92"/>
      <c r="P390" s="230">
        <f>O390*H390</f>
        <v>0</v>
      </c>
      <c r="Q390" s="230">
        <v>0</v>
      </c>
      <c r="R390" s="230">
        <f>Q390*H390</f>
        <v>0</v>
      </c>
      <c r="S390" s="230">
        <v>0</v>
      </c>
      <c r="T390" s="23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2" t="s">
        <v>140</v>
      </c>
      <c r="AT390" s="232" t="s">
        <v>122</v>
      </c>
      <c r="AU390" s="232" t="s">
        <v>86</v>
      </c>
      <c r="AY390" s="18" t="s">
        <v>119</v>
      </c>
      <c r="BE390" s="233">
        <f>IF(N390="základní",J390,0)</f>
        <v>0</v>
      </c>
      <c r="BF390" s="233">
        <f>IF(N390="snížená",J390,0)</f>
        <v>0</v>
      </c>
      <c r="BG390" s="233">
        <f>IF(N390="zákl. přenesená",J390,0)</f>
        <v>0</v>
      </c>
      <c r="BH390" s="233">
        <f>IF(N390="sníž. přenesená",J390,0)</f>
        <v>0</v>
      </c>
      <c r="BI390" s="233">
        <f>IF(N390="nulová",J390,0)</f>
        <v>0</v>
      </c>
      <c r="BJ390" s="18" t="s">
        <v>84</v>
      </c>
      <c r="BK390" s="233">
        <f>ROUND(I390*H390,2)</f>
        <v>0</v>
      </c>
      <c r="BL390" s="18" t="s">
        <v>140</v>
      </c>
      <c r="BM390" s="232" t="s">
        <v>650</v>
      </c>
    </row>
    <row r="391" s="14" customFormat="1">
      <c r="A391" s="14"/>
      <c r="B391" s="245"/>
      <c r="C391" s="246"/>
      <c r="D391" s="236" t="s">
        <v>128</v>
      </c>
      <c r="E391" s="247" t="s">
        <v>1</v>
      </c>
      <c r="F391" s="248" t="s">
        <v>651</v>
      </c>
      <c r="G391" s="246"/>
      <c r="H391" s="249">
        <v>124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128</v>
      </c>
      <c r="AU391" s="255" t="s">
        <v>86</v>
      </c>
      <c r="AV391" s="14" t="s">
        <v>86</v>
      </c>
      <c r="AW391" s="14" t="s">
        <v>32</v>
      </c>
      <c r="AX391" s="14" t="s">
        <v>84</v>
      </c>
      <c r="AY391" s="255" t="s">
        <v>119</v>
      </c>
    </row>
    <row r="392" s="2" customFormat="1" ht="16.5" customHeight="1">
      <c r="A392" s="39"/>
      <c r="B392" s="40"/>
      <c r="C392" s="220" t="s">
        <v>532</v>
      </c>
      <c r="D392" s="220" t="s">
        <v>122</v>
      </c>
      <c r="E392" s="221" t="s">
        <v>652</v>
      </c>
      <c r="F392" s="222" t="s">
        <v>653</v>
      </c>
      <c r="G392" s="223" t="s">
        <v>228</v>
      </c>
      <c r="H392" s="224">
        <v>11</v>
      </c>
      <c r="I392" s="225"/>
      <c r="J392" s="226">
        <f>ROUND(I392*H392,2)</f>
        <v>0</v>
      </c>
      <c r="K392" s="227"/>
      <c r="L392" s="45"/>
      <c r="M392" s="228" t="s">
        <v>1</v>
      </c>
      <c r="N392" s="229" t="s">
        <v>41</v>
      </c>
      <c r="O392" s="92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2" t="s">
        <v>140</v>
      </c>
      <c r="AT392" s="232" t="s">
        <v>122</v>
      </c>
      <c r="AU392" s="232" t="s">
        <v>86</v>
      </c>
      <c r="AY392" s="18" t="s">
        <v>119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8" t="s">
        <v>84</v>
      </c>
      <c r="BK392" s="233">
        <f>ROUND(I392*H392,2)</f>
        <v>0</v>
      </c>
      <c r="BL392" s="18" t="s">
        <v>140</v>
      </c>
      <c r="BM392" s="232" t="s">
        <v>654</v>
      </c>
    </row>
    <row r="393" s="14" customFormat="1">
      <c r="A393" s="14"/>
      <c r="B393" s="245"/>
      <c r="C393" s="246"/>
      <c r="D393" s="236" t="s">
        <v>128</v>
      </c>
      <c r="E393" s="247" t="s">
        <v>1</v>
      </c>
      <c r="F393" s="248" t="s">
        <v>655</v>
      </c>
      <c r="G393" s="246"/>
      <c r="H393" s="249">
        <v>11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5" t="s">
        <v>128</v>
      </c>
      <c r="AU393" s="255" t="s">
        <v>86</v>
      </c>
      <c r="AV393" s="14" t="s">
        <v>86</v>
      </c>
      <c r="AW393" s="14" t="s">
        <v>32</v>
      </c>
      <c r="AX393" s="14" t="s">
        <v>84</v>
      </c>
      <c r="AY393" s="255" t="s">
        <v>119</v>
      </c>
    </row>
    <row r="394" s="2" customFormat="1" ht="16.5" customHeight="1">
      <c r="A394" s="39"/>
      <c r="B394" s="40"/>
      <c r="C394" s="281" t="s">
        <v>656</v>
      </c>
      <c r="D394" s="281" t="s">
        <v>300</v>
      </c>
      <c r="E394" s="282" t="s">
        <v>657</v>
      </c>
      <c r="F394" s="283" t="s">
        <v>658</v>
      </c>
      <c r="G394" s="284" t="s">
        <v>303</v>
      </c>
      <c r="H394" s="285">
        <v>22.989999999999998</v>
      </c>
      <c r="I394" s="286"/>
      <c r="J394" s="287">
        <f>ROUND(I394*H394,2)</f>
        <v>0</v>
      </c>
      <c r="K394" s="288"/>
      <c r="L394" s="289"/>
      <c r="M394" s="290" t="s">
        <v>1</v>
      </c>
      <c r="N394" s="291" t="s">
        <v>41</v>
      </c>
      <c r="O394" s="92"/>
      <c r="P394" s="230">
        <f>O394*H394</f>
        <v>0</v>
      </c>
      <c r="Q394" s="230">
        <v>1</v>
      </c>
      <c r="R394" s="230">
        <f>Q394*H394</f>
        <v>22.989999999999998</v>
      </c>
      <c r="S394" s="230">
        <v>0</v>
      </c>
      <c r="T394" s="23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2" t="s">
        <v>165</v>
      </c>
      <c r="AT394" s="232" t="s">
        <v>300</v>
      </c>
      <c r="AU394" s="232" t="s">
        <v>86</v>
      </c>
      <c r="AY394" s="18" t="s">
        <v>119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8" t="s">
        <v>84</v>
      </c>
      <c r="BK394" s="233">
        <f>ROUND(I394*H394,2)</f>
        <v>0</v>
      </c>
      <c r="BL394" s="18" t="s">
        <v>140</v>
      </c>
      <c r="BM394" s="232" t="s">
        <v>659</v>
      </c>
    </row>
    <row r="395" s="14" customFormat="1">
      <c r="A395" s="14"/>
      <c r="B395" s="245"/>
      <c r="C395" s="246"/>
      <c r="D395" s="236" t="s">
        <v>128</v>
      </c>
      <c r="E395" s="247" t="s">
        <v>1</v>
      </c>
      <c r="F395" s="248" t="s">
        <v>660</v>
      </c>
      <c r="G395" s="246"/>
      <c r="H395" s="249">
        <v>22.989999999999998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128</v>
      </c>
      <c r="AU395" s="255" t="s">
        <v>86</v>
      </c>
      <c r="AV395" s="14" t="s">
        <v>86</v>
      </c>
      <c r="AW395" s="14" t="s">
        <v>32</v>
      </c>
      <c r="AX395" s="14" t="s">
        <v>84</v>
      </c>
      <c r="AY395" s="255" t="s">
        <v>119</v>
      </c>
    </row>
    <row r="396" s="12" customFormat="1" ht="22.8" customHeight="1">
      <c r="A396" s="12"/>
      <c r="B396" s="204"/>
      <c r="C396" s="205"/>
      <c r="D396" s="206" t="s">
        <v>75</v>
      </c>
      <c r="E396" s="218" t="s">
        <v>118</v>
      </c>
      <c r="F396" s="218" t="s">
        <v>661</v>
      </c>
      <c r="G396" s="205"/>
      <c r="H396" s="205"/>
      <c r="I396" s="208"/>
      <c r="J396" s="219">
        <f>BK396</f>
        <v>0</v>
      </c>
      <c r="K396" s="205"/>
      <c r="L396" s="210"/>
      <c r="M396" s="211"/>
      <c r="N396" s="212"/>
      <c r="O396" s="212"/>
      <c r="P396" s="213">
        <f>SUM(P397:P423)</f>
        <v>0</v>
      </c>
      <c r="Q396" s="212"/>
      <c r="R396" s="213">
        <f>SUM(R397:R423)</f>
        <v>30.728070000000002</v>
      </c>
      <c r="S396" s="212"/>
      <c r="T396" s="214">
        <f>SUM(T397:T423)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5" t="s">
        <v>84</v>
      </c>
      <c r="AT396" s="216" t="s">
        <v>75</v>
      </c>
      <c r="AU396" s="216" t="s">
        <v>84</v>
      </c>
      <c r="AY396" s="215" t="s">
        <v>119</v>
      </c>
      <c r="BK396" s="217">
        <f>SUM(BK397:BK423)</f>
        <v>0</v>
      </c>
    </row>
    <row r="397" s="2" customFormat="1" ht="24.15" customHeight="1">
      <c r="A397" s="39"/>
      <c r="B397" s="40"/>
      <c r="C397" s="220" t="s">
        <v>662</v>
      </c>
      <c r="D397" s="220" t="s">
        <v>122</v>
      </c>
      <c r="E397" s="221" t="s">
        <v>663</v>
      </c>
      <c r="F397" s="222" t="s">
        <v>664</v>
      </c>
      <c r="G397" s="223" t="s">
        <v>254</v>
      </c>
      <c r="H397" s="224">
        <v>117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41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140</v>
      </c>
      <c r="AT397" s="232" t="s">
        <v>122</v>
      </c>
      <c r="AU397" s="232" t="s">
        <v>86</v>
      </c>
      <c r="AY397" s="18" t="s">
        <v>119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84</v>
      </c>
      <c r="BK397" s="233">
        <f>ROUND(I397*H397,2)</f>
        <v>0</v>
      </c>
      <c r="BL397" s="18" t="s">
        <v>140</v>
      </c>
      <c r="BM397" s="232" t="s">
        <v>665</v>
      </c>
    </row>
    <row r="398" s="13" customFormat="1">
      <c r="A398" s="13"/>
      <c r="B398" s="234"/>
      <c r="C398" s="235"/>
      <c r="D398" s="236" t="s">
        <v>128</v>
      </c>
      <c r="E398" s="237" t="s">
        <v>1</v>
      </c>
      <c r="F398" s="238" t="s">
        <v>666</v>
      </c>
      <c r="G398" s="235"/>
      <c r="H398" s="237" t="s">
        <v>1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128</v>
      </c>
      <c r="AU398" s="244" t="s">
        <v>86</v>
      </c>
      <c r="AV398" s="13" t="s">
        <v>84</v>
      </c>
      <c r="AW398" s="13" t="s">
        <v>32</v>
      </c>
      <c r="AX398" s="13" t="s">
        <v>76</v>
      </c>
      <c r="AY398" s="244" t="s">
        <v>119</v>
      </c>
    </row>
    <row r="399" s="14" customFormat="1">
      <c r="A399" s="14"/>
      <c r="B399" s="245"/>
      <c r="C399" s="246"/>
      <c r="D399" s="236" t="s">
        <v>128</v>
      </c>
      <c r="E399" s="247" t="s">
        <v>1</v>
      </c>
      <c r="F399" s="248" t="s">
        <v>667</v>
      </c>
      <c r="G399" s="246"/>
      <c r="H399" s="249">
        <v>117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128</v>
      </c>
      <c r="AU399" s="255" t="s">
        <v>86</v>
      </c>
      <c r="AV399" s="14" t="s">
        <v>86</v>
      </c>
      <c r="AW399" s="14" t="s">
        <v>32</v>
      </c>
      <c r="AX399" s="14" t="s">
        <v>84</v>
      </c>
      <c r="AY399" s="255" t="s">
        <v>119</v>
      </c>
    </row>
    <row r="400" s="2" customFormat="1" ht="24.15" customHeight="1">
      <c r="A400" s="39"/>
      <c r="B400" s="40"/>
      <c r="C400" s="220" t="s">
        <v>668</v>
      </c>
      <c r="D400" s="220" t="s">
        <v>122</v>
      </c>
      <c r="E400" s="221" t="s">
        <v>669</v>
      </c>
      <c r="F400" s="222" t="s">
        <v>670</v>
      </c>
      <c r="G400" s="223" t="s">
        <v>254</v>
      </c>
      <c r="H400" s="224">
        <v>119.09999999999999</v>
      </c>
      <c r="I400" s="225"/>
      <c r="J400" s="226">
        <f>ROUND(I400*H400,2)</f>
        <v>0</v>
      </c>
      <c r="K400" s="227"/>
      <c r="L400" s="45"/>
      <c r="M400" s="228" t="s">
        <v>1</v>
      </c>
      <c r="N400" s="229" t="s">
        <v>41</v>
      </c>
      <c r="O400" s="92"/>
      <c r="P400" s="230">
        <f>O400*H400</f>
        <v>0</v>
      </c>
      <c r="Q400" s="230">
        <v>0</v>
      </c>
      <c r="R400" s="230">
        <f>Q400*H400</f>
        <v>0</v>
      </c>
      <c r="S400" s="230">
        <v>0</v>
      </c>
      <c r="T400" s="231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2" t="s">
        <v>140</v>
      </c>
      <c r="AT400" s="232" t="s">
        <v>122</v>
      </c>
      <c r="AU400" s="232" t="s">
        <v>86</v>
      </c>
      <c r="AY400" s="18" t="s">
        <v>119</v>
      </c>
      <c r="BE400" s="233">
        <f>IF(N400="základní",J400,0)</f>
        <v>0</v>
      </c>
      <c r="BF400" s="233">
        <f>IF(N400="snížená",J400,0)</f>
        <v>0</v>
      </c>
      <c r="BG400" s="233">
        <f>IF(N400="zákl. přenesená",J400,0)</f>
        <v>0</v>
      </c>
      <c r="BH400" s="233">
        <f>IF(N400="sníž. přenesená",J400,0)</f>
        <v>0</v>
      </c>
      <c r="BI400" s="233">
        <f>IF(N400="nulová",J400,0)</f>
        <v>0</v>
      </c>
      <c r="BJ400" s="18" t="s">
        <v>84</v>
      </c>
      <c r="BK400" s="233">
        <f>ROUND(I400*H400,2)</f>
        <v>0</v>
      </c>
      <c r="BL400" s="18" t="s">
        <v>140</v>
      </c>
      <c r="BM400" s="232" t="s">
        <v>671</v>
      </c>
    </row>
    <row r="401" s="13" customFormat="1">
      <c r="A401" s="13"/>
      <c r="B401" s="234"/>
      <c r="C401" s="235"/>
      <c r="D401" s="236" t="s">
        <v>128</v>
      </c>
      <c r="E401" s="237" t="s">
        <v>1</v>
      </c>
      <c r="F401" s="238" t="s">
        <v>672</v>
      </c>
      <c r="G401" s="235"/>
      <c r="H401" s="237" t="s">
        <v>1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128</v>
      </c>
      <c r="AU401" s="244" t="s">
        <v>86</v>
      </c>
      <c r="AV401" s="13" t="s">
        <v>84</v>
      </c>
      <c r="AW401" s="13" t="s">
        <v>32</v>
      </c>
      <c r="AX401" s="13" t="s">
        <v>76</v>
      </c>
      <c r="AY401" s="244" t="s">
        <v>119</v>
      </c>
    </row>
    <row r="402" s="13" customFormat="1">
      <c r="A402" s="13"/>
      <c r="B402" s="234"/>
      <c r="C402" s="235"/>
      <c r="D402" s="236" t="s">
        <v>128</v>
      </c>
      <c r="E402" s="237" t="s">
        <v>1</v>
      </c>
      <c r="F402" s="238" t="s">
        <v>554</v>
      </c>
      <c r="G402" s="235"/>
      <c r="H402" s="237" t="s">
        <v>1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128</v>
      </c>
      <c r="AU402" s="244" t="s">
        <v>86</v>
      </c>
      <c r="AV402" s="13" t="s">
        <v>84</v>
      </c>
      <c r="AW402" s="13" t="s">
        <v>32</v>
      </c>
      <c r="AX402" s="13" t="s">
        <v>76</v>
      </c>
      <c r="AY402" s="244" t="s">
        <v>119</v>
      </c>
    </row>
    <row r="403" s="14" customFormat="1">
      <c r="A403" s="14"/>
      <c r="B403" s="245"/>
      <c r="C403" s="246"/>
      <c r="D403" s="236" t="s">
        <v>128</v>
      </c>
      <c r="E403" s="247" t="s">
        <v>1</v>
      </c>
      <c r="F403" s="248" t="s">
        <v>673</v>
      </c>
      <c r="G403" s="246"/>
      <c r="H403" s="249">
        <v>2.1000000000000001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128</v>
      </c>
      <c r="AU403" s="255" t="s">
        <v>86</v>
      </c>
      <c r="AV403" s="14" t="s">
        <v>86</v>
      </c>
      <c r="AW403" s="14" t="s">
        <v>32</v>
      </c>
      <c r="AX403" s="14" t="s">
        <v>76</v>
      </c>
      <c r="AY403" s="255" t="s">
        <v>119</v>
      </c>
    </row>
    <row r="404" s="13" customFormat="1">
      <c r="A404" s="13"/>
      <c r="B404" s="234"/>
      <c r="C404" s="235"/>
      <c r="D404" s="236" t="s">
        <v>128</v>
      </c>
      <c r="E404" s="237" t="s">
        <v>1</v>
      </c>
      <c r="F404" s="238" t="s">
        <v>674</v>
      </c>
      <c r="G404" s="235"/>
      <c r="H404" s="237" t="s">
        <v>1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128</v>
      </c>
      <c r="AU404" s="244" t="s">
        <v>86</v>
      </c>
      <c r="AV404" s="13" t="s">
        <v>84</v>
      </c>
      <c r="AW404" s="13" t="s">
        <v>32</v>
      </c>
      <c r="AX404" s="13" t="s">
        <v>76</v>
      </c>
      <c r="AY404" s="244" t="s">
        <v>119</v>
      </c>
    </row>
    <row r="405" s="14" customFormat="1">
      <c r="A405" s="14"/>
      <c r="B405" s="245"/>
      <c r="C405" s="246"/>
      <c r="D405" s="236" t="s">
        <v>128</v>
      </c>
      <c r="E405" s="247" t="s">
        <v>1</v>
      </c>
      <c r="F405" s="248" t="s">
        <v>667</v>
      </c>
      <c r="G405" s="246"/>
      <c r="H405" s="249">
        <v>117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5" t="s">
        <v>128</v>
      </c>
      <c r="AU405" s="255" t="s">
        <v>86</v>
      </c>
      <c r="AV405" s="14" t="s">
        <v>86</v>
      </c>
      <c r="AW405" s="14" t="s">
        <v>32</v>
      </c>
      <c r="AX405" s="14" t="s">
        <v>76</v>
      </c>
      <c r="AY405" s="255" t="s">
        <v>119</v>
      </c>
    </row>
    <row r="406" s="15" customFormat="1">
      <c r="A406" s="15"/>
      <c r="B406" s="259"/>
      <c r="C406" s="260"/>
      <c r="D406" s="236" t="s">
        <v>128</v>
      </c>
      <c r="E406" s="261" t="s">
        <v>1</v>
      </c>
      <c r="F406" s="262" t="s">
        <v>232</v>
      </c>
      <c r="G406" s="260"/>
      <c r="H406" s="263">
        <v>119.09999999999999</v>
      </c>
      <c r="I406" s="264"/>
      <c r="J406" s="260"/>
      <c r="K406" s="260"/>
      <c r="L406" s="265"/>
      <c r="M406" s="266"/>
      <c r="N406" s="267"/>
      <c r="O406" s="267"/>
      <c r="P406" s="267"/>
      <c r="Q406" s="267"/>
      <c r="R406" s="267"/>
      <c r="S406" s="267"/>
      <c r="T406" s="268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9" t="s">
        <v>128</v>
      </c>
      <c r="AU406" s="269" t="s">
        <v>86</v>
      </c>
      <c r="AV406" s="15" t="s">
        <v>140</v>
      </c>
      <c r="AW406" s="15" t="s">
        <v>32</v>
      </c>
      <c r="AX406" s="15" t="s">
        <v>84</v>
      </c>
      <c r="AY406" s="269" t="s">
        <v>119</v>
      </c>
    </row>
    <row r="407" s="2" customFormat="1" ht="37.8" customHeight="1">
      <c r="A407" s="39"/>
      <c r="B407" s="40"/>
      <c r="C407" s="220" t="s">
        <v>675</v>
      </c>
      <c r="D407" s="220" t="s">
        <v>122</v>
      </c>
      <c r="E407" s="221" t="s">
        <v>676</v>
      </c>
      <c r="F407" s="222" t="s">
        <v>677</v>
      </c>
      <c r="G407" s="223" t="s">
        <v>254</v>
      </c>
      <c r="H407" s="224">
        <v>3</v>
      </c>
      <c r="I407" s="225"/>
      <c r="J407" s="226">
        <f>ROUND(I407*H407,2)</f>
        <v>0</v>
      </c>
      <c r="K407" s="227"/>
      <c r="L407" s="45"/>
      <c r="M407" s="228" t="s">
        <v>1</v>
      </c>
      <c r="N407" s="229" t="s">
        <v>41</v>
      </c>
      <c r="O407" s="92"/>
      <c r="P407" s="230">
        <f>O407*H407</f>
        <v>0</v>
      </c>
      <c r="Q407" s="230">
        <v>0</v>
      </c>
      <c r="R407" s="230">
        <f>Q407*H407</f>
        <v>0</v>
      </c>
      <c r="S407" s="230">
        <v>0</v>
      </c>
      <c r="T407" s="23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2" t="s">
        <v>140</v>
      </c>
      <c r="AT407" s="232" t="s">
        <v>122</v>
      </c>
      <c r="AU407" s="232" t="s">
        <v>86</v>
      </c>
      <c r="AY407" s="18" t="s">
        <v>119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8" t="s">
        <v>84</v>
      </c>
      <c r="BK407" s="233">
        <f>ROUND(I407*H407,2)</f>
        <v>0</v>
      </c>
      <c r="BL407" s="18" t="s">
        <v>140</v>
      </c>
      <c r="BM407" s="232" t="s">
        <v>678</v>
      </c>
    </row>
    <row r="408" s="14" customFormat="1">
      <c r="A408" s="14"/>
      <c r="B408" s="245"/>
      <c r="C408" s="246"/>
      <c r="D408" s="236" t="s">
        <v>128</v>
      </c>
      <c r="E408" s="247" t="s">
        <v>1</v>
      </c>
      <c r="F408" s="248" t="s">
        <v>679</v>
      </c>
      <c r="G408" s="246"/>
      <c r="H408" s="249">
        <v>3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128</v>
      </c>
      <c r="AU408" s="255" t="s">
        <v>86</v>
      </c>
      <c r="AV408" s="14" t="s">
        <v>86</v>
      </c>
      <c r="AW408" s="14" t="s">
        <v>32</v>
      </c>
      <c r="AX408" s="14" t="s">
        <v>84</v>
      </c>
      <c r="AY408" s="255" t="s">
        <v>119</v>
      </c>
    </row>
    <row r="409" s="2" customFormat="1" ht="37.8" customHeight="1">
      <c r="A409" s="39"/>
      <c r="B409" s="40"/>
      <c r="C409" s="220" t="s">
        <v>680</v>
      </c>
      <c r="D409" s="220" t="s">
        <v>122</v>
      </c>
      <c r="E409" s="221" t="s">
        <v>681</v>
      </c>
      <c r="F409" s="222" t="s">
        <v>682</v>
      </c>
      <c r="G409" s="223" t="s">
        <v>254</v>
      </c>
      <c r="H409" s="224">
        <v>3</v>
      </c>
      <c r="I409" s="225"/>
      <c r="J409" s="226">
        <f>ROUND(I409*H409,2)</f>
        <v>0</v>
      </c>
      <c r="K409" s="227"/>
      <c r="L409" s="45"/>
      <c r="M409" s="228" t="s">
        <v>1</v>
      </c>
      <c r="N409" s="229" t="s">
        <v>41</v>
      </c>
      <c r="O409" s="92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2" t="s">
        <v>140</v>
      </c>
      <c r="AT409" s="232" t="s">
        <v>122</v>
      </c>
      <c r="AU409" s="232" t="s">
        <v>86</v>
      </c>
      <c r="AY409" s="18" t="s">
        <v>119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8" t="s">
        <v>84</v>
      </c>
      <c r="BK409" s="233">
        <f>ROUND(I409*H409,2)</f>
        <v>0</v>
      </c>
      <c r="BL409" s="18" t="s">
        <v>140</v>
      </c>
      <c r="BM409" s="232" t="s">
        <v>683</v>
      </c>
    </row>
    <row r="410" s="13" customFormat="1">
      <c r="A410" s="13"/>
      <c r="B410" s="234"/>
      <c r="C410" s="235"/>
      <c r="D410" s="236" t="s">
        <v>128</v>
      </c>
      <c r="E410" s="237" t="s">
        <v>1</v>
      </c>
      <c r="F410" s="238" t="s">
        <v>684</v>
      </c>
      <c r="G410" s="235"/>
      <c r="H410" s="237" t="s">
        <v>1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128</v>
      </c>
      <c r="AU410" s="244" t="s">
        <v>86</v>
      </c>
      <c r="AV410" s="13" t="s">
        <v>84</v>
      </c>
      <c r="AW410" s="13" t="s">
        <v>32</v>
      </c>
      <c r="AX410" s="13" t="s">
        <v>76</v>
      </c>
      <c r="AY410" s="244" t="s">
        <v>119</v>
      </c>
    </row>
    <row r="411" s="14" customFormat="1">
      <c r="A411" s="14"/>
      <c r="B411" s="245"/>
      <c r="C411" s="246"/>
      <c r="D411" s="236" t="s">
        <v>128</v>
      </c>
      <c r="E411" s="247" t="s">
        <v>1</v>
      </c>
      <c r="F411" s="248" t="s">
        <v>362</v>
      </c>
      <c r="G411" s="246"/>
      <c r="H411" s="249">
        <v>3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128</v>
      </c>
      <c r="AU411" s="255" t="s">
        <v>86</v>
      </c>
      <c r="AV411" s="14" t="s">
        <v>86</v>
      </c>
      <c r="AW411" s="14" t="s">
        <v>32</v>
      </c>
      <c r="AX411" s="14" t="s">
        <v>84</v>
      </c>
      <c r="AY411" s="255" t="s">
        <v>119</v>
      </c>
    </row>
    <row r="412" s="2" customFormat="1" ht="24.15" customHeight="1">
      <c r="A412" s="39"/>
      <c r="B412" s="40"/>
      <c r="C412" s="220" t="s">
        <v>685</v>
      </c>
      <c r="D412" s="220" t="s">
        <v>122</v>
      </c>
      <c r="E412" s="221" t="s">
        <v>686</v>
      </c>
      <c r="F412" s="222" t="s">
        <v>687</v>
      </c>
      <c r="G412" s="223" t="s">
        <v>254</v>
      </c>
      <c r="H412" s="224">
        <v>3</v>
      </c>
      <c r="I412" s="225"/>
      <c r="J412" s="226">
        <f>ROUND(I412*H412,2)</f>
        <v>0</v>
      </c>
      <c r="K412" s="227"/>
      <c r="L412" s="45"/>
      <c r="M412" s="228" t="s">
        <v>1</v>
      </c>
      <c r="N412" s="229" t="s">
        <v>41</v>
      </c>
      <c r="O412" s="92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140</v>
      </c>
      <c r="AT412" s="232" t="s">
        <v>122</v>
      </c>
      <c r="AU412" s="232" t="s">
        <v>86</v>
      </c>
      <c r="AY412" s="18" t="s">
        <v>119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84</v>
      </c>
      <c r="BK412" s="233">
        <f>ROUND(I412*H412,2)</f>
        <v>0</v>
      </c>
      <c r="BL412" s="18" t="s">
        <v>140</v>
      </c>
      <c r="BM412" s="232" t="s">
        <v>688</v>
      </c>
    </row>
    <row r="413" s="14" customFormat="1">
      <c r="A413" s="14"/>
      <c r="B413" s="245"/>
      <c r="C413" s="246"/>
      <c r="D413" s="236" t="s">
        <v>128</v>
      </c>
      <c r="E413" s="247" t="s">
        <v>1</v>
      </c>
      <c r="F413" s="248" t="s">
        <v>362</v>
      </c>
      <c r="G413" s="246"/>
      <c r="H413" s="249">
        <v>3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128</v>
      </c>
      <c r="AU413" s="255" t="s">
        <v>86</v>
      </c>
      <c r="AV413" s="14" t="s">
        <v>86</v>
      </c>
      <c r="AW413" s="14" t="s">
        <v>32</v>
      </c>
      <c r="AX413" s="14" t="s">
        <v>84</v>
      </c>
      <c r="AY413" s="255" t="s">
        <v>119</v>
      </c>
    </row>
    <row r="414" s="2" customFormat="1" ht="24.15" customHeight="1">
      <c r="A414" s="39"/>
      <c r="B414" s="40"/>
      <c r="C414" s="220" t="s">
        <v>689</v>
      </c>
      <c r="D414" s="220" t="s">
        <v>122</v>
      </c>
      <c r="E414" s="221" t="s">
        <v>690</v>
      </c>
      <c r="F414" s="222" t="s">
        <v>691</v>
      </c>
      <c r="G414" s="223" t="s">
        <v>254</v>
      </c>
      <c r="H414" s="224">
        <v>3</v>
      </c>
      <c r="I414" s="225"/>
      <c r="J414" s="226">
        <f>ROUND(I414*H414,2)</f>
        <v>0</v>
      </c>
      <c r="K414" s="227"/>
      <c r="L414" s="45"/>
      <c r="M414" s="228" t="s">
        <v>1</v>
      </c>
      <c r="N414" s="229" t="s">
        <v>41</v>
      </c>
      <c r="O414" s="92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2" t="s">
        <v>140</v>
      </c>
      <c r="AT414" s="232" t="s">
        <v>122</v>
      </c>
      <c r="AU414" s="232" t="s">
        <v>86</v>
      </c>
      <c r="AY414" s="18" t="s">
        <v>119</v>
      </c>
      <c r="BE414" s="233">
        <f>IF(N414="základní",J414,0)</f>
        <v>0</v>
      </c>
      <c r="BF414" s="233">
        <f>IF(N414="snížená",J414,0)</f>
        <v>0</v>
      </c>
      <c r="BG414" s="233">
        <f>IF(N414="zákl. přenesená",J414,0)</f>
        <v>0</v>
      </c>
      <c r="BH414" s="233">
        <f>IF(N414="sníž. přenesená",J414,0)</f>
        <v>0</v>
      </c>
      <c r="BI414" s="233">
        <f>IF(N414="nulová",J414,0)</f>
        <v>0</v>
      </c>
      <c r="BJ414" s="18" t="s">
        <v>84</v>
      </c>
      <c r="BK414" s="233">
        <f>ROUND(I414*H414,2)</f>
        <v>0</v>
      </c>
      <c r="BL414" s="18" t="s">
        <v>140</v>
      </c>
      <c r="BM414" s="232" t="s">
        <v>692</v>
      </c>
    </row>
    <row r="415" s="14" customFormat="1">
      <c r="A415" s="14"/>
      <c r="B415" s="245"/>
      <c r="C415" s="246"/>
      <c r="D415" s="236" t="s">
        <v>128</v>
      </c>
      <c r="E415" s="247" t="s">
        <v>1</v>
      </c>
      <c r="F415" s="248" t="s">
        <v>362</v>
      </c>
      <c r="G415" s="246"/>
      <c r="H415" s="249">
        <v>3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128</v>
      </c>
      <c r="AU415" s="255" t="s">
        <v>86</v>
      </c>
      <c r="AV415" s="14" t="s">
        <v>86</v>
      </c>
      <c r="AW415" s="14" t="s">
        <v>32</v>
      </c>
      <c r="AX415" s="14" t="s">
        <v>84</v>
      </c>
      <c r="AY415" s="255" t="s">
        <v>119</v>
      </c>
    </row>
    <row r="416" s="2" customFormat="1" ht="44.25" customHeight="1">
      <c r="A416" s="39"/>
      <c r="B416" s="40"/>
      <c r="C416" s="220" t="s">
        <v>693</v>
      </c>
      <c r="D416" s="220" t="s">
        <v>122</v>
      </c>
      <c r="E416" s="221" t="s">
        <v>694</v>
      </c>
      <c r="F416" s="222" t="s">
        <v>695</v>
      </c>
      <c r="G416" s="223" t="s">
        <v>254</v>
      </c>
      <c r="H416" s="224">
        <v>3</v>
      </c>
      <c r="I416" s="225"/>
      <c r="J416" s="226">
        <f>ROUND(I416*H416,2)</f>
        <v>0</v>
      </c>
      <c r="K416" s="227"/>
      <c r="L416" s="45"/>
      <c r="M416" s="228" t="s">
        <v>1</v>
      </c>
      <c r="N416" s="229" t="s">
        <v>41</v>
      </c>
      <c r="O416" s="92"/>
      <c r="P416" s="230">
        <f>O416*H416</f>
        <v>0</v>
      </c>
      <c r="Q416" s="230">
        <v>0</v>
      </c>
      <c r="R416" s="230">
        <f>Q416*H416</f>
        <v>0</v>
      </c>
      <c r="S416" s="230">
        <v>0</v>
      </c>
      <c r="T416" s="23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2" t="s">
        <v>140</v>
      </c>
      <c r="AT416" s="232" t="s">
        <v>122</v>
      </c>
      <c r="AU416" s="232" t="s">
        <v>86</v>
      </c>
      <c r="AY416" s="18" t="s">
        <v>119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8" t="s">
        <v>84</v>
      </c>
      <c r="BK416" s="233">
        <f>ROUND(I416*H416,2)</f>
        <v>0</v>
      </c>
      <c r="BL416" s="18" t="s">
        <v>140</v>
      </c>
      <c r="BM416" s="232" t="s">
        <v>696</v>
      </c>
    </row>
    <row r="417" s="14" customFormat="1">
      <c r="A417" s="14"/>
      <c r="B417" s="245"/>
      <c r="C417" s="246"/>
      <c r="D417" s="236" t="s">
        <v>128</v>
      </c>
      <c r="E417" s="247" t="s">
        <v>1</v>
      </c>
      <c r="F417" s="248" t="s">
        <v>362</v>
      </c>
      <c r="G417" s="246"/>
      <c r="H417" s="249">
        <v>3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5" t="s">
        <v>128</v>
      </c>
      <c r="AU417" s="255" t="s">
        <v>86</v>
      </c>
      <c r="AV417" s="14" t="s">
        <v>86</v>
      </c>
      <c r="AW417" s="14" t="s">
        <v>32</v>
      </c>
      <c r="AX417" s="14" t="s">
        <v>84</v>
      </c>
      <c r="AY417" s="255" t="s">
        <v>119</v>
      </c>
    </row>
    <row r="418" s="2" customFormat="1" ht="78" customHeight="1">
      <c r="A418" s="39"/>
      <c r="B418" s="40"/>
      <c r="C418" s="220" t="s">
        <v>697</v>
      </c>
      <c r="D418" s="220" t="s">
        <v>122</v>
      </c>
      <c r="E418" s="221" t="s">
        <v>698</v>
      </c>
      <c r="F418" s="222" t="s">
        <v>699</v>
      </c>
      <c r="G418" s="223" t="s">
        <v>254</v>
      </c>
      <c r="H418" s="224">
        <v>117</v>
      </c>
      <c r="I418" s="225"/>
      <c r="J418" s="226">
        <f>ROUND(I418*H418,2)</f>
        <v>0</v>
      </c>
      <c r="K418" s="227"/>
      <c r="L418" s="45"/>
      <c r="M418" s="228" t="s">
        <v>1</v>
      </c>
      <c r="N418" s="229" t="s">
        <v>41</v>
      </c>
      <c r="O418" s="92"/>
      <c r="P418" s="230">
        <f>O418*H418</f>
        <v>0</v>
      </c>
      <c r="Q418" s="230">
        <v>0.085650000000000004</v>
      </c>
      <c r="R418" s="230">
        <f>Q418*H418</f>
        <v>10.021050000000001</v>
      </c>
      <c r="S418" s="230">
        <v>0</v>
      </c>
      <c r="T418" s="231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2" t="s">
        <v>140</v>
      </c>
      <c r="AT418" s="232" t="s">
        <v>122</v>
      </c>
      <c r="AU418" s="232" t="s">
        <v>86</v>
      </c>
      <c r="AY418" s="18" t="s">
        <v>119</v>
      </c>
      <c r="BE418" s="233">
        <f>IF(N418="základní",J418,0)</f>
        <v>0</v>
      </c>
      <c r="BF418" s="233">
        <f>IF(N418="snížená",J418,0)</f>
        <v>0</v>
      </c>
      <c r="BG418" s="233">
        <f>IF(N418="zákl. přenesená",J418,0)</f>
        <v>0</v>
      </c>
      <c r="BH418" s="233">
        <f>IF(N418="sníž. přenesená",J418,0)</f>
        <v>0</v>
      </c>
      <c r="BI418" s="233">
        <f>IF(N418="nulová",J418,0)</f>
        <v>0</v>
      </c>
      <c r="BJ418" s="18" t="s">
        <v>84</v>
      </c>
      <c r="BK418" s="233">
        <f>ROUND(I418*H418,2)</f>
        <v>0</v>
      </c>
      <c r="BL418" s="18" t="s">
        <v>140</v>
      </c>
      <c r="BM418" s="232" t="s">
        <v>700</v>
      </c>
    </row>
    <row r="419" s="14" customFormat="1">
      <c r="A419" s="14"/>
      <c r="B419" s="245"/>
      <c r="C419" s="246"/>
      <c r="D419" s="236" t="s">
        <v>128</v>
      </c>
      <c r="E419" s="247" t="s">
        <v>1</v>
      </c>
      <c r="F419" s="248" t="s">
        <v>667</v>
      </c>
      <c r="G419" s="246"/>
      <c r="H419" s="249">
        <v>117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128</v>
      </c>
      <c r="AU419" s="255" t="s">
        <v>86</v>
      </c>
      <c r="AV419" s="14" t="s">
        <v>86</v>
      </c>
      <c r="AW419" s="14" t="s">
        <v>32</v>
      </c>
      <c r="AX419" s="14" t="s">
        <v>84</v>
      </c>
      <c r="AY419" s="255" t="s">
        <v>119</v>
      </c>
    </row>
    <row r="420" s="2" customFormat="1" ht="16.5" customHeight="1">
      <c r="A420" s="39"/>
      <c r="B420" s="40"/>
      <c r="C420" s="281" t="s">
        <v>701</v>
      </c>
      <c r="D420" s="281" t="s">
        <v>300</v>
      </c>
      <c r="E420" s="282" t="s">
        <v>702</v>
      </c>
      <c r="F420" s="283" t="s">
        <v>703</v>
      </c>
      <c r="G420" s="284" t="s">
        <v>254</v>
      </c>
      <c r="H420" s="285">
        <v>116.15000000000001</v>
      </c>
      <c r="I420" s="286"/>
      <c r="J420" s="287">
        <f>ROUND(I420*H420,2)</f>
        <v>0</v>
      </c>
      <c r="K420" s="288"/>
      <c r="L420" s="289"/>
      <c r="M420" s="290" t="s">
        <v>1</v>
      </c>
      <c r="N420" s="291" t="s">
        <v>41</v>
      </c>
      <c r="O420" s="92"/>
      <c r="P420" s="230">
        <f>O420*H420</f>
        <v>0</v>
      </c>
      <c r="Q420" s="230">
        <v>0.17599999999999999</v>
      </c>
      <c r="R420" s="230">
        <f>Q420*H420</f>
        <v>20.442399999999999</v>
      </c>
      <c r="S420" s="230">
        <v>0</v>
      </c>
      <c r="T420" s="23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165</v>
      </c>
      <c r="AT420" s="232" t="s">
        <v>300</v>
      </c>
      <c r="AU420" s="232" t="s">
        <v>86</v>
      </c>
      <c r="AY420" s="18" t="s">
        <v>119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84</v>
      </c>
      <c r="BK420" s="233">
        <f>ROUND(I420*H420,2)</f>
        <v>0</v>
      </c>
      <c r="BL420" s="18" t="s">
        <v>140</v>
      </c>
      <c r="BM420" s="232" t="s">
        <v>704</v>
      </c>
    </row>
    <row r="421" s="14" customFormat="1">
      <c r="A421" s="14"/>
      <c r="B421" s="245"/>
      <c r="C421" s="246"/>
      <c r="D421" s="236" t="s">
        <v>128</v>
      </c>
      <c r="E421" s="247" t="s">
        <v>1</v>
      </c>
      <c r="F421" s="248" t="s">
        <v>705</v>
      </c>
      <c r="G421" s="246"/>
      <c r="H421" s="249">
        <v>116.15000000000001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128</v>
      </c>
      <c r="AU421" s="255" t="s">
        <v>86</v>
      </c>
      <c r="AV421" s="14" t="s">
        <v>86</v>
      </c>
      <c r="AW421" s="14" t="s">
        <v>32</v>
      </c>
      <c r="AX421" s="14" t="s">
        <v>84</v>
      </c>
      <c r="AY421" s="255" t="s">
        <v>119</v>
      </c>
    </row>
    <row r="422" s="2" customFormat="1" ht="24.15" customHeight="1">
      <c r="A422" s="39"/>
      <c r="B422" s="40"/>
      <c r="C422" s="281" t="s">
        <v>706</v>
      </c>
      <c r="D422" s="281" t="s">
        <v>300</v>
      </c>
      <c r="E422" s="282" t="s">
        <v>707</v>
      </c>
      <c r="F422" s="283" t="s">
        <v>708</v>
      </c>
      <c r="G422" s="284" t="s">
        <v>254</v>
      </c>
      <c r="H422" s="285">
        <v>2.02</v>
      </c>
      <c r="I422" s="286"/>
      <c r="J422" s="287">
        <f>ROUND(I422*H422,2)</f>
        <v>0</v>
      </c>
      <c r="K422" s="288"/>
      <c r="L422" s="289"/>
      <c r="M422" s="290" t="s">
        <v>1</v>
      </c>
      <c r="N422" s="291" t="s">
        <v>41</v>
      </c>
      <c r="O422" s="92"/>
      <c r="P422" s="230">
        <f>O422*H422</f>
        <v>0</v>
      </c>
      <c r="Q422" s="230">
        <v>0.13100000000000001</v>
      </c>
      <c r="R422" s="230">
        <f>Q422*H422</f>
        <v>0.26462000000000002</v>
      </c>
      <c r="S422" s="230">
        <v>0</v>
      </c>
      <c r="T422" s="231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2" t="s">
        <v>165</v>
      </c>
      <c r="AT422" s="232" t="s">
        <v>300</v>
      </c>
      <c r="AU422" s="232" t="s">
        <v>86</v>
      </c>
      <c r="AY422" s="18" t="s">
        <v>119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8" t="s">
        <v>84</v>
      </c>
      <c r="BK422" s="233">
        <f>ROUND(I422*H422,2)</f>
        <v>0</v>
      </c>
      <c r="BL422" s="18" t="s">
        <v>140</v>
      </c>
      <c r="BM422" s="232" t="s">
        <v>709</v>
      </c>
    </row>
    <row r="423" s="14" customFormat="1">
      <c r="A423" s="14"/>
      <c r="B423" s="245"/>
      <c r="C423" s="246"/>
      <c r="D423" s="236" t="s">
        <v>128</v>
      </c>
      <c r="E423" s="247" t="s">
        <v>1</v>
      </c>
      <c r="F423" s="248" t="s">
        <v>710</v>
      </c>
      <c r="G423" s="246"/>
      <c r="H423" s="249">
        <v>2.02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5" t="s">
        <v>128</v>
      </c>
      <c r="AU423" s="255" t="s">
        <v>86</v>
      </c>
      <c r="AV423" s="14" t="s">
        <v>86</v>
      </c>
      <c r="AW423" s="14" t="s">
        <v>32</v>
      </c>
      <c r="AX423" s="14" t="s">
        <v>84</v>
      </c>
      <c r="AY423" s="255" t="s">
        <v>119</v>
      </c>
    </row>
    <row r="424" s="12" customFormat="1" ht="22.8" customHeight="1">
      <c r="A424" s="12"/>
      <c r="B424" s="204"/>
      <c r="C424" s="205"/>
      <c r="D424" s="206" t="s">
        <v>75</v>
      </c>
      <c r="E424" s="218" t="s">
        <v>155</v>
      </c>
      <c r="F424" s="218" t="s">
        <v>711</v>
      </c>
      <c r="G424" s="205"/>
      <c r="H424" s="205"/>
      <c r="I424" s="208"/>
      <c r="J424" s="219">
        <f>BK424</f>
        <v>0</v>
      </c>
      <c r="K424" s="205"/>
      <c r="L424" s="210"/>
      <c r="M424" s="211"/>
      <c r="N424" s="212"/>
      <c r="O424" s="212"/>
      <c r="P424" s="213">
        <f>SUM(P425:P435)</f>
        <v>0</v>
      </c>
      <c r="Q424" s="212"/>
      <c r="R424" s="213">
        <f>SUM(R425:R435)</f>
        <v>0.00053570000000000006</v>
      </c>
      <c r="S424" s="212"/>
      <c r="T424" s="214">
        <f>SUM(T425:T435)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5" t="s">
        <v>84</v>
      </c>
      <c r="AT424" s="216" t="s">
        <v>75</v>
      </c>
      <c r="AU424" s="216" t="s">
        <v>84</v>
      </c>
      <c r="AY424" s="215" t="s">
        <v>119</v>
      </c>
      <c r="BK424" s="217">
        <f>SUM(BK425:BK435)</f>
        <v>0</v>
      </c>
    </row>
    <row r="425" s="2" customFormat="1" ht="44.25" customHeight="1">
      <c r="A425" s="39"/>
      <c r="B425" s="40"/>
      <c r="C425" s="220" t="s">
        <v>712</v>
      </c>
      <c r="D425" s="220" t="s">
        <v>122</v>
      </c>
      <c r="E425" s="221" t="s">
        <v>713</v>
      </c>
      <c r="F425" s="222" t="s">
        <v>714</v>
      </c>
      <c r="G425" s="223" t="s">
        <v>223</v>
      </c>
      <c r="H425" s="224">
        <v>53.57</v>
      </c>
      <c r="I425" s="225"/>
      <c r="J425" s="226">
        <f>ROUND(I425*H425,2)</f>
        <v>0</v>
      </c>
      <c r="K425" s="227"/>
      <c r="L425" s="45"/>
      <c r="M425" s="228" t="s">
        <v>1</v>
      </c>
      <c r="N425" s="229" t="s">
        <v>41</v>
      </c>
      <c r="O425" s="92"/>
      <c r="P425" s="230">
        <f>O425*H425</f>
        <v>0</v>
      </c>
      <c r="Q425" s="230">
        <v>1.0000000000000001E-05</v>
      </c>
      <c r="R425" s="230">
        <f>Q425*H425</f>
        <v>0.00053570000000000006</v>
      </c>
      <c r="S425" s="230">
        <v>0</v>
      </c>
      <c r="T425" s="231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2" t="s">
        <v>140</v>
      </c>
      <c r="AT425" s="232" t="s">
        <v>122</v>
      </c>
      <c r="AU425" s="232" t="s">
        <v>86</v>
      </c>
      <c r="AY425" s="18" t="s">
        <v>119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8" t="s">
        <v>84</v>
      </c>
      <c r="BK425" s="233">
        <f>ROUND(I425*H425,2)</f>
        <v>0</v>
      </c>
      <c r="BL425" s="18" t="s">
        <v>140</v>
      </c>
      <c r="BM425" s="232" t="s">
        <v>715</v>
      </c>
    </row>
    <row r="426" s="13" customFormat="1">
      <c r="A426" s="13"/>
      <c r="B426" s="234"/>
      <c r="C426" s="235"/>
      <c r="D426" s="236" t="s">
        <v>128</v>
      </c>
      <c r="E426" s="237" t="s">
        <v>1</v>
      </c>
      <c r="F426" s="238" t="s">
        <v>716</v>
      </c>
      <c r="G426" s="235"/>
      <c r="H426" s="237" t="s">
        <v>1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128</v>
      </c>
      <c r="AU426" s="244" t="s">
        <v>86</v>
      </c>
      <c r="AV426" s="13" t="s">
        <v>84</v>
      </c>
      <c r="AW426" s="13" t="s">
        <v>32</v>
      </c>
      <c r="AX426" s="13" t="s">
        <v>76</v>
      </c>
      <c r="AY426" s="244" t="s">
        <v>119</v>
      </c>
    </row>
    <row r="427" s="14" customFormat="1">
      <c r="A427" s="14"/>
      <c r="B427" s="245"/>
      <c r="C427" s="246"/>
      <c r="D427" s="236" t="s">
        <v>128</v>
      </c>
      <c r="E427" s="247" t="s">
        <v>1</v>
      </c>
      <c r="F427" s="248" t="s">
        <v>717</v>
      </c>
      <c r="G427" s="246"/>
      <c r="H427" s="249">
        <v>9.4499999999999993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128</v>
      </c>
      <c r="AU427" s="255" t="s">
        <v>86</v>
      </c>
      <c r="AV427" s="14" t="s">
        <v>86</v>
      </c>
      <c r="AW427" s="14" t="s">
        <v>32</v>
      </c>
      <c r="AX427" s="14" t="s">
        <v>76</v>
      </c>
      <c r="AY427" s="255" t="s">
        <v>119</v>
      </c>
    </row>
    <row r="428" s="14" customFormat="1">
      <c r="A428" s="14"/>
      <c r="B428" s="245"/>
      <c r="C428" s="246"/>
      <c r="D428" s="236" t="s">
        <v>128</v>
      </c>
      <c r="E428" s="247" t="s">
        <v>1</v>
      </c>
      <c r="F428" s="248" t="s">
        <v>718</v>
      </c>
      <c r="G428" s="246"/>
      <c r="H428" s="249">
        <v>13.640000000000001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5" t="s">
        <v>128</v>
      </c>
      <c r="AU428" s="255" t="s">
        <v>86</v>
      </c>
      <c r="AV428" s="14" t="s">
        <v>86</v>
      </c>
      <c r="AW428" s="14" t="s">
        <v>32</v>
      </c>
      <c r="AX428" s="14" t="s">
        <v>76</v>
      </c>
      <c r="AY428" s="255" t="s">
        <v>119</v>
      </c>
    </row>
    <row r="429" s="14" customFormat="1">
      <c r="A429" s="14"/>
      <c r="B429" s="245"/>
      <c r="C429" s="246"/>
      <c r="D429" s="236" t="s">
        <v>128</v>
      </c>
      <c r="E429" s="247" t="s">
        <v>1</v>
      </c>
      <c r="F429" s="248" t="s">
        <v>719</v>
      </c>
      <c r="G429" s="246"/>
      <c r="H429" s="249">
        <v>10.25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5" t="s">
        <v>128</v>
      </c>
      <c r="AU429" s="255" t="s">
        <v>86</v>
      </c>
      <c r="AV429" s="14" t="s">
        <v>86</v>
      </c>
      <c r="AW429" s="14" t="s">
        <v>32</v>
      </c>
      <c r="AX429" s="14" t="s">
        <v>76</v>
      </c>
      <c r="AY429" s="255" t="s">
        <v>119</v>
      </c>
    </row>
    <row r="430" s="14" customFormat="1">
      <c r="A430" s="14"/>
      <c r="B430" s="245"/>
      <c r="C430" s="246"/>
      <c r="D430" s="236" t="s">
        <v>128</v>
      </c>
      <c r="E430" s="247" t="s">
        <v>1</v>
      </c>
      <c r="F430" s="248" t="s">
        <v>720</v>
      </c>
      <c r="G430" s="246"/>
      <c r="H430" s="249">
        <v>18.440000000000001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128</v>
      </c>
      <c r="AU430" s="255" t="s">
        <v>86</v>
      </c>
      <c r="AV430" s="14" t="s">
        <v>86</v>
      </c>
      <c r="AW430" s="14" t="s">
        <v>32</v>
      </c>
      <c r="AX430" s="14" t="s">
        <v>76</v>
      </c>
      <c r="AY430" s="255" t="s">
        <v>119</v>
      </c>
    </row>
    <row r="431" s="14" customFormat="1">
      <c r="A431" s="14"/>
      <c r="B431" s="245"/>
      <c r="C431" s="246"/>
      <c r="D431" s="236" t="s">
        <v>128</v>
      </c>
      <c r="E431" s="247" t="s">
        <v>1</v>
      </c>
      <c r="F431" s="248" t="s">
        <v>721</v>
      </c>
      <c r="G431" s="246"/>
      <c r="H431" s="249">
        <v>1.1499999999999999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128</v>
      </c>
      <c r="AU431" s="255" t="s">
        <v>86</v>
      </c>
      <c r="AV431" s="14" t="s">
        <v>86</v>
      </c>
      <c r="AW431" s="14" t="s">
        <v>32</v>
      </c>
      <c r="AX431" s="14" t="s">
        <v>76</v>
      </c>
      <c r="AY431" s="255" t="s">
        <v>119</v>
      </c>
    </row>
    <row r="432" s="14" customFormat="1">
      <c r="A432" s="14"/>
      <c r="B432" s="245"/>
      <c r="C432" s="246"/>
      <c r="D432" s="236" t="s">
        <v>128</v>
      </c>
      <c r="E432" s="247" t="s">
        <v>1</v>
      </c>
      <c r="F432" s="248" t="s">
        <v>722</v>
      </c>
      <c r="G432" s="246"/>
      <c r="H432" s="249">
        <v>3.04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128</v>
      </c>
      <c r="AU432" s="255" t="s">
        <v>86</v>
      </c>
      <c r="AV432" s="14" t="s">
        <v>86</v>
      </c>
      <c r="AW432" s="14" t="s">
        <v>32</v>
      </c>
      <c r="AX432" s="14" t="s">
        <v>76</v>
      </c>
      <c r="AY432" s="255" t="s">
        <v>119</v>
      </c>
    </row>
    <row r="433" s="13" customFormat="1">
      <c r="A433" s="13"/>
      <c r="B433" s="234"/>
      <c r="C433" s="235"/>
      <c r="D433" s="236" t="s">
        <v>128</v>
      </c>
      <c r="E433" s="237" t="s">
        <v>1</v>
      </c>
      <c r="F433" s="238" t="s">
        <v>595</v>
      </c>
      <c r="G433" s="235"/>
      <c r="H433" s="237" t="s">
        <v>1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128</v>
      </c>
      <c r="AU433" s="244" t="s">
        <v>86</v>
      </c>
      <c r="AV433" s="13" t="s">
        <v>84</v>
      </c>
      <c r="AW433" s="13" t="s">
        <v>32</v>
      </c>
      <c r="AX433" s="13" t="s">
        <v>76</v>
      </c>
      <c r="AY433" s="244" t="s">
        <v>119</v>
      </c>
    </row>
    <row r="434" s="14" customFormat="1">
      <c r="A434" s="14"/>
      <c r="B434" s="245"/>
      <c r="C434" s="246"/>
      <c r="D434" s="236" t="s">
        <v>128</v>
      </c>
      <c r="E434" s="247" t="s">
        <v>1</v>
      </c>
      <c r="F434" s="248" t="s">
        <v>723</v>
      </c>
      <c r="G434" s="246"/>
      <c r="H434" s="249">
        <v>-2.3999999999999999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128</v>
      </c>
      <c r="AU434" s="255" t="s">
        <v>86</v>
      </c>
      <c r="AV434" s="14" t="s">
        <v>86</v>
      </c>
      <c r="AW434" s="14" t="s">
        <v>32</v>
      </c>
      <c r="AX434" s="14" t="s">
        <v>76</v>
      </c>
      <c r="AY434" s="255" t="s">
        <v>119</v>
      </c>
    </row>
    <row r="435" s="15" customFormat="1">
      <c r="A435" s="15"/>
      <c r="B435" s="259"/>
      <c r="C435" s="260"/>
      <c r="D435" s="236" t="s">
        <v>128</v>
      </c>
      <c r="E435" s="261" t="s">
        <v>1</v>
      </c>
      <c r="F435" s="262" t="s">
        <v>232</v>
      </c>
      <c r="G435" s="260"/>
      <c r="H435" s="263">
        <v>53.57</v>
      </c>
      <c r="I435" s="264"/>
      <c r="J435" s="260"/>
      <c r="K435" s="260"/>
      <c r="L435" s="265"/>
      <c r="M435" s="266"/>
      <c r="N435" s="267"/>
      <c r="O435" s="267"/>
      <c r="P435" s="267"/>
      <c r="Q435" s="267"/>
      <c r="R435" s="267"/>
      <c r="S435" s="267"/>
      <c r="T435" s="268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9" t="s">
        <v>128</v>
      </c>
      <c r="AU435" s="269" t="s">
        <v>86</v>
      </c>
      <c r="AV435" s="15" t="s">
        <v>140</v>
      </c>
      <c r="AW435" s="15" t="s">
        <v>32</v>
      </c>
      <c r="AX435" s="15" t="s">
        <v>84</v>
      </c>
      <c r="AY435" s="269" t="s">
        <v>119</v>
      </c>
    </row>
    <row r="436" s="12" customFormat="1" ht="22.8" customHeight="1">
      <c r="A436" s="12"/>
      <c r="B436" s="204"/>
      <c r="C436" s="205"/>
      <c r="D436" s="206" t="s">
        <v>75</v>
      </c>
      <c r="E436" s="218" t="s">
        <v>165</v>
      </c>
      <c r="F436" s="218" t="s">
        <v>724</v>
      </c>
      <c r="G436" s="205"/>
      <c r="H436" s="205"/>
      <c r="I436" s="208"/>
      <c r="J436" s="219">
        <f>BK436</f>
        <v>0</v>
      </c>
      <c r="K436" s="205"/>
      <c r="L436" s="210"/>
      <c r="M436" s="211"/>
      <c r="N436" s="212"/>
      <c r="O436" s="212"/>
      <c r="P436" s="213">
        <f>SUM(P437:P439)</f>
        <v>0</v>
      </c>
      <c r="Q436" s="212"/>
      <c r="R436" s="213">
        <f>SUM(R437:R439)</f>
        <v>1.6317599999999999</v>
      </c>
      <c r="S436" s="212"/>
      <c r="T436" s="214">
        <f>SUM(T437:T439)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5" t="s">
        <v>84</v>
      </c>
      <c r="AT436" s="216" t="s">
        <v>75</v>
      </c>
      <c r="AU436" s="216" t="s">
        <v>84</v>
      </c>
      <c r="AY436" s="215" t="s">
        <v>119</v>
      </c>
      <c r="BK436" s="217">
        <f>SUM(BK437:BK439)</f>
        <v>0</v>
      </c>
    </row>
    <row r="437" s="2" customFormat="1" ht="16.5" customHeight="1">
      <c r="A437" s="39"/>
      <c r="B437" s="40"/>
      <c r="C437" s="220" t="s">
        <v>725</v>
      </c>
      <c r="D437" s="220" t="s">
        <v>122</v>
      </c>
      <c r="E437" s="221" t="s">
        <v>726</v>
      </c>
      <c r="F437" s="222" t="s">
        <v>727</v>
      </c>
      <c r="G437" s="223" t="s">
        <v>728</v>
      </c>
      <c r="H437" s="224">
        <v>3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41</v>
      </c>
      <c r="O437" s="92"/>
      <c r="P437" s="230">
        <f>O437*H437</f>
        <v>0</v>
      </c>
      <c r="Q437" s="230">
        <v>0.54391999999999996</v>
      </c>
      <c r="R437" s="230">
        <f>Q437*H437</f>
        <v>1.6317599999999999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140</v>
      </c>
      <c r="AT437" s="232" t="s">
        <v>122</v>
      </c>
      <c r="AU437" s="232" t="s">
        <v>86</v>
      </c>
      <c r="AY437" s="18" t="s">
        <v>119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84</v>
      </c>
      <c r="BK437" s="233">
        <f>ROUND(I437*H437,2)</f>
        <v>0</v>
      </c>
      <c r="BL437" s="18" t="s">
        <v>140</v>
      </c>
      <c r="BM437" s="232" t="s">
        <v>729</v>
      </c>
    </row>
    <row r="438" s="13" customFormat="1">
      <c r="A438" s="13"/>
      <c r="B438" s="234"/>
      <c r="C438" s="235"/>
      <c r="D438" s="236" t="s">
        <v>128</v>
      </c>
      <c r="E438" s="237" t="s">
        <v>1</v>
      </c>
      <c r="F438" s="238" t="s">
        <v>730</v>
      </c>
      <c r="G438" s="235"/>
      <c r="H438" s="237" t="s">
        <v>1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128</v>
      </c>
      <c r="AU438" s="244" t="s">
        <v>86</v>
      </c>
      <c r="AV438" s="13" t="s">
        <v>84</v>
      </c>
      <c r="AW438" s="13" t="s">
        <v>32</v>
      </c>
      <c r="AX438" s="13" t="s">
        <v>76</v>
      </c>
      <c r="AY438" s="244" t="s">
        <v>119</v>
      </c>
    </row>
    <row r="439" s="14" customFormat="1">
      <c r="A439" s="14"/>
      <c r="B439" s="245"/>
      <c r="C439" s="246"/>
      <c r="D439" s="236" t="s">
        <v>128</v>
      </c>
      <c r="E439" s="247" t="s">
        <v>1</v>
      </c>
      <c r="F439" s="248" t="s">
        <v>134</v>
      </c>
      <c r="G439" s="246"/>
      <c r="H439" s="249">
        <v>3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128</v>
      </c>
      <c r="AU439" s="255" t="s">
        <v>86</v>
      </c>
      <c r="AV439" s="14" t="s">
        <v>86</v>
      </c>
      <c r="AW439" s="14" t="s">
        <v>32</v>
      </c>
      <c r="AX439" s="14" t="s">
        <v>84</v>
      </c>
      <c r="AY439" s="255" t="s">
        <v>119</v>
      </c>
    </row>
    <row r="440" s="12" customFormat="1" ht="22.8" customHeight="1">
      <c r="A440" s="12"/>
      <c r="B440" s="204"/>
      <c r="C440" s="205"/>
      <c r="D440" s="206" t="s">
        <v>75</v>
      </c>
      <c r="E440" s="218" t="s">
        <v>171</v>
      </c>
      <c r="F440" s="218" t="s">
        <v>731</v>
      </c>
      <c r="G440" s="205"/>
      <c r="H440" s="205"/>
      <c r="I440" s="208"/>
      <c r="J440" s="219">
        <f>BK440</f>
        <v>0</v>
      </c>
      <c r="K440" s="205"/>
      <c r="L440" s="210"/>
      <c r="M440" s="211"/>
      <c r="N440" s="212"/>
      <c r="O440" s="212"/>
      <c r="P440" s="213">
        <f>SUM(P441:P502)</f>
        <v>0</v>
      </c>
      <c r="Q440" s="212"/>
      <c r="R440" s="213">
        <f>SUM(R441:R502)</f>
        <v>29.692773800000005</v>
      </c>
      <c r="S440" s="212"/>
      <c r="T440" s="214">
        <f>SUM(T441:T502)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5" t="s">
        <v>84</v>
      </c>
      <c r="AT440" s="216" t="s">
        <v>75</v>
      </c>
      <c r="AU440" s="216" t="s">
        <v>84</v>
      </c>
      <c r="AY440" s="215" t="s">
        <v>119</v>
      </c>
      <c r="BK440" s="217">
        <f>SUM(BK441:BK502)</f>
        <v>0</v>
      </c>
    </row>
    <row r="441" s="2" customFormat="1" ht="24.15" customHeight="1">
      <c r="A441" s="39"/>
      <c r="B441" s="40"/>
      <c r="C441" s="220" t="s">
        <v>732</v>
      </c>
      <c r="D441" s="220" t="s">
        <v>122</v>
      </c>
      <c r="E441" s="221" t="s">
        <v>733</v>
      </c>
      <c r="F441" s="222" t="s">
        <v>734</v>
      </c>
      <c r="G441" s="223" t="s">
        <v>223</v>
      </c>
      <c r="H441" s="224">
        <v>68.950000000000003</v>
      </c>
      <c r="I441" s="225"/>
      <c r="J441" s="226">
        <f>ROUND(I441*H441,2)</f>
        <v>0</v>
      </c>
      <c r="K441" s="227"/>
      <c r="L441" s="45"/>
      <c r="M441" s="228" t="s">
        <v>1</v>
      </c>
      <c r="N441" s="229" t="s">
        <v>41</v>
      </c>
      <c r="O441" s="92"/>
      <c r="P441" s="230">
        <f>O441*H441</f>
        <v>0</v>
      </c>
      <c r="Q441" s="230">
        <v>0.00084000000000000003</v>
      </c>
      <c r="R441" s="230">
        <f>Q441*H441</f>
        <v>0.057918000000000004</v>
      </c>
      <c r="S441" s="230">
        <v>0</v>
      </c>
      <c r="T441" s="23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2" t="s">
        <v>140</v>
      </c>
      <c r="AT441" s="232" t="s">
        <v>122</v>
      </c>
      <c r="AU441" s="232" t="s">
        <v>86</v>
      </c>
      <c r="AY441" s="18" t="s">
        <v>119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8" t="s">
        <v>84</v>
      </c>
      <c r="BK441" s="233">
        <f>ROUND(I441*H441,2)</f>
        <v>0</v>
      </c>
      <c r="BL441" s="18" t="s">
        <v>140</v>
      </c>
      <c r="BM441" s="232" t="s">
        <v>735</v>
      </c>
    </row>
    <row r="442" s="14" customFormat="1">
      <c r="A442" s="14"/>
      <c r="B442" s="245"/>
      <c r="C442" s="246"/>
      <c r="D442" s="236" t="s">
        <v>128</v>
      </c>
      <c r="E442" s="247" t="s">
        <v>1</v>
      </c>
      <c r="F442" s="248" t="s">
        <v>736</v>
      </c>
      <c r="G442" s="246"/>
      <c r="H442" s="249">
        <v>68.950000000000003</v>
      </c>
      <c r="I442" s="250"/>
      <c r="J442" s="246"/>
      <c r="K442" s="246"/>
      <c r="L442" s="251"/>
      <c r="M442" s="252"/>
      <c r="N442" s="253"/>
      <c r="O442" s="253"/>
      <c r="P442" s="253"/>
      <c r="Q442" s="253"/>
      <c r="R442" s="253"/>
      <c r="S442" s="253"/>
      <c r="T442" s="25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5" t="s">
        <v>128</v>
      </c>
      <c r="AU442" s="255" t="s">
        <v>86</v>
      </c>
      <c r="AV442" s="14" t="s">
        <v>86</v>
      </c>
      <c r="AW442" s="14" t="s">
        <v>32</v>
      </c>
      <c r="AX442" s="14" t="s">
        <v>84</v>
      </c>
      <c r="AY442" s="255" t="s">
        <v>119</v>
      </c>
    </row>
    <row r="443" s="2" customFormat="1" ht="37.8" customHeight="1">
      <c r="A443" s="39"/>
      <c r="B443" s="40"/>
      <c r="C443" s="281" t="s">
        <v>737</v>
      </c>
      <c r="D443" s="281" t="s">
        <v>300</v>
      </c>
      <c r="E443" s="282" t="s">
        <v>738</v>
      </c>
      <c r="F443" s="283" t="s">
        <v>739</v>
      </c>
      <c r="G443" s="284" t="s">
        <v>728</v>
      </c>
      <c r="H443" s="285">
        <v>69.640000000000001</v>
      </c>
      <c r="I443" s="286"/>
      <c r="J443" s="287">
        <f>ROUND(I443*H443,2)</f>
        <v>0</v>
      </c>
      <c r="K443" s="288"/>
      <c r="L443" s="289"/>
      <c r="M443" s="290" t="s">
        <v>1</v>
      </c>
      <c r="N443" s="291" t="s">
        <v>41</v>
      </c>
      <c r="O443" s="92"/>
      <c r="P443" s="230">
        <f>O443*H443</f>
        <v>0</v>
      </c>
      <c r="Q443" s="230">
        <v>0.098500000000000004</v>
      </c>
      <c r="R443" s="230">
        <f>Q443*H443</f>
        <v>6.85954</v>
      </c>
      <c r="S443" s="230">
        <v>0</v>
      </c>
      <c r="T443" s="231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2" t="s">
        <v>165</v>
      </c>
      <c r="AT443" s="232" t="s">
        <v>300</v>
      </c>
      <c r="AU443" s="232" t="s">
        <v>86</v>
      </c>
      <c r="AY443" s="18" t="s">
        <v>119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8" t="s">
        <v>84</v>
      </c>
      <c r="BK443" s="233">
        <f>ROUND(I443*H443,2)</f>
        <v>0</v>
      </c>
      <c r="BL443" s="18" t="s">
        <v>140</v>
      </c>
      <c r="BM443" s="232" t="s">
        <v>740</v>
      </c>
    </row>
    <row r="444" s="14" customFormat="1">
      <c r="A444" s="14"/>
      <c r="B444" s="245"/>
      <c r="C444" s="246"/>
      <c r="D444" s="236" t="s">
        <v>128</v>
      </c>
      <c r="E444" s="247" t="s">
        <v>1</v>
      </c>
      <c r="F444" s="248" t="s">
        <v>741</v>
      </c>
      <c r="G444" s="246"/>
      <c r="H444" s="249">
        <v>69.640000000000001</v>
      </c>
      <c r="I444" s="250"/>
      <c r="J444" s="246"/>
      <c r="K444" s="246"/>
      <c r="L444" s="251"/>
      <c r="M444" s="252"/>
      <c r="N444" s="253"/>
      <c r="O444" s="253"/>
      <c r="P444" s="253"/>
      <c r="Q444" s="253"/>
      <c r="R444" s="253"/>
      <c r="S444" s="253"/>
      <c r="T444" s="25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5" t="s">
        <v>128</v>
      </c>
      <c r="AU444" s="255" t="s">
        <v>86</v>
      </c>
      <c r="AV444" s="14" t="s">
        <v>86</v>
      </c>
      <c r="AW444" s="14" t="s">
        <v>32</v>
      </c>
      <c r="AX444" s="14" t="s">
        <v>84</v>
      </c>
      <c r="AY444" s="255" t="s">
        <v>119</v>
      </c>
    </row>
    <row r="445" s="2" customFormat="1" ht="49.05" customHeight="1">
      <c r="A445" s="39"/>
      <c r="B445" s="40"/>
      <c r="C445" s="220" t="s">
        <v>742</v>
      </c>
      <c r="D445" s="220" t="s">
        <v>122</v>
      </c>
      <c r="E445" s="221" t="s">
        <v>743</v>
      </c>
      <c r="F445" s="222" t="s">
        <v>744</v>
      </c>
      <c r="G445" s="223" t="s">
        <v>223</v>
      </c>
      <c r="H445" s="224">
        <v>6</v>
      </c>
      <c r="I445" s="225"/>
      <c r="J445" s="226">
        <f>ROUND(I445*H445,2)</f>
        <v>0</v>
      </c>
      <c r="K445" s="227"/>
      <c r="L445" s="45"/>
      <c r="M445" s="228" t="s">
        <v>1</v>
      </c>
      <c r="N445" s="229" t="s">
        <v>41</v>
      </c>
      <c r="O445" s="92"/>
      <c r="P445" s="230">
        <f>O445*H445</f>
        <v>0</v>
      </c>
      <c r="Q445" s="230">
        <v>0.15540000000000001</v>
      </c>
      <c r="R445" s="230">
        <f>Q445*H445</f>
        <v>0.93240000000000012</v>
      </c>
      <c r="S445" s="230">
        <v>0</v>
      </c>
      <c r="T445" s="231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2" t="s">
        <v>140</v>
      </c>
      <c r="AT445" s="232" t="s">
        <v>122</v>
      </c>
      <c r="AU445" s="232" t="s">
        <v>86</v>
      </c>
      <c r="AY445" s="18" t="s">
        <v>119</v>
      </c>
      <c r="BE445" s="233">
        <f>IF(N445="základní",J445,0)</f>
        <v>0</v>
      </c>
      <c r="BF445" s="233">
        <f>IF(N445="snížená",J445,0)</f>
        <v>0</v>
      </c>
      <c r="BG445" s="233">
        <f>IF(N445="zákl. přenesená",J445,0)</f>
        <v>0</v>
      </c>
      <c r="BH445" s="233">
        <f>IF(N445="sníž. přenesená",J445,0)</f>
        <v>0</v>
      </c>
      <c r="BI445" s="233">
        <f>IF(N445="nulová",J445,0)</f>
        <v>0</v>
      </c>
      <c r="BJ445" s="18" t="s">
        <v>84</v>
      </c>
      <c r="BK445" s="233">
        <f>ROUND(I445*H445,2)</f>
        <v>0</v>
      </c>
      <c r="BL445" s="18" t="s">
        <v>140</v>
      </c>
      <c r="BM445" s="232" t="s">
        <v>745</v>
      </c>
    </row>
    <row r="446" s="13" customFormat="1">
      <c r="A446" s="13"/>
      <c r="B446" s="234"/>
      <c r="C446" s="235"/>
      <c r="D446" s="236" t="s">
        <v>128</v>
      </c>
      <c r="E446" s="237" t="s">
        <v>1</v>
      </c>
      <c r="F446" s="238" t="s">
        <v>746</v>
      </c>
      <c r="G446" s="235"/>
      <c r="H446" s="237" t="s">
        <v>1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128</v>
      </c>
      <c r="AU446" s="244" t="s">
        <v>86</v>
      </c>
      <c r="AV446" s="13" t="s">
        <v>84</v>
      </c>
      <c r="AW446" s="13" t="s">
        <v>32</v>
      </c>
      <c r="AX446" s="13" t="s">
        <v>76</v>
      </c>
      <c r="AY446" s="244" t="s">
        <v>119</v>
      </c>
    </row>
    <row r="447" s="14" customFormat="1">
      <c r="A447" s="14"/>
      <c r="B447" s="245"/>
      <c r="C447" s="246"/>
      <c r="D447" s="236" t="s">
        <v>128</v>
      </c>
      <c r="E447" s="247" t="s">
        <v>1</v>
      </c>
      <c r="F447" s="248" t="s">
        <v>747</v>
      </c>
      <c r="G447" s="246"/>
      <c r="H447" s="249">
        <v>0.5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128</v>
      </c>
      <c r="AU447" s="255" t="s">
        <v>86</v>
      </c>
      <c r="AV447" s="14" t="s">
        <v>86</v>
      </c>
      <c r="AW447" s="14" t="s">
        <v>32</v>
      </c>
      <c r="AX447" s="14" t="s">
        <v>76</v>
      </c>
      <c r="AY447" s="255" t="s">
        <v>119</v>
      </c>
    </row>
    <row r="448" s="13" customFormat="1">
      <c r="A448" s="13"/>
      <c r="B448" s="234"/>
      <c r="C448" s="235"/>
      <c r="D448" s="236" t="s">
        <v>128</v>
      </c>
      <c r="E448" s="237" t="s">
        <v>1</v>
      </c>
      <c r="F448" s="238" t="s">
        <v>748</v>
      </c>
      <c r="G448" s="235"/>
      <c r="H448" s="237" t="s">
        <v>1</v>
      </c>
      <c r="I448" s="239"/>
      <c r="J448" s="235"/>
      <c r="K448" s="235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128</v>
      </c>
      <c r="AU448" s="244" t="s">
        <v>86</v>
      </c>
      <c r="AV448" s="13" t="s">
        <v>84</v>
      </c>
      <c r="AW448" s="13" t="s">
        <v>32</v>
      </c>
      <c r="AX448" s="13" t="s">
        <v>76</v>
      </c>
      <c r="AY448" s="244" t="s">
        <v>119</v>
      </c>
    </row>
    <row r="449" s="14" customFormat="1">
      <c r="A449" s="14"/>
      <c r="B449" s="245"/>
      <c r="C449" s="246"/>
      <c r="D449" s="236" t="s">
        <v>128</v>
      </c>
      <c r="E449" s="247" t="s">
        <v>1</v>
      </c>
      <c r="F449" s="248" t="s">
        <v>749</v>
      </c>
      <c r="G449" s="246"/>
      <c r="H449" s="249">
        <v>3.5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128</v>
      </c>
      <c r="AU449" s="255" t="s">
        <v>86</v>
      </c>
      <c r="AV449" s="14" t="s">
        <v>86</v>
      </c>
      <c r="AW449" s="14" t="s">
        <v>32</v>
      </c>
      <c r="AX449" s="14" t="s">
        <v>76</v>
      </c>
      <c r="AY449" s="255" t="s">
        <v>119</v>
      </c>
    </row>
    <row r="450" s="13" customFormat="1">
      <c r="A450" s="13"/>
      <c r="B450" s="234"/>
      <c r="C450" s="235"/>
      <c r="D450" s="236" t="s">
        <v>128</v>
      </c>
      <c r="E450" s="237" t="s">
        <v>1</v>
      </c>
      <c r="F450" s="238" t="s">
        <v>750</v>
      </c>
      <c r="G450" s="235"/>
      <c r="H450" s="237" t="s">
        <v>1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128</v>
      </c>
      <c r="AU450" s="244" t="s">
        <v>86</v>
      </c>
      <c r="AV450" s="13" t="s">
        <v>84</v>
      </c>
      <c r="AW450" s="13" t="s">
        <v>32</v>
      </c>
      <c r="AX450" s="13" t="s">
        <v>76</v>
      </c>
      <c r="AY450" s="244" t="s">
        <v>119</v>
      </c>
    </row>
    <row r="451" s="14" customFormat="1">
      <c r="A451" s="14"/>
      <c r="B451" s="245"/>
      <c r="C451" s="246"/>
      <c r="D451" s="236" t="s">
        <v>128</v>
      </c>
      <c r="E451" s="247" t="s">
        <v>1</v>
      </c>
      <c r="F451" s="248" t="s">
        <v>751</v>
      </c>
      <c r="G451" s="246"/>
      <c r="H451" s="249">
        <v>2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5" t="s">
        <v>128</v>
      </c>
      <c r="AU451" s="255" t="s">
        <v>86</v>
      </c>
      <c r="AV451" s="14" t="s">
        <v>86</v>
      </c>
      <c r="AW451" s="14" t="s">
        <v>32</v>
      </c>
      <c r="AX451" s="14" t="s">
        <v>76</v>
      </c>
      <c r="AY451" s="255" t="s">
        <v>119</v>
      </c>
    </row>
    <row r="452" s="15" customFormat="1">
      <c r="A452" s="15"/>
      <c r="B452" s="259"/>
      <c r="C452" s="260"/>
      <c r="D452" s="236" t="s">
        <v>128</v>
      </c>
      <c r="E452" s="261" t="s">
        <v>1</v>
      </c>
      <c r="F452" s="262" t="s">
        <v>232</v>
      </c>
      <c r="G452" s="260"/>
      <c r="H452" s="263">
        <v>6</v>
      </c>
      <c r="I452" s="264"/>
      <c r="J452" s="260"/>
      <c r="K452" s="260"/>
      <c r="L452" s="265"/>
      <c r="M452" s="266"/>
      <c r="N452" s="267"/>
      <c r="O452" s="267"/>
      <c r="P452" s="267"/>
      <c r="Q452" s="267"/>
      <c r="R452" s="267"/>
      <c r="S452" s="267"/>
      <c r="T452" s="268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9" t="s">
        <v>128</v>
      </c>
      <c r="AU452" s="269" t="s">
        <v>86</v>
      </c>
      <c r="AV452" s="15" t="s">
        <v>140</v>
      </c>
      <c r="AW452" s="15" t="s">
        <v>32</v>
      </c>
      <c r="AX452" s="15" t="s">
        <v>84</v>
      </c>
      <c r="AY452" s="269" t="s">
        <v>119</v>
      </c>
    </row>
    <row r="453" s="2" customFormat="1" ht="16.5" customHeight="1">
      <c r="A453" s="39"/>
      <c r="B453" s="40"/>
      <c r="C453" s="281" t="s">
        <v>752</v>
      </c>
      <c r="D453" s="281" t="s">
        <v>300</v>
      </c>
      <c r="E453" s="282" t="s">
        <v>753</v>
      </c>
      <c r="F453" s="283" t="s">
        <v>754</v>
      </c>
      <c r="G453" s="284" t="s">
        <v>223</v>
      </c>
      <c r="H453" s="285">
        <v>0.50800000000000001</v>
      </c>
      <c r="I453" s="286"/>
      <c r="J453" s="287">
        <f>ROUND(I453*H453,2)</f>
        <v>0</v>
      </c>
      <c r="K453" s="288"/>
      <c r="L453" s="289"/>
      <c r="M453" s="290" t="s">
        <v>1</v>
      </c>
      <c r="N453" s="291" t="s">
        <v>41</v>
      </c>
      <c r="O453" s="92"/>
      <c r="P453" s="230">
        <f>O453*H453</f>
        <v>0</v>
      </c>
      <c r="Q453" s="230">
        <v>0.080000000000000002</v>
      </c>
      <c r="R453" s="230">
        <f>Q453*H453</f>
        <v>0.040640000000000003</v>
      </c>
      <c r="S453" s="230">
        <v>0</v>
      </c>
      <c r="T453" s="23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2" t="s">
        <v>165</v>
      </c>
      <c r="AT453" s="232" t="s">
        <v>300</v>
      </c>
      <c r="AU453" s="232" t="s">
        <v>86</v>
      </c>
      <c r="AY453" s="18" t="s">
        <v>119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84</v>
      </c>
      <c r="BK453" s="233">
        <f>ROUND(I453*H453,2)</f>
        <v>0</v>
      </c>
      <c r="BL453" s="18" t="s">
        <v>140</v>
      </c>
      <c r="BM453" s="232" t="s">
        <v>755</v>
      </c>
    </row>
    <row r="454" s="14" customFormat="1">
      <c r="A454" s="14"/>
      <c r="B454" s="245"/>
      <c r="C454" s="246"/>
      <c r="D454" s="236" t="s">
        <v>128</v>
      </c>
      <c r="E454" s="247" t="s">
        <v>1</v>
      </c>
      <c r="F454" s="248" t="s">
        <v>747</v>
      </c>
      <c r="G454" s="246"/>
      <c r="H454" s="249">
        <v>0.5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128</v>
      </c>
      <c r="AU454" s="255" t="s">
        <v>86</v>
      </c>
      <c r="AV454" s="14" t="s">
        <v>86</v>
      </c>
      <c r="AW454" s="14" t="s">
        <v>32</v>
      </c>
      <c r="AX454" s="14" t="s">
        <v>84</v>
      </c>
      <c r="AY454" s="255" t="s">
        <v>119</v>
      </c>
    </row>
    <row r="455" s="14" customFormat="1">
      <c r="A455" s="14"/>
      <c r="B455" s="245"/>
      <c r="C455" s="246"/>
      <c r="D455" s="236" t="s">
        <v>128</v>
      </c>
      <c r="E455" s="246"/>
      <c r="F455" s="248" t="s">
        <v>570</v>
      </c>
      <c r="G455" s="246"/>
      <c r="H455" s="249">
        <v>0.50800000000000001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128</v>
      </c>
      <c r="AU455" s="255" t="s">
        <v>86</v>
      </c>
      <c r="AV455" s="14" t="s">
        <v>86</v>
      </c>
      <c r="AW455" s="14" t="s">
        <v>4</v>
      </c>
      <c r="AX455" s="14" t="s">
        <v>84</v>
      </c>
      <c r="AY455" s="255" t="s">
        <v>119</v>
      </c>
    </row>
    <row r="456" s="2" customFormat="1" ht="21.75" customHeight="1">
      <c r="A456" s="39"/>
      <c r="B456" s="40"/>
      <c r="C456" s="281" t="s">
        <v>756</v>
      </c>
      <c r="D456" s="281" t="s">
        <v>300</v>
      </c>
      <c r="E456" s="282" t="s">
        <v>757</v>
      </c>
      <c r="F456" s="283" t="s">
        <v>758</v>
      </c>
      <c r="G456" s="284" t="s">
        <v>223</v>
      </c>
      <c r="H456" s="285">
        <v>3.5529999999999999</v>
      </c>
      <c r="I456" s="286"/>
      <c r="J456" s="287">
        <f>ROUND(I456*H456,2)</f>
        <v>0</v>
      </c>
      <c r="K456" s="288"/>
      <c r="L456" s="289"/>
      <c r="M456" s="290" t="s">
        <v>1</v>
      </c>
      <c r="N456" s="291" t="s">
        <v>41</v>
      </c>
      <c r="O456" s="92"/>
      <c r="P456" s="230">
        <f>O456*H456</f>
        <v>0</v>
      </c>
      <c r="Q456" s="230">
        <v>0.048300000000000003</v>
      </c>
      <c r="R456" s="230">
        <f>Q456*H456</f>
        <v>0.17160990000000001</v>
      </c>
      <c r="S456" s="230">
        <v>0</v>
      </c>
      <c r="T456" s="23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2" t="s">
        <v>165</v>
      </c>
      <c r="AT456" s="232" t="s">
        <v>300</v>
      </c>
      <c r="AU456" s="232" t="s">
        <v>86</v>
      </c>
      <c r="AY456" s="18" t="s">
        <v>119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8" t="s">
        <v>84</v>
      </c>
      <c r="BK456" s="233">
        <f>ROUND(I456*H456,2)</f>
        <v>0</v>
      </c>
      <c r="BL456" s="18" t="s">
        <v>140</v>
      </c>
      <c r="BM456" s="232" t="s">
        <v>759</v>
      </c>
    </row>
    <row r="457" s="14" customFormat="1">
      <c r="A457" s="14"/>
      <c r="B457" s="245"/>
      <c r="C457" s="246"/>
      <c r="D457" s="236" t="s">
        <v>128</v>
      </c>
      <c r="E457" s="247" t="s">
        <v>1</v>
      </c>
      <c r="F457" s="248" t="s">
        <v>749</v>
      </c>
      <c r="G457" s="246"/>
      <c r="H457" s="249">
        <v>3.5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128</v>
      </c>
      <c r="AU457" s="255" t="s">
        <v>86</v>
      </c>
      <c r="AV457" s="14" t="s">
        <v>86</v>
      </c>
      <c r="AW457" s="14" t="s">
        <v>32</v>
      </c>
      <c r="AX457" s="14" t="s">
        <v>84</v>
      </c>
      <c r="AY457" s="255" t="s">
        <v>119</v>
      </c>
    </row>
    <row r="458" s="14" customFormat="1">
      <c r="A458" s="14"/>
      <c r="B458" s="245"/>
      <c r="C458" s="246"/>
      <c r="D458" s="236" t="s">
        <v>128</v>
      </c>
      <c r="E458" s="246"/>
      <c r="F458" s="248" t="s">
        <v>760</v>
      </c>
      <c r="G458" s="246"/>
      <c r="H458" s="249">
        <v>3.5529999999999999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5" t="s">
        <v>128</v>
      </c>
      <c r="AU458" s="255" t="s">
        <v>86</v>
      </c>
      <c r="AV458" s="14" t="s">
        <v>86</v>
      </c>
      <c r="AW458" s="14" t="s">
        <v>4</v>
      </c>
      <c r="AX458" s="14" t="s">
        <v>84</v>
      </c>
      <c r="AY458" s="255" t="s">
        <v>119</v>
      </c>
    </row>
    <row r="459" s="2" customFormat="1" ht="24.15" customHeight="1">
      <c r="A459" s="39"/>
      <c r="B459" s="40"/>
      <c r="C459" s="281" t="s">
        <v>761</v>
      </c>
      <c r="D459" s="281" t="s">
        <v>300</v>
      </c>
      <c r="E459" s="282" t="s">
        <v>762</v>
      </c>
      <c r="F459" s="283" t="s">
        <v>763</v>
      </c>
      <c r="G459" s="284" t="s">
        <v>223</v>
      </c>
      <c r="H459" s="285">
        <v>2.0299999999999998</v>
      </c>
      <c r="I459" s="286"/>
      <c r="J459" s="287">
        <f>ROUND(I459*H459,2)</f>
        <v>0</v>
      </c>
      <c r="K459" s="288"/>
      <c r="L459" s="289"/>
      <c r="M459" s="290" t="s">
        <v>1</v>
      </c>
      <c r="N459" s="291" t="s">
        <v>41</v>
      </c>
      <c r="O459" s="92"/>
      <c r="P459" s="230">
        <f>O459*H459</f>
        <v>0</v>
      </c>
      <c r="Q459" s="230">
        <v>0.064000000000000001</v>
      </c>
      <c r="R459" s="230">
        <f>Q459*H459</f>
        <v>0.12991999999999998</v>
      </c>
      <c r="S459" s="230">
        <v>0</v>
      </c>
      <c r="T459" s="231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2" t="s">
        <v>165</v>
      </c>
      <c r="AT459" s="232" t="s">
        <v>300</v>
      </c>
      <c r="AU459" s="232" t="s">
        <v>86</v>
      </c>
      <c r="AY459" s="18" t="s">
        <v>119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8" t="s">
        <v>84</v>
      </c>
      <c r="BK459" s="233">
        <f>ROUND(I459*H459,2)</f>
        <v>0</v>
      </c>
      <c r="BL459" s="18" t="s">
        <v>140</v>
      </c>
      <c r="BM459" s="232" t="s">
        <v>764</v>
      </c>
    </row>
    <row r="460" s="14" customFormat="1">
      <c r="A460" s="14"/>
      <c r="B460" s="245"/>
      <c r="C460" s="246"/>
      <c r="D460" s="236" t="s">
        <v>128</v>
      </c>
      <c r="E460" s="247" t="s">
        <v>1</v>
      </c>
      <c r="F460" s="248" t="s">
        <v>86</v>
      </c>
      <c r="G460" s="246"/>
      <c r="H460" s="249">
        <v>2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5" t="s">
        <v>128</v>
      </c>
      <c r="AU460" s="255" t="s">
        <v>86</v>
      </c>
      <c r="AV460" s="14" t="s">
        <v>86</v>
      </c>
      <c r="AW460" s="14" t="s">
        <v>32</v>
      </c>
      <c r="AX460" s="14" t="s">
        <v>84</v>
      </c>
      <c r="AY460" s="255" t="s">
        <v>119</v>
      </c>
    </row>
    <row r="461" s="14" customFormat="1">
      <c r="A461" s="14"/>
      <c r="B461" s="245"/>
      <c r="C461" s="246"/>
      <c r="D461" s="236" t="s">
        <v>128</v>
      </c>
      <c r="E461" s="246"/>
      <c r="F461" s="248" t="s">
        <v>765</v>
      </c>
      <c r="G461" s="246"/>
      <c r="H461" s="249">
        <v>2.0299999999999998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128</v>
      </c>
      <c r="AU461" s="255" t="s">
        <v>86</v>
      </c>
      <c r="AV461" s="14" t="s">
        <v>86</v>
      </c>
      <c r="AW461" s="14" t="s">
        <v>4</v>
      </c>
      <c r="AX461" s="14" t="s">
        <v>84</v>
      </c>
      <c r="AY461" s="255" t="s">
        <v>119</v>
      </c>
    </row>
    <row r="462" s="2" customFormat="1" ht="49.05" customHeight="1">
      <c r="A462" s="39"/>
      <c r="B462" s="40"/>
      <c r="C462" s="220" t="s">
        <v>766</v>
      </c>
      <c r="D462" s="220" t="s">
        <v>122</v>
      </c>
      <c r="E462" s="221" t="s">
        <v>767</v>
      </c>
      <c r="F462" s="222" t="s">
        <v>768</v>
      </c>
      <c r="G462" s="223" t="s">
        <v>223</v>
      </c>
      <c r="H462" s="224">
        <v>30</v>
      </c>
      <c r="I462" s="225"/>
      <c r="J462" s="226">
        <f>ROUND(I462*H462,2)</f>
        <v>0</v>
      </c>
      <c r="K462" s="227"/>
      <c r="L462" s="45"/>
      <c r="M462" s="228" t="s">
        <v>1</v>
      </c>
      <c r="N462" s="229" t="s">
        <v>41</v>
      </c>
      <c r="O462" s="92"/>
      <c r="P462" s="230">
        <f>O462*H462</f>
        <v>0</v>
      </c>
      <c r="Q462" s="230">
        <v>0.16849</v>
      </c>
      <c r="R462" s="230">
        <f>Q462*H462</f>
        <v>5.0547000000000004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140</v>
      </c>
      <c r="AT462" s="232" t="s">
        <v>122</v>
      </c>
      <c r="AU462" s="232" t="s">
        <v>86</v>
      </c>
      <c r="AY462" s="18" t="s">
        <v>119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84</v>
      </c>
      <c r="BK462" s="233">
        <f>ROUND(I462*H462,2)</f>
        <v>0</v>
      </c>
      <c r="BL462" s="18" t="s">
        <v>140</v>
      </c>
      <c r="BM462" s="232" t="s">
        <v>769</v>
      </c>
    </row>
    <row r="463" s="13" customFormat="1">
      <c r="A463" s="13"/>
      <c r="B463" s="234"/>
      <c r="C463" s="235"/>
      <c r="D463" s="236" t="s">
        <v>128</v>
      </c>
      <c r="E463" s="237" t="s">
        <v>1</v>
      </c>
      <c r="F463" s="238" t="s">
        <v>770</v>
      </c>
      <c r="G463" s="235"/>
      <c r="H463" s="237" t="s">
        <v>1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128</v>
      </c>
      <c r="AU463" s="244" t="s">
        <v>86</v>
      </c>
      <c r="AV463" s="13" t="s">
        <v>84</v>
      </c>
      <c r="AW463" s="13" t="s">
        <v>32</v>
      </c>
      <c r="AX463" s="13" t="s">
        <v>76</v>
      </c>
      <c r="AY463" s="244" t="s">
        <v>119</v>
      </c>
    </row>
    <row r="464" s="14" customFormat="1">
      <c r="A464" s="14"/>
      <c r="B464" s="245"/>
      <c r="C464" s="246"/>
      <c r="D464" s="236" t="s">
        <v>128</v>
      </c>
      <c r="E464" s="247" t="s">
        <v>1</v>
      </c>
      <c r="F464" s="248" t="s">
        <v>225</v>
      </c>
      <c r="G464" s="246"/>
      <c r="H464" s="249">
        <v>30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128</v>
      </c>
      <c r="AU464" s="255" t="s">
        <v>86</v>
      </c>
      <c r="AV464" s="14" t="s">
        <v>86</v>
      </c>
      <c r="AW464" s="14" t="s">
        <v>32</v>
      </c>
      <c r="AX464" s="14" t="s">
        <v>84</v>
      </c>
      <c r="AY464" s="255" t="s">
        <v>119</v>
      </c>
    </row>
    <row r="465" s="2" customFormat="1" ht="16.5" customHeight="1">
      <c r="A465" s="39"/>
      <c r="B465" s="40"/>
      <c r="C465" s="281" t="s">
        <v>771</v>
      </c>
      <c r="D465" s="281" t="s">
        <v>300</v>
      </c>
      <c r="E465" s="282" t="s">
        <v>772</v>
      </c>
      <c r="F465" s="283" t="s">
        <v>773</v>
      </c>
      <c r="G465" s="284" t="s">
        <v>223</v>
      </c>
      <c r="H465" s="285">
        <v>30.300000000000001</v>
      </c>
      <c r="I465" s="286"/>
      <c r="J465" s="287">
        <f>ROUND(I465*H465,2)</f>
        <v>0</v>
      </c>
      <c r="K465" s="288"/>
      <c r="L465" s="289"/>
      <c r="M465" s="290" t="s">
        <v>1</v>
      </c>
      <c r="N465" s="291" t="s">
        <v>41</v>
      </c>
      <c r="O465" s="92"/>
      <c r="P465" s="230">
        <f>O465*H465</f>
        <v>0</v>
      </c>
      <c r="Q465" s="230">
        <v>0.058000000000000003</v>
      </c>
      <c r="R465" s="230">
        <f>Q465*H465</f>
        <v>1.7574000000000001</v>
      </c>
      <c r="S465" s="230">
        <v>0</v>
      </c>
      <c r="T465" s="231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2" t="s">
        <v>165</v>
      </c>
      <c r="AT465" s="232" t="s">
        <v>300</v>
      </c>
      <c r="AU465" s="232" t="s">
        <v>86</v>
      </c>
      <c r="AY465" s="18" t="s">
        <v>119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8" t="s">
        <v>84</v>
      </c>
      <c r="BK465" s="233">
        <f>ROUND(I465*H465,2)</f>
        <v>0</v>
      </c>
      <c r="BL465" s="18" t="s">
        <v>140</v>
      </c>
      <c r="BM465" s="232" t="s">
        <v>774</v>
      </c>
    </row>
    <row r="466" s="14" customFormat="1">
      <c r="A466" s="14"/>
      <c r="B466" s="245"/>
      <c r="C466" s="246"/>
      <c r="D466" s="236" t="s">
        <v>128</v>
      </c>
      <c r="E466" s="247" t="s">
        <v>1</v>
      </c>
      <c r="F466" s="248" t="s">
        <v>775</v>
      </c>
      <c r="G466" s="246"/>
      <c r="H466" s="249">
        <v>30.300000000000001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5" t="s">
        <v>128</v>
      </c>
      <c r="AU466" s="255" t="s">
        <v>86</v>
      </c>
      <c r="AV466" s="14" t="s">
        <v>86</v>
      </c>
      <c r="AW466" s="14" t="s">
        <v>32</v>
      </c>
      <c r="AX466" s="14" t="s">
        <v>84</v>
      </c>
      <c r="AY466" s="255" t="s">
        <v>119</v>
      </c>
    </row>
    <row r="467" s="2" customFormat="1" ht="49.05" customHeight="1">
      <c r="A467" s="39"/>
      <c r="B467" s="40"/>
      <c r="C467" s="220" t="s">
        <v>776</v>
      </c>
      <c r="D467" s="220" t="s">
        <v>122</v>
      </c>
      <c r="E467" s="221" t="s">
        <v>777</v>
      </c>
      <c r="F467" s="222" t="s">
        <v>778</v>
      </c>
      <c r="G467" s="223" t="s">
        <v>223</v>
      </c>
      <c r="H467" s="224">
        <v>78</v>
      </c>
      <c r="I467" s="225"/>
      <c r="J467" s="226">
        <f>ROUND(I467*H467,2)</f>
        <v>0</v>
      </c>
      <c r="K467" s="227"/>
      <c r="L467" s="45"/>
      <c r="M467" s="228" t="s">
        <v>1</v>
      </c>
      <c r="N467" s="229" t="s">
        <v>41</v>
      </c>
      <c r="O467" s="92"/>
      <c r="P467" s="230">
        <f>O467*H467</f>
        <v>0</v>
      </c>
      <c r="Q467" s="230">
        <v>0.1295</v>
      </c>
      <c r="R467" s="230">
        <f>Q467*H467</f>
        <v>10.101000000000001</v>
      </c>
      <c r="S467" s="230">
        <v>0</v>
      </c>
      <c r="T467" s="23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2" t="s">
        <v>140</v>
      </c>
      <c r="AT467" s="232" t="s">
        <v>122</v>
      </c>
      <c r="AU467" s="232" t="s">
        <v>86</v>
      </c>
      <c r="AY467" s="18" t="s">
        <v>119</v>
      </c>
      <c r="BE467" s="233">
        <f>IF(N467="základní",J467,0)</f>
        <v>0</v>
      </c>
      <c r="BF467" s="233">
        <f>IF(N467="snížená",J467,0)</f>
        <v>0</v>
      </c>
      <c r="BG467" s="233">
        <f>IF(N467="zákl. přenesená",J467,0)</f>
        <v>0</v>
      </c>
      <c r="BH467" s="233">
        <f>IF(N467="sníž. přenesená",J467,0)</f>
        <v>0</v>
      </c>
      <c r="BI467" s="233">
        <f>IF(N467="nulová",J467,0)</f>
        <v>0</v>
      </c>
      <c r="BJ467" s="18" t="s">
        <v>84</v>
      </c>
      <c r="BK467" s="233">
        <f>ROUND(I467*H467,2)</f>
        <v>0</v>
      </c>
      <c r="BL467" s="18" t="s">
        <v>140</v>
      </c>
      <c r="BM467" s="232" t="s">
        <v>779</v>
      </c>
    </row>
    <row r="468" s="13" customFormat="1">
      <c r="A468" s="13"/>
      <c r="B468" s="234"/>
      <c r="C468" s="235"/>
      <c r="D468" s="236" t="s">
        <v>128</v>
      </c>
      <c r="E468" s="237" t="s">
        <v>1</v>
      </c>
      <c r="F468" s="238" t="s">
        <v>780</v>
      </c>
      <c r="G468" s="235"/>
      <c r="H468" s="237" t="s">
        <v>1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4" t="s">
        <v>128</v>
      </c>
      <c r="AU468" s="244" t="s">
        <v>86</v>
      </c>
      <c r="AV468" s="13" t="s">
        <v>84</v>
      </c>
      <c r="AW468" s="13" t="s">
        <v>32</v>
      </c>
      <c r="AX468" s="13" t="s">
        <v>76</v>
      </c>
      <c r="AY468" s="244" t="s">
        <v>119</v>
      </c>
    </row>
    <row r="469" s="14" customFormat="1">
      <c r="A469" s="14"/>
      <c r="B469" s="245"/>
      <c r="C469" s="246"/>
      <c r="D469" s="236" t="s">
        <v>128</v>
      </c>
      <c r="E469" s="247" t="s">
        <v>1</v>
      </c>
      <c r="F469" s="248" t="s">
        <v>642</v>
      </c>
      <c r="G469" s="246"/>
      <c r="H469" s="249">
        <v>78</v>
      </c>
      <c r="I469" s="250"/>
      <c r="J469" s="246"/>
      <c r="K469" s="246"/>
      <c r="L469" s="251"/>
      <c r="M469" s="252"/>
      <c r="N469" s="253"/>
      <c r="O469" s="253"/>
      <c r="P469" s="253"/>
      <c r="Q469" s="253"/>
      <c r="R469" s="253"/>
      <c r="S469" s="253"/>
      <c r="T469" s="25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5" t="s">
        <v>128</v>
      </c>
      <c r="AU469" s="255" t="s">
        <v>86</v>
      </c>
      <c r="AV469" s="14" t="s">
        <v>86</v>
      </c>
      <c r="AW469" s="14" t="s">
        <v>32</v>
      </c>
      <c r="AX469" s="14" t="s">
        <v>84</v>
      </c>
      <c r="AY469" s="255" t="s">
        <v>119</v>
      </c>
    </row>
    <row r="470" s="2" customFormat="1" ht="16.5" customHeight="1">
      <c r="A470" s="39"/>
      <c r="B470" s="40"/>
      <c r="C470" s="281" t="s">
        <v>781</v>
      </c>
      <c r="D470" s="281" t="s">
        <v>300</v>
      </c>
      <c r="E470" s="282" t="s">
        <v>772</v>
      </c>
      <c r="F470" s="283" t="s">
        <v>773</v>
      </c>
      <c r="G470" s="284" t="s">
        <v>223</v>
      </c>
      <c r="H470" s="285">
        <v>78.780000000000001</v>
      </c>
      <c r="I470" s="286"/>
      <c r="J470" s="287">
        <f>ROUND(I470*H470,2)</f>
        <v>0</v>
      </c>
      <c r="K470" s="288"/>
      <c r="L470" s="289"/>
      <c r="M470" s="290" t="s">
        <v>1</v>
      </c>
      <c r="N470" s="291" t="s">
        <v>41</v>
      </c>
      <c r="O470" s="92"/>
      <c r="P470" s="230">
        <f>O470*H470</f>
        <v>0</v>
      </c>
      <c r="Q470" s="230">
        <v>0.058000000000000003</v>
      </c>
      <c r="R470" s="230">
        <f>Q470*H470</f>
        <v>4.5692400000000006</v>
      </c>
      <c r="S470" s="230">
        <v>0</v>
      </c>
      <c r="T470" s="231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2" t="s">
        <v>165</v>
      </c>
      <c r="AT470" s="232" t="s">
        <v>300</v>
      </c>
      <c r="AU470" s="232" t="s">
        <v>86</v>
      </c>
      <c r="AY470" s="18" t="s">
        <v>119</v>
      </c>
      <c r="BE470" s="233">
        <f>IF(N470="základní",J470,0)</f>
        <v>0</v>
      </c>
      <c r="BF470" s="233">
        <f>IF(N470="snížená",J470,0)</f>
        <v>0</v>
      </c>
      <c r="BG470" s="233">
        <f>IF(N470="zákl. přenesená",J470,0)</f>
        <v>0</v>
      </c>
      <c r="BH470" s="233">
        <f>IF(N470="sníž. přenesená",J470,0)</f>
        <v>0</v>
      </c>
      <c r="BI470" s="233">
        <f>IF(N470="nulová",J470,0)</f>
        <v>0</v>
      </c>
      <c r="BJ470" s="18" t="s">
        <v>84</v>
      </c>
      <c r="BK470" s="233">
        <f>ROUND(I470*H470,2)</f>
        <v>0</v>
      </c>
      <c r="BL470" s="18" t="s">
        <v>140</v>
      </c>
      <c r="BM470" s="232" t="s">
        <v>782</v>
      </c>
    </row>
    <row r="471" s="14" customFormat="1">
      <c r="A471" s="14"/>
      <c r="B471" s="245"/>
      <c r="C471" s="246"/>
      <c r="D471" s="236" t="s">
        <v>128</v>
      </c>
      <c r="E471" s="247" t="s">
        <v>1</v>
      </c>
      <c r="F471" s="248" t="s">
        <v>783</v>
      </c>
      <c r="G471" s="246"/>
      <c r="H471" s="249">
        <v>78.780000000000001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128</v>
      </c>
      <c r="AU471" s="255" t="s">
        <v>86</v>
      </c>
      <c r="AV471" s="14" t="s">
        <v>86</v>
      </c>
      <c r="AW471" s="14" t="s">
        <v>32</v>
      </c>
      <c r="AX471" s="14" t="s">
        <v>84</v>
      </c>
      <c r="AY471" s="255" t="s">
        <v>119</v>
      </c>
    </row>
    <row r="472" s="2" customFormat="1" ht="55.5" customHeight="1">
      <c r="A472" s="39"/>
      <c r="B472" s="40"/>
      <c r="C472" s="220" t="s">
        <v>784</v>
      </c>
      <c r="D472" s="220" t="s">
        <v>122</v>
      </c>
      <c r="E472" s="221" t="s">
        <v>785</v>
      </c>
      <c r="F472" s="222" t="s">
        <v>786</v>
      </c>
      <c r="G472" s="223" t="s">
        <v>223</v>
      </c>
      <c r="H472" s="224">
        <v>7</v>
      </c>
      <c r="I472" s="225"/>
      <c r="J472" s="226">
        <f>ROUND(I472*H472,2)</f>
        <v>0</v>
      </c>
      <c r="K472" s="227"/>
      <c r="L472" s="45"/>
      <c r="M472" s="228" t="s">
        <v>1</v>
      </c>
      <c r="N472" s="229" t="s">
        <v>41</v>
      </c>
      <c r="O472" s="92"/>
      <c r="P472" s="230">
        <f>O472*H472</f>
        <v>0</v>
      </c>
      <c r="Q472" s="230">
        <v>0.00050000000000000001</v>
      </c>
      <c r="R472" s="230">
        <f>Q472*H472</f>
        <v>0.0035000000000000001</v>
      </c>
      <c r="S472" s="230">
        <v>0</v>
      </c>
      <c r="T472" s="23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2" t="s">
        <v>140</v>
      </c>
      <c r="AT472" s="232" t="s">
        <v>122</v>
      </c>
      <c r="AU472" s="232" t="s">
        <v>86</v>
      </c>
      <c r="AY472" s="18" t="s">
        <v>119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8" t="s">
        <v>84</v>
      </c>
      <c r="BK472" s="233">
        <f>ROUND(I472*H472,2)</f>
        <v>0</v>
      </c>
      <c r="BL472" s="18" t="s">
        <v>140</v>
      </c>
      <c r="BM472" s="232" t="s">
        <v>787</v>
      </c>
    </row>
    <row r="473" s="14" customFormat="1">
      <c r="A473" s="14"/>
      <c r="B473" s="245"/>
      <c r="C473" s="246"/>
      <c r="D473" s="236" t="s">
        <v>128</v>
      </c>
      <c r="E473" s="247" t="s">
        <v>1</v>
      </c>
      <c r="F473" s="248" t="s">
        <v>372</v>
      </c>
      <c r="G473" s="246"/>
      <c r="H473" s="249">
        <v>7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128</v>
      </c>
      <c r="AU473" s="255" t="s">
        <v>86</v>
      </c>
      <c r="AV473" s="14" t="s">
        <v>86</v>
      </c>
      <c r="AW473" s="14" t="s">
        <v>32</v>
      </c>
      <c r="AX473" s="14" t="s">
        <v>84</v>
      </c>
      <c r="AY473" s="255" t="s">
        <v>119</v>
      </c>
    </row>
    <row r="474" s="2" customFormat="1" ht="24.15" customHeight="1">
      <c r="A474" s="39"/>
      <c r="B474" s="40"/>
      <c r="C474" s="220" t="s">
        <v>788</v>
      </c>
      <c r="D474" s="220" t="s">
        <v>122</v>
      </c>
      <c r="E474" s="221" t="s">
        <v>789</v>
      </c>
      <c r="F474" s="222" t="s">
        <v>790</v>
      </c>
      <c r="G474" s="223" t="s">
        <v>223</v>
      </c>
      <c r="H474" s="224">
        <v>53.57</v>
      </c>
      <c r="I474" s="225"/>
      <c r="J474" s="226">
        <f>ROUND(I474*H474,2)</f>
        <v>0</v>
      </c>
      <c r="K474" s="227"/>
      <c r="L474" s="45"/>
      <c r="M474" s="228" t="s">
        <v>1</v>
      </c>
      <c r="N474" s="229" t="s">
        <v>41</v>
      </c>
      <c r="O474" s="92"/>
      <c r="P474" s="230">
        <f>O474*H474</f>
        <v>0</v>
      </c>
      <c r="Q474" s="230">
        <v>1.0000000000000001E-05</v>
      </c>
      <c r="R474" s="230">
        <f>Q474*H474</f>
        <v>0.00053570000000000006</v>
      </c>
      <c r="S474" s="230">
        <v>0</v>
      </c>
      <c r="T474" s="231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2" t="s">
        <v>140</v>
      </c>
      <c r="AT474" s="232" t="s">
        <v>122</v>
      </c>
      <c r="AU474" s="232" t="s">
        <v>86</v>
      </c>
      <c r="AY474" s="18" t="s">
        <v>119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8" t="s">
        <v>84</v>
      </c>
      <c r="BK474" s="233">
        <f>ROUND(I474*H474,2)</f>
        <v>0</v>
      </c>
      <c r="BL474" s="18" t="s">
        <v>140</v>
      </c>
      <c r="BM474" s="232" t="s">
        <v>791</v>
      </c>
    </row>
    <row r="475" s="14" customFormat="1">
      <c r="A475" s="14"/>
      <c r="B475" s="245"/>
      <c r="C475" s="246"/>
      <c r="D475" s="236" t="s">
        <v>128</v>
      </c>
      <c r="E475" s="247" t="s">
        <v>1</v>
      </c>
      <c r="F475" s="248" t="s">
        <v>717</v>
      </c>
      <c r="G475" s="246"/>
      <c r="H475" s="249">
        <v>9.4499999999999993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5" t="s">
        <v>128</v>
      </c>
      <c r="AU475" s="255" t="s">
        <v>86</v>
      </c>
      <c r="AV475" s="14" t="s">
        <v>86</v>
      </c>
      <c r="AW475" s="14" t="s">
        <v>32</v>
      </c>
      <c r="AX475" s="14" t="s">
        <v>76</v>
      </c>
      <c r="AY475" s="255" t="s">
        <v>119</v>
      </c>
    </row>
    <row r="476" s="14" customFormat="1">
      <c r="A476" s="14"/>
      <c r="B476" s="245"/>
      <c r="C476" s="246"/>
      <c r="D476" s="236" t="s">
        <v>128</v>
      </c>
      <c r="E476" s="247" t="s">
        <v>1</v>
      </c>
      <c r="F476" s="248" t="s">
        <v>718</v>
      </c>
      <c r="G476" s="246"/>
      <c r="H476" s="249">
        <v>13.640000000000001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128</v>
      </c>
      <c r="AU476" s="255" t="s">
        <v>86</v>
      </c>
      <c r="AV476" s="14" t="s">
        <v>86</v>
      </c>
      <c r="AW476" s="14" t="s">
        <v>32</v>
      </c>
      <c r="AX476" s="14" t="s">
        <v>76</v>
      </c>
      <c r="AY476" s="255" t="s">
        <v>119</v>
      </c>
    </row>
    <row r="477" s="14" customFormat="1">
      <c r="A477" s="14"/>
      <c r="B477" s="245"/>
      <c r="C477" s="246"/>
      <c r="D477" s="236" t="s">
        <v>128</v>
      </c>
      <c r="E477" s="247" t="s">
        <v>1</v>
      </c>
      <c r="F477" s="248" t="s">
        <v>719</v>
      </c>
      <c r="G477" s="246"/>
      <c r="H477" s="249">
        <v>10.25</v>
      </c>
      <c r="I477" s="250"/>
      <c r="J477" s="246"/>
      <c r="K477" s="246"/>
      <c r="L477" s="251"/>
      <c r="M477" s="252"/>
      <c r="N477" s="253"/>
      <c r="O477" s="253"/>
      <c r="P477" s="253"/>
      <c r="Q477" s="253"/>
      <c r="R477" s="253"/>
      <c r="S477" s="253"/>
      <c r="T477" s="25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5" t="s">
        <v>128</v>
      </c>
      <c r="AU477" s="255" t="s">
        <v>86</v>
      </c>
      <c r="AV477" s="14" t="s">
        <v>86</v>
      </c>
      <c r="AW477" s="14" t="s">
        <v>32</v>
      </c>
      <c r="AX477" s="14" t="s">
        <v>76</v>
      </c>
      <c r="AY477" s="255" t="s">
        <v>119</v>
      </c>
    </row>
    <row r="478" s="14" customFormat="1">
      <c r="A478" s="14"/>
      <c r="B478" s="245"/>
      <c r="C478" s="246"/>
      <c r="D478" s="236" t="s">
        <v>128</v>
      </c>
      <c r="E478" s="247" t="s">
        <v>1</v>
      </c>
      <c r="F478" s="248" t="s">
        <v>720</v>
      </c>
      <c r="G478" s="246"/>
      <c r="H478" s="249">
        <v>18.440000000000001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128</v>
      </c>
      <c r="AU478" s="255" t="s">
        <v>86</v>
      </c>
      <c r="AV478" s="14" t="s">
        <v>86</v>
      </c>
      <c r="AW478" s="14" t="s">
        <v>32</v>
      </c>
      <c r="AX478" s="14" t="s">
        <v>76</v>
      </c>
      <c r="AY478" s="255" t="s">
        <v>119</v>
      </c>
    </row>
    <row r="479" s="14" customFormat="1">
      <c r="A479" s="14"/>
      <c r="B479" s="245"/>
      <c r="C479" s="246"/>
      <c r="D479" s="236" t="s">
        <v>128</v>
      </c>
      <c r="E479" s="247" t="s">
        <v>1</v>
      </c>
      <c r="F479" s="248" t="s">
        <v>721</v>
      </c>
      <c r="G479" s="246"/>
      <c r="H479" s="249">
        <v>1.1499999999999999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5" t="s">
        <v>128</v>
      </c>
      <c r="AU479" s="255" t="s">
        <v>86</v>
      </c>
      <c r="AV479" s="14" t="s">
        <v>86</v>
      </c>
      <c r="AW479" s="14" t="s">
        <v>32</v>
      </c>
      <c r="AX479" s="14" t="s">
        <v>76</v>
      </c>
      <c r="AY479" s="255" t="s">
        <v>119</v>
      </c>
    </row>
    <row r="480" s="14" customFormat="1">
      <c r="A480" s="14"/>
      <c r="B480" s="245"/>
      <c r="C480" s="246"/>
      <c r="D480" s="236" t="s">
        <v>128</v>
      </c>
      <c r="E480" s="247" t="s">
        <v>1</v>
      </c>
      <c r="F480" s="248" t="s">
        <v>722</v>
      </c>
      <c r="G480" s="246"/>
      <c r="H480" s="249">
        <v>3.04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5" t="s">
        <v>128</v>
      </c>
      <c r="AU480" s="255" t="s">
        <v>86</v>
      </c>
      <c r="AV480" s="14" t="s">
        <v>86</v>
      </c>
      <c r="AW480" s="14" t="s">
        <v>32</v>
      </c>
      <c r="AX480" s="14" t="s">
        <v>76</v>
      </c>
      <c r="AY480" s="255" t="s">
        <v>119</v>
      </c>
    </row>
    <row r="481" s="13" customFormat="1">
      <c r="A481" s="13"/>
      <c r="B481" s="234"/>
      <c r="C481" s="235"/>
      <c r="D481" s="236" t="s">
        <v>128</v>
      </c>
      <c r="E481" s="237" t="s">
        <v>1</v>
      </c>
      <c r="F481" s="238" t="s">
        <v>595</v>
      </c>
      <c r="G481" s="235"/>
      <c r="H481" s="237" t="s">
        <v>1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4" t="s">
        <v>128</v>
      </c>
      <c r="AU481" s="244" t="s">
        <v>86</v>
      </c>
      <c r="AV481" s="13" t="s">
        <v>84</v>
      </c>
      <c r="AW481" s="13" t="s">
        <v>32</v>
      </c>
      <c r="AX481" s="13" t="s">
        <v>76</v>
      </c>
      <c r="AY481" s="244" t="s">
        <v>119</v>
      </c>
    </row>
    <row r="482" s="14" customFormat="1">
      <c r="A482" s="14"/>
      <c r="B482" s="245"/>
      <c r="C482" s="246"/>
      <c r="D482" s="236" t="s">
        <v>128</v>
      </c>
      <c r="E482" s="247" t="s">
        <v>1</v>
      </c>
      <c r="F482" s="248" t="s">
        <v>723</v>
      </c>
      <c r="G482" s="246"/>
      <c r="H482" s="249">
        <v>-2.3999999999999999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128</v>
      </c>
      <c r="AU482" s="255" t="s">
        <v>86</v>
      </c>
      <c r="AV482" s="14" t="s">
        <v>86</v>
      </c>
      <c r="AW482" s="14" t="s">
        <v>32</v>
      </c>
      <c r="AX482" s="14" t="s">
        <v>76</v>
      </c>
      <c r="AY482" s="255" t="s">
        <v>119</v>
      </c>
    </row>
    <row r="483" s="15" customFormat="1">
      <c r="A483" s="15"/>
      <c r="B483" s="259"/>
      <c r="C483" s="260"/>
      <c r="D483" s="236" t="s">
        <v>128</v>
      </c>
      <c r="E483" s="261" t="s">
        <v>1</v>
      </c>
      <c r="F483" s="262" t="s">
        <v>232</v>
      </c>
      <c r="G483" s="260"/>
      <c r="H483" s="263">
        <v>53.57</v>
      </c>
      <c r="I483" s="264"/>
      <c r="J483" s="260"/>
      <c r="K483" s="260"/>
      <c r="L483" s="265"/>
      <c r="M483" s="266"/>
      <c r="N483" s="267"/>
      <c r="O483" s="267"/>
      <c r="P483" s="267"/>
      <c r="Q483" s="267"/>
      <c r="R483" s="267"/>
      <c r="S483" s="267"/>
      <c r="T483" s="26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69" t="s">
        <v>128</v>
      </c>
      <c r="AU483" s="269" t="s">
        <v>86</v>
      </c>
      <c r="AV483" s="15" t="s">
        <v>140</v>
      </c>
      <c r="AW483" s="15" t="s">
        <v>32</v>
      </c>
      <c r="AX483" s="15" t="s">
        <v>84</v>
      </c>
      <c r="AY483" s="269" t="s">
        <v>119</v>
      </c>
    </row>
    <row r="484" s="2" customFormat="1" ht="37.8" customHeight="1">
      <c r="A484" s="39"/>
      <c r="B484" s="40"/>
      <c r="C484" s="220" t="s">
        <v>792</v>
      </c>
      <c r="D484" s="220" t="s">
        <v>122</v>
      </c>
      <c r="E484" s="221" t="s">
        <v>793</v>
      </c>
      <c r="F484" s="222" t="s">
        <v>794</v>
      </c>
      <c r="G484" s="223" t="s">
        <v>223</v>
      </c>
      <c r="H484" s="224">
        <v>53.57</v>
      </c>
      <c r="I484" s="225"/>
      <c r="J484" s="226">
        <f>ROUND(I484*H484,2)</f>
        <v>0</v>
      </c>
      <c r="K484" s="227"/>
      <c r="L484" s="45"/>
      <c r="M484" s="228" t="s">
        <v>1</v>
      </c>
      <c r="N484" s="229" t="s">
        <v>41</v>
      </c>
      <c r="O484" s="92"/>
      <c r="P484" s="230">
        <f>O484*H484</f>
        <v>0</v>
      </c>
      <c r="Q484" s="230">
        <v>1.0000000000000001E-05</v>
      </c>
      <c r="R484" s="230">
        <f>Q484*H484</f>
        <v>0.00053570000000000006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140</v>
      </c>
      <c r="AT484" s="232" t="s">
        <v>122</v>
      </c>
      <c r="AU484" s="232" t="s">
        <v>86</v>
      </c>
      <c r="AY484" s="18" t="s">
        <v>119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84</v>
      </c>
      <c r="BK484" s="233">
        <f>ROUND(I484*H484,2)</f>
        <v>0</v>
      </c>
      <c r="BL484" s="18" t="s">
        <v>140</v>
      </c>
      <c r="BM484" s="232" t="s">
        <v>795</v>
      </c>
    </row>
    <row r="485" s="14" customFormat="1">
      <c r="A485" s="14"/>
      <c r="B485" s="245"/>
      <c r="C485" s="246"/>
      <c r="D485" s="236" t="s">
        <v>128</v>
      </c>
      <c r="E485" s="247" t="s">
        <v>1</v>
      </c>
      <c r="F485" s="248" t="s">
        <v>796</v>
      </c>
      <c r="G485" s="246"/>
      <c r="H485" s="249">
        <v>53.57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128</v>
      </c>
      <c r="AU485" s="255" t="s">
        <v>86</v>
      </c>
      <c r="AV485" s="14" t="s">
        <v>86</v>
      </c>
      <c r="AW485" s="14" t="s">
        <v>32</v>
      </c>
      <c r="AX485" s="14" t="s">
        <v>84</v>
      </c>
      <c r="AY485" s="255" t="s">
        <v>119</v>
      </c>
    </row>
    <row r="486" s="2" customFormat="1" ht="49.05" customHeight="1">
      <c r="A486" s="39"/>
      <c r="B486" s="40"/>
      <c r="C486" s="220" t="s">
        <v>797</v>
      </c>
      <c r="D486" s="220" t="s">
        <v>122</v>
      </c>
      <c r="E486" s="221" t="s">
        <v>798</v>
      </c>
      <c r="F486" s="222" t="s">
        <v>799</v>
      </c>
      <c r="G486" s="223" t="s">
        <v>728</v>
      </c>
      <c r="H486" s="224">
        <v>47</v>
      </c>
      <c r="I486" s="225"/>
      <c r="J486" s="226">
        <f>ROUND(I486*H486,2)</f>
        <v>0</v>
      </c>
      <c r="K486" s="227"/>
      <c r="L486" s="45"/>
      <c r="M486" s="228" t="s">
        <v>1</v>
      </c>
      <c r="N486" s="229" t="s">
        <v>41</v>
      </c>
      <c r="O486" s="92"/>
      <c r="P486" s="230">
        <f>O486*H486</f>
        <v>0</v>
      </c>
      <c r="Q486" s="230">
        <v>0</v>
      </c>
      <c r="R486" s="230">
        <f>Q486*H486</f>
        <v>0</v>
      </c>
      <c r="S486" s="230">
        <v>0</v>
      </c>
      <c r="T486" s="23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2" t="s">
        <v>140</v>
      </c>
      <c r="AT486" s="232" t="s">
        <v>122</v>
      </c>
      <c r="AU486" s="232" t="s">
        <v>86</v>
      </c>
      <c r="AY486" s="18" t="s">
        <v>119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8" t="s">
        <v>84</v>
      </c>
      <c r="BK486" s="233">
        <f>ROUND(I486*H486,2)</f>
        <v>0</v>
      </c>
      <c r="BL486" s="18" t="s">
        <v>140</v>
      </c>
      <c r="BM486" s="232" t="s">
        <v>800</v>
      </c>
    </row>
    <row r="487" s="14" customFormat="1">
      <c r="A487" s="14"/>
      <c r="B487" s="245"/>
      <c r="C487" s="246"/>
      <c r="D487" s="236" t="s">
        <v>128</v>
      </c>
      <c r="E487" s="247" t="s">
        <v>1</v>
      </c>
      <c r="F487" s="248" t="s">
        <v>801</v>
      </c>
      <c r="G487" s="246"/>
      <c r="H487" s="249">
        <v>18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5" t="s">
        <v>128</v>
      </c>
      <c r="AU487" s="255" t="s">
        <v>86</v>
      </c>
      <c r="AV487" s="14" t="s">
        <v>86</v>
      </c>
      <c r="AW487" s="14" t="s">
        <v>32</v>
      </c>
      <c r="AX487" s="14" t="s">
        <v>76</v>
      </c>
      <c r="AY487" s="255" t="s">
        <v>119</v>
      </c>
    </row>
    <row r="488" s="14" customFormat="1">
      <c r="A488" s="14"/>
      <c r="B488" s="245"/>
      <c r="C488" s="246"/>
      <c r="D488" s="236" t="s">
        <v>128</v>
      </c>
      <c r="E488" s="247" t="s">
        <v>1</v>
      </c>
      <c r="F488" s="248" t="s">
        <v>802</v>
      </c>
      <c r="G488" s="246"/>
      <c r="H488" s="249">
        <v>25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5" t="s">
        <v>128</v>
      </c>
      <c r="AU488" s="255" t="s">
        <v>86</v>
      </c>
      <c r="AV488" s="14" t="s">
        <v>86</v>
      </c>
      <c r="AW488" s="14" t="s">
        <v>32</v>
      </c>
      <c r="AX488" s="14" t="s">
        <v>76</v>
      </c>
      <c r="AY488" s="255" t="s">
        <v>119</v>
      </c>
    </row>
    <row r="489" s="14" customFormat="1">
      <c r="A489" s="14"/>
      <c r="B489" s="245"/>
      <c r="C489" s="246"/>
      <c r="D489" s="236" t="s">
        <v>128</v>
      </c>
      <c r="E489" s="247" t="s">
        <v>1</v>
      </c>
      <c r="F489" s="248" t="s">
        <v>140</v>
      </c>
      <c r="G489" s="246"/>
      <c r="H489" s="249">
        <v>4</v>
      </c>
      <c r="I489" s="250"/>
      <c r="J489" s="246"/>
      <c r="K489" s="246"/>
      <c r="L489" s="251"/>
      <c r="M489" s="252"/>
      <c r="N489" s="253"/>
      <c r="O489" s="253"/>
      <c r="P489" s="253"/>
      <c r="Q489" s="253"/>
      <c r="R489" s="253"/>
      <c r="S489" s="253"/>
      <c r="T489" s="25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5" t="s">
        <v>128</v>
      </c>
      <c r="AU489" s="255" t="s">
        <v>86</v>
      </c>
      <c r="AV489" s="14" t="s">
        <v>86</v>
      </c>
      <c r="AW489" s="14" t="s">
        <v>32</v>
      </c>
      <c r="AX489" s="14" t="s">
        <v>76</v>
      </c>
      <c r="AY489" s="255" t="s">
        <v>119</v>
      </c>
    </row>
    <row r="490" s="15" customFormat="1">
      <c r="A490" s="15"/>
      <c r="B490" s="259"/>
      <c r="C490" s="260"/>
      <c r="D490" s="236" t="s">
        <v>128</v>
      </c>
      <c r="E490" s="261" t="s">
        <v>1</v>
      </c>
      <c r="F490" s="262" t="s">
        <v>232</v>
      </c>
      <c r="G490" s="260"/>
      <c r="H490" s="263">
        <v>47</v>
      </c>
      <c r="I490" s="264"/>
      <c r="J490" s="260"/>
      <c r="K490" s="260"/>
      <c r="L490" s="265"/>
      <c r="M490" s="266"/>
      <c r="N490" s="267"/>
      <c r="O490" s="267"/>
      <c r="P490" s="267"/>
      <c r="Q490" s="267"/>
      <c r="R490" s="267"/>
      <c r="S490" s="267"/>
      <c r="T490" s="268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9" t="s">
        <v>128</v>
      </c>
      <c r="AU490" s="269" t="s">
        <v>86</v>
      </c>
      <c r="AV490" s="15" t="s">
        <v>140</v>
      </c>
      <c r="AW490" s="15" t="s">
        <v>32</v>
      </c>
      <c r="AX490" s="15" t="s">
        <v>84</v>
      </c>
      <c r="AY490" s="269" t="s">
        <v>119</v>
      </c>
    </row>
    <row r="491" s="2" customFormat="1" ht="37.8" customHeight="1">
      <c r="A491" s="39"/>
      <c r="B491" s="40"/>
      <c r="C491" s="281" t="s">
        <v>803</v>
      </c>
      <c r="D491" s="281" t="s">
        <v>300</v>
      </c>
      <c r="E491" s="282" t="s">
        <v>804</v>
      </c>
      <c r="F491" s="283" t="s">
        <v>805</v>
      </c>
      <c r="G491" s="284" t="s">
        <v>728</v>
      </c>
      <c r="H491" s="285">
        <v>47.469999999999999</v>
      </c>
      <c r="I491" s="286"/>
      <c r="J491" s="287">
        <f>ROUND(I491*H491,2)</f>
        <v>0</v>
      </c>
      <c r="K491" s="288"/>
      <c r="L491" s="289"/>
      <c r="M491" s="290" t="s">
        <v>1</v>
      </c>
      <c r="N491" s="291" t="s">
        <v>41</v>
      </c>
      <c r="O491" s="92"/>
      <c r="P491" s="230">
        <f>O491*H491</f>
        <v>0</v>
      </c>
      <c r="Q491" s="230">
        <v>4.0000000000000003E-05</v>
      </c>
      <c r="R491" s="230">
        <f>Q491*H491</f>
        <v>0.0018988000000000002</v>
      </c>
      <c r="S491" s="230">
        <v>0</v>
      </c>
      <c r="T491" s="23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2" t="s">
        <v>165</v>
      </c>
      <c r="AT491" s="232" t="s">
        <v>300</v>
      </c>
      <c r="AU491" s="232" t="s">
        <v>86</v>
      </c>
      <c r="AY491" s="18" t="s">
        <v>119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8" t="s">
        <v>84</v>
      </c>
      <c r="BK491" s="233">
        <f>ROUND(I491*H491,2)</f>
        <v>0</v>
      </c>
      <c r="BL491" s="18" t="s">
        <v>140</v>
      </c>
      <c r="BM491" s="232" t="s">
        <v>806</v>
      </c>
    </row>
    <row r="492" s="14" customFormat="1">
      <c r="A492" s="14"/>
      <c r="B492" s="245"/>
      <c r="C492" s="246"/>
      <c r="D492" s="236" t="s">
        <v>128</v>
      </c>
      <c r="E492" s="247" t="s">
        <v>1</v>
      </c>
      <c r="F492" s="248" t="s">
        <v>807</v>
      </c>
      <c r="G492" s="246"/>
      <c r="H492" s="249">
        <v>47.469999999999999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5" t="s">
        <v>128</v>
      </c>
      <c r="AU492" s="255" t="s">
        <v>86</v>
      </c>
      <c r="AV492" s="14" t="s">
        <v>86</v>
      </c>
      <c r="AW492" s="14" t="s">
        <v>32</v>
      </c>
      <c r="AX492" s="14" t="s">
        <v>84</v>
      </c>
      <c r="AY492" s="255" t="s">
        <v>119</v>
      </c>
    </row>
    <row r="493" s="2" customFormat="1" ht="37.8" customHeight="1">
      <c r="A493" s="39"/>
      <c r="B493" s="40"/>
      <c r="C493" s="220" t="s">
        <v>808</v>
      </c>
      <c r="D493" s="220" t="s">
        <v>122</v>
      </c>
      <c r="E493" s="221" t="s">
        <v>809</v>
      </c>
      <c r="F493" s="222" t="s">
        <v>810</v>
      </c>
      <c r="G493" s="223" t="s">
        <v>254</v>
      </c>
      <c r="H493" s="224">
        <v>10.029999999999999</v>
      </c>
      <c r="I493" s="225"/>
      <c r="J493" s="226">
        <f>ROUND(I493*H493,2)</f>
        <v>0</v>
      </c>
      <c r="K493" s="227"/>
      <c r="L493" s="45"/>
      <c r="M493" s="228" t="s">
        <v>1</v>
      </c>
      <c r="N493" s="229" t="s">
        <v>41</v>
      </c>
      <c r="O493" s="92"/>
      <c r="P493" s="230">
        <f>O493*H493</f>
        <v>0</v>
      </c>
      <c r="Q493" s="230">
        <v>0.0011900000000000001</v>
      </c>
      <c r="R493" s="230">
        <f>Q493*H493</f>
        <v>0.011935700000000001</v>
      </c>
      <c r="S493" s="230">
        <v>0</v>
      </c>
      <c r="T493" s="231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2" t="s">
        <v>140</v>
      </c>
      <c r="AT493" s="232" t="s">
        <v>122</v>
      </c>
      <c r="AU493" s="232" t="s">
        <v>86</v>
      </c>
      <c r="AY493" s="18" t="s">
        <v>119</v>
      </c>
      <c r="BE493" s="233">
        <f>IF(N493="základní",J493,0)</f>
        <v>0</v>
      </c>
      <c r="BF493" s="233">
        <f>IF(N493="snížená",J493,0)</f>
        <v>0</v>
      </c>
      <c r="BG493" s="233">
        <f>IF(N493="zákl. přenesená",J493,0)</f>
        <v>0</v>
      </c>
      <c r="BH493" s="233">
        <f>IF(N493="sníž. přenesená",J493,0)</f>
        <v>0</v>
      </c>
      <c r="BI493" s="233">
        <f>IF(N493="nulová",J493,0)</f>
        <v>0</v>
      </c>
      <c r="BJ493" s="18" t="s">
        <v>84</v>
      </c>
      <c r="BK493" s="233">
        <f>ROUND(I493*H493,2)</f>
        <v>0</v>
      </c>
      <c r="BL493" s="18" t="s">
        <v>140</v>
      </c>
      <c r="BM493" s="232" t="s">
        <v>811</v>
      </c>
    </row>
    <row r="494" s="14" customFormat="1">
      <c r="A494" s="14"/>
      <c r="B494" s="245"/>
      <c r="C494" s="246"/>
      <c r="D494" s="236" t="s">
        <v>128</v>
      </c>
      <c r="E494" s="247" t="s">
        <v>1</v>
      </c>
      <c r="F494" s="248" t="s">
        <v>812</v>
      </c>
      <c r="G494" s="246"/>
      <c r="H494" s="249">
        <v>2.2400000000000002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5" t="s">
        <v>128</v>
      </c>
      <c r="AU494" s="255" t="s">
        <v>86</v>
      </c>
      <c r="AV494" s="14" t="s">
        <v>86</v>
      </c>
      <c r="AW494" s="14" t="s">
        <v>32</v>
      </c>
      <c r="AX494" s="14" t="s">
        <v>76</v>
      </c>
      <c r="AY494" s="255" t="s">
        <v>119</v>
      </c>
    </row>
    <row r="495" s="14" customFormat="1">
      <c r="A495" s="14"/>
      <c r="B495" s="245"/>
      <c r="C495" s="246"/>
      <c r="D495" s="236" t="s">
        <v>128</v>
      </c>
      <c r="E495" s="247" t="s">
        <v>1</v>
      </c>
      <c r="F495" s="248" t="s">
        <v>813</v>
      </c>
      <c r="G495" s="246"/>
      <c r="H495" s="249">
        <v>1.7050000000000001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5" t="s">
        <v>128</v>
      </c>
      <c r="AU495" s="255" t="s">
        <v>86</v>
      </c>
      <c r="AV495" s="14" t="s">
        <v>86</v>
      </c>
      <c r="AW495" s="14" t="s">
        <v>32</v>
      </c>
      <c r="AX495" s="14" t="s">
        <v>76</v>
      </c>
      <c r="AY495" s="255" t="s">
        <v>119</v>
      </c>
    </row>
    <row r="496" s="14" customFormat="1">
      <c r="A496" s="14"/>
      <c r="B496" s="245"/>
      <c r="C496" s="246"/>
      <c r="D496" s="236" t="s">
        <v>128</v>
      </c>
      <c r="E496" s="247" t="s">
        <v>1</v>
      </c>
      <c r="F496" s="248" t="s">
        <v>814</v>
      </c>
      <c r="G496" s="246"/>
      <c r="H496" s="249">
        <v>3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128</v>
      </c>
      <c r="AU496" s="255" t="s">
        <v>86</v>
      </c>
      <c r="AV496" s="14" t="s">
        <v>86</v>
      </c>
      <c r="AW496" s="14" t="s">
        <v>32</v>
      </c>
      <c r="AX496" s="14" t="s">
        <v>76</v>
      </c>
      <c r="AY496" s="255" t="s">
        <v>119</v>
      </c>
    </row>
    <row r="497" s="14" customFormat="1">
      <c r="A497" s="14"/>
      <c r="B497" s="245"/>
      <c r="C497" s="246"/>
      <c r="D497" s="236" t="s">
        <v>128</v>
      </c>
      <c r="E497" s="247" t="s">
        <v>1</v>
      </c>
      <c r="F497" s="248" t="s">
        <v>815</v>
      </c>
      <c r="G497" s="246"/>
      <c r="H497" s="249">
        <v>2.3050000000000002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5" t="s">
        <v>128</v>
      </c>
      <c r="AU497" s="255" t="s">
        <v>86</v>
      </c>
      <c r="AV497" s="14" t="s">
        <v>86</v>
      </c>
      <c r="AW497" s="14" t="s">
        <v>32</v>
      </c>
      <c r="AX497" s="14" t="s">
        <v>76</v>
      </c>
      <c r="AY497" s="255" t="s">
        <v>119</v>
      </c>
    </row>
    <row r="498" s="14" customFormat="1">
      <c r="A498" s="14"/>
      <c r="B498" s="245"/>
      <c r="C498" s="246"/>
      <c r="D498" s="236" t="s">
        <v>128</v>
      </c>
      <c r="E498" s="247" t="s">
        <v>1</v>
      </c>
      <c r="F498" s="248" t="s">
        <v>816</v>
      </c>
      <c r="G498" s="246"/>
      <c r="H498" s="249">
        <v>0.40000000000000002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5" t="s">
        <v>128</v>
      </c>
      <c r="AU498" s="255" t="s">
        <v>86</v>
      </c>
      <c r="AV498" s="14" t="s">
        <v>86</v>
      </c>
      <c r="AW498" s="14" t="s">
        <v>32</v>
      </c>
      <c r="AX498" s="14" t="s">
        <v>76</v>
      </c>
      <c r="AY498" s="255" t="s">
        <v>119</v>
      </c>
    </row>
    <row r="499" s="14" customFormat="1">
      <c r="A499" s="14"/>
      <c r="B499" s="245"/>
      <c r="C499" s="246"/>
      <c r="D499" s="236" t="s">
        <v>128</v>
      </c>
      <c r="E499" s="247" t="s">
        <v>1</v>
      </c>
      <c r="F499" s="248" t="s">
        <v>817</v>
      </c>
      <c r="G499" s="246"/>
      <c r="H499" s="249">
        <v>0.38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128</v>
      </c>
      <c r="AU499" s="255" t="s">
        <v>86</v>
      </c>
      <c r="AV499" s="14" t="s">
        <v>86</v>
      </c>
      <c r="AW499" s="14" t="s">
        <v>32</v>
      </c>
      <c r="AX499" s="14" t="s">
        <v>76</v>
      </c>
      <c r="AY499" s="255" t="s">
        <v>119</v>
      </c>
    </row>
    <row r="500" s="15" customFormat="1">
      <c r="A500" s="15"/>
      <c r="B500" s="259"/>
      <c r="C500" s="260"/>
      <c r="D500" s="236" t="s">
        <v>128</v>
      </c>
      <c r="E500" s="261" t="s">
        <v>1</v>
      </c>
      <c r="F500" s="262" t="s">
        <v>232</v>
      </c>
      <c r="G500" s="260"/>
      <c r="H500" s="263">
        <v>10.029999999999999</v>
      </c>
      <c r="I500" s="264"/>
      <c r="J500" s="260"/>
      <c r="K500" s="260"/>
      <c r="L500" s="265"/>
      <c r="M500" s="266"/>
      <c r="N500" s="267"/>
      <c r="O500" s="267"/>
      <c r="P500" s="267"/>
      <c r="Q500" s="267"/>
      <c r="R500" s="267"/>
      <c r="S500" s="267"/>
      <c r="T500" s="268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9" t="s">
        <v>128</v>
      </c>
      <c r="AU500" s="269" t="s">
        <v>86</v>
      </c>
      <c r="AV500" s="15" t="s">
        <v>140</v>
      </c>
      <c r="AW500" s="15" t="s">
        <v>32</v>
      </c>
      <c r="AX500" s="15" t="s">
        <v>84</v>
      </c>
      <c r="AY500" s="269" t="s">
        <v>119</v>
      </c>
    </row>
    <row r="501" s="2" customFormat="1" ht="16.5" customHeight="1">
      <c r="A501" s="39"/>
      <c r="B501" s="40"/>
      <c r="C501" s="220" t="s">
        <v>818</v>
      </c>
      <c r="D501" s="220" t="s">
        <v>122</v>
      </c>
      <c r="E501" s="221" t="s">
        <v>819</v>
      </c>
      <c r="F501" s="222" t="s">
        <v>820</v>
      </c>
      <c r="G501" s="223" t="s">
        <v>728</v>
      </c>
      <c r="H501" s="224">
        <v>4</v>
      </c>
      <c r="I501" s="225"/>
      <c r="J501" s="226">
        <f>ROUND(I501*H501,2)</f>
        <v>0</v>
      </c>
      <c r="K501" s="227"/>
      <c r="L501" s="45"/>
      <c r="M501" s="228" t="s">
        <v>1</v>
      </c>
      <c r="N501" s="229" t="s">
        <v>41</v>
      </c>
      <c r="O501" s="92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2" t="s">
        <v>140</v>
      </c>
      <c r="AT501" s="232" t="s">
        <v>122</v>
      </c>
      <c r="AU501" s="232" t="s">
        <v>86</v>
      </c>
      <c r="AY501" s="18" t="s">
        <v>119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8" t="s">
        <v>84</v>
      </c>
      <c r="BK501" s="233">
        <f>ROUND(I501*H501,2)</f>
        <v>0</v>
      </c>
      <c r="BL501" s="18" t="s">
        <v>140</v>
      </c>
      <c r="BM501" s="232" t="s">
        <v>821</v>
      </c>
    </row>
    <row r="502" s="14" customFormat="1">
      <c r="A502" s="14"/>
      <c r="B502" s="245"/>
      <c r="C502" s="246"/>
      <c r="D502" s="236" t="s">
        <v>128</v>
      </c>
      <c r="E502" s="247" t="s">
        <v>1</v>
      </c>
      <c r="F502" s="248" t="s">
        <v>822</v>
      </c>
      <c r="G502" s="246"/>
      <c r="H502" s="249">
        <v>4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5" t="s">
        <v>128</v>
      </c>
      <c r="AU502" s="255" t="s">
        <v>86</v>
      </c>
      <c r="AV502" s="14" t="s">
        <v>86</v>
      </c>
      <c r="AW502" s="14" t="s">
        <v>32</v>
      </c>
      <c r="AX502" s="14" t="s">
        <v>84</v>
      </c>
      <c r="AY502" s="255" t="s">
        <v>119</v>
      </c>
    </row>
    <row r="503" s="12" customFormat="1" ht="22.8" customHeight="1">
      <c r="A503" s="12"/>
      <c r="B503" s="204"/>
      <c r="C503" s="205"/>
      <c r="D503" s="206" t="s">
        <v>75</v>
      </c>
      <c r="E503" s="218" t="s">
        <v>823</v>
      </c>
      <c r="F503" s="218" t="s">
        <v>824</v>
      </c>
      <c r="G503" s="205"/>
      <c r="H503" s="205"/>
      <c r="I503" s="208"/>
      <c r="J503" s="219">
        <f>BK503</f>
        <v>0</v>
      </c>
      <c r="K503" s="205"/>
      <c r="L503" s="210"/>
      <c r="M503" s="211"/>
      <c r="N503" s="212"/>
      <c r="O503" s="212"/>
      <c r="P503" s="213">
        <f>SUM(P504:P516)</f>
        <v>0</v>
      </c>
      <c r="Q503" s="212"/>
      <c r="R503" s="213">
        <f>SUM(R504:R516)</f>
        <v>0</v>
      </c>
      <c r="S503" s="212"/>
      <c r="T503" s="214">
        <f>SUM(T504:T516)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15" t="s">
        <v>84</v>
      </c>
      <c r="AT503" s="216" t="s">
        <v>75</v>
      </c>
      <c r="AU503" s="216" t="s">
        <v>84</v>
      </c>
      <c r="AY503" s="215" t="s">
        <v>119</v>
      </c>
      <c r="BK503" s="217">
        <f>SUM(BK504:BK516)</f>
        <v>0</v>
      </c>
    </row>
    <row r="504" s="2" customFormat="1" ht="37.8" customHeight="1">
      <c r="A504" s="39"/>
      <c r="B504" s="40"/>
      <c r="C504" s="220" t="s">
        <v>825</v>
      </c>
      <c r="D504" s="220" t="s">
        <v>122</v>
      </c>
      <c r="E504" s="221" t="s">
        <v>826</v>
      </c>
      <c r="F504" s="222" t="s">
        <v>827</v>
      </c>
      <c r="G504" s="223" t="s">
        <v>303</v>
      </c>
      <c r="H504" s="224">
        <v>1.2</v>
      </c>
      <c r="I504" s="225"/>
      <c r="J504" s="226">
        <f>ROUND(I504*H504,2)</f>
        <v>0</v>
      </c>
      <c r="K504" s="227"/>
      <c r="L504" s="45"/>
      <c r="M504" s="228" t="s">
        <v>1</v>
      </c>
      <c r="N504" s="229" t="s">
        <v>41</v>
      </c>
      <c r="O504" s="92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2" t="s">
        <v>140</v>
      </c>
      <c r="AT504" s="232" t="s">
        <v>122</v>
      </c>
      <c r="AU504" s="232" t="s">
        <v>86</v>
      </c>
      <c r="AY504" s="18" t="s">
        <v>119</v>
      </c>
      <c r="BE504" s="233">
        <f>IF(N504="základní",J504,0)</f>
        <v>0</v>
      </c>
      <c r="BF504" s="233">
        <f>IF(N504="snížená",J504,0)</f>
        <v>0</v>
      </c>
      <c r="BG504" s="233">
        <f>IF(N504="zákl. přenesená",J504,0)</f>
        <v>0</v>
      </c>
      <c r="BH504" s="233">
        <f>IF(N504="sníž. přenesená",J504,0)</f>
        <v>0</v>
      </c>
      <c r="BI504" s="233">
        <f>IF(N504="nulová",J504,0)</f>
        <v>0</v>
      </c>
      <c r="BJ504" s="18" t="s">
        <v>84</v>
      </c>
      <c r="BK504" s="233">
        <f>ROUND(I504*H504,2)</f>
        <v>0</v>
      </c>
      <c r="BL504" s="18" t="s">
        <v>140</v>
      </c>
      <c r="BM504" s="232" t="s">
        <v>828</v>
      </c>
    </row>
    <row r="505" s="13" customFormat="1">
      <c r="A505" s="13"/>
      <c r="B505" s="234"/>
      <c r="C505" s="235"/>
      <c r="D505" s="236" t="s">
        <v>128</v>
      </c>
      <c r="E505" s="237" t="s">
        <v>1</v>
      </c>
      <c r="F505" s="238" t="s">
        <v>829</v>
      </c>
      <c r="G505" s="235"/>
      <c r="H505" s="237" t="s">
        <v>1</v>
      </c>
      <c r="I505" s="239"/>
      <c r="J505" s="235"/>
      <c r="K505" s="235"/>
      <c r="L505" s="240"/>
      <c r="M505" s="241"/>
      <c r="N505" s="242"/>
      <c r="O505" s="242"/>
      <c r="P505" s="242"/>
      <c r="Q505" s="242"/>
      <c r="R505" s="242"/>
      <c r="S505" s="242"/>
      <c r="T505" s="24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4" t="s">
        <v>128</v>
      </c>
      <c r="AU505" s="244" t="s">
        <v>86</v>
      </c>
      <c r="AV505" s="13" t="s">
        <v>84</v>
      </c>
      <c r="AW505" s="13" t="s">
        <v>32</v>
      </c>
      <c r="AX505" s="13" t="s">
        <v>76</v>
      </c>
      <c r="AY505" s="244" t="s">
        <v>119</v>
      </c>
    </row>
    <row r="506" s="13" customFormat="1">
      <c r="A506" s="13"/>
      <c r="B506" s="234"/>
      <c r="C506" s="235"/>
      <c r="D506" s="236" t="s">
        <v>128</v>
      </c>
      <c r="E506" s="237" t="s">
        <v>1</v>
      </c>
      <c r="F506" s="238" t="s">
        <v>830</v>
      </c>
      <c r="G506" s="235"/>
      <c r="H506" s="237" t="s">
        <v>1</v>
      </c>
      <c r="I506" s="239"/>
      <c r="J506" s="235"/>
      <c r="K506" s="235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128</v>
      </c>
      <c r="AU506" s="244" t="s">
        <v>86</v>
      </c>
      <c r="AV506" s="13" t="s">
        <v>84</v>
      </c>
      <c r="AW506" s="13" t="s">
        <v>32</v>
      </c>
      <c r="AX506" s="13" t="s">
        <v>76</v>
      </c>
      <c r="AY506" s="244" t="s">
        <v>119</v>
      </c>
    </row>
    <row r="507" s="14" customFormat="1">
      <c r="A507" s="14"/>
      <c r="B507" s="245"/>
      <c r="C507" s="246"/>
      <c r="D507" s="236" t="s">
        <v>128</v>
      </c>
      <c r="E507" s="247" t="s">
        <v>1</v>
      </c>
      <c r="F507" s="248" t="s">
        <v>831</v>
      </c>
      <c r="G507" s="246"/>
      <c r="H507" s="249">
        <v>0.70499999999999996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128</v>
      </c>
      <c r="AU507" s="255" t="s">
        <v>86</v>
      </c>
      <c r="AV507" s="14" t="s">
        <v>86</v>
      </c>
      <c r="AW507" s="14" t="s">
        <v>32</v>
      </c>
      <c r="AX507" s="14" t="s">
        <v>76</v>
      </c>
      <c r="AY507" s="255" t="s">
        <v>119</v>
      </c>
    </row>
    <row r="508" s="13" customFormat="1">
      <c r="A508" s="13"/>
      <c r="B508" s="234"/>
      <c r="C508" s="235"/>
      <c r="D508" s="236" t="s">
        <v>128</v>
      </c>
      <c r="E508" s="237" t="s">
        <v>1</v>
      </c>
      <c r="F508" s="238" t="s">
        <v>832</v>
      </c>
      <c r="G508" s="235"/>
      <c r="H508" s="237" t="s">
        <v>1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128</v>
      </c>
      <c r="AU508" s="244" t="s">
        <v>86</v>
      </c>
      <c r="AV508" s="13" t="s">
        <v>84</v>
      </c>
      <c r="AW508" s="13" t="s">
        <v>32</v>
      </c>
      <c r="AX508" s="13" t="s">
        <v>76</v>
      </c>
      <c r="AY508" s="244" t="s">
        <v>119</v>
      </c>
    </row>
    <row r="509" s="13" customFormat="1">
      <c r="A509" s="13"/>
      <c r="B509" s="234"/>
      <c r="C509" s="235"/>
      <c r="D509" s="236" t="s">
        <v>128</v>
      </c>
      <c r="E509" s="237" t="s">
        <v>1</v>
      </c>
      <c r="F509" s="238" t="s">
        <v>833</v>
      </c>
      <c r="G509" s="235"/>
      <c r="H509" s="237" t="s">
        <v>1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128</v>
      </c>
      <c r="AU509" s="244" t="s">
        <v>86</v>
      </c>
      <c r="AV509" s="13" t="s">
        <v>84</v>
      </c>
      <c r="AW509" s="13" t="s">
        <v>32</v>
      </c>
      <c r="AX509" s="13" t="s">
        <v>76</v>
      </c>
      <c r="AY509" s="244" t="s">
        <v>119</v>
      </c>
    </row>
    <row r="510" s="14" customFormat="1">
      <c r="A510" s="14"/>
      <c r="B510" s="245"/>
      <c r="C510" s="246"/>
      <c r="D510" s="236" t="s">
        <v>128</v>
      </c>
      <c r="E510" s="247" t="s">
        <v>1</v>
      </c>
      <c r="F510" s="248" t="s">
        <v>834</v>
      </c>
      <c r="G510" s="246"/>
      <c r="H510" s="249">
        <v>0.495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5" t="s">
        <v>128</v>
      </c>
      <c r="AU510" s="255" t="s">
        <v>86</v>
      </c>
      <c r="AV510" s="14" t="s">
        <v>86</v>
      </c>
      <c r="AW510" s="14" t="s">
        <v>32</v>
      </c>
      <c r="AX510" s="14" t="s">
        <v>76</v>
      </c>
      <c r="AY510" s="255" t="s">
        <v>119</v>
      </c>
    </row>
    <row r="511" s="15" customFormat="1">
      <c r="A511" s="15"/>
      <c r="B511" s="259"/>
      <c r="C511" s="260"/>
      <c r="D511" s="236" t="s">
        <v>128</v>
      </c>
      <c r="E511" s="261" t="s">
        <v>1</v>
      </c>
      <c r="F511" s="262" t="s">
        <v>232</v>
      </c>
      <c r="G511" s="260"/>
      <c r="H511" s="263">
        <v>1.2</v>
      </c>
      <c r="I511" s="264"/>
      <c r="J511" s="260"/>
      <c r="K511" s="260"/>
      <c r="L511" s="265"/>
      <c r="M511" s="266"/>
      <c r="N511" s="267"/>
      <c r="O511" s="267"/>
      <c r="P511" s="267"/>
      <c r="Q511" s="267"/>
      <c r="R511" s="267"/>
      <c r="S511" s="267"/>
      <c r="T511" s="268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9" t="s">
        <v>128</v>
      </c>
      <c r="AU511" s="269" t="s">
        <v>86</v>
      </c>
      <c r="AV511" s="15" t="s">
        <v>140</v>
      </c>
      <c r="AW511" s="15" t="s">
        <v>32</v>
      </c>
      <c r="AX511" s="15" t="s">
        <v>84</v>
      </c>
      <c r="AY511" s="269" t="s">
        <v>119</v>
      </c>
    </row>
    <row r="512" s="2" customFormat="1" ht="37.8" customHeight="1">
      <c r="A512" s="39"/>
      <c r="B512" s="40"/>
      <c r="C512" s="220" t="s">
        <v>835</v>
      </c>
      <c r="D512" s="220" t="s">
        <v>122</v>
      </c>
      <c r="E512" s="221" t="s">
        <v>836</v>
      </c>
      <c r="F512" s="222" t="s">
        <v>837</v>
      </c>
      <c r="G512" s="223" t="s">
        <v>303</v>
      </c>
      <c r="H512" s="224">
        <v>3.6000000000000001</v>
      </c>
      <c r="I512" s="225"/>
      <c r="J512" s="226">
        <f>ROUND(I512*H512,2)</f>
        <v>0</v>
      </c>
      <c r="K512" s="227"/>
      <c r="L512" s="45"/>
      <c r="M512" s="228" t="s">
        <v>1</v>
      </c>
      <c r="N512" s="229" t="s">
        <v>41</v>
      </c>
      <c r="O512" s="92"/>
      <c r="P512" s="230">
        <f>O512*H512</f>
        <v>0</v>
      </c>
      <c r="Q512" s="230">
        <v>0</v>
      </c>
      <c r="R512" s="230">
        <f>Q512*H512</f>
        <v>0</v>
      </c>
      <c r="S512" s="230">
        <v>0</v>
      </c>
      <c r="T512" s="23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2" t="s">
        <v>140</v>
      </c>
      <c r="AT512" s="232" t="s">
        <v>122</v>
      </c>
      <c r="AU512" s="232" t="s">
        <v>86</v>
      </c>
      <c r="AY512" s="18" t="s">
        <v>119</v>
      </c>
      <c r="BE512" s="233">
        <f>IF(N512="základní",J512,0)</f>
        <v>0</v>
      </c>
      <c r="BF512" s="233">
        <f>IF(N512="snížená",J512,0)</f>
        <v>0</v>
      </c>
      <c r="BG512" s="233">
        <f>IF(N512="zákl. přenesená",J512,0)</f>
        <v>0</v>
      </c>
      <c r="BH512" s="233">
        <f>IF(N512="sníž. přenesená",J512,0)</f>
        <v>0</v>
      </c>
      <c r="BI512" s="233">
        <f>IF(N512="nulová",J512,0)</f>
        <v>0</v>
      </c>
      <c r="BJ512" s="18" t="s">
        <v>84</v>
      </c>
      <c r="BK512" s="233">
        <f>ROUND(I512*H512,2)</f>
        <v>0</v>
      </c>
      <c r="BL512" s="18" t="s">
        <v>140</v>
      </c>
      <c r="BM512" s="232" t="s">
        <v>838</v>
      </c>
    </row>
    <row r="513" s="14" customFormat="1">
      <c r="A513" s="14"/>
      <c r="B513" s="245"/>
      <c r="C513" s="246"/>
      <c r="D513" s="236" t="s">
        <v>128</v>
      </c>
      <c r="E513" s="247" t="s">
        <v>1</v>
      </c>
      <c r="F513" s="248" t="s">
        <v>839</v>
      </c>
      <c r="G513" s="246"/>
      <c r="H513" s="249">
        <v>3.6000000000000001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5" t="s">
        <v>128</v>
      </c>
      <c r="AU513" s="255" t="s">
        <v>86</v>
      </c>
      <c r="AV513" s="14" t="s">
        <v>86</v>
      </c>
      <c r="AW513" s="14" t="s">
        <v>32</v>
      </c>
      <c r="AX513" s="14" t="s">
        <v>84</v>
      </c>
      <c r="AY513" s="255" t="s">
        <v>119</v>
      </c>
    </row>
    <row r="514" s="2" customFormat="1" ht="16.5" customHeight="1">
      <c r="A514" s="39"/>
      <c r="B514" s="40"/>
      <c r="C514" s="220" t="s">
        <v>840</v>
      </c>
      <c r="D514" s="220" t="s">
        <v>122</v>
      </c>
      <c r="E514" s="221" t="s">
        <v>841</v>
      </c>
      <c r="F514" s="222" t="s">
        <v>842</v>
      </c>
      <c r="G514" s="223" t="s">
        <v>303</v>
      </c>
      <c r="H514" s="224">
        <v>0.495</v>
      </c>
      <c r="I514" s="225"/>
      <c r="J514" s="226">
        <f>ROUND(I514*H514,2)</f>
        <v>0</v>
      </c>
      <c r="K514" s="227"/>
      <c r="L514" s="45"/>
      <c r="M514" s="228" t="s">
        <v>1</v>
      </c>
      <c r="N514" s="229" t="s">
        <v>41</v>
      </c>
      <c r="O514" s="92"/>
      <c r="P514" s="230">
        <f>O514*H514</f>
        <v>0</v>
      </c>
      <c r="Q514" s="230">
        <v>0</v>
      </c>
      <c r="R514" s="230">
        <f>Q514*H514</f>
        <v>0</v>
      </c>
      <c r="S514" s="230">
        <v>0</v>
      </c>
      <c r="T514" s="231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2" t="s">
        <v>140</v>
      </c>
      <c r="AT514" s="232" t="s">
        <v>122</v>
      </c>
      <c r="AU514" s="232" t="s">
        <v>86</v>
      </c>
      <c r="AY514" s="18" t="s">
        <v>119</v>
      </c>
      <c r="BE514" s="233">
        <f>IF(N514="základní",J514,0)</f>
        <v>0</v>
      </c>
      <c r="BF514" s="233">
        <f>IF(N514="snížená",J514,0)</f>
        <v>0</v>
      </c>
      <c r="BG514" s="233">
        <f>IF(N514="zákl. přenesená",J514,0)</f>
        <v>0</v>
      </c>
      <c r="BH514" s="233">
        <f>IF(N514="sníž. přenesená",J514,0)</f>
        <v>0</v>
      </c>
      <c r="BI514" s="233">
        <f>IF(N514="nulová",J514,0)</f>
        <v>0</v>
      </c>
      <c r="BJ514" s="18" t="s">
        <v>84</v>
      </c>
      <c r="BK514" s="233">
        <f>ROUND(I514*H514,2)</f>
        <v>0</v>
      </c>
      <c r="BL514" s="18" t="s">
        <v>140</v>
      </c>
      <c r="BM514" s="232" t="s">
        <v>843</v>
      </c>
    </row>
    <row r="515" s="13" customFormat="1">
      <c r="A515" s="13"/>
      <c r="B515" s="234"/>
      <c r="C515" s="235"/>
      <c r="D515" s="236" t="s">
        <v>128</v>
      </c>
      <c r="E515" s="237" t="s">
        <v>1</v>
      </c>
      <c r="F515" s="238" t="s">
        <v>844</v>
      </c>
      <c r="G515" s="235"/>
      <c r="H515" s="237" t="s">
        <v>1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128</v>
      </c>
      <c r="AU515" s="244" t="s">
        <v>86</v>
      </c>
      <c r="AV515" s="13" t="s">
        <v>84</v>
      </c>
      <c r="AW515" s="13" t="s">
        <v>32</v>
      </c>
      <c r="AX515" s="13" t="s">
        <v>76</v>
      </c>
      <c r="AY515" s="244" t="s">
        <v>119</v>
      </c>
    </row>
    <row r="516" s="14" customFormat="1">
      <c r="A516" s="14"/>
      <c r="B516" s="245"/>
      <c r="C516" s="246"/>
      <c r="D516" s="236" t="s">
        <v>128</v>
      </c>
      <c r="E516" s="247" t="s">
        <v>1</v>
      </c>
      <c r="F516" s="248" t="s">
        <v>834</v>
      </c>
      <c r="G516" s="246"/>
      <c r="H516" s="249">
        <v>0.495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128</v>
      </c>
      <c r="AU516" s="255" t="s">
        <v>86</v>
      </c>
      <c r="AV516" s="14" t="s">
        <v>86</v>
      </c>
      <c r="AW516" s="14" t="s">
        <v>32</v>
      </c>
      <c r="AX516" s="14" t="s">
        <v>84</v>
      </c>
      <c r="AY516" s="255" t="s">
        <v>119</v>
      </c>
    </row>
    <row r="517" s="12" customFormat="1" ht="22.8" customHeight="1">
      <c r="A517" s="12"/>
      <c r="B517" s="204"/>
      <c r="C517" s="205"/>
      <c r="D517" s="206" t="s">
        <v>75</v>
      </c>
      <c r="E517" s="218" t="s">
        <v>845</v>
      </c>
      <c r="F517" s="218" t="s">
        <v>846</v>
      </c>
      <c r="G517" s="205"/>
      <c r="H517" s="205"/>
      <c r="I517" s="208"/>
      <c r="J517" s="219">
        <f>BK517</f>
        <v>0</v>
      </c>
      <c r="K517" s="205"/>
      <c r="L517" s="210"/>
      <c r="M517" s="211"/>
      <c r="N517" s="212"/>
      <c r="O517" s="212"/>
      <c r="P517" s="213">
        <f>SUM(P518:P519)</f>
        <v>0</v>
      </c>
      <c r="Q517" s="212"/>
      <c r="R517" s="213">
        <f>SUM(R518:R519)</f>
        <v>0</v>
      </c>
      <c r="S517" s="212"/>
      <c r="T517" s="214">
        <f>SUM(T518:T519)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15" t="s">
        <v>84</v>
      </c>
      <c r="AT517" s="216" t="s">
        <v>75</v>
      </c>
      <c r="AU517" s="216" t="s">
        <v>84</v>
      </c>
      <c r="AY517" s="215" t="s">
        <v>119</v>
      </c>
      <c r="BK517" s="217">
        <f>SUM(BK518:BK519)</f>
        <v>0</v>
      </c>
    </row>
    <row r="518" s="2" customFormat="1" ht="37.8" customHeight="1">
      <c r="A518" s="39"/>
      <c r="B518" s="40"/>
      <c r="C518" s="220" t="s">
        <v>847</v>
      </c>
      <c r="D518" s="220" t="s">
        <v>122</v>
      </c>
      <c r="E518" s="221" t="s">
        <v>848</v>
      </c>
      <c r="F518" s="222" t="s">
        <v>849</v>
      </c>
      <c r="G518" s="223" t="s">
        <v>303</v>
      </c>
      <c r="H518" s="224">
        <v>295.33699999999999</v>
      </c>
      <c r="I518" s="225"/>
      <c r="J518" s="226">
        <f>ROUND(I518*H518,2)</f>
        <v>0</v>
      </c>
      <c r="K518" s="227"/>
      <c r="L518" s="45"/>
      <c r="M518" s="228" t="s">
        <v>1</v>
      </c>
      <c r="N518" s="229" t="s">
        <v>41</v>
      </c>
      <c r="O518" s="92"/>
      <c r="P518" s="230">
        <f>O518*H518</f>
        <v>0</v>
      </c>
      <c r="Q518" s="230">
        <v>0</v>
      </c>
      <c r="R518" s="230">
        <f>Q518*H518</f>
        <v>0</v>
      </c>
      <c r="S518" s="230">
        <v>0</v>
      </c>
      <c r="T518" s="231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2" t="s">
        <v>140</v>
      </c>
      <c r="AT518" s="232" t="s">
        <v>122</v>
      </c>
      <c r="AU518" s="232" t="s">
        <v>86</v>
      </c>
      <c r="AY518" s="18" t="s">
        <v>119</v>
      </c>
      <c r="BE518" s="233">
        <f>IF(N518="základní",J518,0)</f>
        <v>0</v>
      </c>
      <c r="BF518" s="233">
        <f>IF(N518="snížená",J518,0)</f>
        <v>0</v>
      </c>
      <c r="BG518" s="233">
        <f>IF(N518="zákl. přenesená",J518,0)</f>
        <v>0</v>
      </c>
      <c r="BH518" s="233">
        <f>IF(N518="sníž. přenesená",J518,0)</f>
        <v>0</v>
      </c>
      <c r="BI518" s="233">
        <f>IF(N518="nulová",J518,0)</f>
        <v>0</v>
      </c>
      <c r="BJ518" s="18" t="s">
        <v>84</v>
      </c>
      <c r="BK518" s="233">
        <f>ROUND(I518*H518,2)</f>
        <v>0</v>
      </c>
      <c r="BL518" s="18" t="s">
        <v>140</v>
      </c>
      <c r="BM518" s="232" t="s">
        <v>850</v>
      </c>
    </row>
    <row r="519" s="2" customFormat="1" ht="44.25" customHeight="1">
      <c r="A519" s="39"/>
      <c r="B519" s="40"/>
      <c r="C519" s="220" t="s">
        <v>851</v>
      </c>
      <c r="D519" s="220" t="s">
        <v>122</v>
      </c>
      <c r="E519" s="221" t="s">
        <v>852</v>
      </c>
      <c r="F519" s="222" t="s">
        <v>853</v>
      </c>
      <c r="G519" s="223" t="s">
        <v>303</v>
      </c>
      <c r="H519" s="224">
        <v>295.33699999999999</v>
      </c>
      <c r="I519" s="225"/>
      <c r="J519" s="226">
        <f>ROUND(I519*H519,2)</f>
        <v>0</v>
      </c>
      <c r="K519" s="227"/>
      <c r="L519" s="45"/>
      <c r="M519" s="228" t="s">
        <v>1</v>
      </c>
      <c r="N519" s="229" t="s">
        <v>41</v>
      </c>
      <c r="O519" s="92"/>
      <c r="P519" s="230">
        <f>O519*H519</f>
        <v>0</v>
      </c>
      <c r="Q519" s="230">
        <v>0</v>
      </c>
      <c r="R519" s="230">
        <f>Q519*H519</f>
        <v>0</v>
      </c>
      <c r="S519" s="230">
        <v>0</v>
      </c>
      <c r="T519" s="231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2" t="s">
        <v>140</v>
      </c>
      <c r="AT519" s="232" t="s">
        <v>122</v>
      </c>
      <c r="AU519" s="232" t="s">
        <v>86</v>
      </c>
      <c r="AY519" s="18" t="s">
        <v>119</v>
      </c>
      <c r="BE519" s="233">
        <f>IF(N519="základní",J519,0)</f>
        <v>0</v>
      </c>
      <c r="BF519" s="233">
        <f>IF(N519="snížená",J519,0)</f>
        <v>0</v>
      </c>
      <c r="BG519" s="233">
        <f>IF(N519="zákl. přenesená",J519,0)</f>
        <v>0</v>
      </c>
      <c r="BH519" s="233">
        <f>IF(N519="sníž. přenesená",J519,0)</f>
        <v>0</v>
      </c>
      <c r="BI519" s="233">
        <f>IF(N519="nulová",J519,0)</f>
        <v>0</v>
      </c>
      <c r="BJ519" s="18" t="s">
        <v>84</v>
      </c>
      <c r="BK519" s="233">
        <f>ROUND(I519*H519,2)</f>
        <v>0</v>
      </c>
      <c r="BL519" s="18" t="s">
        <v>140</v>
      </c>
      <c r="BM519" s="232" t="s">
        <v>854</v>
      </c>
    </row>
    <row r="520" s="12" customFormat="1" ht="25.92" customHeight="1">
      <c r="A520" s="12"/>
      <c r="B520" s="204"/>
      <c r="C520" s="205"/>
      <c r="D520" s="206" t="s">
        <v>75</v>
      </c>
      <c r="E520" s="207" t="s">
        <v>300</v>
      </c>
      <c r="F520" s="207" t="s">
        <v>855</v>
      </c>
      <c r="G520" s="205"/>
      <c r="H520" s="205"/>
      <c r="I520" s="208"/>
      <c r="J520" s="209">
        <f>BK520</f>
        <v>0</v>
      </c>
      <c r="K520" s="205"/>
      <c r="L520" s="210"/>
      <c r="M520" s="211"/>
      <c r="N520" s="212"/>
      <c r="O520" s="212"/>
      <c r="P520" s="213">
        <f>P521</f>
        <v>0</v>
      </c>
      <c r="Q520" s="212"/>
      <c r="R520" s="213">
        <f>R521</f>
        <v>0</v>
      </c>
      <c r="S520" s="212"/>
      <c r="T520" s="214">
        <f>T521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15" t="s">
        <v>134</v>
      </c>
      <c r="AT520" s="216" t="s">
        <v>75</v>
      </c>
      <c r="AU520" s="216" t="s">
        <v>76</v>
      </c>
      <c r="AY520" s="215" t="s">
        <v>119</v>
      </c>
      <c r="BK520" s="217">
        <f>BK521</f>
        <v>0</v>
      </c>
    </row>
    <row r="521" s="12" customFormat="1" ht="22.8" customHeight="1">
      <c r="A521" s="12"/>
      <c r="B521" s="204"/>
      <c r="C521" s="205"/>
      <c r="D521" s="206" t="s">
        <v>75</v>
      </c>
      <c r="E521" s="218" t="s">
        <v>856</v>
      </c>
      <c r="F521" s="218" t="s">
        <v>857</v>
      </c>
      <c r="G521" s="205"/>
      <c r="H521" s="205"/>
      <c r="I521" s="208"/>
      <c r="J521" s="219">
        <f>BK521</f>
        <v>0</v>
      </c>
      <c r="K521" s="205"/>
      <c r="L521" s="210"/>
      <c r="M521" s="211"/>
      <c r="N521" s="212"/>
      <c r="O521" s="212"/>
      <c r="P521" s="213">
        <f>SUM(P522:P523)</f>
        <v>0</v>
      </c>
      <c r="Q521" s="212"/>
      <c r="R521" s="213">
        <f>SUM(R522:R523)</f>
        <v>0</v>
      </c>
      <c r="S521" s="212"/>
      <c r="T521" s="214">
        <f>SUM(T522:T523)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15" t="s">
        <v>134</v>
      </c>
      <c r="AT521" s="216" t="s">
        <v>75</v>
      </c>
      <c r="AU521" s="216" t="s">
        <v>84</v>
      </c>
      <c r="AY521" s="215" t="s">
        <v>119</v>
      </c>
      <c r="BK521" s="217">
        <f>SUM(BK522:BK523)</f>
        <v>0</v>
      </c>
    </row>
    <row r="522" s="2" customFormat="1" ht="16.5" customHeight="1">
      <c r="A522" s="39"/>
      <c r="B522" s="40"/>
      <c r="C522" s="220" t="s">
        <v>858</v>
      </c>
      <c r="D522" s="220" t="s">
        <v>122</v>
      </c>
      <c r="E522" s="221" t="s">
        <v>859</v>
      </c>
      <c r="F522" s="222" t="s">
        <v>860</v>
      </c>
      <c r="G522" s="223" t="s">
        <v>728</v>
      </c>
      <c r="H522" s="224">
        <v>1</v>
      </c>
      <c r="I522" s="225"/>
      <c r="J522" s="226">
        <f>ROUND(I522*H522,2)</f>
        <v>0</v>
      </c>
      <c r="K522" s="227"/>
      <c r="L522" s="45"/>
      <c r="M522" s="228" t="s">
        <v>1</v>
      </c>
      <c r="N522" s="229" t="s">
        <v>41</v>
      </c>
      <c r="O522" s="92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2" t="s">
        <v>541</v>
      </c>
      <c r="AT522" s="232" t="s">
        <v>122</v>
      </c>
      <c r="AU522" s="232" t="s">
        <v>86</v>
      </c>
      <c r="AY522" s="18" t="s">
        <v>119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8" t="s">
        <v>84</v>
      </c>
      <c r="BK522" s="233">
        <f>ROUND(I522*H522,2)</f>
        <v>0</v>
      </c>
      <c r="BL522" s="18" t="s">
        <v>541</v>
      </c>
      <c r="BM522" s="232" t="s">
        <v>861</v>
      </c>
    </row>
    <row r="523" s="14" customFormat="1">
      <c r="A523" s="14"/>
      <c r="B523" s="245"/>
      <c r="C523" s="246"/>
      <c r="D523" s="236" t="s">
        <v>128</v>
      </c>
      <c r="E523" s="247" t="s">
        <v>1</v>
      </c>
      <c r="F523" s="248" t="s">
        <v>84</v>
      </c>
      <c r="G523" s="246"/>
      <c r="H523" s="249">
        <v>1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5" t="s">
        <v>128</v>
      </c>
      <c r="AU523" s="255" t="s">
        <v>86</v>
      </c>
      <c r="AV523" s="14" t="s">
        <v>86</v>
      </c>
      <c r="AW523" s="14" t="s">
        <v>32</v>
      </c>
      <c r="AX523" s="14" t="s">
        <v>84</v>
      </c>
      <c r="AY523" s="255" t="s">
        <v>119</v>
      </c>
    </row>
    <row r="524" s="12" customFormat="1" ht="25.92" customHeight="1">
      <c r="A524" s="12"/>
      <c r="B524" s="204"/>
      <c r="C524" s="205"/>
      <c r="D524" s="206" t="s">
        <v>75</v>
      </c>
      <c r="E524" s="207" t="s">
        <v>116</v>
      </c>
      <c r="F524" s="207" t="s">
        <v>117</v>
      </c>
      <c r="G524" s="205"/>
      <c r="H524" s="205"/>
      <c r="I524" s="208"/>
      <c r="J524" s="209">
        <f>BK524</f>
        <v>0</v>
      </c>
      <c r="K524" s="205"/>
      <c r="L524" s="210"/>
      <c r="M524" s="211"/>
      <c r="N524" s="212"/>
      <c r="O524" s="212"/>
      <c r="P524" s="213">
        <f>P525</f>
        <v>0</v>
      </c>
      <c r="Q524" s="212"/>
      <c r="R524" s="213">
        <f>R525</f>
        <v>0</v>
      </c>
      <c r="S524" s="212"/>
      <c r="T524" s="214">
        <f>T525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15" t="s">
        <v>118</v>
      </c>
      <c r="AT524" s="216" t="s">
        <v>75</v>
      </c>
      <c r="AU524" s="216" t="s">
        <v>76</v>
      </c>
      <c r="AY524" s="215" t="s">
        <v>119</v>
      </c>
      <c r="BK524" s="217">
        <f>BK525</f>
        <v>0</v>
      </c>
    </row>
    <row r="525" s="12" customFormat="1" ht="22.8" customHeight="1">
      <c r="A525" s="12"/>
      <c r="B525" s="204"/>
      <c r="C525" s="205"/>
      <c r="D525" s="206" t="s">
        <v>75</v>
      </c>
      <c r="E525" s="218" t="s">
        <v>176</v>
      </c>
      <c r="F525" s="218" t="s">
        <v>177</v>
      </c>
      <c r="G525" s="205"/>
      <c r="H525" s="205"/>
      <c r="I525" s="208"/>
      <c r="J525" s="219">
        <f>BK525</f>
        <v>0</v>
      </c>
      <c r="K525" s="205"/>
      <c r="L525" s="210"/>
      <c r="M525" s="211"/>
      <c r="N525" s="212"/>
      <c r="O525" s="212"/>
      <c r="P525" s="213">
        <f>SUM(P526:P528)</f>
        <v>0</v>
      </c>
      <c r="Q525" s="212"/>
      <c r="R525" s="213">
        <f>SUM(R526:R528)</f>
        <v>0</v>
      </c>
      <c r="S525" s="212"/>
      <c r="T525" s="214">
        <f>SUM(T526:T528)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15" t="s">
        <v>118</v>
      </c>
      <c r="AT525" s="216" t="s">
        <v>75</v>
      </c>
      <c r="AU525" s="216" t="s">
        <v>84</v>
      </c>
      <c r="AY525" s="215" t="s">
        <v>119</v>
      </c>
      <c r="BK525" s="217">
        <f>SUM(BK526:BK528)</f>
        <v>0</v>
      </c>
    </row>
    <row r="526" s="2" customFormat="1" ht="16.5" customHeight="1">
      <c r="A526" s="39"/>
      <c r="B526" s="40"/>
      <c r="C526" s="220" t="s">
        <v>862</v>
      </c>
      <c r="D526" s="220" t="s">
        <v>122</v>
      </c>
      <c r="E526" s="221" t="s">
        <v>863</v>
      </c>
      <c r="F526" s="222" t="s">
        <v>864</v>
      </c>
      <c r="G526" s="223" t="s">
        <v>865</v>
      </c>
      <c r="H526" s="224">
        <v>80</v>
      </c>
      <c r="I526" s="225"/>
      <c r="J526" s="226">
        <f>ROUND(I526*H526,2)</f>
        <v>0</v>
      </c>
      <c r="K526" s="227"/>
      <c r="L526" s="45"/>
      <c r="M526" s="228" t="s">
        <v>1</v>
      </c>
      <c r="N526" s="229" t="s">
        <v>41</v>
      </c>
      <c r="O526" s="92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2" t="s">
        <v>126</v>
      </c>
      <c r="AT526" s="232" t="s">
        <v>122</v>
      </c>
      <c r="AU526" s="232" t="s">
        <v>86</v>
      </c>
      <c r="AY526" s="18" t="s">
        <v>119</v>
      </c>
      <c r="BE526" s="233">
        <f>IF(N526="základní",J526,0)</f>
        <v>0</v>
      </c>
      <c r="BF526" s="233">
        <f>IF(N526="snížená",J526,0)</f>
        <v>0</v>
      </c>
      <c r="BG526" s="233">
        <f>IF(N526="zákl. přenesená",J526,0)</f>
        <v>0</v>
      </c>
      <c r="BH526" s="233">
        <f>IF(N526="sníž. přenesená",J526,0)</f>
        <v>0</v>
      </c>
      <c r="BI526" s="233">
        <f>IF(N526="nulová",J526,0)</f>
        <v>0</v>
      </c>
      <c r="BJ526" s="18" t="s">
        <v>84</v>
      </c>
      <c r="BK526" s="233">
        <f>ROUND(I526*H526,2)</f>
        <v>0</v>
      </c>
      <c r="BL526" s="18" t="s">
        <v>126</v>
      </c>
      <c r="BM526" s="232" t="s">
        <v>866</v>
      </c>
    </row>
    <row r="527" s="13" customFormat="1">
      <c r="A527" s="13"/>
      <c r="B527" s="234"/>
      <c r="C527" s="235"/>
      <c r="D527" s="236" t="s">
        <v>128</v>
      </c>
      <c r="E527" s="237" t="s">
        <v>1</v>
      </c>
      <c r="F527" s="238" t="s">
        <v>867</v>
      </c>
      <c r="G527" s="235"/>
      <c r="H527" s="237" t="s">
        <v>1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128</v>
      </c>
      <c r="AU527" s="244" t="s">
        <v>86</v>
      </c>
      <c r="AV527" s="13" t="s">
        <v>84</v>
      </c>
      <c r="AW527" s="13" t="s">
        <v>32</v>
      </c>
      <c r="AX527" s="13" t="s">
        <v>76</v>
      </c>
      <c r="AY527" s="244" t="s">
        <v>119</v>
      </c>
    </row>
    <row r="528" s="14" customFormat="1">
      <c r="A528" s="14"/>
      <c r="B528" s="245"/>
      <c r="C528" s="246"/>
      <c r="D528" s="236" t="s">
        <v>128</v>
      </c>
      <c r="E528" s="247" t="s">
        <v>1</v>
      </c>
      <c r="F528" s="248" t="s">
        <v>532</v>
      </c>
      <c r="G528" s="246"/>
      <c r="H528" s="249">
        <v>80</v>
      </c>
      <c r="I528" s="250"/>
      <c r="J528" s="246"/>
      <c r="K528" s="246"/>
      <c r="L528" s="251"/>
      <c r="M528" s="256"/>
      <c r="N528" s="257"/>
      <c r="O528" s="257"/>
      <c r="P528" s="257"/>
      <c r="Q528" s="257"/>
      <c r="R528" s="257"/>
      <c r="S528" s="257"/>
      <c r="T528" s="25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5" t="s">
        <v>128</v>
      </c>
      <c r="AU528" s="255" t="s">
        <v>86</v>
      </c>
      <c r="AV528" s="14" t="s">
        <v>86</v>
      </c>
      <c r="AW528" s="14" t="s">
        <v>32</v>
      </c>
      <c r="AX528" s="14" t="s">
        <v>84</v>
      </c>
      <c r="AY528" s="255" t="s">
        <v>119</v>
      </c>
    </row>
    <row r="529" s="2" customFormat="1" ht="6.96" customHeight="1">
      <c r="A529" s="39"/>
      <c r="B529" s="67"/>
      <c r="C529" s="68"/>
      <c r="D529" s="68"/>
      <c r="E529" s="68"/>
      <c r="F529" s="68"/>
      <c r="G529" s="68"/>
      <c r="H529" s="68"/>
      <c r="I529" s="68"/>
      <c r="J529" s="68"/>
      <c r="K529" s="68"/>
      <c r="L529" s="45"/>
      <c r="M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</row>
  </sheetData>
  <sheetProtection sheet="1" autoFilter="0" formatColumns="0" formatRows="0" objects="1" scenarios="1" spinCount="100000" saltValue="c+UQRN/VRjskbteKKjdiLVf4CH1da1DCjUQR3HeMbdjjCLqQstZppx6qKe9abNdIf9qDUfHf6GKYwni0ndGbMg==" hashValue="M0B8uVEEw45dFpnUPok/JKq6M5WNN+JFJHtNuQo+ndch3G3t8per5TbdHk0506oVSUOuSoRynd8bigSeoMzm7A==" algorithmName="SHA-512" password="CC3D"/>
  <autoFilter ref="C133:K528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DESKTOP-GTLMSBH\Admin</dc:creator>
  <cp:lastModifiedBy>DESKTOP-GTLMSBH\Admin</cp:lastModifiedBy>
  <dcterms:created xsi:type="dcterms:W3CDTF">2023-12-15T08:39:28Z</dcterms:created>
  <dcterms:modified xsi:type="dcterms:W3CDTF">2023-12-15T08:39:43Z</dcterms:modified>
</cp:coreProperties>
</file>