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VEŘEJNÉ ZAKÁZKY\2025\VZ 2025-6 ZŠ venkovní učebna\1. Výzva\"/>
    </mc:Choice>
  </mc:AlternateContent>
  <xr:revisionPtr revIDLastSave="0" documentId="13_ncr:1_{4D91E485-5A25-474C-AE34-0E02793EE09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Pokyny pro vyplnění" sheetId="11" state="hidden" r:id="rId1"/>
    <sheet name="VzorPolozky" sheetId="10" state="hidden" r:id="rId2"/>
    <sheet name="položkový rozpočet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'položkový rozpočet'!$1:$7</definedName>
    <definedName name="oadresa">#REF!</definedName>
    <definedName name="_xlnm.Print_Area" localSheetId="2">'položkový rozpočet'!$A$1:$K$122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2" l="1"/>
  <c r="G86" i="12"/>
  <c r="G116" i="12"/>
  <c r="G115" i="12" s="1"/>
  <c r="G112" i="12"/>
  <c r="G113" i="12"/>
  <c r="G111" i="12"/>
  <c r="G107" i="12"/>
  <c r="G108" i="12"/>
  <c r="G106" i="12"/>
  <c r="G91" i="12"/>
  <c r="G93" i="12"/>
  <c r="G95" i="12"/>
  <c r="G97" i="12"/>
  <c r="G99" i="12"/>
  <c r="G89" i="12"/>
  <c r="G102" i="12"/>
  <c r="G101" i="12" s="1"/>
  <c r="G82" i="12"/>
  <c r="G83" i="12"/>
  <c r="G84" i="12"/>
  <c r="G85" i="12"/>
  <c r="G81" i="12"/>
  <c r="G66" i="12"/>
  <c r="G68" i="12"/>
  <c r="G70" i="12"/>
  <c r="G72" i="12"/>
  <c r="G73" i="12"/>
  <c r="G74" i="12"/>
  <c r="G75" i="12"/>
  <c r="G76" i="12"/>
  <c r="G77" i="12"/>
  <c r="G78" i="12"/>
  <c r="G79" i="12"/>
  <c r="G64" i="12"/>
  <c r="G62" i="12"/>
  <c r="G61" i="12" s="1"/>
  <c r="G60" i="12"/>
  <c r="G58" i="12" s="1"/>
  <c r="G59" i="12"/>
  <c r="G56" i="12"/>
  <c r="G55" i="12"/>
  <c r="G53" i="12"/>
  <c r="G52" i="12"/>
  <c r="G48" i="12"/>
  <c r="G49" i="12"/>
  <c r="G50" i="12"/>
  <c r="G47" i="12"/>
  <c r="G27" i="12"/>
  <c r="G28" i="12"/>
  <c r="G29" i="12"/>
  <c r="G31" i="12"/>
  <c r="G32" i="12"/>
  <c r="G33" i="12"/>
  <c r="G34" i="12"/>
  <c r="G35" i="12"/>
  <c r="G36" i="12"/>
  <c r="G38" i="12"/>
  <c r="G40" i="12"/>
  <c r="G42" i="12"/>
  <c r="G43" i="12"/>
  <c r="G44" i="12"/>
  <c r="G45" i="12"/>
  <c r="G26" i="12"/>
  <c r="G15" i="12"/>
  <c r="G10" i="12"/>
  <c r="G11" i="12"/>
  <c r="G12" i="12"/>
  <c r="G13" i="12"/>
  <c r="G16" i="12"/>
  <c r="G18" i="12"/>
  <c r="G19" i="12"/>
  <c r="G20" i="12"/>
  <c r="G21" i="12"/>
  <c r="G22" i="12"/>
  <c r="G23" i="12"/>
  <c r="G24" i="12"/>
  <c r="G9" i="12"/>
  <c r="G80" i="12" l="1"/>
  <c r="G51" i="12"/>
  <c r="G54" i="12"/>
  <c r="G110" i="12"/>
  <c r="G105" i="12"/>
  <c r="G88" i="12"/>
  <c r="G63" i="12"/>
  <c r="G8" i="12"/>
  <c r="G46" i="12"/>
  <c r="G25" i="12"/>
  <c r="G118" i="12" l="1"/>
  <c r="G119" i="12" s="1"/>
  <c r="G12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Prokop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<sst xmlns="http://schemas.openxmlformats.org/spreadsheetml/2006/main" count="637" uniqueCount="253">
  <si>
    <t xml:space="preserve">Položkový rozpočet </t>
  </si>
  <si>
    <t>S:</t>
  </si>
  <si>
    <t>O:</t>
  </si>
  <si>
    <t>R: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</si>
  <si>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</si>
  <si>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</si>
  <si>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</si>
  <si>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</si>
  <si>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</si>
  <si>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1</t>
  </si>
  <si>
    <t>01</t>
  </si>
  <si>
    <t>2025/001</t>
  </si>
  <si>
    <t>ZŠ Smržovka</t>
  </si>
  <si>
    <t>Zemní práce</t>
  </si>
  <si>
    <t>2</t>
  </si>
  <si>
    <t>Základy a zvláštní zakládání</t>
  </si>
  <si>
    <t>711</t>
  </si>
  <si>
    <t>Izolace proti vodě</t>
  </si>
  <si>
    <t>712</t>
  </si>
  <si>
    <t>Povlakové krytiny</t>
  </si>
  <si>
    <t>721</t>
  </si>
  <si>
    <t>Vnitřní kanalizace</t>
  </si>
  <si>
    <t>762</t>
  </si>
  <si>
    <t>Konstrukce tesařské</t>
  </si>
  <si>
    <t>764</t>
  </si>
  <si>
    <t>Konstrukce klempířské</t>
  </si>
  <si>
    <t>783</t>
  </si>
  <si>
    <t>Nátěry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</si>
  <si>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</si>
  <si>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</si>
  <si>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</si>
  <si>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</si>
  <si>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</si>
  <si>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</si>
  <si>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</si>
  <si>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</si>
  <si>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</si>
  <si>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</si>
  <si>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</si>
  <si>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</si>
  <si>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</si>
  <si>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</si>
  <si>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</si>
  <si>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</si>
  <si>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</si>
  <si>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</si>
  <si>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</si>
  <si>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</si>
  <si>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</si>
  <si>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</si>
  <si>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</si>
  <si>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</si>
  <si>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</si>
  <si>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</si>
  <si>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</si>
  <si>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</si>
  <si>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m3</t>
  </si>
  <si>
    <t>RTS 25/ I</t>
  </si>
  <si>
    <t>Práce</t>
  </si>
  <si>
    <t>Běžná</t>
  </si>
  <si>
    <t>POL1_</t>
  </si>
  <si>
    <t>181101101</t>
  </si>
  <si>
    <t>m2</t>
  </si>
  <si>
    <t>181101102</t>
  </si>
  <si>
    <t>Přípl.za lepivost,hloubení rýh 60 cm,hor.3,STROJNĚ</t>
  </si>
  <si>
    <t>VV</t>
  </si>
  <si>
    <t>131201110</t>
  </si>
  <si>
    <t>131201119</t>
  </si>
  <si>
    <t>Příplatek za lepivost - hloubení nezap.jam v hor.3</t>
  </si>
  <si>
    <t>25,00/2</t>
  </si>
  <si>
    <t>161101101</t>
  </si>
  <si>
    <t>Svislé přemístění výkopku z hor.1-4 do 2,5 m</t>
  </si>
  <si>
    <t>162201102</t>
  </si>
  <si>
    <t>Vodorovné přemístění výkopku z hor.1-4 do 50 m</t>
  </si>
  <si>
    <t>162701109</t>
  </si>
  <si>
    <t>167101101</t>
  </si>
  <si>
    <t>167101103</t>
  </si>
  <si>
    <t>Přeložení nebo složení výkopku z hor.1 ÷ 4</t>
  </si>
  <si>
    <t>199000001</t>
  </si>
  <si>
    <t>Poplatek za skládku - ornice</t>
  </si>
  <si>
    <t>199000002</t>
  </si>
  <si>
    <t>Poplatek za skládku horniny 1- 4, č. dle katal. odpadů 17 05 04</t>
  </si>
  <si>
    <t>564261111</t>
  </si>
  <si>
    <t>274272140</t>
  </si>
  <si>
    <t>274361821</t>
  </si>
  <si>
    <t>Výztuž základových pasů z betonářské oceli  B500B (10 505)</t>
  </si>
  <si>
    <t>t</t>
  </si>
  <si>
    <t>230,00*0,617/1000</t>
  </si>
  <si>
    <t>274361021</t>
  </si>
  <si>
    <t>Výztuž zdiva základových pasů z tvárnic ztraceného bednění 12 prutů/m2, průměr 10 mm</t>
  </si>
  <si>
    <t>175101101</t>
  </si>
  <si>
    <t>175101201</t>
  </si>
  <si>
    <t>273361921</t>
  </si>
  <si>
    <t>Výztuž základových desek ze svařovaných sítí KH 20, drát d 6,0 mm, oko 150 x 150 mm</t>
  </si>
  <si>
    <t>13,00*6,00*3,033/1000</t>
  </si>
  <si>
    <t>Bednění stěn základových desek - zřízení</t>
  </si>
  <si>
    <t>38,50*0,12</t>
  </si>
  <si>
    <t>273351216</t>
  </si>
  <si>
    <t>Bednění stěn základových desek - odstranění</t>
  </si>
  <si>
    <t>270311000</t>
  </si>
  <si>
    <t>SPCM</t>
  </si>
  <si>
    <t>Specifikace</t>
  </si>
  <si>
    <t>POL3_</t>
  </si>
  <si>
    <t>274354042</t>
  </si>
  <si>
    <t>Bednění kruhových prostupů základem do 0,10 m2, dl. 0,5 m</t>
  </si>
  <si>
    <t>kus</t>
  </si>
  <si>
    <t>Provedení izolace proti tlakové vodě, na ploše vodorovné, fóliemi PVC, volně fólie ve specifikaci</t>
  </si>
  <si>
    <t>711491171</t>
  </si>
  <si>
    <t>Provedení izolace proti tlakové vodě, na ploše vodorovné, podkladní textilií včetně dodávky textilie 300g/m2</t>
  </si>
  <si>
    <t>711491172</t>
  </si>
  <si>
    <t>Provedení izolace proti tlakové vodě, na ploše vodorovné, ochrannou textilií včetně dodávky textilie 300 g/m2</t>
  </si>
  <si>
    <t>711777688</t>
  </si>
  <si>
    <t>Opracování prostupů trub termoplasty, D do 500 mm</t>
  </si>
  <si>
    <t>712471801</t>
  </si>
  <si>
    <t>Provedení povlakové krytiny střech do 30°, fólií PVC, položenou volně 1 vrstva - fólie ve specifikaci</t>
  </si>
  <si>
    <t>712491171</t>
  </si>
  <si>
    <t>Provedení povlakové krytiny střech do 30°, podkladní textilií 1 vrstva - včetně dodávky textilie 300 g/m2</t>
  </si>
  <si>
    <t>721176125</t>
  </si>
  <si>
    <t>Potrubí HT svodné (ležaté) v zemi, D 110 x 2,7 mm</t>
  </si>
  <si>
    <t>m</t>
  </si>
  <si>
    <t>721176102</t>
  </si>
  <si>
    <t>Potrubí HT připojovací, D 40 x 1,8 mm</t>
  </si>
  <si>
    <t>762712120</t>
  </si>
  <si>
    <t>Montáž prostorových vázaných konstrukcí hraněných do 224 cm2</t>
  </si>
  <si>
    <t>42,50+64,00+3,10+14,00+13,20</t>
  </si>
  <si>
    <t>762712110</t>
  </si>
  <si>
    <t>Montáž prostorových vázaných konstrukcí hraněných do 120 cm2</t>
  </si>
  <si>
    <t>61,00+3,10+2,00*7+5,60+5,90*20</t>
  </si>
  <si>
    <t>762712130</t>
  </si>
  <si>
    <t>Montáž prostorových vázaných konstrukcí hraněných do 288 cm2</t>
  </si>
  <si>
    <t>4,50+5,00*20</t>
  </si>
  <si>
    <t>762712140</t>
  </si>
  <si>
    <t>Montáž prostorových vázaných konstrukcí hraněných do 450 cm2</t>
  </si>
  <si>
    <t>14,00</t>
  </si>
  <si>
    <t>60515711</t>
  </si>
  <si>
    <t>Hranol stavební SM/JD/BO tl. 100 - 140 mm, š. 100 - 140 mm, do 5 m</t>
  </si>
  <si>
    <t>60515712</t>
  </si>
  <si>
    <t>Hranol stavební SM/JD/BO tl. 160 - 180 mm, š. 160 - 180 mm, do 5 m</t>
  </si>
  <si>
    <t>762311103</t>
  </si>
  <si>
    <t>762341620</t>
  </si>
  <si>
    <t>Montáž bednění okapových říms z palubek pero-drážka včetně dodávky řeziva, palubky SM tl. 19 mm</t>
  </si>
  <si>
    <t>763611232</t>
  </si>
  <si>
    <t>Montáž bednění střech z desek nad tl.18 mm,P+D,šroubo.</t>
  </si>
  <si>
    <t>60726016.A</t>
  </si>
  <si>
    <t>Deska dřevoštěpková OSB 3, Kronospan nebroušená 4PD tl. 22 mm</t>
  </si>
  <si>
    <t>762341230</t>
  </si>
  <si>
    <t>Montáž bednění střech rovných, palubky pero-drážka včetně dodávky palubek tl. 19 mm</t>
  </si>
  <si>
    <t>765799311</t>
  </si>
  <si>
    <t>Montáž fólie na krokve přibitím se slepením spojů, bez dodávky materiálu</t>
  </si>
  <si>
    <t>764775308</t>
  </si>
  <si>
    <t>PREFA okapový plech, šířka 230 mm</t>
  </si>
  <si>
    <t>764775309</t>
  </si>
  <si>
    <t>PREFA STUCCO zavětrovací lišta</t>
  </si>
  <si>
    <t>764778111</t>
  </si>
  <si>
    <t>PREFA žlab podokapní půlkruhový, RŠ 250 mm</t>
  </si>
  <si>
    <t>764778122</t>
  </si>
  <si>
    <t>PREFA odpadní trouby kruhové, D 100 mm</t>
  </si>
  <si>
    <t>764778302</t>
  </si>
  <si>
    <t>PREFA, oplechování parapetů, PREFALZ, RŠ 250 mm</t>
  </si>
  <si>
    <t>Nátěr synt. lazurovací tesařských konstr. 3x lak</t>
  </si>
  <si>
    <t>END</t>
  </si>
  <si>
    <t>713</t>
  </si>
  <si>
    <t>Izolace tepelné</t>
  </si>
  <si>
    <t>713131131</t>
  </si>
  <si>
    <t>Montáž  tepelné  izolace lepením</t>
  </si>
  <si>
    <t>713191123</t>
  </si>
  <si>
    <t>Tepelná  izolace,  XPS 500 tl. 40 mm</t>
  </si>
  <si>
    <t>Montáž kotevních želez, příložek, patek, táhel, + dodávka materiálu, patky  ocelové Pz</t>
  </si>
  <si>
    <t>766</t>
  </si>
  <si>
    <t>Konstrukce  truhlářské</t>
  </si>
  <si>
    <t>766666112</t>
  </si>
  <si>
    <t>Montáž  dveří  posuvných, osazení  závěsu, 1 kř.</t>
  </si>
  <si>
    <t>766666114</t>
  </si>
  <si>
    <t>Montáž  dveří  posuvných, osazení  závěsu, 12kř.</t>
  </si>
  <si>
    <t>ks</t>
  </si>
  <si>
    <t>obložení stěn palubkami  nad 1 m2 profilem do  10 cm</t>
  </si>
  <si>
    <t xml:space="preserve"> + dodávka profilu Rhombus</t>
  </si>
  <si>
    <t>Nátěr synt. Lazurovací truhlářských výrobků, 3x lak (fsáda, vrata)</t>
  </si>
  <si>
    <t xml:space="preserve"> + dodávka palubek  oboustranných,  vnitřní</t>
  </si>
  <si>
    <t>Nátěr olejový  truhl.výrobků dvojnásobný, vnitřní</t>
  </si>
  <si>
    <t>Montáž  parapetních desek do š 30 cm a do  dl.1,6 m</t>
  </si>
  <si>
    <t xml:space="preserve"> + dodávka parapetů 0,25 x 1,36 m</t>
  </si>
  <si>
    <t>766661622</t>
  </si>
  <si>
    <t>Montáž dveří  bez  polodrážky 1kř. nad 80 cm</t>
  </si>
  <si>
    <t>773</t>
  </si>
  <si>
    <t>Podlahy  teracové a ze syntetických  hmot</t>
  </si>
  <si>
    <t>D+M  gumové sportovní  rohože 20 - 40 mm</t>
  </si>
  <si>
    <t xml:space="preserve">  (desky z granulátu s příměsí EPDM  tzv. "puzzle" )</t>
  </si>
  <si>
    <t xml:space="preserve">  při  okraji vrat a dveří  lepeno  k podkladu</t>
  </si>
  <si>
    <t>M21</t>
  </si>
  <si>
    <t>Elektromontáže</t>
  </si>
  <si>
    <t>Svítidlo LED technické stropní  závěsné</t>
  </si>
  <si>
    <t>elektroinstalace zásuvková a  světelná,  el.rozvaděč</t>
  </si>
  <si>
    <t>kpl</t>
  </si>
  <si>
    <t>lokální  ohřívač TV - umyvadlová  el. baterie</t>
  </si>
  <si>
    <t xml:space="preserve"> + dodávka dřevěné  0,9/2,1 m vč.zárubně a kování</t>
  </si>
  <si>
    <t xml:space="preserve"> + dodávka dveří, ocelový rám + palubky 2,17x2,5 m + posuv.systém</t>
  </si>
  <si>
    <t xml:space="preserve"> + dodávka dveří, ocelový rám + palubky 2,0x2,2,5 m + posuv.systém</t>
  </si>
  <si>
    <t>Zdravotechnické  instalace</t>
  </si>
  <si>
    <t>31</t>
  </si>
  <si>
    <t>D+M  nerezové umyvadlo</t>
  </si>
  <si>
    <t>722176112</t>
  </si>
  <si>
    <t>722</t>
  </si>
  <si>
    <t>Vnitřní vodovod</t>
  </si>
  <si>
    <t>venkovní  učebna</t>
  </si>
  <si>
    <t>121 10-0001.RAB</t>
  </si>
  <si>
    <t>Sejmutí ornice, pl. do 400 m2, přemístění do 50 m 14,1x5,1x0,2</t>
  </si>
  <si>
    <t>Úprava pláně v zářezech v hor. 1-4, bez zhutnění 14,1x5,1</t>
  </si>
  <si>
    <t>Úprava pláně v zářezech v hor. 1-4, se zhutněním(14,4+14,1+5,1+5,1+4,3)x0,4</t>
  </si>
  <si>
    <t>132 20-0010.RAD</t>
  </si>
  <si>
    <t>831 99-0010.RA0</t>
  </si>
  <si>
    <t>Hloubení nezapaž. jam hor.3 do 50 m3, STROJNĚ 14,1x4,3x0,56</t>
  </si>
  <si>
    <t>Podklad ze štěrkopísku po zhutnění tloušťky 20 cm                               15 x 6 + 5,3 x0,5 + 9,1 x 1,5</t>
  </si>
  <si>
    <t>274 31-0030.RA0</t>
  </si>
  <si>
    <t>Základový pas z betonu C 16/20, včetně bednění  14,1+5,1x0,5+14,1+5,1x0,25</t>
  </si>
  <si>
    <t>Hloubení rýh š.do 60 cm v hor.1-4 do 50 m3,vč.dopravy do 10 km STROJNĚ(14,1x2x0,4x0,87+5,1x2x0,4x0,87+4,3x1x0,4x0,87)+5,3x0,5x2+9,1x1,5x1,5+4,3x0,87x0,4</t>
  </si>
  <si>
    <t>40,634/2</t>
  </si>
  <si>
    <t>Příplatek k vod. přemístění hor.1-4 za další 1 km(40,634+33,138)-25,775 x 10</t>
  </si>
  <si>
    <t>Nakládání výkopku z hor. 1 ÷ 4 v množství do 100 m3, 40,634+33,953</t>
  </si>
  <si>
    <t xml:space="preserve">Zdivo základové z bednicích tvárnic, tl. 300 mm výplň tvárnic betonem C 20/25,14,1x1+4,3x3+14,1x0,5 </t>
  </si>
  <si>
    <t>Obsyp potrubí bez prohození sypaniny s dodáním štěrkopísku frakce 0 - 22 mm 9,1+5,3 x 0,5x0,5</t>
  </si>
  <si>
    <t>Obsyp objektu bez prohození sypaniny, bez dodávky materiálu (9,1+5,3)x0,5x1</t>
  </si>
  <si>
    <t>273 32-0040.RA0</t>
  </si>
  <si>
    <t>Základová deska ŽB z betonu C 20/25, včetně bednění  </t>
  </si>
  <si>
    <t>14,1x4,3 +1x0,2*0,14</t>
  </si>
  <si>
    <t>564 85-1111.R00</t>
  </si>
  <si>
    <t>Podklad ze štěrkodrti po zhutnění tloušťky 15 cm  </t>
  </si>
  <si>
    <t>564 86-1111.RT4</t>
  </si>
  <si>
    <t>Podklad ze štěrkodrti po zhutnění tloušťky 20 cm, štěrkodrť frakce 0-63 mm  </t>
  </si>
  <si>
    <t>273 35-1215.R00</t>
  </si>
  <si>
    <t>Beton C 20/25 - XC2 - Dmax 16 mm - S4 - struskoportlandský CEM II 34,05 x 0,4</t>
  </si>
  <si>
    <t>Uložení betonu základové konstrukce, bez vyztužení, bez dodávky materiálu 34,05 x 0,4</t>
  </si>
  <si>
    <t>274 31-0040.RA0</t>
  </si>
  <si>
    <t>711 11-0010.RA0</t>
  </si>
  <si>
    <t>Montáž plast.vodovodního  potrubí d20, komplet</t>
  </si>
  <si>
    <t>766 41-1133.R00</t>
  </si>
  <si>
    <t>766 69-0010.RAC</t>
  </si>
  <si>
    <t>783 71-0020.RAF</t>
  </si>
  <si>
    <t>783 62-0010.RAC</t>
  </si>
  <si>
    <t>783 62-0010.RAB</t>
  </si>
  <si>
    <t>348 3283517.R</t>
  </si>
  <si>
    <t>552 30540.R</t>
  </si>
  <si>
    <t>CELKEM KČ bez DPH</t>
  </si>
  <si>
    <t>Kč</t>
  </si>
  <si>
    <t>DPH 21 %</t>
  </si>
  <si>
    <t>CENA CELKEM VČETNĚ DPH</t>
  </si>
  <si>
    <t>R položka</t>
  </si>
  <si>
    <t xml:space="preserve"> ROZPOČET   RTS I/2025</t>
  </si>
  <si>
    <t>VÝKAZ VÝMĚR</t>
  </si>
  <si>
    <t>611 10200.R</t>
  </si>
  <si>
    <t>612 10200.R</t>
  </si>
  <si>
    <t>okna 1360/1650, ks 2 neoceňovat na příkaz objednatele</t>
  </si>
  <si>
    <t>okna 1175/1800, ks 3,neoceňovat na příkaz objednatele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</si>
</sst>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49" fontId="0" fillId="0" borderId="1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/>
    <xf numFmtId="0" fontId="0" fillId="3" borderId="4" xfId="0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4" borderId="2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49" fontId="0" fillId="4" borderId="4" xfId="0" applyNumberFormat="1" applyFill="1" applyBorder="1"/>
    <xf numFmtId="0" fontId="0" fillId="4" borderId="4" xfId="0" applyFill="1" applyBorder="1" applyAlignment="1">
      <alignment wrapText="1"/>
    </xf>
    <xf numFmtId="0" fontId="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 shrinkToFit="1"/>
    </xf>
    <xf numFmtId="4" fontId="6" fillId="0" borderId="0" xfId="0" applyNumberFormat="1" applyFont="1" applyAlignment="1">
      <alignment vertical="top" shrinkToFit="1"/>
    </xf>
    <xf numFmtId="164" fontId="7" fillId="0" borderId="0" xfId="0" applyNumberFormat="1" applyFont="1" applyAlignment="1">
      <alignment horizontal="center" vertical="top" wrapText="1" shrinkToFit="1"/>
    </xf>
    <xf numFmtId="164" fontId="7" fillId="0" borderId="0" xfId="0" applyNumberFormat="1" applyFont="1" applyAlignment="1">
      <alignment vertical="top" wrapText="1" shrinkToFit="1"/>
    </xf>
    <xf numFmtId="164" fontId="4" fillId="3" borderId="0" xfId="0" applyNumberFormat="1" applyFont="1" applyFill="1" applyAlignment="1">
      <alignment vertical="top" shrinkToFit="1"/>
    </xf>
    <xf numFmtId="4" fontId="4" fillId="3" borderId="0" xfId="0" applyNumberFormat="1" applyFont="1" applyFill="1" applyAlignment="1">
      <alignment vertical="top" shrinkToFit="1"/>
    </xf>
    <xf numFmtId="0" fontId="4" fillId="3" borderId="6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shrinkToFit="1"/>
    </xf>
    <xf numFmtId="164" fontId="4" fillId="3" borderId="3" xfId="0" applyNumberFormat="1" applyFont="1" applyFill="1" applyBorder="1" applyAlignment="1">
      <alignment vertical="top" shrinkToFit="1"/>
    </xf>
    <xf numFmtId="4" fontId="4" fillId="3" borderId="3" xfId="0" applyNumberFormat="1" applyFont="1" applyFill="1" applyBorder="1" applyAlignment="1">
      <alignment vertical="top" shrinkToFit="1"/>
    </xf>
    <xf numFmtId="4" fontId="4" fillId="3" borderId="8" xfId="0" applyNumberFormat="1" applyFont="1" applyFill="1" applyBorder="1" applyAlignment="1">
      <alignment vertical="top" shrinkToFit="1"/>
    </xf>
    <xf numFmtId="0" fontId="6" fillId="0" borderId="9" xfId="0" applyFont="1" applyBorder="1" applyAlignment="1">
      <alignment vertical="top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top" shrinkToFit="1"/>
    </xf>
    <xf numFmtId="164" fontId="6" fillId="0" borderId="10" xfId="0" applyNumberFormat="1" applyFont="1" applyBorder="1" applyAlignment="1">
      <alignment vertical="top" shrinkToFit="1"/>
    </xf>
    <xf numFmtId="4" fontId="6" fillId="0" borderId="10" xfId="0" applyNumberFormat="1" applyFont="1" applyBorder="1" applyAlignment="1">
      <alignment vertical="top" shrinkToFit="1"/>
    </xf>
    <xf numFmtId="4" fontId="6" fillId="0" borderId="11" xfId="0" applyNumberFormat="1" applyFont="1" applyBorder="1" applyAlignment="1">
      <alignment vertical="top" shrinkToFit="1"/>
    </xf>
    <xf numFmtId="0" fontId="6" fillId="0" borderId="12" xfId="0" applyFont="1" applyBorder="1" applyAlignment="1">
      <alignment vertical="top"/>
    </xf>
    <xf numFmtId="49" fontId="6" fillId="0" borderId="13" xfId="0" applyNumberFormat="1" applyFont="1" applyBorder="1" applyAlignment="1">
      <alignment vertical="top"/>
    </xf>
    <xf numFmtId="0" fontId="6" fillId="0" borderId="13" xfId="0" applyFont="1" applyBorder="1" applyAlignment="1">
      <alignment horizontal="center" vertical="top" shrinkToFit="1"/>
    </xf>
    <xf numFmtId="164" fontId="6" fillId="0" borderId="13" xfId="0" applyNumberFormat="1" applyFont="1" applyBorder="1" applyAlignment="1">
      <alignment vertical="top" shrinkToFit="1"/>
    </xf>
    <xf numFmtId="4" fontId="6" fillId="0" borderId="13" xfId="0" applyNumberFormat="1" applyFont="1" applyBorder="1" applyAlignment="1">
      <alignment vertical="top" shrinkToFit="1"/>
    </xf>
    <xf numFmtId="4" fontId="6" fillId="0" borderId="14" xfId="0" applyNumberFormat="1" applyFont="1" applyBorder="1" applyAlignment="1">
      <alignment vertical="top" shrinkToFit="1"/>
    </xf>
    <xf numFmtId="49" fontId="4" fillId="3" borderId="3" xfId="0" applyNumberFormat="1" applyFont="1" applyFill="1" applyBorder="1" applyAlignment="1">
      <alignment horizontal="left" vertical="top" wrapText="1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left" vertical="top" wrapText="1"/>
    </xf>
    <xf numFmtId="164" fontId="7" fillId="0" borderId="0" xfId="0" quotePrefix="1" applyNumberFormat="1" applyFont="1" applyAlignment="1">
      <alignment horizontal="left" vertical="top" wrapText="1"/>
    </xf>
    <xf numFmtId="0" fontId="6" fillId="0" borderId="6" xfId="0" applyFont="1" applyBorder="1" applyAlignment="1">
      <alignment vertical="top"/>
    </xf>
    <xf numFmtId="49" fontId="6" fillId="0" borderId="3" xfId="0" applyNumberFormat="1" applyFont="1" applyBorder="1" applyAlignment="1">
      <alignment vertical="top"/>
    </xf>
    <xf numFmtId="49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shrinkToFit="1"/>
    </xf>
    <xf numFmtId="164" fontId="6" fillId="0" borderId="3" xfId="0" applyNumberFormat="1" applyFont="1" applyBorder="1" applyAlignment="1">
      <alignment vertical="top" shrinkToFit="1"/>
    </xf>
    <xf numFmtId="4" fontId="6" fillId="0" borderId="3" xfId="0" applyNumberFormat="1" applyFont="1" applyBorder="1" applyAlignment="1">
      <alignment vertical="top" shrinkToFit="1"/>
    </xf>
    <xf numFmtId="4" fontId="6" fillId="0" borderId="8" xfId="0" applyNumberFormat="1" applyFont="1" applyBorder="1" applyAlignment="1">
      <alignment vertical="top" shrinkToFi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7" xfId="0" applyFont="1" applyBorder="1"/>
    <xf numFmtId="49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Alignment="1">
      <alignment vertical="top" shrinkToFit="1"/>
    </xf>
    <xf numFmtId="0" fontId="6" fillId="0" borderId="7" xfId="0" applyFont="1" applyBorder="1" applyAlignment="1">
      <alignment vertical="top"/>
    </xf>
    <xf numFmtId="49" fontId="6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left" wrapText="1"/>
    </xf>
    <xf numFmtId="0" fontId="4" fillId="3" borderId="7" xfId="0" applyFont="1" applyFill="1" applyBorder="1" applyAlignment="1">
      <alignment vertical="top"/>
    </xf>
    <xf numFmtId="49" fontId="4" fillId="3" borderId="7" xfId="0" applyNumberFormat="1" applyFont="1" applyFill="1" applyBorder="1" applyAlignment="1">
      <alignment vertical="top"/>
    </xf>
    <xf numFmtId="164" fontId="4" fillId="3" borderId="7" xfId="0" applyNumberFormat="1" applyFont="1" applyFill="1" applyBorder="1" applyAlignment="1">
      <alignment vertical="top" shrinkToFit="1"/>
    </xf>
    <xf numFmtId="0" fontId="4" fillId="3" borderId="7" xfId="0" applyFont="1" applyFill="1" applyBorder="1" applyAlignment="1">
      <alignment horizontal="center" vertical="top" shrinkToFit="1"/>
    </xf>
    <xf numFmtId="0" fontId="0" fillId="0" borderId="7" xfId="0" applyBorder="1"/>
    <xf numFmtId="49" fontId="8" fillId="0" borderId="7" xfId="0" applyNumberFormat="1" applyFont="1" applyBorder="1"/>
    <xf numFmtId="0" fontId="8" fillId="0" borderId="7" xfId="0" applyFont="1" applyBorder="1"/>
    <xf numFmtId="4" fontId="6" fillId="0" borderId="14" xfId="0" applyNumberFormat="1" applyFont="1" applyBorder="1" applyAlignment="1">
      <alignment vertical="center" shrinkToFit="1"/>
    </xf>
    <xf numFmtId="0" fontId="6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 shrinkToFit="1"/>
    </xf>
    <xf numFmtId="164" fontId="6" fillId="0" borderId="13" xfId="0" applyNumberFormat="1" applyFont="1" applyBorder="1" applyAlignment="1">
      <alignment vertical="center" shrinkToFit="1"/>
    </xf>
    <xf numFmtId="4" fontId="4" fillId="5" borderId="8" xfId="0" applyNumberFormat="1" applyFont="1" applyFill="1" applyBorder="1" applyAlignment="1">
      <alignment vertical="top" shrinkToFit="1"/>
    </xf>
    <xf numFmtId="2" fontId="4" fillId="3" borderId="7" xfId="0" applyNumberFormat="1" applyFont="1" applyFill="1" applyBorder="1" applyAlignment="1">
      <alignment horizontal="right" vertical="top" shrinkToFit="1"/>
    </xf>
    <xf numFmtId="2" fontId="0" fillId="0" borderId="0" xfId="0" applyNumberFormat="1"/>
    <xf numFmtId="49" fontId="4" fillId="0" borderId="0" xfId="0" applyNumberFormat="1" applyFont="1"/>
    <xf numFmtId="2" fontId="4" fillId="0" borderId="0" xfId="0" applyNumberFormat="1" applyFont="1"/>
    <xf numFmtId="164" fontId="6" fillId="0" borderId="13" xfId="0" applyNumberFormat="1" applyFont="1" applyBorder="1" applyAlignment="1">
      <alignment horizontal="right" vertical="center" shrinkToFit="1"/>
    </xf>
    <xf numFmtId="4" fontId="6" fillId="0" borderId="13" xfId="0" applyNumberFormat="1" applyFont="1" applyBorder="1" applyAlignment="1">
      <alignment horizontal="right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 shrinkToFit="1"/>
    </xf>
    <xf numFmtId="4" fontId="6" fillId="0" borderId="10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164" fontId="6" fillId="0" borderId="7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top" shrinkToFit="1"/>
    </xf>
    <xf numFmtId="4" fontId="6" fillId="0" borderId="7" xfId="0" applyNumberFormat="1" applyFont="1" applyBorder="1" applyAlignment="1">
      <alignment vertical="top" shrinkToFi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5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7" t="s">
        <v>7</v>
      </c>
    </row>
    <row r="2" spans="1:7" ht="57.75" customHeight="1" x14ac:dyDescent="0.2">
      <c r="A2" s="97" t="s">
        <v>8</v>
      </c>
      <c r="B2" s="97"/>
      <c r="C2" s="97"/>
      <c r="D2" s="97"/>
      <c r="E2" s="97"/>
      <c r="F2" s="97"/>
      <c r="G2" s="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98" t="s">
        <v>0</v>
      </c>
      <c r="B1" s="98"/>
      <c r="C1" s="99"/>
      <c r="D1" s="98"/>
      <c r="E1" s="98"/>
      <c r="F1" s="98"/>
      <c r="G1" s="98"/>
    </row>
    <row r="2" spans="1:7" ht="24.95" customHeight="1" x14ac:dyDescent="0.2">
      <c r="A2" s="9" t="s">
        <v>1</v>
      </c>
      <c r="B2" s="8"/>
      <c r="C2" s="100"/>
      <c r="D2" s="100"/>
      <c r="E2" s="100"/>
      <c r="F2" s="100"/>
      <c r="G2" s="101"/>
    </row>
    <row r="3" spans="1:7" ht="24.95" customHeight="1" x14ac:dyDescent="0.2">
      <c r="A3" s="9" t="s">
        <v>2</v>
      </c>
      <c r="B3" s="8"/>
      <c r="C3" s="100"/>
      <c r="D3" s="100"/>
      <c r="E3" s="100"/>
      <c r="F3" s="100"/>
      <c r="G3" s="101"/>
    </row>
    <row r="4" spans="1:7" ht="24.95" customHeight="1" x14ac:dyDescent="0.2">
      <c r="A4" s="9" t="s">
        <v>3</v>
      </c>
      <c r="B4" s="8"/>
      <c r="C4" s="100"/>
      <c r="D4" s="100"/>
      <c r="E4" s="100"/>
      <c r="F4" s="100"/>
      <c r="G4" s="101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12"/>
  <sheetViews>
    <sheetView tabSelected="1" view="pageBreakPreview" zoomScaleNormal="110" zoomScaleSheetLayoutView="100" workbookViewId="0">
      <pane ySplit="7" topLeftCell="A79" activePane="bottomLeft" state="frozen"/>
      <selection pane="bottomLeft" activeCell="AD89" sqref="AD89"/>
    </sheetView>
  </sheetViews>
  <sheetFormatPr defaultRowHeight="12.75" outlineLevelRow="1" x14ac:dyDescent="0.2"/>
  <cols>
    <col min="1" max="1" width="3.42578125" customWidth="1"/>
    <col min="2" max="2" width="15.140625" style="10" customWidth="1"/>
    <col min="3" max="3" width="45" style="1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02" t="s">
        <v>248</v>
      </c>
      <c r="B1" s="102"/>
      <c r="C1" s="102"/>
      <c r="D1" s="102"/>
      <c r="E1" s="102"/>
      <c r="F1" s="102"/>
      <c r="G1" s="102"/>
      <c r="AG1" t="s">
        <v>28</v>
      </c>
    </row>
    <row r="2" spans="1:60" ht="24.95" customHeight="1" x14ac:dyDescent="0.2">
      <c r="A2" s="9" t="s">
        <v>1</v>
      </c>
      <c r="B2" s="8" t="s">
        <v>11</v>
      </c>
      <c r="C2" s="103" t="s">
        <v>12</v>
      </c>
      <c r="D2" s="104"/>
      <c r="E2" s="104"/>
      <c r="F2" s="104"/>
      <c r="G2" s="105"/>
      <c r="AG2" t="s">
        <v>29</v>
      </c>
    </row>
    <row r="3" spans="1:60" ht="24.95" customHeight="1" x14ac:dyDescent="0.2">
      <c r="A3" s="9" t="s">
        <v>2</v>
      </c>
      <c r="B3" s="8" t="s">
        <v>10</v>
      </c>
      <c r="C3" s="106" t="s">
        <v>204</v>
      </c>
      <c r="D3" s="107"/>
      <c r="E3" s="107"/>
      <c r="F3" s="107"/>
      <c r="G3" s="108"/>
      <c r="AC3" s="10" t="s">
        <v>29</v>
      </c>
      <c r="AG3" t="s">
        <v>30</v>
      </c>
    </row>
    <row r="4" spans="1:60" ht="24.95" customHeight="1" x14ac:dyDescent="0.2">
      <c r="A4" s="11" t="s">
        <v>3</v>
      </c>
      <c r="B4" s="12" t="s">
        <v>9</v>
      </c>
      <c r="C4" s="109" t="s">
        <v>247</v>
      </c>
      <c r="D4" s="110"/>
      <c r="E4" s="110"/>
      <c r="F4" s="110"/>
      <c r="G4" s="111"/>
      <c r="AG4" t="s">
        <v>31</v>
      </c>
    </row>
    <row r="5" spans="1:60" x14ac:dyDescent="0.2">
      <c r="D5" s="6"/>
    </row>
    <row r="6" spans="1:60" ht="38.25" x14ac:dyDescent="0.2">
      <c r="A6" s="14" t="s">
        <v>32</v>
      </c>
      <c r="B6" s="16" t="s">
        <v>33</v>
      </c>
      <c r="C6" s="16" t="s">
        <v>34</v>
      </c>
      <c r="D6" s="15" t="s">
        <v>35</v>
      </c>
      <c r="E6" s="14" t="s">
        <v>36</v>
      </c>
      <c r="F6" s="13" t="s">
        <v>37</v>
      </c>
      <c r="G6" s="14" t="s">
        <v>4</v>
      </c>
      <c r="H6" s="17" t="s">
        <v>5</v>
      </c>
      <c r="I6" s="17" t="s">
        <v>38</v>
      </c>
      <c r="J6" s="17" t="s">
        <v>6</v>
      </c>
      <c r="K6" s="17" t="s">
        <v>39</v>
      </c>
      <c r="L6" s="17" t="s">
        <v>40</v>
      </c>
      <c r="M6" s="17" t="s">
        <v>41</v>
      </c>
      <c r="N6" s="17" t="s">
        <v>42</v>
      </c>
      <c r="O6" s="17" t="s">
        <v>43</v>
      </c>
      <c r="P6" s="17" t="s">
        <v>44</v>
      </c>
      <c r="Q6" s="17" t="s">
        <v>45</v>
      </c>
      <c r="R6" s="17" t="s">
        <v>46</v>
      </c>
      <c r="S6" s="17" t="s">
        <v>47</v>
      </c>
      <c r="T6" s="17" t="s">
        <v>48</v>
      </c>
      <c r="U6" s="17" t="s">
        <v>49</v>
      </c>
      <c r="V6" s="17" t="s">
        <v>50</v>
      </c>
      <c r="W6" s="17" t="s">
        <v>51</v>
      </c>
      <c r="X6" s="17" t="s">
        <v>52</v>
      </c>
      <c r="Y6" s="17" t="s">
        <v>53</v>
      </c>
    </row>
    <row r="7" spans="1:60" hidden="1" x14ac:dyDescent="0.2">
      <c r="A7" s="1"/>
      <c r="B7" s="2"/>
      <c r="C7" s="2"/>
      <c r="D7" s="4"/>
      <c r="E7" s="19"/>
      <c r="F7" s="20"/>
      <c r="G7" s="20"/>
      <c r="H7" s="20"/>
      <c r="I7" s="20"/>
      <c r="J7" s="20"/>
      <c r="K7" s="20"/>
      <c r="L7" s="20"/>
      <c r="M7" s="20"/>
      <c r="N7" s="19"/>
      <c r="O7" s="19"/>
      <c r="P7" s="19"/>
      <c r="Q7" s="19"/>
      <c r="R7" s="20"/>
      <c r="S7" s="20"/>
      <c r="T7" s="20"/>
      <c r="U7" s="20"/>
      <c r="V7" s="20"/>
      <c r="W7" s="20"/>
      <c r="X7" s="20"/>
      <c r="Y7" s="20"/>
    </row>
    <row r="8" spans="1:60" x14ac:dyDescent="0.2">
      <c r="A8" s="29" t="s">
        <v>54</v>
      </c>
      <c r="B8" s="30" t="s">
        <v>9</v>
      </c>
      <c r="C8" s="47" t="s">
        <v>13</v>
      </c>
      <c r="D8" s="31"/>
      <c r="E8" s="32"/>
      <c r="F8" s="33"/>
      <c r="G8" s="34">
        <f>G9+G10+G11+G12+G13+G15+G16+G18+G19+G20+G21+G22+G23+G24</f>
        <v>0</v>
      </c>
      <c r="H8" s="28"/>
      <c r="I8" s="28">
        <v>0</v>
      </c>
      <c r="J8" s="28"/>
      <c r="K8" s="28">
        <v>36398.25</v>
      </c>
      <c r="L8" s="28"/>
      <c r="M8" s="28"/>
      <c r="N8" s="27"/>
      <c r="O8" s="27"/>
      <c r="P8" s="27"/>
      <c r="Q8" s="27"/>
      <c r="R8" s="28"/>
      <c r="S8" s="28"/>
      <c r="T8" s="28"/>
      <c r="U8" s="28"/>
      <c r="V8" s="28"/>
      <c r="W8" s="28"/>
      <c r="X8" s="28"/>
      <c r="Y8" s="28"/>
      <c r="AG8" t="s">
        <v>55</v>
      </c>
    </row>
    <row r="9" spans="1:60" x14ac:dyDescent="0.2">
      <c r="A9" s="41">
        <v>1</v>
      </c>
      <c r="B9" s="42" t="s">
        <v>205</v>
      </c>
      <c r="C9" s="48" t="s">
        <v>206</v>
      </c>
      <c r="D9" s="43" t="s">
        <v>56</v>
      </c>
      <c r="E9" s="44">
        <v>14.382</v>
      </c>
      <c r="F9" s="45">
        <v>0</v>
      </c>
      <c r="G9" s="76">
        <f>F9*E9</f>
        <v>0</v>
      </c>
      <c r="H9" s="24">
        <v>0</v>
      </c>
      <c r="I9" s="24">
        <v>0</v>
      </c>
      <c r="J9" s="24">
        <v>129.5</v>
      </c>
      <c r="K9" s="24">
        <v>12950</v>
      </c>
      <c r="L9" s="24">
        <v>21</v>
      </c>
      <c r="M9" s="24">
        <v>15669.5</v>
      </c>
      <c r="N9" s="23">
        <v>0</v>
      </c>
      <c r="O9" s="23">
        <v>0</v>
      </c>
      <c r="P9" s="23">
        <v>0</v>
      </c>
      <c r="Q9" s="23">
        <v>0</v>
      </c>
      <c r="R9" s="24"/>
      <c r="S9" s="24" t="s">
        <v>57</v>
      </c>
      <c r="T9" s="24" t="s">
        <v>57</v>
      </c>
      <c r="U9" s="24">
        <v>9.5200000000000007E-2</v>
      </c>
      <c r="V9" s="24">
        <v>9.5200000000000014</v>
      </c>
      <c r="W9" s="24"/>
      <c r="X9" s="24" t="s">
        <v>58</v>
      </c>
      <c r="Y9" s="24" t="s">
        <v>59</v>
      </c>
      <c r="Z9" s="18"/>
      <c r="AA9" s="18"/>
      <c r="AB9" s="18"/>
      <c r="AC9" s="18"/>
      <c r="AD9" s="18"/>
      <c r="AE9" s="18"/>
      <c r="AF9" s="18"/>
      <c r="AG9" s="18" t="s">
        <v>60</v>
      </c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x14ac:dyDescent="0.2">
      <c r="A10" s="41">
        <v>2</v>
      </c>
      <c r="B10" s="42" t="s">
        <v>61</v>
      </c>
      <c r="C10" s="48" t="s">
        <v>207</v>
      </c>
      <c r="D10" s="43" t="s">
        <v>62</v>
      </c>
      <c r="E10" s="44">
        <v>71.91</v>
      </c>
      <c r="F10" s="78">
        <v>0</v>
      </c>
      <c r="G10" s="76">
        <f t="shared" ref="G10:G24" si="0">F10*E10</f>
        <v>0</v>
      </c>
      <c r="H10" s="24">
        <v>0</v>
      </c>
      <c r="I10" s="24">
        <v>0</v>
      </c>
      <c r="J10" s="24">
        <v>9.6</v>
      </c>
      <c r="K10" s="24">
        <v>960</v>
      </c>
      <c r="L10" s="24">
        <v>21</v>
      </c>
      <c r="M10" s="24">
        <v>1161.5999999999999</v>
      </c>
      <c r="N10" s="23">
        <v>0</v>
      </c>
      <c r="O10" s="23">
        <v>0</v>
      </c>
      <c r="P10" s="23">
        <v>0</v>
      </c>
      <c r="Q10" s="23">
        <v>0</v>
      </c>
      <c r="R10" s="24"/>
      <c r="S10" s="24" t="s">
        <v>57</v>
      </c>
      <c r="T10" s="24" t="s">
        <v>57</v>
      </c>
      <c r="U10" s="24">
        <v>1.2999999999999999E-2</v>
      </c>
      <c r="V10" s="24">
        <v>1.3</v>
      </c>
      <c r="W10" s="24"/>
      <c r="X10" s="24" t="s">
        <v>58</v>
      </c>
      <c r="Y10" s="24" t="s">
        <v>59</v>
      </c>
      <c r="Z10" s="18"/>
      <c r="AA10" s="18"/>
      <c r="AB10" s="18"/>
      <c r="AC10" s="18"/>
      <c r="AD10" s="18"/>
      <c r="AE10" s="18"/>
      <c r="AF10" s="18"/>
      <c r="AG10" s="18" t="s">
        <v>60</v>
      </c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 spans="1:60" ht="22.5" x14ac:dyDescent="0.2">
      <c r="A11" s="41">
        <v>3</v>
      </c>
      <c r="B11" s="42" t="s">
        <v>63</v>
      </c>
      <c r="C11" s="48" t="s">
        <v>208</v>
      </c>
      <c r="D11" s="43" t="s">
        <v>62</v>
      </c>
      <c r="E11" s="85">
        <v>17.079999999999998</v>
      </c>
      <c r="F11" s="86">
        <v>0</v>
      </c>
      <c r="G11" s="76">
        <f t="shared" si="0"/>
        <v>0</v>
      </c>
      <c r="H11" s="24">
        <v>0</v>
      </c>
      <c r="I11" s="24">
        <v>0</v>
      </c>
      <c r="J11" s="24">
        <v>18</v>
      </c>
      <c r="K11" s="24">
        <v>0</v>
      </c>
      <c r="L11" s="24">
        <v>21</v>
      </c>
      <c r="M11" s="24">
        <v>0</v>
      </c>
      <c r="N11" s="23">
        <v>0</v>
      </c>
      <c r="O11" s="23">
        <v>0</v>
      </c>
      <c r="P11" s="23">
        <v>0</v>
      </c>
      <c r="Q11" s="23">
        <v>0</v>
      </c>
      <c r="R11" s="24"/>
      <c r="S11" s="24" t="s">
        <v>57</v>
      </c>
      <c r="T11" s="24" t="s">
        <v>57</v>
      </c>
      <c r="U11" s="24">
        <v>1.7999999999999999E-2</v>
      </c>
      <c r="V11" s="24">
        <v>0</v>
      </c>
      <c r="W11" s="24"/>
      <c r="X11" s="24" t="s">
        <v>58</v>
      </c>
      <c r="Y11" s="24" t="s">
        <v>59</v>
      </c>
      <c r="Z11" s="18"/>
      <c r="AA11" s="18"/>
      <c r="AB11" s="18"/>
      <c r="AC11" s="18"/>
      <c r="AD11" s="18"/>
      <c r="AE11" s="18"/>
      <c r="AF11" s="18"/>
      <c r="AG11" s="18" t="s">
        <v>60</v>
      </c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 spans="1:60" ht="45" x14ac:dyDescent="0.2">
      <c r="A12" s="77">
        <v>5</v>
      </c>
      <c r="B12" s="94" t="s">
        <v>209</v>
      </c>
      <c r="C12" s="87" t="s">
        <v>215</v>
      </c>
      <c r="D12" s="43" t="s">
        <v>56</v>
      </c>
      <c r="E12" s="79">
        <v>40.634</v>
      </c>
      <c r="F12" s="78">
        <v>0</v>
      </c>
      <c r="G12" s="76">
        <f t="shared" si="0"/>
        <v>0</v>
      </c>
      <c r="H12" s="24">
        <v>0</v>
      </c>
      <c r="I12" s="24">
        <v>0</v>
      </c>
      <c r="J12" s="24">
        <v>657</v>
      </c>
      <c r="K12" s="24">
        <v>8541</v>
      </c>
      <c r="L12" s="24">
        <v>21</v>
      </c>
      <c r="M12" s="24">
        <v>10334.61</v>
      </c>
      <c r="N12" s="23">
        <v>0</v>
      </c>
      <c r="O12" s="23">
        <v>0</v>
      </c>
      <c r="P12" s="23">
        <v>0</v>
      </c>
      <c r="Q12" s="23">
        <v>0</v>
      </c>
      <c r="R12" s="24"/>
      <c r="S12" s="24" t="s">
        <v>57</v>
      </c>
      <c r="T12" s="24" t="s">
        <v>57</v>
      </c>
      <c r="U12" s="24">
        <v>0.36499999999999999</v>
      </c>
      <c r="V12" s="24">
        <v>4.7450000000000001</v>
      </c>
      <c r="W12" s="24"/>
      <c r="X12" s="24" t="s">
        <v>58</v>
      </c>
      <c r="Y12" s="24" t="s">
        <v>59</v>
      </c>
      <c r="Z12" s="18"/>
      <c r="AA12" s="18"/>
      <c r="AB12" s="18"/>
      <c r="AC12" s="18"/>
      <c r="AD12" s="18"/>
      <c r="AE12" s="18"/>
      <c r="AF12" s="18"/>
      <c r="AG12" s="18" t="s">
        <v>60</v>
      </c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x14ac:dyDescent="0.2">
      <c r="A13" s="35">
        <v>6</v>
      </c>
      <c r="B13" s="36" t="s">
        <v>210</v>
      </c>
      <c r="C13" s="49" t="s">
        <v>64</v>
      </c>
      <c r="D13" s="37" t="s">
        <v>56</v>
      </c>
      <c r="E13" s="38">
        <v>20.317</v>
      </c>
      <c r="F13" s="39">
        <v>0</v>
      </c>
      <c r="G13" s="46">
        <f t="shared" si="0"/>
        <v>0</v>
      </c>
      <c r="H13" s="24">
        <v>0</v>
      </c>
      <c r="I13" s="24">
        <v>0</v>
      </c>
      <c r="J13" s="24">
        <v>241.5</v>
      </c>
      <c r="K13" s="24">
        <v>1569.75</v>
      </c>
      <c r="L13" s="24">
        <v>21</v>
      </c>
      <c r="M13" s="24">
        <v>1899.3975</v>
      </c>
      <c r="N13" s="23">
        <v>0</v>
      </c>
      <c r="O13" s="23">
        <v>0</v>
      </c>
      <c r="P13" s="23">
        <v>0</v>
      </c>
      <c r="Q13" s="23">
        <v>0</v>
      </c>
      <c r="R13" s="24"/>
      <c r="S13" s="24" t="s">
        <v>57</v>
      </c>
      <c r="T13" s="24" t="s">
        <v>57</v>
      </c>
      <c r="U13" s="24">
        <v>0.38979999999999998</v>
      </c>
      <c r="V13" s="24">
        <v>2.5337000000000001</v>
      </c>
      <c r="W13" s="24"/>
      <c r="X13" s="24" t="s">
        <v>58</v>
      </c>
      <c r="Y13" s="24" t="s">
        <v>59</v>
      </c>
      <c r="Z13" s="18"/>
      <c r="AA13" s="18"/>
      <c r="AB13" s="18"/>
      <c r="AC13" s="18"/>
      <c r="AD13" s="18"/>
      <c r="AE13" s="18"/>
      <c r="AF13" s="18"/>
      <c r="AG13" s="18" t="s">
        <v>60</v>
      </c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 outlineLevel="1" x14ac:dyDescent="0.2">
      <c r="A14" s="21"/>
      <c r="B14" s="22"/>
      <c r="C14" s="50" t="s">
        <v>216</v>
      </c>
      <c r="D14" s="25"/>
      <c r="E14" s="26">
        <v>20.317</v>
      </c>
      <c r="F14" s="24"/>
      <c r="G14" s="46"/>
      <c r="H14" s="24"/>
      <c r="I14" s="24"/>
      <c r="J14" s="24"/>
      <c r="K14" s="24"/>
      <c r="L14" s="24"/>
      <c r="M14" s="24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18"/>
      <c r="AA14" s="18"/>
      <c r="AB14" s="18"/>
      <c r="AC14" s="18"/>
      <c r="AD14" s="18"/>
      <c r="AE14" s="18"/>
      <c r="AF14" s="18"/>
      <c r="AG14" s="18" t="s">
        <v>65</v>
      </c>
      <c r="AH14" s="18">
        <v>0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ht="22.5" x14ac:dyDescent="0.2">
      <c r="A15" s="41">
        <v>7</v>
      </c>
      <c r="B15" s="42" t="s">
        <v>66</v>
      </c>
      <c r="C15" s="48" t="s">
        <v>211</v>
      </c>
      <c r="D15" s="43" t="s">
        <v>56</v>
      </c>
      <c r="E15" s="79">
        <v>33.953000000000003</v>
      </c>
      <c r="F15" s="78">
        <v>0</v>
      </c>
      <c r="G15" s="46">
        <f t="shared" si="0"/>
        <v>0</v>
      </c>
      <c r="H15" s="24">
        <v>0</v>
      </c>
      <c r="I15" s="24">
        <v>0</v>
      </c>
      <c r="J15" s="24">
        <v>478.5</v>
      </c>
      <c r="K15" s="24">
        <v>11962.5</v>
      </c>
      <c r="L15" s="24">
        <v>21</v>
      </c>
      <c r="M15" s="24">
        <v>14474.625</v>
      </c>
      <c r="N15" s="23">
        <v>0</v>
      </c>
      <c r="O15" s="23">
        <v>0</v>
      </c>
      <c r="P15" s="23">
        <v>0</v>
      </c>
      <c r="Q15" s="23">
        <v>0</v>
      </c>
      <c r="R15" s="24"/>
      <c r="S15" s="24" t="s">
        <v>57</v>
      </c>
      <c r="T15" s="24" t="s">
        <v>57</v>
      </c>
      <c r="U15" s="24">
        <v>0.26666000000000001</v>
      </c>
      <c r="V15" s="24">
        <v>6.6665000000000001</v>
      </c>
      <c r="W15" s="24"/>
      <c r="X15" s="24" t="s">
        <v>58</v>
      </c>
      <c r="Y15" s="24" t="s">
        <v>59</v>
      </c>
      <c r="Z15" s="18"/>
      <c r="AA15" s="18"/>
      <c r="AB15" s="18"/>
      <c r="AC15" s="18"/>
      <c r="AD15" s="18"/>
      <c r="AE15" s="18"/>
      <c r="AF15" s="18"/>
      <c r="AG15" s="18" t="s">
        <v>60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 x14ac:dyDescent="0.2">
      <c r="A16" s="35">
        <v>8</v>
      </c>
      <c r="B16" s="36" t="s">
        <v>67</v>
      </c>
      <c r="C16" s="49" t="s">
        <v>68</v>
      </c>
      <c r="D16" s="37" t="s">
        <v>56</v>
      </c>
      <c r="E16" s="38">
        <v>12.5</v>
      </c>
      <c r="F16" s="39">
        <v>0</v>
      </c>
      <c r="G16" s="46">
        <f t="shared" si="0"/>
        <v>0</v>
      </c>
      <c r="H16" s="24">
        <v>0</v>
      </c>
      <c r="I16" s="24">
        <v>0</v>
      </c>
      <c r="J16" s="24">
        <v>33.200000000000003</v>
      </c>
      <c r="K16" s="24">
        <v>415.00000000000006</v>
      </c>
      <c r="L16" s="24">
        <v>21</v>
      </c>
      <c r="M16" s="24">
        <v>502.15</v>
      </c>
      <c r="N16" s="23">
        <v>0</v>
      </c>
      <c r="O16" s="23">
        <v>0</v>
      </c>
      <c r="P16" s="23">
        <v>0</v>
      </c>
      <c r="Q16" s="23">
        <v>0</v>
      </c>
      <c r="R16" s="24"/>
      <c r="S16" s="24" t="s">
        <v>57</v>
      </c>
      <c r="T16" s="24" t="s">
        <v>57</v>
      </c>
      <c r="U16" s="24">
        <v>4.3099999999999999E-2</v>
      </c>
      <c r="V16" s="24">
        <v>0.53874999999999995</v>
      </c>
      <c r="W16" s="24"/>
      <c r="X16" s="24" t="s">
        <v>58</v>
      </c>
      <c r="Y16" s="24" t="s">
        <v>59</v>
      </c>
      <c r="Z16" s="18"/>
      <c r="AA16" s="18"/>
      <c r="AB16" s="18"/>
      <c r="AC16" s="18"/>
      <c r="AD16" s="18"/>
      <c r="AE16" s="18"/>
      <c r="AF16" s="18"/>
      <c r="AG16" s="18" t="s">
        <v>60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outlineLevel="1" x14ac:dyDescent="0.2">
      <c r="A17" s="21"/>
      <c r="B17" s="22"/>
      <c r="C17" s="50" t="s">
        <v>69</v>
      </c>
      <c r="D17" s="25"/>
      <c r="E17" s="26">
        <v>12.5</v>
      </c>
      <c r="F17" s="24"/>
      <c r="G17" s="46"/>
      <c r="H17" s="24"/>
      <c r="I17" s="24"/>
      <c r="J17" s="24"/>
      <c r="K17" s="24"/>
      <c r="L17" s="24"/>
      <c r="M17" s="24"/>
      <c r="N17" s="23"/>
      <c r="O17" s="23"/>
      <c r="P17" s="23"/>
      <c r="Q17" s="23"/>
      <c r="R17" s="24"/>
      <c r="S17" s="24"/>
      <c r="T17" s="24"/>
      <c r="U17" s="24"/>
      <c r="V17" s="24"/>
      <c r="W17" s="24"/>
      <c r="X17" s="24"/>
      <c r="Y17" s="24"/>
      <c r="Z17" s="18"/>
      <c r="AA17" s="18"/>
      <c r="AB17" s="18"/>
      <c r="AC17" s="18"/>
      <c r="AD17" s="18"/>
      <c r="AE17" s="18"/>
      <c r="AF17" s="18"/>
      <c r="AG17" s="18" t="s">
        <v>65</v>
      </c>
      <c r="AH17" s="18">
        <v>0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x14ac:dyDescent="0.2">
      <c r="A18" s="41">
        <v>9</v>
      </c>
      <c r="B18" s="42" t="s">
        <v>70</v>
      </c>
      <c r="C18" s="48" t="s">
        <v>71</v>
      </c>
      <c r="D18" s="43" t="s">
        <v>56</v>
      </c>
      <c r="E18" s="44">
        <v>40.634</v>
      </c>
      <c r="F18" s="45">
        <v>0</v>
      </c>
      <c r="G18" s="46">
        <f t="shared" si="0"/>
        <v>0</v>
      </c>
      <c r="H18" s="24">
        <v>0</v>
      </c>
      <c r="I18" s="24">
        <v>0</v>
      </c>
      <c r="J18" s="24">
        <v>183</v>
      </c>
      <c r="K18" s="24">
        <v>0</v>
      </c>
      <c r="L18" s="24">
        <v>21</v>
      </c>
      <c r="M18" s="24">
        <v>0</v>
      </c>
      <c r="N18" s="23">
        <v>0</v>
      </c>
      <c r="O18" s="23">
        <v>0</v>
      </c>
      <c r="P18" s="23">
        <v>0</v>
      </c>
      <c r="Q18" s="23">
        <v>0</v>
      </c>
      <c r="R18" s="24"/>
      <c r="S18" s="24" t="s">
        <v>57</v>
      </c>
      <c r="T18" s="24" t="s">
        <v>57</v>
      </c>
      <c r="U18" s="24">
        <v>0.34499999999999997</v>
      </c>
      <c r="V18" s="24">
        <v>0</v>
      </c>
      <c r="W18" s="24"/>
      <c r="X18" s="24" t="s">
        <v>58</v>
      </c>
      <c r="Y18" s="24" t="s">
        <v>59</v>
      </c>
      <c r="Z18" s="18"/>
      <c r="AA18" s="18"/>
      <c r="AB18" s="18"/>
      <c r="AC18" s="18"/>
      <c r="AD18" s="18"/>
      <c r="AE18" s="18"/>
      <c r="AF18" s="18"/>
      <c r="AG18" s="18" t="s">
        <v>60</v>
      </c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 spans="1:60" x14ac:dyDescent="0.2">
      <c r="A19" s="41">
        <v>11</v>
      </c>
      <c r="B19" s="42" t="s">
        <v>72</v>
      </c>
      <c r="C19" s="48" t="s">
        <v>73</v>
      </c>
      <c r="D19" s="43" t="s">
        <v>56</v>
      </c>
      <c r="E19" s="44">
        <v>40.634</v>
      </c>
      <c r="F19" s="45">
        <v>0</v>
      </c>
      <c r="G19" s="46">
        <f t="shared" si="0"/>
        <v>0</v>
      </c>
      <c r="H19" s="24">
        <v>0</v>
      </c>
      <c r="I19" s="24">
        <v>0</v>
      </c>
      <c r="J19" s="24">
        <v>61.8</v>
      </c>
      <c r="K19" s="24">
        <v>0</v>
      </c>
      <c r="L19" s="24">
        <v>21</v>
      </c>
      <c r="M19" s="24">
        <v>0</v>
      </c>
      <c r="N19" s="23">
        <v>0</v>
      </c>
      <c r="O19" s="23">
        <v>0</v>
      </c>
      <c r="P19" s="23">
        <v>0</v>
      </c>
      <c r="Q19" s="23">
        <v>0</v>
      </c>
      <c r="R19" s="24"/>
      <c r="S19" s="24" t="s">
        <v>57</v>
      </c>
      <c r="T19" s="24" t="s">
        <v>57</v>
      </c>
      <c r="U19" s="24">
        <v>7.3999999999999996E-2</v>
      </c>
      <c r="V19" s="24">
        <v>0</v>
      </c>
      <c r="W19" s="24"/>
      <c r="X19" s="24" t="s">
        <v>58</v>
      </c>
      <c r="Y19" s="24" t="s">
        <v>59</v>
      </c>
      <c r="Z19" s="18"/>
      <c r="AA19" s="18"/>
      <c r="AB19" s="18"/>
      <c r="AC19" s="18"/>
      <c r="AD19" s="18"/>
      <c r="AE19" s="18"/>
      <c r="AF19" s="18"/>
      <c r="AG19" s="18" t="s">
        <v>60</v>
      </c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ht="22.5" x14ac:dyDescent="0.2">
      <c r="A20" s="41">
        <v>13</v>
      </c>
      <c r="B20" s="42" t="s">
        <v>74</v>
      </c>
      <c r="C20" s="48" t="s">
        <v>217</v>
      </c>
      <c r="D20" s="43" t="s">
        <v>56</v>
      </c>
      <c r="E20" s="79">
        <v>479.97</v>
      </c>
      <c r="F20" s="78">
        <v>0</v>
      </c>
      <c r="G20" s="46">
        <f t="shared" si="0"/>
        <v>0</v>
      </c>
      <c r="H20" s="24">
        <v>0</v>
      </c>
      <c r="I20" s="24">
        <v>0</v>
      </c>
      <c r="J20" s="24">
        <v>25.8</v>
      </c>
      <c r="K20" s="24">
        <v>0</v>
      </c>
      <c r="L20" s="24">
        <v>21</v>
      </c>
      <c r="M20" s="24">
        <v>0</v>
      </c>
      <c r="N20" s="23">
        <v>0</v>
      </c>
      <c r="O20" s="23">
        <v>0</v>
      </c>
      <c r="P20" s="23">
        <v>0</v>
      </c>
      <c r="Q20" s="23">
        <v>0</v>
      </c>
      <c r="R20" s="24"/>
      <c r="S20" s="24" t="s">
        <v>57</v>
      </c>
      <c r="T20" s="24" t="s">
        <v>57</v>
      </c>
      <c r="U20" s="24">
        <v>0</v>
      </c>
      <c r="V20" s="24">
        <v>0</v>
      </c>
      <c r="W20" s="24"/>
      <c r="X20" s="24" t="s">
        <v>58</v>
      </c>
      <c r="Y20" s="24" t="s">
        <v>59</v>
      </c>
      <c r="Z20" s="18"/>
      <c r="AA20" s="18"/>
      <c r="AB20" s="18"/>
      <c r="AC20" s="18"/>
      <c r="AD20" s="18"/>
      <c r="AE20" s="18"/>
      <c r="AF20" s="18"/>
      <c r="AG20" s="18" t="s">
        <v>60</v>
      </c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ht="22.5" x14ac:dyDescent="0.2">
      <c r="A21" s="41">
        <v>14</v>
      </c>
      <c r="B21" s="42" t="s">
        <v>75</v>
      </c>
      <c r="C21" s="48" t="s">
        <v>218</v>
      </c>
      <c r="D21" s="43" t="s">
        <v>56</v>
      </c>
      <c r="E21" s="44">
        <v>74.587000000000003</v>
      </c>
      <c r="F21" s="45">
        <v>0</v>
      </c>
      <c r="G21" s="46">
        <f t="shared" si="0"/>
        <v>0</v>
      </c>
      <c r="H21" s="24">
        <v>0</v>
      </c>
      <c r="I21" s="24">
        <v>0</v>
      </c>
      <c r="J21" s="24">
        <v>374</v>
      </c>
      <c r="K21" s="24">
        <v>0</v>
      </c>
      <c r="L21" s="24">
        <v>21</v>
      </c>
      <c r="M21" s="24">
        <v>0</v>
      </c>
      <c r="N21" s="23">
        <v>0</v>
      </c>
      <c r="O21" s="23">
        <v>0</v>
      </c>
      <c r="P21" s="23">
        <v>0</v>
      </c>
      <c r="Q21" s="23">
        <v>0</v>
      </c>
      <c r="R21" s="24"/>
      <c r="S21" s="24" t="s">
        <v>57</v>
      </c>
      <c r="T21" s="24" t="s">
        <v>57</v>
      </c>
      <c r="U21" s="24">
        <v>0.65200000000000002</v>
      </c>
      <c r="V21" s="24">
        <v>0</v>
      </c>
      <c r="W21" s="24"/>
      <c r="X21" s="24" t="s">
        <v>58</v>
      </c>
      <c r="Y21" s="24" t="s">
        <v>59</v>
      </c>
      <c r="Z21" s="18"/>
      <c r="AA21" s="18"/>
      <c r="AB21" s="18"/>
      <c r="AC21" s="18"/>
      <c r="AD21" s="18"/>
      <c r="AE21" s="18"/>
      <c r="AF21" s="18"/>
      <c r="AG21" s="18" t="s">
        <v>60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x14ac:dyDescent="0.2">
      <c r="A22" s="41">
        <v>15</v>
      </c>
      <c r="B22" s="42" t="s">
        <v>76</v>
      </c>
      <c r="C22" s="48" t="s">
        <v>77</v>
      </c>
      <c r="D22" s="43" t="s">
        <v>56</v>
      </c>
      <c r="E22" s="44">
        <v>74.587000000000003</v>
      </c>
      <c r="F22" s="45">
        <v>0</v>
      </c>
      <c r="G22" s="46">
        <f t="shared" si="0"/>
        <v>0</v>
      </c>
      <c r="H22" s="24">
        <v>0</v>
      </c>
      <c r="I22" s="24">
        <v>0</v>
      </c>
      <c r="J22" s="24">
        <v>256.5</v>
      </c>
      <c r="K22" s="24">
        <v>0</v>
      </c>
      <c r="L22" s="24">
        <v>21</v>
      </c>
      <c r="M22" s="24">
        <v>0</v>
      </c>
      <c r="N22" s="23">
        <v>0</v>
      </c>
      <c r="O22" s="23">
        <v>0</v>
      </c>
      <c r="P22" s="23">
        <v>0</v>
      </c>
      <c r="Q22" s="23">
        <v>0</v>
      </c>
      <c r="R22" s="24"/>
      <c r="S22" s="24" t="s">
        <v>57</v>
      </c>
      <c r="T22" s="24" t="s">
        <v>57</v>
      </c>
      <c r="U22" s="24">
        <v>0.48399999999999999</v>
      </c>
      <c r="V22" s="24">
        <v>0</v>
      </c>
      <c r="W22" s="24"/>
      <c r="X22" s="24" t="s">
        <v>58</v>
      </c>
      <c r="Y22" s="24" t="s">
        <v>59</v>
      </c>
      <c r="Z22" s="18"/>
      <c r="AA22" s="18"/>
      <c r="AB22" s="18"/>
      <c r="AC22" s="18"/>
      <c r="AD22" s="18"/>
      <c r="AE22" s="18"/>
      <c r="AF22" s="18"/>
      <c r="AG22" s="18" t="s">
        <v>60</v>
      </c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x14ac:dyDescent="0.2">
      <c r="A23" s="41">
        <v>16</v>
      </c>
      <c r="B23" s="42" t="s">
        <v>78</v>
      </c>
      <c r="C23" s="48" t="s">
        <v>79</v>
      </c>
      <c r="D23" s="43" t="s">
        <v>56</v>
      </c>
      <c r="E23" s="44">
        <v>14.382</v>
      </c>
      <c r="F23" s="45">
        <v>0</v>
      </c>
      <c r="G23" s="46">
        <f t="shared" si="0"/>
        <v>0</v>
      </c>
      <c r="H23" s="24">
        <v>0</v>
      </c>
      <c r="I23" s="24">
        <v>0</v>
      </c>
      <c r="J23" s="24">
        <v>533</v>
      </c>
      <c r="K23" s="24">
        <v>0</v>
      </c>
      <c r="L23" s="24">
        <v>21</v>
      </c>
      <c r="M23" s="24">
        <v>0</v>
      </c>
      <c r="N23" s="23">
        <v>0</v>
      </c>
      <c r="O23" s="23">
        <v>0</v>
      </c>
      <c r="P23" s="23">
        <v>0</v>
      </c>
      <c r="Q23" s="23">
        <v>0</v>
      </c>
      <c r="R23" s="24"/>
      <c r="S23" s="24" t="s">
        <v>57</v>
      </c>
      <c r="T23" s="24" t="s">
        <v>57</v>
      </c>
      <c r="U23" s="24">
        <v>0</v>
      </c>
      <c r="V23" s="24">
        <v>0</v>
      </c>
      <c r="W23" s="24"/>
      <c r="X23" s="24" t="s">
        <v>58</v>
      </c>
      <c r="Y23" s="24" t="s">
        <v>59</v>
      </c>
      <c r="Z23" s="18"/>
      <c r="AA23" s="18"/>
      <c r="AB23" s="18"/>
      <c r="AC23" s="18"/>
      <c r="AD23" s="18"/>
      <c r="AE23" s="18"/>
      <c r="AF23" s="18"/>
      <c r="AG23" s="18" t="s">
        <v>60</v>
      </c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x14ac:dyDescent="0.2">
      <c r="A24" s="41">
        <v>17</v>
      </c>
      <c r="B24" s="42" t="s">
        <v>80</v>
      </c>
      <c r="C24" s="48" t="s">
        <v>81</v>
      </c>
      <c r="D24" s="43" t="s">
        <v>56</v>
      </c>
      <c r="E24" s="44">
        <v>40.634</v>
      </c>
      <c r="F24" s="45">
        <v>0</v>
      </c>
      <c r="G24" s="46">
        <f t="shared" si="0"/>
        <v>0</v>
      </c>
      <c r="H24" s="24">
        <v>0</v>
      </c>
      <c r="I24" s="24">
        <v>0</v>
      </c>
      <c r="J24" s="24">
        <v>564</v>
      </c>
      <c r="K24" s="24">
        <v>0</v>
      </c>
      <c r="L24" s="24">
        <v>21</v>
      </c>
      <c r="M24" s="24">
        <v>0</v>
      </c>
      <c r="N24" s="23">
        <v>0</v>
      </c>
      <c r="O24" s="23">
        <v>0</v>
      </c>
      <c r="P24" s="23">
        <v>0</v>
      </c>
      <c r="Q24" s="23">
        <v>0</v>
      </c>
      <c r="R24" s="24"/>
      <c r="S24" s="24" t="s">
        <v>57</v>
      </c>
      <c r="T24" s="24" t="s">
        <v>57</v>
      </c>
      <c r="U24" s="24">
        <v>0</v>
      </c>
      <c r="V24" s="24">
        <v>0</v>
      </c>
      <c r="W24" s="24"/>
      <c r="X24" s="24" t="s">
        <v>58</v>
      </c>
      <c r="Y24" s="24" t="s">
        <v>59</v>
      </c>
      <c r="Z24" s="18"/>
      <c r="AA24" s="18"/>
      <c r="AB24" s="18"/>
      <c r="AC24" s="18"/>
      <c r="AD24" s="18"/>
      <c r="AE24" s="18"/>
      <c r="AF24" s="18"/>
      <c r="AG24" s="18" t="s">
        <v>60</v>
      </c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x14ac:dyDescent="0.2">
      <c r="A25" s="29" t="s">
        <v>54</v>
      </c>
      <c r="B25" s="30" t="s">
        <v>14</v>
      </c>
      <c r="C25" s="47" t="s">
        <v>15</v>
      </c>
      <c r="D25" s="31"/>
      <c r="E25" s="32"/>
      <c r="F25" s="33"/>
      <c r="G25" s="34">
        <f>G26+G27+G28+G29+G31+G32+G33+G34+G35+G36+G38+G40+G42+G43+G44+G45</f>
        <v>0</v>
      </c>
      <c r="H25" s="28"/>
      <c r="I25" s="28">
        <v>168411.23</v>
      </c>
      <c r="J25" s="28"/>
      <c r="K25" s="28">
        <v>50336.91</v>
      </c>
      <c r="L25" s="28"/>
      <c r="M25" s="28"/>
      <c r="N25" s="27"/>
      <c r="O25" s="27"/>
      <c r="P25" s="27"/>
      <c r="Q25" s="27"/>
      <c r="R25" s="28"/>
      <c r="S25" s="28"/>
      <c r="T25" s="28"/>
      <c r="U25" s="28"/>
      <c r="V25" s="28"/>
      <c r="W25" s="28"/>
      <c r="X25" s="28"/>
      <c r="Y25" s="28"/>
      <c r="AG25" t="s">
        <v>55</v>
      </c>
    </row>
    <row r="26" spans="1:60" ht="22.5" x14ac:dyDescent="0.2">
      <c r="A26" s="41">
        <v>18</v>
      </c>
      <c r="B26" s="42" t="s">
        <v>82</v>
      </c>
      <c r="C26" s="48" t="s">
        <v>212</v>
      </c>
      <c r="D26" s="43" t="s">
        <v>62</v>
      </c>
      <c r="E26" s="79">
        <v>106.3</v>
      </c>
      <c r="F26" s="78">
        <v>0</v>
      </c>
      <c r="G26" s="46">
        <f>F26*E26</f>
        <v>0</v>
      </c>
      <c r="H26" s="24">
        <v>192.34</v>
      </c>
      <c r="I26" s="24">
        <v>22311.439999999999</v>
      </c>
      <c r="J26" s="24">
        <v>32.159999999999997</v>
      </c>
      <c r="K26" s="24">
        <v>3730.5599999999995</v>
      </c>
      <c r="L26" s="24">
        <v>21</v>
      </c>
      <c r="M26" s="24">
        <v>31510.82</v>
      </c>
      <c r="N26" s="23">
        <v>0.40481</v>
      </c>
      <c r="O26" s="23">
        <v>46.95796</v>
      </c>
      <c r="P26" s="23">
        <v>0</v>
      </c>
      <c r="Q26" s="23">
        <v>0</v>
      </c>
      <c r="R26" s="24"/>
      <c r="S26" s="24" t="s">
        <v>57</v>
      </c>
      <c r="T26" s="24" t="s">
        <v>57</v>
      </c>
      <c r="U26" s="24">
        <v>1.9E-2</v>
      </c>
      <c r="V26" s="24">
        <v>2.2039999999999997</v>
      </c>
      <c r="W26" s="24"/>
      <c r="X26" s="24" t="s">
        <v>58</v>
      </c>
      <c r="Y26" s="24" t="s">
        <v>59</v>
      </c>
      <c r="Z26" s="18"/>
      <c r="AA26" s="18"/>
      <c r="AB26" s="18"/>
      <c r="AC26" s="18"/>
      <c r="AD26" s="18"/>
      <c r="AE26" s="18"/>
      <c r="AF26" s="18"/>
      <c r="AG26" s="18" t="s">
        <v>60</v>
      </c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22.5" x14ac:dyDescent="0.2">
      <c r="A27" s="41">
        <v>19</v>
      </c>
      <c r="B27" s="42" t="s">
        <v>213</v>
      </c>
      <c r="C27" s="48" t="s">
        <v>214</v>
      </c>
      <c r="D27" s="43" t="s">
        <v>56</v>
      </c>
      <c r="E27" s="79">
        <v>6.2</v>
      </c>
      <c r="F27" s="86">
        <v>0</v>
      </c>
      <c r="G27" s="46">
        <f t="shared" ref="G27:G45" si="1">F27*E27</f>
        <v>0</v>
      </c>
      <c r="H27" s="24">
        <v>3030.64</v>
      </c>
      <c r="I27" s="24">
        <v>18789.968000000001</v>
      </c>
      <c r="J27" s="24">
        <v>399.36</v>
      </c>
      <c r="K27" s="24">
        <v>2476.0320000000002</v>
      </c>
      <c r="L27" s="24">
        <v>21</v>
      </c>
      <c r="M27" s="24">
        <v>25731.86</v>
      </c>
      <c r="N27" s="23">
        <v>2.5249999999999999</v>
      </c>
      <c r="O27" s="23">
        <v>15.654999999999999</v>
      </c>
      <c r="P27" s="23">
        <v>0</v>
      </c>
      <c r="Q27" s="23">
        <v>0</v>
      </c>
      <c r="R27" s="24"/>
      <c r="S27" s="24" t="s">
        <v>57</v>
      </c>
      <c r="T27" s="24" t="s">
        <v>57</v>
      </c>
      <c r="U27" s="24">
        <v>0.47699999999999998</v>
      </c>
      <c r="V27" s="24">
        <v>2.9573999999999998</v>
      </c>
      <c r="W27" s="24"/>
      <c r="X27" s="24" t="s">
        <v>58</v>
      </c>
      <c r="Y27" s="24" t="s">
        <v>59</v>
      </c>
      <c r="Z27" s="18"/>
      <c r="AA27" s="18"/>
      <c r="AB27" s="18"/>
      <c r="AC27" s="18"/>
      <c r="AD27" s="18"/>
      <c r="AE27" s="18"/>
      <c r="AF27" s="18"/>
      <c r="AG27" s="18" t="s">
        <v>60</v>
      </c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22.5" x14ac:dyDescent="0.2">
      <c r="A28" s="41">
        <v>20</v>
      </c>
      <c r="B28" s="42" t="s">
        <v>83</v>
      </c>
      <c r="C28" s="48" t="s">
        <v>219</v>
      </c>
      <c r="D28" s="43" t="s">
        <v>62</v>
      </c>
      <c r="E28" s="79">
        <v>34.049999999999997</v>
      </c>
      <c r="F28" s="78">
        <v>0</v>
      </c>
      <c r="G28" s="46">
        <f t="shared" si="1"/>
        <v>0</v>
      </c>
      <c r="H28" s="24">
        <v>1472.65</v>
      </c>
      <c r="I28" s="24">
        <v>45652.15</v>
      </c>
      <c r="J28" s="24">
        <v>767.35</v>
      </c>
      <c r="K28" s="24">
        <v>23787.850000000002</v>
      </c>
      <c r="L28" s="24">
        <v>21</v>
      </c>
      <c r="M28" s="24">
        <v>84022.399999999994</v>
      </c>
      <c r="N28" s="23">
        <v>0.75</v>
      </c>
      <c r="O28" s="23">
        <v>23.25</v>
      </c>
      <c r="P28" s="23">
        <v>0</v>
      </c>
      <c r="Q28" s="23">
        <v>0</v>
      </c>
      <c r="R28" s="24"/>
      <c r="S28" s="24" t="s">
        <v>57</v>
      </c>
      <c r="T28" s="24" t="s">
        <v>57</v>
      </c>
      <c r="U28" s="24">
        <v>1.1000000000000001</v>
      </c>
      <c r="V28" s="24">
        <v>34.1</v>
      </c>
      <c r="W28" s="24"/>
      <c r="X28" s="24" t="s">
        <v>58</v>
      </c>
      <c r="Y28" s="24" t="s">
        <v>59</v>
      </c>
      <c r="Z28" s="18"/>
      <c r="AA28" s="18"/>
      <c r="AB28" s="18"/>
      <c r="AC28" s="18"/>
      <c r="AD28" s="18"/>
      <c r="AE28" s="18"/>
      <c r="AF28" s="18"/>
      <c r="AG28" s="18" t="s">
        <v>60</v>
      </c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x14ac:dyDescent="0.2">
      <c r="A29" s="35">
        <v>21</v>
      </c>
      <c r="B29" s="36" t="s">
        <v>84</v>
      </c>
      <c r="C29" s="49" t="s">
        <v>85</v>
      </c>
      <c r="D29" s="37" t="s">
        <v>86</v>
      </c>
      <c r="E29" s="38">
        <v>0.14191000000000001</v>
      </c>
      <c r="F29" s="39">
        <v>0</v>
      </c>
      <c r="G29" s="46">
        <f t="shared" si="1"/>
        <v>0</v>
      </c>
      <c r="H29" s="24">
        <v>40759.4</v>
      </c>
      <c r="I29" s="24">
        <v>5784.1664540000002</v>
      </c>
      <c r="J29" s="24">
        <v>17810.599999999999</v>
      </c>
      <c r="K29" s="24">
        <v>2527.502246</v>
      </c>
      <c r="L29" s="24">
        <v>21</v>
      </c>
      <c r="M29" s="24">
        <v>10057.120699999999</v>
      </c>
      <c r="N29" s="23">
        <v>1.0249299999999999</v>
      </c>
      <c r="O29" s="23">
        <v>0.1454478163</v>
      </c>
      <c r="P29" s="23">
        <v>0</v>
      </c>
      <c r="Q29" s="23">
        <v>0</v>
      </c>
      <c r="R29" s="24"/>
      <c r="S29" s="24" t="s">
        <v>57</v>
      </c>
      <c r="T29" s="24" t="s">
        <v>57</v>
      </c>
      <c r="U29" s="24">
        <v>23.530999999999999</v>
      </c>
      <c r="V29" s="24">
        <v>3.3392842100000002</v>
      </c>
      <c r="W29" s="24"/>
      <c r="X29" s="24" t="s">
        <v>58</v>
      </c>
      <c r="Y29" s="24" t="s">
        <v>59</v>
      </c>
      <c r="Z29" s="18"/>
      <c r="AA29" s="18"/>
      <c r="AB29" s="18"/>
      <c r="AC29" s="18"/>
      <c r="AD29" s="18"/>
      <c r="AE29" s="18"/>
      <c r="AF29" s="18"/>
      <c r="AG29" s="18" t="s">
        <v>60</v>
      </c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outlineLevel="1" x14ac:dyDescent="0.2">
      <c r="A30" s="21"/>
      <c r="B30" s="22"/>
      <c r="C30" s="50" t="s">
        <v>87</v>
      </c>
      <c r="D30" s="25"/>
      <c r="E30" s="26">
        <v>0.14191000000000001</v>
      </c>
      <c r="F30" s="24"/>
      <c r="G30" s="46"/>
      <c r="H30" s="24"/>
      <c r="I30" s="24"/>
      <c r="J30" s="24"/>
      <c r="K30" s="24"/>
      <c r="L30" s="24"/>
      <c r="M30" s="24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18"/>
      <c r="AA30" s="18"/>
      <c r="AB30" s="18"/>
      <c r="AC30" s="18"/>
      <c r="AD30" s="18"/>
      <c r="AE30" s="18"/>
      <c r="AF30" s="18"/>
      <c r="AG30" s="18" t="s">
        <v>65</v>
      </c>
      <c r="AH30" s="18">
        <v>0</v>
      </c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22.5" x14ac:dyDescent="0.2">
      <c r="A31" s="41">
        <v>22</v>
      </c>
      <c r="B31" s="42" t="s">
        <v>88</v>
      </c>
      <c r="C31" s="48" t="s">
        <v>89</v>
      </c>
      <c r="D31" s="43" t="s">
        <v>62</v>
      </c>
      <c r="E31" s="79">
        <v>34.049999999999997</v>
      </c>
      <c r="F31" s="78">
        <v>0</v>
      </c>
      <c r="G31" s="46">
        <f t="shared" si="1"/>
        <v>0</v>
      </c>
      <c r="H31" s="24">
        <v>346.86</v>
      </c>
      <c r="I31" s="24">
        <v>0</v>
      </c>
      <c r="J31" s="24">
        <v>199.14</v>
      </c>
      <c r="K31" s="24">
        <v>0</v>
      </c>
      <c r="L31" s="24">
        <v>21</v>
      </c>
      <c r="M31" s="24">
        <v>0</v>
      </c>
      <c r="N31" s="23">
        <v>8.0700000000000008E-3</v>
      </c>
      <c r="O31" s="23">
        <v>0</v>
      </c>
      <c r="P31" s="23">
        <v>0</v>
      </c>
      <c r="Q31" s="23">
        <v>0</v>
      </c>
      <c r="R31" s="24"/>
      <c r="S31" s="24" t="s">
        <v>57</v>
      </c>
      <c r="T31" s="24" t="s">
        <v>57</v>
      </c>
      <c r="U31" s="24">
        <v>0.2626</v>
      </c>
      <c r="V31" s="24">
        <v>0</v>
      </c>
      <c r="W31" s="24"/>
      <c r="X31" s="24" t="s">
        <v>58</v>
      </c>
      <c r="Y31" s="24" t="s">
        <v>59</v>
      </c>
      <c r="Z31" s="18"/>
      <c r="AA31" s="18"/>
      <c r="AB31" s="18"/>
      <c r="AC31" s="18"/>
      <c r="AD31" s="18"/>
      <c r="AE31" s="18"/>
      <c r="AF31" s="18"/>
      <c r="AG31" s="18" t="s">
        <v>60</v>
      </c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22.5" x14ac:dyDescent="0.2">
      <c r="A32" s="41">
        <v>23</v>
      </c>
      <c r="B32" s="42" t="s">
        <v>90</v>
      </c>
      <c r="C32" s="48" t="s">
        <v>220</v>
      </c>
      <c r="D32" s="43" t="s">
        <v>56</v>
      </c>
      <c r="E32" s="79">
        <v>3.6</v>
      </c>
      <c r="F32" s="78">
        <v>0</v>
      </c>
      <c r="G32" s="46">
        <f t="shared" si="1"/>
        <v>0</v>
      </c>
      <c r="H32" s="24">
        <v>797.58</v>
      </c>
      <c r="I32" s="24">
        <v>398.79</v>
      </c>
      <c r="J32" s="24">
        <v>840.42</v>
      </c>
      <c r="K32" s="24">
        <v>420.21</v>
      </c>
      <c r="L32" s="24">
        <v>21</v>
      </c>
      <c r="M32" s="24">
        <v>990.99</v>
      </c>
      <c r="N32" s="23">
        <v>1.7</v>
      </c>
      <c r="O32" s="23">
        <v>0.85</v>
      </c>
      <c r="P32" s="23">
        <v>0</v>
      </c>
      <c r="Q32" s="23">
        <v>0</v>
      </c>
      <c r="R32" s="24"/>
      <c r="S32" s="24" t="s">
        <v>57</v>
      </c>
      <c r="T32" s="24" t="s">
        <v>57</v>
      </c>
      <c r="U32" s="24">
        <v>1.587</v>
      </c>
      <c r="V32" s="24">
        <v>0.79349999999999998</v>
      </c>
      <c r="W32" s="24"/>
      <c r="X32" s="24" t="s">
        <v>58</v>
      </c>
      <c r="Y32" s="24" t="s">
        <v>59</v>
      </c>
      <c r="Z32" s="18"/>
      <c r="AA32" s="18"/>
      <c r="AB32" s="18"/>
      <c r="AC32" s="18"/>
      <c r="AD32" s="18"/>
      <c r="AE32" s="18"/>
      <c r="AF32" s="18"/>
      <c r="AG32" s="18" t="s">
        <v>60</v>
      </c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22.5" x14ac:dyDescent="0.2">
      <c r="A33" s="41">
        <v>24</v>
      </c>
      <c r="B33" s="42" t="s">
        <v>91</v>
      </c>
      <c r="C33" s="48" t="s">
        <v>221</v>
      </c>
      <c r="D33" s="43" t="s">
        <v>56</v>
      </c>
      <c r="E33" s="79">
        <v>7.2</v>
      </c>
      <c r="F33" s="78">
        <v>0</v>
      </c>
      <c r="G33" s="46">
        <f t="shared" si="1"/>
        <v>0</v>
      </c>
      <c r="H33" s="24">
        <v>0</v>
      </c>
      <c r="I33" s="24">
        <v>0</v>
      </c>
      <c r="J33" s="24">
        <v>1230</v>
      </c>
      <c r="K33" s="24">
        <v>1599</v>
      </c>
      <c r="L33" s="24">
        <v>21</v>
      </c>
      <c r="M33" s="24">
        <v>1934.79</v>
      </c>
      <c r="N33" s="23">
        <v>0</v>
      </c>
      <c r="O33" s="23">
        <v>0</v>
      </c>
      <c r="P33" s="23">
        <v>0</v>
      </c>
      <c r="Q33" s="23">
        <v>0</v>
      </c>
      <c r="R33" s="24"/>
      <c r="S33" s="24" t="s">
        <v>57</v>
      </c>
      <c r="T33" s="24" t="s">
        <v>57</v>
      </c>
      <c r="U33" s="24">
        <v>2.1949999999999998</v>
      </c>
      <c r="V33" s="24">
        <v>2.8534999999999999</v>
      </c>
      <c r="W33" s="24"/>
      <c r="X33" s="24" t="s">
        <v>58</v>
      </c>
      <c r="Y33" s="24" t="s">
        <v>59</v>
      </c>
      <c r="Z33" s="18"/>
      <c r="AA33" s="18"/>
      <c r="AB33" s="18"/>
      <c r="AC33" s="18"/>
      <c r="AD33" s="18"/>
      <c r="AE33" s="18"/>
      <c r="AF33" s="18"/>
      <c r="AG33" s="18" t="s">
        <v>60</v>
      </c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41">
        <v>58</v>
      </c>
      <c r="B34" s="42" t="s">
        <v>225</v>
      </c>
      <c r="C34" s="48" t="s">
        <v>226</v>
      </c>
      <c r="D34" s="43" t="s">
        <v>62</v>
      </c>
      <c r="E34" s="44">
        <v>71.91</v>
      </c>
      <c r="F34" s="45">
        <v>0</v>
      </c>
      <c r="G34" s="46">
        <f t="shared" si="1"/>
        <v>0</v>
      </c>
      <c r="H34" s="24">
        <v>162.1</v>
      </c>
      <c r="I34" s="24">
        <v>0</v>
      </c>
      <c r="J34" s="24">
        <v>35.9</v>
      </c>
      <c r="K34" s="24">
        <v>0</v>
      </c>
      <c r="L34" s="24">
        <v>21</v>
      </c>
      <c r="M34" s="24">
        <v>0</v>
      </c>
      <c r="N34" s="23">
        <v>0.34499999999999997</v>
      </c>
      <c r="O34" s="23">
        <v>0</v>
      </c>
      <c r="P34" s="23">
        <v>0</v>
      </c>
      <c r="Q34" s="23">
        <v>0</v>
      </c>
      <c r="R34" s="24"/>
      <c r="S34" s="24" t="s">
        <v>57</v>
      </c>
      <c r="T34" s="24" t="s">
        <v>57</v>
      </c>
      <c r="U34" s="24">
        <v>2.5999999999999999E-2</v>
      </c>
      <c r="V34" s="24">
        <v>0</v>
      </c>
      <c r="W34" s="24"/>
      <c r="X34" s="24" t="s">
        <v>58</v>
      </c>
      <c r="Y34" s="24" t="s">
        <v>59</v>
      </c>
      <c r="Z34" s="18"/>
      <c r="AA34" s="18"/>
      <c r="AB34" s="18"/>
      <c r="AC34" s="18"/>
      <c r="AD34" s="18"/>
      <c r="AE34" s="18"/>
      <c r="AF34" s="18"/>
      <c r="AG34" s="18" t="s">
        <v>60</v>
      </c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22.5" x14ac:dyDescent="0.2">
      <c r="A35" s="41">
        <v>28</v>
      </c>
      <c r="B35" s="42" t="s">
        <v>227</v>
      </c>
      <c r="C35" s="48" t="s">
        <v>228</v>
      </c>
      <c r="D35" s="43" t="s">
        <v>62</v>
      </c>
      <c r="E35" s="79">
        <v>71.91</v>
      </c>
      <c r="F35" s="78">
        <v>0</v>
      </c>
      <c r="G35" s="46">
        <f t="shared" si="1"/>
        <v>0</v>
      </c>
      <c r="H35" s="24">
        <v>269.49</v>
      </c>
      <c r="I35" s="24">
        <v>0</v>
      </c>
      <c r="J35" s="24">
        <v>43.01</v>
      </c>
      <c r="K35" s="24">
        <v>0</v>
      </c>
      <c r="L35" s="24">
        <v>21</v>
      </c>
      <c r="M35" s="24">
        <v>0</v>
      </c>
      <c r="N35" s="23">
        <v>0.57499999999999996</v>
      </c>
      <c r="O35" s="23">
        <v>0</v>
      </c>
      <c r="P35" s="23">
        <v>0</v>
      </c>
      <c r="Q35" s="23">
        <v>0</v>
      </c>
      <c r="R35" s="24"/>
      <c r="S35" s="24" t="s">
        <v>57</v>
      </c>
      <c r="T35" s="24" t="s">
        <v>57</v>
      </c>
      <c r="U35" s="24">
        <v>2.7E-2</v>
      </c>
      <c r="V35" s="24">
        <v>0</v>
      </c>
      <c r="W35" s="24"/>
      <c r="X35" s="24" t="s">
        <v>58</v>
      </c>
      <c r="Y35" s="24" t="s">
        <v>59</v>
      </c>
      <c r="Z35" s="18"/>
      <c r="AA35" s="18"/>
      <c r="AB35" s="18"/>
      <c r="AC35" s="18"/>
      <c r="AD35" s="18"/>
      <c r="AE35" s="18"/>
      <c r="AF35" s="18"/>
      <c r="AG35" s="18" t="s">
        <v>60</v>
      </c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5">
        <v>29</v>
      </c>
      <c r="B36" s="36" t="s">
        <v>222</v>
      </c>
      <c r="C36" s="49" t="s">
        <v>223</v>
      </c>
      <c r="D36" s="37" t="s">
        <v>56</v>
      </c>
      <c r="E36" s="38">
        <v>7.3318000000000003</v>
      </c>
      <c r="F36" s="39">
        <v>0</v>
      </c>
      <c r="G36" s="46">
        <f t="shared" si="1"/>
        <v>0</v>
      </c>
      <c r="H36" s="24">
        <v>3233.96</v>
      </c>
      <c r="I36" s="24">
        <v>31783.35888</v>
      </c>
      <c r="J36" s="24">
        <v>401.04</v>
      </c>
      <c r="K36" s="24">
        <v>3941.42112</v>
      </c>
      <c r="L36" s="24">
        <v>21</v>
      </c>
      <c r="M36" s="24">
        <v>43226.983800000002</v>
      </c>
      <c r="N36" s="23">
        <v>2.5249999999999999</v>
      </c>
      <c r="O36" s="23">
        <v>24.815699999999996</v>
      </c>
      <c r="P36" s="23">
        <v>0</v>
      </c>
      <c r="Q36" s="23">
        <v>0</v>
      </c>
      <c r="R36" s="24"/>
      <c r="S36" s="24" t="s">
        <v>57</v>
      </c>
      <c r="T36" s="24" t="s">
        <v>57</v>
      </c>
      <c r="U36" s="24">
        <v>0.48</v>
      </c>
      <c r="V36" s="24">
        <v>4.7174399999999999</v>
      </c>
      <c r="W36" s="24"/>
      <c r="X36" s="24" t="s">
        <v>58</v>
      </c>
      <c r="Y36" s="24" t="s">
        <v>59</v>
      </c>
      <c r="Z36" s="18"/>
      <c r="AA36" s="18"/>
      <c r="AB36" s="18"/>
      <c r="AC36" s="18"/>
      <c r="AD36" s="18"/>
      <c r="AE36" s="18"/>
      <c r="AF36" s="18"/>
      <c r="AG36" s="18" t="s">
        <v>60</v>
      </c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outlineLevel="1" x14ac:dyDescent="0.2">
      <c r="A37" s="21"/>
      <c r="B37" s="22"/>
      <c r="C37" s="50" t="s">
        <v>224</v>
      </c>
      <c r="D37" s="25"/>
      <c r="E37" s="26">
        <v>7.3318000000000003</v>
      </c>
      <c r="F37" s="24"/>
      <c r="G37" s="46"/>
      <c r="H37" s="24"/>
      <c r="I37" s="24"/>
      <c r="J37" s="24"/>
      <c r="K37" s="24"/>
      <c r="L37" s="24"/>
      <c r="M37" s="24"/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18"/>
      <c r="AA37" s="18"/>
      <c r="AB37" s="18"/>
      <c r="AC37" s="18"/>
      <c r="AD37" s="18"/>
      <c r="AE37" s="18"/>
      <c r="AF37" s="18"/>
      <c r="AG37" s="18" t="s">
        <v>65</v>
      </c>
      <c r="AH37" s="18">
        <v>0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22.5" x14ac:dyDescent="0.2">
      <c r="A38" s="35">
        <v>30</v>
      </c>
      <c r="B38" s="36" t="s">
        <v>92</v>
      </c>
      <c r="C38" s="49" t="s">
        <v>93</v>
      </c>
      <c r="D38" s="37" t="s">
        <v>86</v>
      </c>
      <c r="E38" s="88">
        <v>0.23657</v>
      </c>
      <c r="F38" s="89">
        <v>0</v>
      </c>
      <c r="G38" s="46">
        <f t="shared" si="1"/>
        <v>0</v>
      </c>
      <c r="H38" s="24">
        <v>35369.620000000003</v>
      </c>
      <c r="I38" s="24">
        <v>8367.3910034</v>
      </c>
      <c r="J38" s="24">
        <v>10350.379999999999</v>
      </c>
      <c r="K38" s="24">
        <v>2448.5893965999999</v>
      </c>
      <c r="L38" s="24">
        <v>21</v>
      </c>
      <c r="M38" s="24">
        <v>13087.335799999999</v>
      </c>
      <c r="N38" s="23">
        <v>1.07874</v>
      </c>
      <c r="O38" s="23">
        <v>0.25519752179999999</v>
      </c>
      <c r="P38" s="23">
        <v>0</v>
      </c>
      <c r="Q38" s="23">
        <v>0</v>
      </c>
      <c r="R38" s="24"/>
      <c r="S38" s="24" t="s">
        <v>57</v>
      </c>
      <c r="T38" s="24" t="s">
        <v>57</v>
      </c>
      <c r="U38" s="24">
        <v>15.231</v>
      </c>
      <c r="V38" s="24">
        <v>3.6031976700000001</v>
      </c>
      <c r="W38" s="24"/>
      <c r="X38" s="24" t="s">
        <v>58</v>
      </c>
      <c r="Y38" s="24" t="s">
        <v>59</v>
      </c>
      <c r="Z38" s="18"/>
      <c r="AA38" s="18"/>
      <c r="AB38" s="18"/>
      <c r="AC38" s="18"/>
      <c r="AD38" s="18"/>
      <c r="AE38" s="18"/>
      <c r="AF38" s="18"/>
      <c r="AG38" s="18" t="s">
        <v>60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outlineLevel="1" x14ac:dyDescent="0.2">
      <c r="A39" s="21"/>
      <c r="B39" s="22"/>
      <c r="C39" s="50" t="s">
        <v>94</v>
      </c>
      <c r="D39" s="25"/>
      <c r="E39" s="26">
        <v>0.23657</v>
      </c>
      <c r="F39" s="24"/>
      <c r="G39" s="46"/>
      <c r="H39" s="24"/>
      <c r="I39" s="24"/>
      <c r="J39" s="24"/>
      <c r="K39" s="24"/>
      <c r="L39" s="24"/>
      <c r="M39" s="24"/>
      <c r="N39" s="23"/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18"/>
      <c r="AA39" s="18"/>
      <c r="AB39" s="18"/>
      <c r="AC39" s="18"/>
      <c r="AD39" s="18"/>
      <c r="AE39" s="18"/>
      <c r="AF39" s="18"/>
      <c r="AG39" s="18" t="s">
        <v>65</v>
      </c>
      <c r="AH39" s="18">
        <v>0</v>
      </c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5">
        <v>31</v>
      </c>
      <c r="B40" s="36" t="s">
        <v>229</v>
      </c>
      <c r="C40" s="49" t="s">
        <v>95</v>
      </c>
      <c r="D40" s="37" t="s">
        <v>62</v>
      </c>
      <c r="E40" s="38">
        <v>4.62</v>
      </c>
      <c r="F40" s="39">
        <v>0</v>
      </c>
      <c r="G40" s="46">
        <f t="shared" si="1"/>
        <v>0</v>
      </c>
      <c r="H40" s="24">
        <v>253.19</v>
      </c>
      <c r="I40" s="24">
        <v>1169.7378000000001</v>
      </c>
      <c r="J40" s="24">
        <v>929.81</v>
      </c>
      <c r="K40" s="24">
        <v>4295.7222000000002</v>
      </c>
      <c r="L40" s="24">
        <v>21</v>
      </c>
      <c r="M40" s="24">
        <v>6613.2066000000004</v>
      </c>
      <c r="N40" s="23">
        <v>3.9190000000000003E-2</v>
      </c>
      <c r="O40" s="23">
        <v>0.18105780000000002</v>
      </c>
      <c r="P40" s="23">
        <v>0</v>
      </c>
      <c r="Q40" s="23">
        <v>0</v>
      </c>
      <c r="R40" s="24"/>
      <c r="S40" s="24" t="s">
        <v>57</v>
      </c>
      <c r="T40" s="24" t="s">
        <v>57</v>
      </c>
      <c r="U40" s="24">
        <v>1.6</v>
      </c>
      <c r="V40" s="24">
        <v>7.3920000000000003</v>
      </c>
      <c r="W40" s="24"/>
      <c r="X40" s="24" t="s">
        <v>58</v>
      </c>
      <c r="Y40" s="24" t="s">
        <v>59</v>
      </c>
      <c r="Z40" s="18"/>
      <c r="AA40" s="18"/>
      <c r="AB40" s="18"/>
      <c r="AC40" s="18"/>
      <c r="AD40" s="18"/>
      <c r="AE40" s="18"/>
      <c r="AF40" s="18"/>
      <c r="AG40" s="18" t="s">
        <v>60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outlineLevel="1" x14ac:dyDescent="0.2">
      <c r="A41" s="21"/>
      <c r="B41" s="22"/>
      <c r="C41" s="50" t="s">
        <v>96</v>
      </c>
      <c r="D41" s="25"/>
      <c r="E41" s="26">
        <v>4.62</v>
      </c>
      <c r="F41" s="24"/>
      <c r="G41" s="46"/>
      <c r="H41" s="24"/>
      <c r="I41" s="24"/>
      <c r="J41" s="24"/>
      <c r="K41" s="24"/>
      <c r="L41" s="24"/>
      <c r="M41" s="24"/>
      <c r="N41" s="23"/>
      <c r="O41" s="23"/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18"/>
      <c r="AA41" s="18"/>
      <c r="AB41" s="18"/>
      <c r="AC41" s="18"/>
      <c r="AD41" s="18"/>
      <c r="AE41" s="18"/>
      <c r="AF41" s="18"/>
      <c r="AG41" s="18" t="s">
        <v>65</v>
      </c>
      <c r="AH41" s="18">
        <v>0</v>
      </c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41">
        <v>32</v>
      </c>
      <c r="B42" s="42" t="s">
        <v>97</v>
      </c>
      <c r="C42" s="48" t="s">
        <v>98</v>
      </c>
      <c r="D42" s="43" t="s">
        <v>62</v>
      </c>
      <c r="E42" s="44">
        <v>4.62</v>
      </c>
      <c r="F42" s="45">
        <v>0</v>
      </c>
      <c r="G42" s="46">
        <f t="shared" si="1"/>
        <v>0</v>
      </c>
      <c r="H42" s="24">
        <v>0</v>
      </c>
      <c r="I42" s="24">
        <v>0</v>
      </c>
      <c r="J42" s="24">
        <v>187.5</v>
      </c>
      <c r="K42" s="24">
        <v>866.25</v>
      </c>
      <c r="L42" s="24">
        <v>21</v>
      </c>
      <c r="M42" s="24">
        <v>1048.1624999999999</v>
      </c>
      <c r="N42" s="23">
        <v>0</v>
      </c>
      <c r="O42" s="23">
        <v>0</v>
      </c>
      <c r="P42" s="23">
        <v>0</v>
      </c>
      <c r="Q42" s="23">
        <v>0</v>
      </c>
      <c r="R42" s="24"/>
      <c r="S42" s="24" t="s">
        <v>57</v>
      </c>
      <c r="T42" s="24" t="s">
        <v>57</v>
      </c>
      <c r="U42" s="24">
        <v>0.32</v>
      </c>
      <c r="V42" s="24">
        <v>1.4784000000000002</v>
      </c>
      <c r="W42" s="24"/>
      <c r="X42" s="24" t="s">
        <v>58</v>
      </c>
      <c r="Y42" s="24" t="s">
        <v>59</v>
      </c>
      <c r="Z42" s="18"/>
      <c r="AA42" s="18"/>
      <c r="AB42" s="18"/>
      <c r="AC42" s="18"/>
      <c r="AD42" s="18"/>
      <c r="AE42" s="18"/>
      <c r="AF42" s="18"/>
      <c r="AG42" s="18" t="s">
        <v>60</v>
      </c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22.5" x14ac:dyDescent="0.2">
      <c r="A43" s="41">
        <v>33</v>
      </c>
      <c r="B43" s="42" t="s">
        <v>99</v>
      </c>
      <c r="C43" s="48" t="s">
        <v>231</v>
      </c>
      <c r="D43" s="43" t="s">
        <v>56</v>
      </c>
      <c r="E43" s="44">
        <v>13.62</v>
      </c>
      <c r="F43" s="45">
        <v>0</v>
      </c>
      <c r="G43" s="46">
        <f t="shared" si="1"/>
        <v>0</v>
      </c>
      <c r="H43" s="24">
        <v>7.52</v>
      </c>
      <c r="I43" s="24">
        <v>75.199999999999989</v>
      </c>
      <c r="J43" s="24">
        <v>399.48</v>
      </c>
      <c r="K43" s="24">
        <v>3994.8</v>
      </c>
      <c r="L43" s="24">
        <v>21</v>
      </c>
      <c r="M43" s="24">
        <v>4924.7</v>
      </c>
      <c r="N43" s="23">
        <v>0</v>
      </c>
      <c r="O43" s="23">
        <v>0</v>
      </c>
      <c r="P43" s="23">
        <v>0</v>
      </c>
      <c r="Q43" s="23">
        <v>0</v>
      </c>
      <c r="R43" s="24"/>
      <c r="S43" s="24" t="s">
        <v>57</v>
      </c>
      <c r="T43" s="24" t="s">
        <v>57</v>
      </c>
      <c r="U43" s="24">
        <v>0.47699999999999998</v>
      </c>
      <c r="V43" s="24">
        <v>4.7699999999999996</v>
      </c>
      <c r="W43" s="24"/>
      <c r="X43" s="24" t="s">
        <v>58</v>
      </c>
      <c r="Y43" s="24" t="s">
        <v>59</v>
      </c>
      <c r="Z43" s="18"/>
      <c r="AA43" s="18"/>
      <c r="AB43" s="18"/>
      <c r="AC43" s="18"/>
      <c r="AD43" s="18"/>
      <c r="AE43" s="18"/>
      <c r="AF43" s="18"/>
      <c r="AG43" s="18" t="s">
        <v>60</v>
      </c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22.5" x14ac:dyDescent="0.2">
      <c r="A44" s="41">
        <v>34</v>
      </c>
      <c r="B44" s="42" t="s">
        <v>232</v>
      </c>
      <c r="C44" s="48" t="s">
        <v>230</v>
      </c>
      <c r="D44" s="43" t="s">
        <v>56</v>
      </c>
      <c r="E44" s="44">
        <v>13.62</v>
      </c>
      <c r="F44" s="45">
        <v>0</v>
      </c>
      <c r="G44" s="46">
        <f t="shared" si="1"/>
        <v>0</v>
      </c>
      <c r="H44" s="24">
        <v>3365</v>
      </c>
      <c r="I44" s="24">
        <v>33650</v>
      </c>
      <c r="J44" s="24">
        <v>0</v>
      </c>
      <c r="K44" s="24">
        <v>0</v>
      </c>
      <c r="L44" s="24">
        <v>21</v>
      </c>
      <c r="M44" s="24">
        <v>40716.5</v>
      </c>
      <c r="N44" s="23">
        <v>2.2400000000000002</v>
      </c>
      <c r="O44" s="23">
        <v>22.400000000000002</v>
      </c>
      <c r="P44" s="23">
        <v>0</v>
      </c>
      <c r="Q44" s="23">
        <v>0</v>
      </c>
      <c r="R44" s="24" t="s">
        <v>100</v>
      </c>
      <c r="S44" s="24" t="s">
        <v>57</v>
      </c>
      <c r="T44" s="24" t="s">
        <v>57</v>
      </c>
      <c r="U44" s="24">
        <v>0</v>
      </c>
      <c r="V44" s="24">
        <v>0</v>
      </c>
      <c r="W44" s="24"/>
      <c r="X44" s="24" t="s">
        <v>101</v>
      </c>
      <c r="Y44" s="24" t="s">
        <v>59</v>
      </c>
      <c r="Z44" s="18"/>
      <c r="AA44" s="18"/>
      <c r="AB44" s="18"/>
      <c r="AC44" s="18"/>
      <c r="AD44" s="18"/>
      <c r="AE44" s="18"/>
      <c r="AF44" s="18"/>
      <c r="AG44" s="18" t="s">
        <v>102</v>
      </c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41">
        <v>35</v>
      </c>
      <c r="B45" s="42" t="s">
        <v>103</v>
      </c>
      <c r="C45" s="48" t="s">
        <v>104</v>
      </c>
      <c r="D45" s="43" t="s">
        <v>105</v>
      </c>
      <c r="E45" s="44">
        <v>2</v>
      </c>
      <c r="F45" s="45">
        <v>0</v>
      </c>
      <c r="G45" s="46">
        <f t="shared" si="1"/>
        <v>0</v>
      </c>
      <c r="H45" s="24">
        <v>429.02</v>
      </c>
      <c r="I45" s="24">
        <v>429.02</v>
      </c>
      <c r="J45" s="24">
        <v>248.98</v>
      </c>
      <c r="K45" s="24">
        <v>248.98</v>
      </c>
      <c r="L45" s="24">
        <v>21</v>
      </c>
      <c r="M45" s="24">
        <v>820.38</v>
      </c>
      <c r="N45" s="23">
        <v>3.47E-3</v>
      </c>
      <c r="O45" s="23">
        <v>3.47E-3</v>
      </c>
      <c r="P45" s="23">
        <v>0</v>
      </c>
      <c r="Q45" s="23">
        <v>0</v>
      </c>
      <c r="R45" s="24"/>
      <c r="S45" s="24" t="s">
        <v>57</v>
      </c>
      <c r="T45" s="24" t="s">
        <v>57</v>
      </c>
      <c r="U45" s="24">
        <v>0.4</v>
      </c>
      <c r="V45" s="24">
        <v>0.4</v>
      </c>
      <c r="W45" s="24"/>
      <c r="X45" s="24" t="s">
        <v>58</v>
      </c>
      <c r="Y45" s="24" t="s">
        <v>59</v>
      </c>
      <c r="Z45" s="18"/>
      <c r="AA45" s="18"/>
      <c r="AB45" s="18"/>
      <c r="AC45" s="18"/>
      <c r="AD45" s="18"/>
      <c r="AE45" s="18"/>
      <c r="AF45" s="18"/>
      <c r="AG45" s="18" t="s">
        <v>60</v>
      </c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29" t="s">
        <v>54</v>
      </c>
      <c r="B46" s="30" t="s">
        <v>16</v>
      </c>
      <c r="C46" s="47" t="s">
        <v>17</v>
      </c>
      <c r="D46" s="31"/>
      <c r="E46" s="32"/>
      <c r="F46" s="33"/>
      <c r="G46" s="34">
        <f>G47+G48+G49+G50</f>
        <v>0</v>
      </c>
      <c r="H46" s="28"/>
      <c r="I46" s="28">
        <v>7068.84</v>
      </c>
      <c r="J46" s="28"/>
      <c r="K46" s="28">
        <v>33287.06</v>
      </c>
      <c r="L46" s="28"/>
      <c r="M46" s="28"/>
      <c r="N46" s="27"/>
      <c r="O46" s="27"/>
      <c r="P46" s="27"/>
      <c r="Q46" s="27"/>
      <c r="R46" s="28"/>
      <c r="S46" s="28"/>
      <c r="T46" s="28"/>
      <c r="U46" s="28"/>
      <c r="V46" s="28"/>
      <c r="W46" s="28"/>
      <c r="X46" s="28"/>
      <c r="Y46" s="28"/>
      <c r="AG46" t="s">
        <v>55</v>
      </c>
    </row>
    <row r="47" spans="1:60" ht="22.5" x14ac:dyDescent="0.2">
      <c r="A47" s="41">
        <v>36</v>
      </c>
      <c r="B47" s="42" t="s">
        <v>233</v>
      </c>
      <c r="C47" s="48" t="s">
        <v>106</v>
      </c>
      <c r="D47" s="43" t="s">
        <v>62</v>
      </c>
      <c r="E47" s="44">
        <v>70.2</v>
      </c>
      <c r="F47" s="45">
        <v>0</v>
      </c>
      <c r="G47" s="46">
        <f>F47*E47</f>
        <v>0</v>
      </c>
      <c r="H47" s="24">
        <v>0</v>
      </c>
      <c r="I47" s="24">
        <v>0</v>
      </c>
      <c r="J47" s="24">
        <v>254.5</v>
      </c>
      <c r="K47" s="24">
        <v>17865.900000000001</v>
      </c>
      <c r="L47" s="24">
        <v>21</v>
      </c>
      <c r="M47" s="24">
        <v>21617.739000000001</v>
      </c>
      <c r="N47" s="23">
        <v>0</v>
      </c>
      <c r="O47" s="23">
        <v>0</v>
      </c>
      <c r="P47" s="23">
        <v>0</v>
      </c>
      <c r="Q47" s="23">
        <v>0</v>
      </c>
      <c r="R47" s="24"/>
      <c r="S47" s="24" t="s">
        <v>57</v>
      </c>
      <c r="T47" s="24" t="s">
        <v>57</v>
      </c>
      <c r="U47" s="24">
        <v>0.36</v>
      </c>
      <c r="V47" s="24">
        <v>25.271999999999998</v>
      </c>
      <c r="W47" s="24"/>
      <c r="X47" s="24" t="s">
        <v>58</v>
      </c>
      <c r="Y47" s="24" t="s">
        <v>59</v>
      </c>
      <c r="Z47" s="18"/>
      <c r="AA47" s="18"/>
      <c r="AB47" s="18"/>
      <c r="AC47" s="18"/>
      <c r="AD47" s="18"/>
      <c r="AE47" s="18"/>
      <c r="AF47" s="18"/>
      <c r="AG47" s="18" t="s">
        <v>60</v>
      </c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ht="22.5" x14ac:dyDescent="0.2">
      <c r="A48" s="41">
        <v>37</v>
      </c>
      <c r="B48" s="42" t="s">
        <v>107</v>
      </c>
      <c r="C48" s="48" t="s">
        <v>108</v>
      </c>
      <c r="D48" s="43" t="s">
        <v>62</v>
      </c>
      <c r="E48" s="44">
        <v>70</v>
      </c>
      <c r="F48" s="45">
        <v>0</v>
      </c>
      <c r="G48" s="46">
        <f t="shared" ref="G48:G50" si="2">F48*E48</f>
        <v>0</v>
      </c>
      <c r="H48" s="24">
        <v>38.799999999999997</v>
      </c>
      <c r="I48" s="24">
        <v>2716</v>
      </c>
      <c r="J48" s="24">
        <v>63.2</v>
      </c>
      <c r="K48" s="24">
        <v>4424</v>
      </c>
      <c r="L48" s="24">
        <v>21</v>
      </c>
      <c r="M48" s="24">
        <v>8639.4</v>
      </c>
      <c r="N48" s="23">
        <v>3.2000000000000003E-4</v>
      </c>
      <c r="O48" s="23">
        <v>2.2400000000000003E-2</v>
      </c>
      <c r="P48" s="23">
        <v>0</v>
      </c>
      <c r="Q48" s="23">
        <v>0</v>
      </c>
      <c r="R48" s="24"/>
      <c r="S48" s="24" t="s">
        <v>57</v>
      </c>
      <c r="T48" s="24" t="s">
        <v>57</v>
      </c>
      <c r="U48" s="24">
        <v>0.09</v>
      </c>
      <c r="V48" s="24">
        <v>6.3</v>
      </c>
      <c r="W48" s="24"/>
      <c r="X48" s="24" t="s">
        <v>58</v>
      </c>
      <c r="Y48" s="24" t="s">
        <v>59</v>
      </c>
      <c r="Z48" s="18"/>
      <c r="AA48" s="18"/>
      <c r="AB48" s="18"/>
      <c r="AC48" s="18"/>
      <c r="AD48" s="18"/>
      <c r="AE48" s="18"/>
      <c r="AF48" s="18"/>
      <c r="AG48" s="18" t="s">
        <v>60</v>
      </c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ht="22.5" x14ac:dyDescent="0.2">
      <c r="A49" s="41">
        <v>38</v>
      </c>
      <c r="B49" s="42" t="s">
        <v>109</v>
      </c>
      <c r="C49" s="48" t="s">
        <v>110</v>
      </c>
      <c r="D49" s="43" t="s">
        <v>62</v>
      </c>
      <c r="E49" s="44">
        <v>70</v>
      </c>
      <c r="F49" s="45">
        <v>0</v>
      </c>
      <c r="G49" s="46">
        <f t="shared" si="2"/>
        <v>0</v>
      </c>
      <c r="H49" s="24">
        <v>38.840000000000003</v>
      </c>
      <c r="I49" s="24">
        <v>2718.8</v>
      </c>
      <c r="J49" s="24">
        <v>78.66</v>
      </c>
      <c r="K49" s="24">
        <v>5506.2</v>
      </c>
      <c r="L49" s="24">
        <v>21</v>
      </c>
      <c r="M49" s="24">
        <v>9952.25</v>
      </c>
      <c r="N49" s="23">
        <v>3.2000000000000003E-4</v>
      </c>
      <c r="O49" s="23">
        <v>2.2400000000000003E-2</v>
      </c>
      <c r="P49" s="23">
        <v>0</v>
      </c>
      <c r="Q49" s="23">
        <v>0</v>
      </c>
      <c r="R49" s="24"/>
      <c r="S49" s="24" t="s">
        <v>57</v>
      </c>
      <c r="T49" s="24" t="s">
        <v>57</v>
      </c>
      <c r="U49" s="24">
        <v>0.112</v>
      </c>
      <c r="V49" s="24">
        <v>7.84</v>
      </c>
      <c r="W49" s="24"/>
      <c r="X49" s="24" t="s">
        <v>58</v>
      </c>
      <c r="Y49" s="24" t="s">
        <v>59</v>
      </c>
      <c r="Z49" s="18"/>
      <c r="AA49" s="18"/>
      <c r="AB49" s="18"/>
      <c r="AC49" s="18"/>
      <c r="AD49" s="18"/>
      <c r="AE49" s="18"/>
      <c r="AF49" s="18"/>
      <c r="AG49" s="18" t="s">
        <v>60</v>
      </c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1.45" customHeight="1" x14ac:dyDescent="0.2">
      <c r="A50" s="41">
        <v>39</v>
      </c>
      <c r="B50" s="42" t="s">
        <v>111</v>
      </c>
      <c r="C50" s="48" t="s">
        <v>112</v>
      </c>
      <c r="D50" s="43" t="s">
        <v>105</v>
      </c>
      <c r="E50" s="44">
        <v>3</v>
      </c>
      <c r="F50" s="45">
        <v>0</v>
      </c>
      <c r="G50" s="46">
        <f t="shared" si="2"/>
        <v>0</v>
      </c>
      <c r="H50" s="24">
        <v>544.67999999999995</v>
      </c>
      <c r="I50" s="24">
        <v>1634.04</v>
      </c>
      <c r="J50" s="24">
        <v>1830.32</v>
      </c>
      <c r="K50" s="24">
        <v>5490.96</v>
      </c>
      <c r="L50" s="24">
        <v>21</v>
      </c>
      <c r="M50" s="24">
        <v>8621.25</v>
      </c>
      <c r="N50" s="23">
        <v>3.3999999999999998E-3</v>
      </c>
      <c r="O50" s="23">
        <v>1.0199999999999999E-2</v>
      </c>
      <c r="P50" s="23">
        <v>0</v>
      </c>
      <c r="Q50" s="23">
        <v>0</v>
      </c>
      <c r="R50" s="24"/>
      <c r="S50" s="24" t="s">
        <v>57</v>
      </c>
      <c r="T50" s="24" t="s">
        <v>57</v>
      </c>
      <c r="U50" s="24">
        <v>2.6</v>
      </c>
      <c r="V50" s="24">
        <v>7.8000000000000007</v>
      </c>
      <c r="W50" s="24"/>
      <c r="X50" s="24" t="s">
        <v>58</v>
      </c>
      <c r="Y50" s="24" t="s">
        <v>59</v>
      </c>
      <c r="Z50" s="18"/>
      <c r="AA50" s="18"/>
      <c r="AB50" s="18"/>
      <c r="AC50" s="18"/>
      <c r="AD50" s="18"/>
      <c r="AE50" s="18"/>
      <c r="AF50" s="18"/>
      <c r="AG50" s="18" t="s">
        <v>60</v>
      </c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ht="19.899999999999999" customHeight="1" x14ac:dyDescent="0.2">
      <c r="A51" s="29" t="s">
        <v>54</v>
      </c>
      <c r="B51" s="30" t="s">
        <v>18</v>
      </c>
      <c r="C51" s="47" t="s">
        <v>19</v>
      </c>
      <c r="D51" s="31"/>
      <c r="E51" s="32"/>
      <c r="F51" s="33"/>
      <c r="G51" s="34">
        <f>G52+G53</f>
        <v>0</v>
      </c>
      <c r="H51" s="28"/>
      <c r="I51" s="28">
        <v>5758.2</v>
      </c>
      <c r="J51" s="28"/>
      <c r="K51" s="28">
        <v>25993.8</v>
      </c>
      <c r="L51" s="28"/>
      <c r="M51" s="28"/>
      <c r="N51" s="27"/>
      <c r="O51" s="27"/>
      <c r="P51" s="27"/>
      <c r="Q51" s="27"/>
      <c r="R51" s="28"/>
      <c r="S51" s="28"/>
      <c r="T51" s="28"/>
      <c r="U51" s="28"/>
      <c r="V51" s="28"/>
      <c r="W51" s="28"/>
      <c r="X51" s="28"/>
      <c r="Y51" s="28"/>
      <c r="AG51" t="s">
        <v>55</v>
      </c>
    </row>
    <row r="52" spans="1:60" ht="41.45" customHeight="1" x14ac:dyDescent="0.2">
      <c r="A52" s="41">
        <v>40</v>
      </c>
      <c r="B52" s="42" t="s">
        <v>113</v>
      </c>
      <c r="C52" s="87" t="s">
        <v>114</v>
      </c>
      <c r="D52" s="43" t="s">
        <v>62</v>
      </c>
      <c r="E52" s="79">
        <v>84</v>
      </c>
      <c r="F52" s="78">
        <v>0</v>
      </c>
      <c r="G52" s="76">
        <f>F52*E52</f>
        <v>0</v>
      </c>
      <c r="H52" s="24">
        <v>30.27</v>
      </c>
      <c r="I52" s="24">
        <v>2542.6799999999998</v>
      </c>
      <c r="J52" s="24">
        <v>239.23</v>
      </c>
      <c r="K52" s="24">
        <v>20095.32</v>
      </c>
      <c r="L52" s="24">
        <v>21</v>
      </c>
      <c r="M52" s="24">
        <v>27391.98</v>
      </c>
      <c r="N52" s="23">
        <v>3.0000000000000001E-5</v>
      </c>
      <c r="O52" s="23">
        <v>2.5200000000000001E-3</v>
      </c>
      <c r="P52" s="23">
        <v>0</v>
      </c>
      <c r="Q52" s="23">
        <v>0</v>
      </c>
      <c r="R52" s="24"/>
      <c r="S52" s="24" t="s">
        <v>57</v>
      </c>
      <c r="T52" s="24" t="s">
        <v>57</v>
      </c>
      <c r="U52" s="24">
        <v>0.34</v>
      </c>
      <c r="V52" s="24">
        <v>28.560000000000002</v>
      </c>
      <c r="W52" s="24"/>
      <c r="X52" s="24" t="s">
        <v>58</v>
      </c>
      <c r="Y52" s="24" t="s">
        <v>59</v>
      </c>
      <c r="Z52" s="18"/>
      <c r="AA52" s="18"/>
      <c r="AB52" s="18"/>
      <c r="AC52" s="18"/>
      <c r="AD52" s="18"/>
      <c r="AE52" s="18"/>
      <c r="AF52" s="18"/>
      <c r="AG52" s="18" t="s">
        <v>60</v>
      </c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ht="22.5" x14ac:dyDescent="0.2">
      <c r="A53" s="41">
        <v>41</v>
      </c>
      <c r="B53" s="42" t="s">
        <v>115</v>
      </c>
      <c r="C53" s="48" t="s">
        <v>116</v>
      </c>
      <c r="D53" s="43" t="s">
        <v>62</v>
      </c>
      <c r="E53" s="79">
        <v>84</v>
      </c>
      <c r="F53" s="78">
        <v>0</v>
      </c>
      <c r="G53" s="76">
        <f>F53*E53</f>
        <v>0</v>
      </c>
      <c r="H53" s="24">
        <v>38.28</v>
      </c>
      <c r="I53" s="24">
        <v>3215.52</v>
      </c>
      <c r="J53" s="24">
        <v>70.22</v>
      </c>
      <c r="K53" s="24">
        <v>5898.48</v>
      </c>
      <c r="L53" s="24">
        <v>21</v>
      </c>
      <c r="M53" s="24">
        <v>11027.94</v>
      </c>
      <c r="N53" s="23">
        <v>3.2000000000000003E-4</v>
      </c>
      <c r="O53" s="23">
        <v>2.6880000000000001E-2</v>
      </c>
      <c r="P53" s="23">
        <v>0</v>
      </c>
      <c r="Q53" s="23">
        <v>0</v>
      </c>
      <c r="R53" s="24"/>
      <c r="S53" s="24" t="s">
        <v>57</v>
      </c>
      <c r="T53" s="24" t="s">
        <v>57</v>
      </c>
      <c r="U53" s="24">
        <v>0.1</v>
      </c>
      <c r="V53" s="24">
        <v>8.4</v>
      </c>
      <c r="W53" s="24"/>
      <c r="X53" s="24" t="s">
        <v>58</v>
      </c>
      <c r="Y53" s="24" t="s">
        <v>59</v>
      </c>
      <c r="Z53" s="18"/>
      <c r="AA53" s="18"/>
      <c r="AB53" s="18"/>
      <c r="AC53" s="18"/>
      <c r="AD53" s="18"/>
      <c r="AE53" s="18"/>
      <c r="AF53" s="18"/>
      <c r="AG53" s="18" t="s">
        <v>60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29" t="s">
        <v>54</v>
      </c>
      <c r="B54" s="30" t="s">
        <v>161</v>
      </c>
      <c r="C54" s="47" t="s">
        <v>162</v>
      </c>
      <c r="D54" s="31"/>
      <c r="E54" s="32"/>
      <c r="F54" s="33"/>
      <c r="G54" s="34">
        <f>G55+G56</f>
        <v>0</v>
      </c>
      <c r="H54" s="24"/>
      <c r="I54" s="24"/>
      <c r="J54" s="24"/>
      <c r="K54" s="24"/>
      <c r="L54" s="24"/>
      <c r="M54" s="24"/>
      <c r="N54" s="23"/>
      <c r="O54" s="23"/>
      <c r="P54" s="23"/>
      <c r="Q54" s="23"/>
      <c r="R54" s="24"/>
      <c r="S54" s="24"/>
      <c r="T54" s="24"/>
      <c r="U54" s="24"/>
      <c r="V54" s="24"/>
      <c r="W54" s="24"/>
      <c r="X54" s="24"/>
      <c r="Y54" s="24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51">
        <v>42</v>
      </c>
      <c r="B55" s="52" t="s">
        <v>163</v>
      </c>
      <c r="C55" s="53" t="s">
        <v>164</v>
      </c>
      <c r="D55" s="54" t="s">
        <v>62</v>
      </c>
      <c r="E55" s="55">
        <v>4.2</v>
      </c>
      <c r="F55" s="56">
        <v>0</v>
      </c>
      <c r="G55" s="57">
        <f>F55*E55</f>
        <v>0</v>
      </c>
      <c r="H55" s="24"/>
      <c r="I55" s="24"/>
      <c r="J55" s="24"/>
      <c r="K55" s="24"/>
      <c r="L55" s="24"/>
      <c r="M55" s="24"/>
      <c r="N55" s="23"/>
      <c r="O55" s="23"/>
      <c r="P55" s="23"/>
      <c r="Q55" s="23"/>
      <c r="R55" s="24"/>
      <c r="S55" s="24"/>
      <c r="T55" s="24"/>
      <c r="U55" s="24"/>
      <c r="V55" s="24"/>
      <c r="W55" s="24"/>
      <c r="X55" s="24"/>
      <c r="Y55" s="24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51">
        <v>43</v>
      </c>
      <c r="B56" s="52" t="s">
        <v>165</v>
      </c>
      <c r="C56" s="53" t="s">
        <v>166</v>
      </c>
      <c r="D56" s="54" t="s">
        <v>62</v>
      </c>
      <c r="E56" s="55">
        <v>4.2</v>
      </c>
      <c r="F56" s="56">
        <v>0</v>
      </c>
      <c r="G56" s="57">
        <f>F56*E56</f>
        <v>0</v>
      </c>
      <c r="H56" s="24"/>
      <c r="I56" s="24"/>
      <c r="J56" s="24"/>
      <c r="K56" s="24"/>
      <c r="L56" s="24"/>
      <c r="M56" s="24"/>
      <c r="N56" s="23"/>
      <c r="O56" s="23"/>
      <c r="P56" s="23"/>
      <c r="Q56" s="23"/>
      <c r="R56" s="24"/>
      <c r="S56" s="24"/>
      <c r="T56" s="24"/>
      <c r="U56" s="24"/>
      <c r="V56" s="24"/>
      <c r="W56" s="24"/>
      <c r="X56" s="24"/>
      <c r="Y56" s="24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51"/>
      <c r="B57" s="52"/>
      <c r="C57" s="53"/>
      <c r="D57" s="54"/>
      <c r="E57" s="55"/>
      <c r="F57" s="56"/>
      <c r="G57" s="57"/>
      <c r="H57" s="24"/>
      <c r="I57" s="24"/>
      <c r="J57" s="24"/>
      <c r="K57" s="24"/>
      <c r="L57" s="24"/>
      <c r="M57" s="24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29" t="s">
        <v>54</v>
      </c>
      <c r="B58" s="30" t="s">
        <v>20</v>
      </c>
      <c r="C58" s="47" t="s">
        <v>21</v>
      </c>
      <c r="D58" s="31"/>
      <c r="E58" s="32"/>
      <c r="F58" s="33"/>
      <c r="G58" s="34">
        <f>G59+G60</f>
        <v>0</v>
      </c>
      <c r="H58" s="28"/>
      <c r="I58" s="28">
        <v>3015.81</v>
      </c>
      <c r="J58" s="28"/>
      <c r="K58" s="28">
        <v>5898.69</v>
      </c>
      <c r="L58" s="28"/>
      <c r="M58" s="28"/>
      <c r="N58" s="27"/>
      <c r="O58" s="27"/>
      <c r="P58" s="27"/>
      <c r="Q58" s="27"/>
      <c r="R58" s="28"/>
      <c r="S58" s="28"/>
      <c r="T58" s="28"/>
      <c r="U58" s="28"/>
      <c r="V58" s="28"/>
      <c r="W58" s="28"/>
      <c r="X58" s="28"/>
      <c r="Y58" s="28"/>
      <c r="AG58" t="s">
        <v>55</v>
      </c>
    </row>
    <row r="59" spans="1:60" x14ac:dyDescent="0.2">
      <c r="A59" s="41">
        <v>44</v>
      </c>
      <c r="B59" s="42" t="s">
        <v>117</v>
      </c>
      <c r="C59" s="48" t="s">
        <v>118</v>
      </c>
      <c r="D59" s="43" t="s">
        <v>119</v>
      </c>
      <c r="E59" s="44">
        <v>10.5</v>
      </c>
      <c r="F59" s="45">
        <v>0</v>
      </c>
      <c r="G59" s="46">
        <f>F59*E59</f>
        <v>0</v>
      </c>
      <c r="H59" s="24">
        <v>287.22000000000003</v>
      </c>
      <c r="I59" s="24">
        <v>3015.8100000000004</v>
      </c>
      <c r="J59" s="24">
        <v>561.78</v>
      </c>
      <c r="K59" s="24">
        <v>5898.69</v>
      </c>
      <c r="L59" s="24">
        <v>21</v>
      </c>
      <c r="M59" s="24">
        <v>10786.545</v>
      </c>
      <c r="N59" s="23">
        <v>1.4400000000000001E-3</v>
      </c>
      <c r="O59" s="23">
        <v>1.5120000000000001E-2</v>
      </c>
      <c r="P59" s="23">
        <v>0</v>
      </c>
      <c r="Q59" s="23">
        <v>0</v>
      </c>
      <c r="R59" s="24"/>
      <c r="S59" s="24" t="s">
        <v>57</v>
      </c>
      <c r="T59" s="24" t="s">
        <v>57</v>
      </c>
      <c r="U59" s="24">
        <v>0.8</v>
      </c>
      <c r="V59" s="24">
        <v>8.4</v>
      </c>
      <c r="W59" s="24"/>
      <c r="X59" s="24" t="s">
        <v>58</v>
      </c>
      <c r="Y59" s="24" t="s">
        <v>59</v>
      </c>
      <c r="Z59" s="18"/>
      <c r="AA59" s="18"/>
      <c r="AB59" s="18"/>
      <c r="AC59" s="18"/>
      <c r="AD59" s="18"/>
      <c r="AE59" s="18"/>
      <c r="AF59" s="18"/>
      <c r="AG59" s="18" t="s">
        <v>60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41">
        <v>45</v>
      </c>
      <c r="B60" s="42" t="s">
        <v>120</v>
      </c>
      <c r="C60" s="48" t="s">
        <v>121</v>
      </c>
      <c r="D60" s="43" t="s">
        <v>119</v>
      </c>
      <c r="E60" s="44">
        <v>2</v>
      </c>
      <c r="F60" s="45">
        <v>0</v>
      </c>
      <c r="G60" s="46">
        <f>F60*E60</f>
        <v>0</v>
      </c>
      <c r="H60" s="24">
        <v>78.66</v>
      </c>
      <c r="I60" s="24">
        <v>0</v>
      </c>
      <c r="J60" s="24">
        <v>224.84</v>
      </c>
      <c r="K60" s="24">
        <v>0</v>
      </c>
      <c r="L60" s="24">
        <v>21</v>
      </c>
      <c r="M60" s="24">
        <v>0</v>
      </c>
      <c r="N60" s="23">
        <v>3.8000000000000002E-4</v>
      </c>
      <c r="O60" s="23">
        <v>0</v>
      </c>
      <c r="P60" s="23">
        <v>0</v>
      </c>
      <c r="Q60" s="23">
        <v>0</v>
      </c>
      <c r="R60" s="24"/>
      <c r="S60" s="24" t="s">
        <v>57</v>
      </c>
      <c r="T60" s="24" t="s">
        <v>57</v>
      </c>
      <c r="U60" s="24">
        <v>0.32</v>
      </c>
      <c r="V60" s="24">
        <v>0</v>
      </c>
      <c r="W60" s="24"/>
      <c r="X60" s="24" t="s">
        <v>58</v>
      </c>
      <c r="Y60" s="24" t="s">
        <v>59</v>
      </c>
      <c r="Z60" s="18"/>
      <c r="AA60" s="18"/>
      <c r="AB60" s="18"/>
      <c r="AC60" s="18"/>
      <c r="AD60" s="18"/>
      <c r="AE60" s="18"/>
      <c r="AF60" s="18"/>
      <c r="AG60" s="18" t="s">
        <v>60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29" t="s">
        <v>54</v>
      </c>
      <c r="B61" s="30" t="s">
        <v>202</v>
      </c>
      <c r="C61" s="47" t="s">
        <v>203</v>
      </c>
      <c r="D61" s="31"/>
      <c r="E61" s="32"/>
      <c r="F61" s="33"/>
      <c r="G61" s="80">
        <f>G62</f>
        <v>0</v>
      </c>
      <c r="H61" s="24"/>
      <c r="I61" s="24"/>
      <c r="J61" s="24"/>
      <c r="K61" s="24"/>
      <c r="L61" s="24"/>
      <c r="M61" s="24"/>
      <c r="N61" s="23"/>
      <c r="O61" s="23"/>
      <c r="P61" s="23"/>
      <c r="Q61" s="23"/>
      <c r="R61" s="24"/>
      <c r="S61" s="24"/>
      <c r="T61" s="24"/>
      <c r="U61" s="24"/>
      <c r="V61" s="24"/>
      <c r="W61" s="24"/>
      <c r="X61" s="24"/>
      <c r="Y61" s="24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51">
        <v>46</v>
      </c>
      <c r="B62" s="52" t="s">
        <v>201</v>
      </c>
      <c r="C62" s="53" t="s">
        <v>234</v>
      </c>
      <c r="D62" s="54" t="s">
        <v>119</v>
      </c>
      <c r="E62" s="44">
        <v>2</v>
      </c>
      <c r="F62" s="56">
        <v>0</v>
      </c>
      <c r="G62" s="57">
        <f>F62*E62</f>
        <v>0</v>
      </c>
      <c r="H62" s="24"/>
      <c r="I62" s="24"/>
      <c r="J62" s="24"/>
      <c r="K62" s="24"/>
      <c r="L62" s="24"/>
      <c r="M62" s="24"/>
      <c r="N62" s="23"/>
      <c r="O62" s="23"/>
      <c r="P62" s="23"/>
      <c r="Q62" s="23"/>
      <c r="R62" s="24"/>
      <c r="S62" s="24"/>
      <c r="T62" s="24"/>
      <c r="U62" s="24"/>
      <c r="V62" s="24"/>
      <c r="W62" s="24"/>
      <c r="X62" s="24"/>
      <c r="Y62" s="24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29" t="s">
        <v>54</v>
      </c>
      <c r="B63" s="30" t="s">
        <v>22</v>
      </c>
      <c r="C63" s="47" t="s">
        <v>23</v>
      </c>
      <c r="D63" s="31"/>
      <c r="E63" s="32"/>
      <c r="F63" s="33"/>
      <c r="G63" s="34">
        <f>G64+G66+G68+G70+G72+G73+G74+G75+G76+G77+G78+G79</f>
        <v>0</v>
      </c>
      <c r="H63" s="28"/>
      <c r="I63" s="28">
        <v>110869.9</v>
      </c>
      <c r="J63" s="28"/>
      <c r="K63" s="28">
        <v>335085.05</v>
      </c>
      <c r="L63" s="28"/>
      <c r="M63" s="28"/>
      <c r="N63" s="27"/>
      <c r="O63" s="27"/>
      <c r="P63" s="27"/>
      <c r="Q63" s="27"/>
      <c r="R63" s="28"/>
      <c r="S63" s="28"/>
      <c r="T63" s="28"/>
      <c r="U63" s="28"/>
      <c r="V63" s="28"/>
      <c r="W63" s="28"/>
      <c r="X63" s="28"/>
      <c r="Y63" s="28"/>
      <c r="AG63" t="s">
        <v>55</v>
      </c>
    </row>
    <row r="64" spans="1:60" ht="22.5" x14ac:dyDescent="0.2">
      <c r="A64" s="35">
        <v>47</v>
      </c>
      <c r="B64" s="36" t="s">
        <v>122</v>
      </c>
      <c r="C64" s="49" t="s">
        <v>123</v>
      </c>
      <c r="D64" s="37" t="s">
        <v>119</v>
      </c>
      <c r="E64" s="38">
        <v>136.80000000000001</v>
      </c>
      <c r="F64" s="39">
        <v>0</v>
      </c>
      <c r="G64" s="40">
        <f>F64*E64</f>
        <v>0</v>
      </c>
      <c r="H64" s="24">
        <v>10.210000000000001</v>
      </c>
      <c r="I64" s="24">
        <v>1396.7280000000003</v>
      </c>
      <c r="J64" s="24">
        <v>481.29</v>
      </c>
      <c r="K64" s="24">
        <v>65840.472000000009</v>
      </c>
      <c r="L64" s="24">
        <v>21</v>
      </c>
      <c r="M64" s="24">
        <v>81357.012000000002</v>
      </c>
      <c r="N64" s="23">
        <v>2.5500000000000002E-3</v>
      </c>
      <c r="O64" s="23">
        <v>0.34884000000000004</v>
      </c>
      <c r="P64" s="23">
        <v>0</v>
      </c>
      <c r="Q64" s="23">
        <v>0</v>
      </c>
      <c r="R64" s="24"/>
      <c r="S64" s="24" t="s">
        <v>57</v>
      </c>
      <c r="T64" s="24" t="s">
        <v>57</v>
      </c>
      <c r="U64" s="24">
        <v>0.59799999999999998</v>
      </c>
      <c r="V64" s="24">
        <v>81.806399999999996</v>
      </c>
      <c r="W64" s="24"/>
      <c r="X64" s="24" t="s">
        <v>58</v>
      </c>
      <c r="Y64" s="24" t="s">
        <v>59</v>
      </c>
      <c r="Z64" s="18"/>
      <c r="AA64" s="18"/>
      <c r="AB64" s="18"/>
      <c r="AC64" s="18"/>
      <c r="AD64" s="18"/>
      <c r="AE64" s="18"/>
      <c r="AF64" s="18"/>
      <c r="AG64" s="18" t="s">
        <v>60</v>
      </c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outlineLevel="1" x14ac:dyDescent="0.2">
      <c r="A65" s="21"/>
      <c r="B65" s="22"/>
      <c r="C65" s="50" t="s">
        <v>124</v>
      </c>
      <c r="D65" s="25"/>
      <c r="E65" s="26">
        <v>136.80000000000001</v>
      </c>
      <c r="F65" s="24"/>
      <c r="G65" s="40"/>
      <c r="H65" s="24"/>
      <c r="I65" s="24"/>
      <c r="J65" s="24"/>
      <c r="K65" s="24"/>
      <c r="L65" s="24"/>
      <c r="M65" s="24"/>
      <c r="N65" s="23"/>
      <c r="O65" s="23"/>
      <c r="P65" s="23"/>
      <c r="Q65" s="23"/>
      <c r="R65" s="24"/>
      <c r="S65" s="24"/>
      <c r="T65" s="24"/>
      <c r="U65" s="24"/>
      <c r="V65" s="24"/>
      <c r="W65" s="24"/>
      <c r="X65" s="24"/>
      <c r="Y65" s="24"/>
      <c r="Z65" s="18"/>
      <c r="AA65" s="18"/>
      <c r="AB65" s="18"/>
      <c r="AC65" s="18"/>
      <c r="AD65" s="18"/>
      <c r="AE65" s="18"/>
      <c r="AF65" s="18"/>
      <c r="AG65" s="18" t="s">
        <v>65</v>
      </c>
      <c r="AH65" s="18">
        <v>0</v>
      </c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ht="22.5" x14ac:dyDescent="0.2">
      <c r="A66" s="35">
        <v>48</v>
      </c>
      <c r="B66" s="36" t="s">
        <v>125</v>
      </c>
      <c r="C66" s="49" t="s">
        <v>126</v>
      </c>
      <c r="D66" s="37" t="s">
        <v>119</v>
      </c>
      <c r="E66" s="38">
        <v>201.7</v>
      </c>
      <c r="F66" s="39">
        <v>0</v>
      </c>
      <c r="G66" s="40">
        <f t="shared" ref="G66:G79" si="3">F66*E66</f>
        <v>0</v>
      </c>
      <c r="H66" s="24">
        <v>10.210000000000001</v>
      </c>
      <c r="I66" s="24">
        <v>2059.357</v>
      </c>
      <c r="J66" s="24">
        <v>397.29</v>
      </c>
      <c r="K66" s="24">
        <v>80133.392999999996</v>
      </c>
      <c r="L66" s="24">
        <v>21</v>
      </c>
      <c r="M66" s="24">
        <v>99453.227499999994</v>
      </c>
      <c r="N66" s="23">
        <v>2.5500000000000002E-3</v>
      </c>
      <c r="O66" s="23">
        <v>0.51433499999999999</v>
      </c>
      <c r="P66" s="23">
        <v>0</v>
      </c>
      <c r="Q66" s="23">
        <v>0</v>
      </c>
      <c r="R66" s="24"/>
      <c r="S66" s="24" t="s">
        <v>57</v>
      </c>
      <c r="T66" s="24" t="s">
        <v>57</v>
      </c>
      <c r="U66" s="24">
        <v>0.495</v>
      </c>
      <c r="V66" s="24">
        <v>99.841499999999996</v>
      </c>
      <c r="W66" s="24"/>
      <c r="X66" s="24" t="s">
        <v>58</v>
      </c>
      <c r="Y66" s="24" t="s">
        <v>59</v>
      </c>
      <c r="Z66" s="18"/>
      <c r="AA66" s="18"/>
      <c r="AB66" s="18"/>
      <c r="AC66" s="18"/>
      <c r="AD66" s="18"/>
      <c r="AE66" s="18"/>
      <c r="AF66" s="18"/>
      <c r="AG66" s="18" t="s">
        <v>60</v>
      </c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outlineLevel="1" x14ac:dyDescent="0.2">
      <c r="A67" s="21"/>
      <c r="B67" s="22"/>
      <c r="C67" s="50" t="s">
        <v>127</v>
      </c>
      <c r="D67" s="25"/>
      <c r="E67" s="26">
        <v>201.7</v>
      </c>
      <c r="F67" s="24"/>
      <c r="G67" s="40"/>
      <c r="H67" s="24"/>
      <c r="I67" s="24"/>
      <c r="J67" s="24"/>
      <c r="K67" s="24"/>
      <c r="L67" s="24"/>
      <c r="M67" s="24"/>
      <c r="N67" s="23"/>
      <c r="O67" s="23"/>
      <c r="P67" s="23"/>
      <c r="Q67" s="23"/>
      <c r="R67" s="24"/>
      <c r="S67" s="24"/>
      <c r="T67" s="24"/>
      <c r="U67" s="24"/>
      <c r="V67" s="24"/>
      <c r="W67" s="24"/>
      <c r="X67" s="24"/>
      <c r="Y67" s="24"/>
      <c r="Z67" s="18"/>
      <c r="AA67" s="18"/>
      <c r="AB67" s="18"/>
      <c r="AC67" s="18"/>
      <c r="AD67" s="18"/>
      <c r="AE67" s="18"/>
      <c r="AF67" s="18"/>
      <c r="AG67" s="18" t="s">
        <v>65</v>
      </c>
      <c r="AH67" s="18">
        <v>0</v>
      </c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ht="22.5" x14ac:dyDescent="0.2">
      <c r="A68" s="35">
        <v>49</v>
      </c>
      <c r="B68" s="36" t="s">
        <v>128</v>
      </c>
      <c r="C68" s="49" t="s">
        <v>129</v>
      </c>
      <c r="D68" s="37" t="s">
        <v>119</v>
      </c>
      <c r="E68" s="38">
        <v>104.5</v>
      </c>
      <c r="F68" s="39">
        <v>0</v>
      </c>
      <c r="G68" s="40">
        <f t="shared" si="3"/>
        <v>0</v>
      </c>
      <c r="H68" s="24">
        <v>10.210000000000001</v>
      </c>
      <c r="I68" s="24">
        <v>1066.9450000000002</v>
      </c>
      <c r="J68" s="24">
        <v>547.79</v>
      </c>
      <c r="K68" s="24">
        <v>57244.054999999993</v>
      </c>
      <c r="L68" s="24">
        <v>21</v>
      </c>
      <c r="M68" s="24">
        <v>70556.31</v>
      </c>
      <c r="N68" s="23">
        <v>2.5500000000000002E-3</v>
      </c>
      <c r="O68" s="23">
        <v>0.26647500000000002</v>
      </c>
      <c r="P68" s="23">
        <v>0</v>
      </c>
      <c r="Q68" s="23">
        <v>0</v>
      </c>
      <c r="R68" s="24"/>
      <c r="S68" s="24" t="s">
        <v>57</v>
      </c>
      <c r="T68" s="24" t="s">
        <v>57</v>
      </c>
      <c r="U68" s="24">
        <v>0.67900000000000005</v>
      </c>
      <c r="V68" s="24">
        <v>70.955500000000001</v>
      </c>
      <c r="W68" s="24"/>
      <c r="X68" s="24" t="s">
        <v>58</v>
      </c>
      <c r="Y68" s="24" t="s">
        <v>59</v>
      </c>
      <c r="Z68" s="18"/>
      <c r="AA68" s="18"/>
      <c r="AB68" s="18"/>
      <c r="AC68" s="18"/>
      <c r="AD68" s="18"/>
      <c r="AE68" s="18"/>
      <c r="AF68" s="18"/>
      <c r="AG68" s="18" t="s">
        <v>60</v>
      </c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outlineLevel="1" x14ac:dyDescent="0.2">
      <c r="A69" s="21"/>
      <c r="B69" s="22"/>
      <c r="C69" s="50" t="s">
        <v>130</v>
      </c>
      <c r="D69" s="25"/>
      <c r="E69" s="26">
        <v>104.5</v>
      </c>
      <c r="F69" s="24"/>
      <c r="G69" s="40"/>
      <c r="H69" s="24"/>
      <c r="I69" s="24"/>
      <c r="J69" s="24"/>
      <c r="K69" s="24"/>
      <c r="L69" s="24"/>
      <c r="M69" s="24"/>
      <c r="N69" s="23"/>
      <c r="O69" s="23"/>
      <c r="P69" s="23"/>
      <c r="Q69" s="23"/>
      <c r="R69" s="24"/>
      <c r="S69" s="24"/>
      <c r="T69" s="24"/>
      <c r="U69" s="24"/>
      <c r="V69" s="24"/>
      <c r="W69" s="24"/>
      <c r="X69" s="24"/>
      <c r="Y69" s="24"/>
      <c r="Z69" s="18"/>
      <c r="AA69" s="18"/>
      <c r="AB69" s="18"/>
      <c r="AC69" s="18"/>
      <c r="AD69" s="18"/>
      <c r="AE69" s="18"/>
      <c r="AF69" s="18"/>
      <c r="AG69" s="18" t="s">
        <v>65</v>
      </c>
      <c r="AH69" s="18">
        <v>0</v>
      </c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ht="22.5" x14ac:dyDescent="0.2">
      <c r="A70" s="35">
        <v>50</v>
      </c>
      <c r="B70" s="36" t="s">
        <v>131</v>
      </c>
      <c r="C70" s="49" t="s">
        <v>132</v>
      </c>
      <c r="D70" s="37" t="s">
        <v>119</v>
      </c>
      <c r="E70" s="38">
        <v>14</v>
      </c>
      <c r="F70" s="39">
        <v>0</v>
      </c>
      <c r="G70" s="40">
        <f t="shared" si="3"/>
        <v>0</v>
      </c>
      <c r="H70" s="24">
        <v>10.210000000000001</v>
      </c>
      <c r="I70" s="24">
        <v>142.94</v>
      </c>
      <c r="J70" s="24">
        <v>666.79</v>
      </c>
      <c r="K70" s="24">
        <v>9335.06</v>
      </c>
      <c r="L70" s="24">
        <v>21</v>
      </c>
      <c r="M70" s="24">
        <v>11468.38</v>
      </c>
      <c r="N70" s="23">
        <v>2.5500000000000002E-3</v>
      </c>
      <c r="O70" s="23">
        <v>3.5700000000000003E-2</v>
      </c>
      <c r="P70" s="23">
        <v>0</v>
      </c>
      <c r="Q70" s="23">
        <v>0</v>
      </c>
      <c r="R70" s="24"/>
      <c r="S70" s="24" t="s">
        <v>57</v>
      </c>
      <c r="T70" s="24" t="s">
        <v>57</v>
      </c>
      <c r="U70" s="24">
        <v>0.82499999999999996</v>
      </c>
      <c r="V70" s="24">
        <v>11.549999999999999</v>
      </c>
      <c r="W70" s="24"/>
      <c r="X70" s="24" t="s">
        <v>58</v>
      </c>
      <c r="Y70" s="24" t="s">
        <v>59</v>
      </c>
      <c r="Z70" s="18"/>
      <c r="AA70" s="18"/>
      <c r="AB70" s="18"/>
      <c r="AC70" s="18"/>
      <c r="AD70" s="18"/>
      <c r="AE70" s="18"/>
      <c r="AF70" s="18"/>
      <c r="AG70" s="18" t="s">
        <v>60</v>
      </c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outlineLevel="1" x14ac:dyDescent="0.2">
      <c r="A71" s="21"/>
      <c r="B71" s="22"/>
      <c r="C71" s="50" t="s">
        <v>133</v>
      </c>
      <c r="D71" s="25"/>
      <c r="E71" s="26">
        <v>14</v>
      </c>
      <c r="F71" s="24"/>
      <c r="G71" s="40"/>
      <c r="H71" s="24"/>
      <c r="I71" s="24"/>
      <c r="J71" s="24"/>
      <c r="K71" s="24"/>
      <c r="L71" s="24"/>
      <c r="M71" s="24"/>
      <c r="N71" s="23"/>
      <c r="O71" s="23"/>
      <c r="P71" s="23"/>
      <c r="Q71" s="23"/>
      <c r="R71" s="24"/>
      <c r="S71" s="24"/>
      <c r="T71" s="24"/>
      <c r="U71" s="24"/>
      <c r="V71" s="24"/>
      <c r="W71" s="24"/>
      <c r="X71" s="24"/>
      <c r="Y71" s="24"/>
      <c r="Z71" s="18"/>
      <c r="AA71" s="18"/>
      <c r="AB71" s="18"/>
      <c r="AC71" s="18"/>
      <c r="AD71" s="18"/>
      <c r="AE71" s="18"/>
      <c r="AF71" s="18"/>
      <c r="AG71" s="18" t="s">
        <v>65</v>
      </c>
      <c r="AH71" s="18">
        <v>0</v>
      </c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ht="22.5" x14ac:dyDescent="0.2">
      <c r="A72" s="41">
        <v>51</v>
      </c>
      <c r="B72" s="42" t="s">
        <v>134</v>
      </c>
      <c r="C72" s="48" t="s">
        <v>135</v>
      </c>
      <c r="D72" s="43" t="s">
        <v>56</v>
      </c>
      <c r="E72" s="44">
        <v>4.5199999999999996</v>
      </c>
      <c r="F72" s="45">
        <v>0</v>
      </c>
      <c r="G72" s="40">
        <f t="shared" si="3"/>
        <v>0</v>
      </c>
      <c r="H72" s="24">
        <v>9080</v>
      </c>
      <c r="I72" s="24">
        <v>0</v>
      </c>
      <c r="J72" s="24">
        <v>0</v>
      </c>
      <c r="K72" s="24">
        <v>0</v>
      </c>
      <c r="L72" s="24">
        <v>21</v>
      </c>
      <c r="M72" s="24">
        <v>0</v>
      </c>
      <c r="N72" s="23">
        <v>0.55000000000000004</v>
      </c>
      <c r="O72" s="23">
        <v>0</v>
      </c>
      <c r="P72" s="23">
        <v>0</v>
      </c>
      <c r="Q72" s="23">
        <v>0</v>
      </c>
      <c r="R72" s="24" t="s">
        <v>100</v>
      </c>
      <c r="S72" s="24" t="s">
        <v>57</v>
      </c>
      <c r="T72" s="24" t="s">
        <v>57</v>
      </c>
      <c r="U72" s="24">
        <v>0</v>
      </c>
      <c r="V72" s="24">
        <v>0</v>
      </c>
      <c r="W72" s="24"/>
      <c r="X72" s="24" t="s">
        <v>101</v>
      </c>
      <c r="Y72" s="24" t="s">
        <v>59</v>
      </c>
      <c r="Z72" s="18"/>
      <c r="AA72" s="18"/>
      <c r="AB72" s="18"/>
      <c r="AC72" s="18"/>
      <c r="AD72" s="18"/>
      <c r="AE72" s="18"/>
      <c r="AF72" s="18"/>
      <c r="AG72" s="18" t="s">
        <v>102</v>
      </c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ht="22.5" x14ac:dyDescent="0.2">
      <c r="A73" s="41">
        <v>52</v>
      </c>
      <c r="B73" s="42" t="s">
        <v>136</v>
      </c>
      <c r="C73" s="48" t="s">
        <v>137</v>
      </c>
      <c r="D73" s="43" t="s">
        <v>56</v>
      </c>
      <c r="E73" s="44">
        <v>4.05</v>
      </c>
      <c r="F73" s="45">
        <v>0</v>
      </c>
      <c r="G73" s="40">
        <f t="shared" si="3"/>
        <v>0</v>
      </c>
      <c r="H73" s="24">
        <v>9080</v>
      </c>
      <c r="I73" s="24">
        <v>0</v>
      </c>
      <c r="J73" s="24">
        <v>0</v>
      </c>
      <c r="K73" s="24">
        <v>0</v>
      </c>
      <c r="L73" s="24">
        <v>21</v>
      </c>
      <c r="M73" s="24">
        <v>0</v>
      </c>
      <c r="N73" s="23">
        <v>0.55000000000000004</v>
      </c>
      <c r="O73" s="23">
        <v>0</v>
      </c>
      <c r="P73" s="23">
        <v>0</v>
      </c>
      <c r="Q73" s="23">
        <v>0</v>
      </c>
      <c r="R73" s="24" t="s">
        <v>100</v>
      </c>
      <c r="S73" s="24" t="s">
        <v>57</v>
      </c>
      <c r="T73" s="24" t="s">
        <v>57</v>
      </c>
      <c r="U73" s="24">
        <v>0</v>
      </c>
      <c r="V73" s="24">
        <v>0</v>
      </c>
      <c r="W73" s="24"/>
      <c r="X73" s="24" t="s">
        <v>101</v>
      </c>
      <c r="Y73" s="24" t="s">
        <v>59</v>
      </c>
      <c r="Z73" s="18"/>
      <c r="AA73" s="18"/>
      <c r="AB73" s="18"/>
      <c r="AC73" s="18"/>
      <c r="AD73" s="18"/>
      <c r="AE73" s="18"/>
      <c r="AF73" s="18"/>
      <c r="AG73" s="18" t="s">
        <v>102</v>
      </c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ht="22.5" x14ac:dyDescent="0.2">
      <c r="A74" s="41">
        <v>53</v>
      </c>
      <c r="B74" s="42" t="s">
        <v>138</v>
      </c>
      <c r="C74" s="48" t="s">
        <v>167</v>
      </c>
      <c r="D74" s="43" t="s">
        <v>105</v>
      </c>
      <c r="E74" s="44">
        <v>2</v>
      </c>
      <c r="F74" s="45">
        <v>0</v>
      </c>
      <c r="G74" s="40">
        <f t="shared" si="3"/>
        <v>0</v>
      </c>
      <c r="H74" s="24">
        <v>11.21</v>
      </c>
      <c r="I74" s="24">
        <v>22.42</v>
      </c>
      <c r="J74" s="24">
        <v>252.79</v>
      </c>
      <c r="K74" s="24">
        <v>505.58</v>
      </c>
      <c r="L74" s="24">
        <v>21</v>
      </c>
      <c r="M74" s="24">
        <v>638.88</v>
      </c>
      <c r="N74" s="23">
        <v>3.32E-3</v>
      </c>
      <c r="O74" s="23">
        <v>6.6400000000000001E-3</v>
      </c>
      <c r="P74" s="23">
        <v>0</v>
      </c>
      <c r="Q74" s="23">
        <v>0</v>
      </c>
      <c r="R74" s="24"/>
      <c r="S74" s="24" t="s">
        <v>57</v>
      </c>
      <c r="T74" s="24" t="s">
        <v>57</v>
      </c>
      <c r="U74" s="24">
        <v>0.377</v>
      </c>
      <c r="V74" s="24">
        <v>0.754</v>
      </c>
      <c r="W74" s="24"/>
      <c r="X74" s="24" t="s">
        <v>58</v>
      </c>
      <c r="Y74" s="24" t="s">
        <v>59</v>
      </c>
      <c r="Z74" s="18"/>
      <c r="AA74" s="18"/>
      <c r="AB74" s="18"/>
      <c r="AC74" s="18"/>
      <c r="AD74" s="18"/>
      <c r="AE74" s="18"/>
      <c r="AF74" s="18"/>
      <c r="AG74" s="18" t="s">
        <v>60</v>
      </c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ht="22.5" x14ac:dyDescent="0.2">
      <c r="A75" s="41">
        <v>54</v>
      </c>
      <c r="B75" s="42" t="s">
        <v>139</v>
      </c>
      <c r="C75" s="48" t="s">
        <v>140</v>
      </c>
      <c r="D75" s="43" t="s">
        <v>62</v>
      </c>
      <c r="E75" s="44">
        <v>122</v>
      </c>
      <c r="F75" s="45">
        <v>0</v>
      </c>
      <c r="G75" s="40">
        <f t="shared" si="3"/>
        <v>0</v>
      </c>
      <c r="H75" s="24">
        <v>336.83</v>
      </c>
      <c r="I75" s="24">
        <v>41093.259999999995</v>
      </c>
      <c r="J75" s="24">
        <v>592.16999999999996</v>
      </c>
      <c r="K75" s="24">
        <v>72244.739999999991</v>
      </c>
      <c r="L75" s="24">
        <v>21</v>
      </c>
      <c r="M75" s="24">
        <v>137138.98000000001</v>
      </c>
      <c r="N75" s="23">
        <v>1.078E-2</v>
      </c>
      <c r="O75" s="23">
        <v>1.3151599999999999</v>
      </c>
      <c r="P75" s="23">
        <v>0</v>
      </c>
      <c r="Q75" s="23">
        <v>0</v>
      </c>
      <c r="R75" s="24"/>
      <c r="S75" s="24" t="s">
        <v>57</v>
      </c>
      <c r="T75" s="24" t="s">
        <v>57</v>
      </c>
      <c r="U75" s="24">
        <v>0.87</v>
      </c>
      <c r="V75" s="24">
        <v>106.14</v>
      </c>
      <c r="W75" s="24"/>
      <c r="X75" s="24" t="s">
        <v>58</v>
      </c>
      <c r="Y75" s="24" t="s">
        <v>59</v>
      </c>
      <c r="Z75" s="18"/>
      <c r="AA75" s="18"/>
      <c r="AB75" s="18"/>
      <c r="AC75" s="18"/>
      <c r="AD75" s="18"/>
      <c r="AE75" s="18"/>
      <c r="AF75" s="18"/>
      <c r="AG75" s="18" t="s">
        <v>60</v>
      </c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">
      <c r="A76" s="41">
        <v>55</v>
      </c>
      <c r="B76" s="42" t="s">
        <v>141</v>
      </c>
      <c r="C76" s="48" t="s">
        <v>142</v>
      </c>
      <c r="D76" s="43" t="s">
        <v>62</v>
      </c>
      <c r="E76" s="44">
        <v>84</v>
      </c>
      <c r="F76" s="45">
        <v>0</v>
      </c>
      <c r="G76" s="40">
        <f t="shared" si="3"/>
        <v>0</v>
      </c>
      <c r="H76" s="24">
        <v>16.82</v>
      </c>
      <c r="I76" s="24">
        <v>1412.88</v>
      </c>
      <c r="J76" s="24">
        <v>209.68</v>
      </c>
      <c r="K76" s="24">
        <v>17613.12</v>
      </c>
      <c r="L76" s="24">
        <v>21</v>
      </c>
      <c r="M76" s="24">
        <v>23021.46</v>
      </c>
      <c r="N76" s="23">
        <v>8.0000000000000007E-5</v>
      </c>
      <c r="O76" s="23">
        <v>6.7200000000000003E-3</v>
      </c>
      <c r="P76" s="23">
        <v>0</v>
      </c>
      <c r="Q76" s="23">
        <v>0</v>
      </c>
      <c r="R76" s="24"/>
      <c r="S76" s="24" t="s">
        <v>57</v>
      </c>
      <c r="T76" s="24" t="s">
        <v>57</v>
      </c>
      <c r="U76" s="24">
        <v>0.29830000000000001</v>
      </c>
      <c r="V76" s="24">
        <v>25.057200000000002</v>
      </c>
      <c r="W76" s="24"/>
      <c r="X76" s="24" t="s">
        <v>58</v>
      </c>
      <c r="Y76" s="24" t="s">
        <v>59</v>
      </c>
      <c r="Z76" s="18"/>
      <c r="AA76" s="18"/>
      <c r="AB76" s="18"/>
      <c r="AC76" s="18"/>
      <c r="AD76" s="18"/>
      <c r="AE76" s="18"/>
      <c r="AF76" s="18"/>
      <c r="AG76" s="18" t="s">
        <v>60</v>
      </c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 spans="1:60" ht="22.5" x14ac:dyDescent="0.2">
      <c r="A77" s="41">
        <v>56</v>
      </c>
      <c r="B77" s="42" t="s">
        <v>143</v>
      </c>
      <c r="C77" s="48" t="s">
        <v>144</v>
      </c>
      <c r="D77" s="43" t="s">
        <v>62</v>
      </c>
      <c r="E77" s="44">
        <v>84</v>
      </c>
      <c r="F77" s="45">
        <v>0</v>
      </c>
      <c r="G77" s="40">
        <f t="shared" si="3"/>
        <v>0</v>
      </c>
      <c r="H77" s="24">
        <v>413.5</v>
      </c>
      <c r="I77" s="24">
        <v>34734</v>
      </c>
      <c r="J77" s="24">
        <v>0</v>
      </c>
      <c r="K77" s="24">
        <v>0</v>
      </c>
      <c r="L77" s="24">
        <v>21</v>
      </c>
      <c r="M77" s="24">
        <v>42028.14</v>
      </c>
      <c r="N77" s="23">
        <v>1.3899999999999999E-2</v>
      </c>
      <c r="O77" s="23">
        <v>1.1676</v>
      </c>
      <c r="P77" s="23">
        <v>0</v>
      </c>
      <c r="Q77" s="23">
        <v>0</v>
      </c>
      <c r="R77" s="24" t="s">
        <v>100</v>
      </c>
      <c r="S77" s="24" t="s">
        <v>57</v>
      </c>
      <c r="T77" s="24" t="s">
        <v>57</v>
      </c>
      <c r="U77" s="24">
        <v>0</v>
      </c>
      <c r="V77" s="24">
        <v>0</v>
      </c>
      <c r="W77" s="24"/>
      <c r="X77" s="24" t="s">
        <v>101</v>
      </c>
      <c r="Y77" s="24" t="s">
        <v>59</v>
      </c>
      <c r="Z77" s="18"/>
      <c r="AA77" s="18"/>
      <c r="AB77" s="18"/>
      <c r="AC77" s="18"/>
      <c r="AD77" s="18"/>
      <c r="AE77" s="18"/>
      <c r="AF77" s="18"/>
      <c r="AG77" s="18" t="s">
        <v>102</v>
      </c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 spans="1:60" ht="22.5" x14ac:dyDescent="0.2">
      <c r="A78" s="41">
        <v>57</v>
      </c>
      <c r="B78" s="42" t="s">
        <v>145</v>
      </c>
      <c r="C78" s="48" t="s">
        <v>146</v>
      </c>
      <c r="D78" s="43" t="s">
        <v>62</v>
      </c>
      <c r="E78" s="44">
        <v>84</v>
      </c>
      <c r="F78" s="45">
        <v>0</v>
      </c>
      <c r="G78" s="40">
        <f t="shared" si="3"/>
        <v>0</v>
      </c>
      <c r="H78" s="24">
        <v>336.81</v>
      </c>
      <c r="I78" s="24">
        <v>28292.04</v>
      </c>
      <c r="J78" s="24">
        <v>268.19</v>
      </c>
      <c r="K78" s="24">
        <v>22527.96</v>
      </c>
      <c r="L78" s="24">
        <v>21</v>
      </c>
      <c r="M78" s="24">
        <v>61492.2</v>
      </c>
      <c r="N78" s="23">
        <v>1.078E-2</v>
      </c>
      <c r="O78" s="23">
        <v>0.90551999999999999</v>
      </c>
      <c r="P78" s="23">
        <v>0</v>
      </c>
      <c r="Q78" s="23">
        <v>0</v>
      </c>
      <c r="R78" s="24"/>
      <c r="S78" s="24" t="s">
        <v>57</v>
      </c>
      <c r="T78" s="24" t="s">
        <v>57</v>
      </c>
      <c r="U78" s="24">
        <v>0.39400000000000002</v>
      </c>
      <c r="V78" s="24">
        <v>33.096000000000004</v>
      </c>
      <c r="W78" s="24"/>
      <c r="X78" s="24" t="s">
        <v>58</v>
      </c>
      <c r="Y78" s="24" t="s">
        <v>59</v>
      </c>
      <c r="Z78" s="18"/>
      <c r="AA78" s="18"/>
      <c r="AB78" s="18"/>
      <c r="AC78" s="18"/>
      <c r="AD78" s="18"/>
      <c r="AE78" s="18"/>
      <c r="AF78" s="18"/>
      <c r="AG78" s="18" t="s">
        <v>60</v>
      </c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 spans="1:60" ht="22.5" x14ac:dyDescent="0.2">
      <c r="A79" s="41">
        <v>58</v>
      </c>
      <c r="B79" s="42" t="s">
        <v>147</v>
      </c>
      <c r="C79" s="48" t="s">
        <v>148</v>
      </c>
      <c r="D79" s="43" t="s">
        <v>62</v>
      </c>
      <c r="E79" s="44">
        <v>84</v>
      </c>
      <c r="F79" s="45">
        <v>0</v>
      </c>
      <c r="G79" s="40">
        <f t="shared" si="3"/>
        <v>0</v>
      </c>
      <c r="H79" s="24">
        <v>7.73</v>
      </c>
      <c r="I79" s="24">
        <v>649.32000000000005</v>
      </c>
      <c r="J79" s="24">
        <v>114.77</v>
      </c>
      <c r="K79" s="24">
        <v>9640.68</v>
      </c>
      <c r="L79" s="24">
        <v>21</v>
      </c>
      <c r="M79" s="24">
        <v>12450.9</v>
      </c>
      <c r="N79" s="23">
        <v>3.0000000000000001E-5</v>
      </c>
      <c r="O79" s="23">
        <v>2.5200000000000001E-3</v>
      </c>
      <c r="P79" s="23">
        <v>0</v>
      </c>
      <c r="Q79" s="23">
        <v>0</v>
      </c>
      <c r="R79" s="24"/>
      <c r="S79" s="24" t="s">
        <v>57</v>
      </c>
      <c r="T79" s="24" t="s">
        <v>57</v>
      </c>
      <c r="U79" s="24">
        <v>0.14000000000000001</v>
      </c>
      <c r="V79" s="24">
        <v>11.760000000000002</v>
      </c>
      <c r="W79" s="24"/>
      <c r="X79" s="24" t="s">
        <v>58</v>
      </c>
      <c r="Y79" s="24" t="s">
        <v>59</v>
      </c>
      <c r="Z79" s="18"/>
      <c r="AA79" s="18"/>
      <c r="AB79" s="18"/>
      <c r="AC79" s="18"/>
      <c r="AD79" s="18"/>
      <c r="AE79" s="18"/>
      <c r="AF79" s="18"/>
      <c r="AG79" s="18" t="s">
        <v>60</v>
      </c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  <row r="80" spans="1:60" x14ac:dyDescent="0.2">
      <c r="A80" s="29" t="s">
        <v>54</v>
      </c>
      <c r="B80" s="30" t="s">
        <v>24</v>
      </c>
      <c r="C80" s="47" t="s">
        <v>25</v>
      </c>
      <c r="D80" s="31"/>
      <c r="E80" s="32"/>
      <c r="F80" s="33"/>
      <c r="G80" s="34">
        <f>G81+G82+G83+G84+G85+G86+G87</f>
        <v>0</v>
      </c>
      <c r="H80" s="28"/>
      <c r="I80" s="28">
        <v>20999.85</v>
      </c>
      <c r="J80" s="28"/>
      <c r="K80" s="28">
        <v>12483.54</v>
      </c>
      <c r="L80" s="28"/>
      <c r="M80" s="28"/>
      <c r="N80" s="27"/>
      <c r="O80" s="27"/>
      <c r="P80" s="27"/>
      <c r="Q80" s="27"/>
      <c r="R80" s="28"/>
      <c r="S80" s="28"/>
      <c r="T80" s="28"/>
      <c r="U80" s="28"/>
      <c r="V80" s="28"/>
      <c r="W80" s="28"/>
      <c r="X80" s="28"/>
      <c r="Y80" s="28"/>
      <c r="AG80" t="s">
        <v>55</v>
      </c>
    </row>
    <row r="81" spans="1:60" x14ac:dyDescent="0.2">
      <c r="A81" s="41">
        <v>59</v>
      </c>
      <c r="B81" s="42" t="s">
        <v>149</v>
      </c>
      <c r="C81" s="48" t="s">
        <v>150</v>
      </c>
      <c r="D81" s="43" t="s">
        <v>119</v>
      </c>
      <c r="E81" s="44">
        <v>14.105</v>
      </c>
      <c r="F81" s="45">
        <v>0</v>
      </c>
      <c r="G81" s="46">
        <f>F81*E81</f>
        <v>0</v>
      </c>
      <c r="H81" s="24">
        <v>274.70999999999998</v>
      </c>
      <c r="I81" s="24">
        <v>3874.7845499999999</v>
      </c>
      <c r="J81" s="24">
        <v>112.79</v>
      </c>
      <c r="K81" s="24">
        <v>1590.9029500000001</v>
      </c>
      <c r="L81" s="24">
        <v>21</v>
      </c>
      <c r="M81" s="24">
        <v>6613.4848999999995</v>
      </c>
      <c r="N81" s="23">
        <v>5.1999999999999995E-4</v>
      </c>
      <c r="O81" s="23">
        <v>7.3345999999999993E-3</v>
      </c>
      <c r="P81" s="23">
        <v>0</v>
      </c>
      <c r="Q81" s="23">
        <v>0</v>
      </c>
      <c r="R81" s="24"/>
      <c r="S81" s="24" t="s">
        <v>57</v>
      </c>
      <c r="T81" s="24" t="s">
        <v>57</v>
      </c>
      <c r="U81" s="24">
        <v>0.13800000000000001</v>
      </c>
      <c r="V81" s="24">
        <v>1.9464900000000003</v>
      </c>
      <c r="W81" s="24"/>
      <c r="X81" s="24" t="s">
        <v>58</v>
      </c>
      <c r="Y81" s="24" t="s">
        <v>59</v>
      </c>
      <c r="Z81" s="18"/>
      <c r="AA81" s="18"/>
      <c r="AB81" s="18"/>
      <c r="AC81" s="18"/>
      <c r="AD81" s="18"/>
      <c r="AE81" s="18"/>
      <c r="AF81" s="18"/>
      <c r="AG81" s="18" t="s">
        <v>60</v>
      </c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</row>
    <row r="82" spans="1:60" x14ac:dyDescent="0.2">
      <c r="A82" s="41">
        <v>60</v>
      </c>
      <c r="B82" s="42" t="s">
        <v>151</v>
      </c>
      <c r="C82" s="48" t="s">
        <v>152</v>
      </c>
      <c r="D82" s="43" t="s">
        <v>119</v>
      </c>
      <c r="E82" s="44">
        <v>12</v>
      </c>
      <c r="F82" s="45">
        <v>0</v>
      </c>
      <c r="G82" s="46">
        <f t="shared" ref="G82:G87" si="4">F82*E82</f>
        <v>0</v>
      </c>
      <c r="H82" s="24">
        <v>319.25</v>
      </c>
      <c r="I82" s="24">
        <v>3831</v>
      </c>
      <c r="J82" s="24">
        <v>190.75</v>
      </c>
      <c r="K82" s="24">
        <v>2289</v>
      </c>
      <c r="L82" s="24">
        <v>21</v>
      </c>
      <c r="M82" s="24">
        <v>7405.2</v>
      </c>
      <c r="N82" s="23">
        <v>2.1000000000000001E-4</v>
      </c>
      <c r="O82" s="23">
        <v>2.5200000000000001E-3</v>
      </c>
      <c r="P82" s="23">
        <v>0</v>
      </c>
      <c r="Q82" s="23">
        <v>0</v>
      </c>
      <c r="R82" s="24"/>
      <c r="S82" s="24" t="s">
        <v>57</v>
      </c>
      <c r="T82" s="24" t="s">
        <v>57</v>
      </c>
      <c r="U82" s="24">
        <v>0.24149999999999999</v>
      </c>
      <c r="V82" s="24">
        <v>2.8979999999999997</v>
      </c>
      <c r="W82" s="24"/>
      <c r="X82" s="24" t="s">
        <v>58</v>
      </c>
      <c r="Y82" s="24" t="s">
        <v>59</v>
      </c>
      <c r="Z82" s="18"/>
      <c r="AA82" s="18"/>
      <c r="AB82" s="18"/>
      <c r="AC82" s="18"/>
      <c r="AD82" s="18"/>
      <c r="AE82" s="18"/>
      <c r="AF82" s="18"/>
      <c r="AG82" s="18" t="s">
        <v>60</v>
      </c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</row>
    <row r="83" spans="1:60" x14ac:dyDescent="0.2">
      <c r="A83" s="41">
        <v>61</v>
      </c>
      <c r="B83" s="42" t="s">
        <v>153</v>
      </c>
      <c r="C83" s="48" t="s">
        <v>154</v>
      </c>
      <c r="D83" s="43" t="s">
        <v>119</v>
      </c>
      <c r="E83" s="44">
        <v>14.2</v>
      </c>
      <c r="F83" s="45">
        <v>0</v>
      </c>
      <c r="G83" s="46">
        <f t="shared" si="4"/>
        <v>0</v>
      </c>
      <c r="H83" s="24">
        <v>456.69</v>
      </c>
      <c r="I83" s="24">
        <v>6484.9979999999996</v>
      </c>
      <c r="J83" s="24">
        <v>199.31</v>
      </c>
      <c r="K83" s="24">
        <v>2830.2019999999998</v>
      </c>
      <c r="L83" s="24">
        <v>21</v>
      </c>
      <c r="M83" s="24">
        <v>11271.392000000002</v>
      </c>
      <c r="N83" s="23">
        <v>6.8999999999999997E-4</v>
      </c>
      <c r="O83" s="23">
        <v>9.7979999999999994E-3</v>
      </c>
      <c r="P83" s="23">
        <v>0</v>
      </c>
      <c r="Q83" s="23">
        <v>0</v>
      </c>
      <c r="R83" s="24"/>
      <c r="S83" s="24" t="s">
        <v>57</v>
      </c>
      <c r="T83" s="24" t="s">
        <v>57</v>
      </c>
      <c r="U83" s="24">
        <v>0.26400000000000001</v>
      </c>
      <c r="V83" s="24">
        <v>3.7488000000000001</v>
      </c>
      <c r="W83" s="24"/>
      <c r="X83" s="24" t="s">
        <v>58</v>
      </c>
      <c r="Y83" s="24" t="s">
        <v>59</v>
      </c>
      <c r="Z83" s="18"/>
      <c r="AA83" s="18"/>
      <c r="AB83" s="18"/>
      <c r="AC83" s="18"/>
      <c r="AD83" s="18"/>
      <c r="AE83" s="18"/>
      <c r="AF83" s="18"/>
      <c r="AG83" s="18" t="s">
        <v>60</v>
      </c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 spans="1:60" x14ac:dyDescent="0.2">
      <c r="A84" s="41">
        <v>62</v>
      </c>
      <c r="B84" s="42" t="s">
        <v>155</v>
      </c>
      <c r="C84" s="48" t="s">
        <v>156</v>
      </c>
      <c r="D84" s="43" t="s">
        <v>119</v>
      </c>
      <c r="E84" s="44">
        <v>7.4</v>
      </c>
      <c r="F84" s="45">
        <v>0</v>
      </c>
      <c r="G84" s="46">
        <f t="shared" si="4"/>
        <v>0</v>
      </c>
      <c r="H84" s="24">
        <v>772.64</v>
      </c>
      <c r="I84" s="24">
        <v>5717.5360000000001</v>
      </c>
      <c r="J84" s="24">
        <v>211.36</v>
      </c>
      <c r="K84" s="24">
        <v>1564.0640000000001</v>
      </c>
      <c r="L84" s="24">
        <v>21</v>
      </c>
      <c r="M84" s="24">
        <v>8810.7360000000008</v>
      </c>
      <c r="N84" s="23">
        <v>2.47E-3</v>
      </c>
      <c r="O84" s="23">
        <v>1.8277999999999999E-2</v>
      </c>
      <c r="P84" s="23">
        <v>0</v>
      </c>
      <c r="Q84" s="23">
        <v>0</v>
      </c>
      <c r="R84" s="24"/>
      <c r="S84" s="24" t="s">
        <v>57</v>
      </c>
      <c r="T84" s="24" t="s">
        <v>57</v>
      </c>
      <c r="U84" s="24">
        <v>0.29399999999999998</v>
      </c>
      <c r="V84" s="24">
        <v>2.1756000000000002</v>
      </c>
      <c r="W84" s="24"/>
      <c r="X84" s="24" t="s">
        <v>58</v>
      </c>
      <c r="Y84" s="24" t="s">
        <v>59</v>
      </c>
      <c r="Z84" s="18"/>
      <c r="AA84" s="18"/>
      <c r="AB84" s="18"/>
      <c r="AC84" s="18"/>
      <c r="AD84" s="18"/>
      <c r="AE84" s="18"/>
      <c r="AF84" s="18"/>
      <c r="AG84" s="18" t="s">
        <v>60</v>
      </c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</row>
    <row r="85" spans="1:60" x14ac:dyDescent="0.2">
      <c r="A85" s="41">
        <v>63</v>
      </c>
      <c r="B85" s="42" t="s">
        <v>157</v>
      </c>
      <c r="C85" s="48" t="s">
        <v>158</v>
      </c>
      <c r="D85" s="43" t="s">
        <v>119</v>
      </c>
      <c r="E85" s="44">
        <v>6.1</v>
      </c>
      <c r="F85" s="45">
        <v>0</v>
      </c>
      <c r="G85" s="46">
        <f t="shared" si="4"/>
        <v>0</v>
      </c>
      <c r="H85" s="24">
        <v>178.94</v>
      </c>
      <c r="I85" s="24">
        <v>1091.5339999999999</v>
      </c>
      <c r="J85" s="24">
        <v>690.06</v>
      </c>
      <c r="K85" s="24">
        <v>4209.3659999999991</v>
      </c>
      <c r="L85" s="24">
        <v>21</v>
      </c>
      <c r="M85" s="24">
        <v>6414.0889999999999</v>
      </c>
      <c r="N85" s="23">
        <v>2.1099999999999999E-3</v>
      </c>
      <c r="O85" s="23">
        <v>1.2870999999999999E-2</v>
      </c>
      <c r="P85" s="23">
        <v>0</v>
      </c>
      <c r="Q85" s="23">
        <v>0</v>
      </c>
      <c r="R85" s="24"/>
      <c r="S85" s="24" t="s">
        <v>57</v>
      </c>
      <c r="T85" s="24" t="s">
        <v>57</v>
      </c>
      <c r="U85" s="24">
        <v>0.96201999999999999</v>
      </c>
      <c r="V85" s="24">
        <v>5.8683219999999992</v>
      </c>
      <c r="W85" s="24"/>
      <c r="X85" s="24" t="s">
        <v>58</v>
      </c>
      <c r="Y85" s="24" t="s">
        <v>59</v>
      </c>
      <c r="Z85" s="18"/>
      <c r="AA85" s="18"/>
      <c r="AB85" s="18"/>
      <c r="AC85" s="18"/>
      <c r="AD85" s="18"/>
      <c r="AE85" s="18"/>
      <c r="AF85" s="18"/>
      <c r="AG85" s="18" t="s">
        <v>60</v>
      </c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</row>
    <row r="86" spans="1:60" x14ac:dyDescent="0.2">
      <c r="A86" s="64">
        <v>64</v>
      </c>
      <c r="B86" s="65" t="s">
        <v>249</v>
      </c>
      <c r="C86" s="66" t="s">
        <v>251</v>
      </c>
      <c r="D86" s="95" t="s">
        <v>62</v>
      </c>
      <c r="E86" s="55">
        <v>4.4880000000000004</v>
      </c>
      <c r="F86" s="45">
        <v>0</v>
      </c>
      <c r="G86" s="46">
        <f t="shared" si="4"/>
        <v>0</v>
      </c>
      <c r="H86" s="24"/>
      <c r="I86" s="24"/>
      <c r="J86" s="24"/>
      <c r="K86" s="24"/>
      <c r="L86" s="24"/>
      <c r="M86" s="24"/>
      <c r="N86" s="23"/>
      <c r="O86" s="23"/>
      <c r="P86" s="23"/>
      <c r="Q86" s="23"/>
      <c r="R86" s="24"/>
      <c r="S86" s="24"/>
      <c r="T86" s="24"/>
      <c r="U86" s="24"/>
      <c r="V86" s="24"/>
      <c r="W86" s="24"/>
      <c r="X86" s="24"/>
      <c r="Y86" s="24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</row>
    <row r="87" spans="1:60" x14ac:dyDescent="0.2">
      <c r="A87" s="64">
        <v>65</v>
      </c>
      <c r="B87" s="65" t="s">
        <v>250</v>
      </c>
      <c r="C87" s="66" t="s">
        <v>252</v>
      </c>
      <c r="D87" s="95" t="s">
        <v>62</v>
      </c>
      <c r="E87" s="63">
        <v>6.3449999999999998</v>
      </c>
      <c r="F87" s="96">
        <v>0</v>
      </c>
      <c r="G87" s="96">
        <f t="shared" si="4"/>
        <v>0</v>
      </c>
      <c r="H87" s="24"/>
      <c r="I87" s="24"/>
      <c r="J87" s="24"/>
      <c r="K87" s="24"/>
      <c r="L87" s="24"/>
      <c r="M87" s="24"/>
      <c r="N87" s="23"/>
      <c r="O87" s="23"/>
      <c r="P87" s="23"/>
      <c r="Q87" s="23"/>
      <c r="R87" s="24"/>
      <c r="S87" s="24"/>
      <c r="T87" s="24"/>
      <c r="U87" s="24"/>
      <c r="V87" s="24"/>
      <c r="W87" s="24"/>
      <c r="X87" s="24"/>
      <c r="Y87" s="24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</row>
    <row r="88" spans="1:60" x14ac:dyDescent="0.2">
      <c r="A88" s="29" t="s">
        <v>54</v>
      </c>
      <c r="B88" s="30" t="s">
        <v>168</v>
      </c>
      <c r="C88" s="47" t="s">
        <v>169</v>
      </c>
      <c r="D88" s="31"/>
      <c r="E88" s="32"/>
      <c r="F88" s="33"/>
      <c r="G88" s="34">
        <f>G89+G91+G93+G95+G97+G99</f>
        <v>0</v>
      </c>
    </row>
    <row r="89" spans="1:60" s="18" customFormat="1" ht="11.25" x14ac:dyDescent="0.2">
      <c r="A89" s="60">
        <v>66</v>
      </c>
      <c r="B89" s="61" t="s">
        <v>170</v>
      </c>
      <c r="C89" s="61" t="s">
        <v>171</v>
      </c>
      <c r="D89" s="62" t="s">
        <v>105</v>
      </c>
      <c r="E89" s="63">
        <v>2</v>
      </c>
      <c r="F89" s="60">
        <v>0</v>
      </c>
      <c r="G89" s="60">
        <f>F89*E89</f>
        <v>0</v>
      </c>
    </row>
    <row r="90" spans="1:60" s="18" customFormat="1" ht="11.25" x14ac:dyDescent="0.2">
      <c r="A90" s="60"/>
      <c r="B90" s="61"/>
      <c r="C90" s="61" t="s">
        <v>196</v>
      </c>
      <c r="D90" s="62"/>
      <c r="E90" s="63"/>
      <c r="F90" s="60"/>
      <c r="G90" s="60"/>
    </row>
    <row r="91" spans="1:60" s="18" customFormat="1" ht="11.25" x14ac:dyDescent="0.2">
      <c r="A91" s="60">
        <v>67</v>
      </c>
      <c r="B91" s="61" t="s">
        <v>172</v>
      </c>
      <c r="C91" s="61" t="s">
        <v>173</v>
      </c>
      <c r="D91" s="62" t="s">
        <v>105</v>
      </c>
      <c r="E91" s="63">
        <v>1</v>
      </c>
      <c r="F91" s="60">
        <v>0</v>
      </c>
      <c r="G91" s="60">
        <f t="shared" ref="G91:G99" si="5">F91*E91</f>
        <v>0</v>
      </c>
    </row>
    <row r="92" spans="1:60" s="18" customFormat="1" ht="11.25" x14ac:dyDescent="0.2">
      <c r="A92" s="60"/>
      <c r="B92" s="61"/>
      <c r="C92" s="61" t="s">
        <v>197</v>
      </c>
      <c r="D92" s="62"/>
      <c r="E92" s="63"/>
      <c r="F92" s="60"/>
      <c r="G92" s="60"/>
    </row>
    <row r="93" spans="1:60" s="18" customFormat="1" ht="11.25" x14ac:dyDescent="0.2">
      <c r="A93" s="60">
        <v>68</v>
      </c>
      <c r="B93" s="61" t="s">
        <v>235</v>
      </c>
      <c r="C93" s="61" t="s">
        <v>175</v>
      </c>
      <c r="D93" s="62" t="s">
        <v>62</v>
      </c>
      <c r="E93" s="63">
        <v>137</v>
      </c>
      <c r="F93" s="60">
        <v>0</v>
      </c>
      <c r="G93" s="60">
        <f t="shared" si="5"/>
        <v>0</v>
      </c>
    </row>
    <row r="94" spans="1:60" s="18" customFormat="1" ht="11.25" x14ac:dyDescent="0.2">
      <c r="A94" s="60"/>
      <c r="B94" s="61"/>
      <c r="C94" s="61" t="s">
        <v>176</v>
      </c>
      <c r="D94" s="62"/>
      <c r="E94" s="63"/>
      <c r="F94" s="60"/>
      <c r="G94" s="60"/>
    </row>
    <row r="95" spans="1:60" s="18" customFormat="1" ht="11.25" x14ac:dyDescent="0.2">
      <c r="A95" s="60">
        <v>69</v>
      </c>
      <c r="B95" s="61" t="s">
        <v>235</v>
      </c>
      <c r="C95" s="61" t="s">
        <v>175</v>
      </c>
      <c r="D95" s="62" t="s">
        <v>62</v>
      </c>
      <c r="E95" s="63">
        <v>17</v>
      </c>
      <c r="F95" s="60">
        <v>0</v>
      </c>
      <c r="G95" s="60">
        <f t="shared" si="5"/>
        <v>0</v>
      </c>
    </row>
    <row r="96" spans="1:60" s="18" customFormat="1" ht="11.25" x14ac:dyDescent="0.2">
      <c r="A96" s="60"/>
      <c r="B96" s="61"/>
      <c r="C96" s="61" t="s">
        <v>178</v>
      </c>
      <c r="D96" s="62"/>
      <c r="E96" s="63"/>
      <c r="F96" s="60"/>
      <c r="G96" s="60"/>
    </row>
    <row r="97" spans="1:60" s="18" customFormat="1" ht="11.25" x14ac:dyDescent="0.2">
      <c r="A97" s="60">
        <v>70</v>
      </c>
      <c r="B97" s="61" t="s">
        <v>236</v>
      </c>
      <c r="C97" s="61" t="s">
        <v>180</v>
      </c>
      <c r="D97" s="62" t="s">
        <v>119</v>
      </c>
      <c r="E97" s="63">
        <v>6.8</v>
      </c>
      <c r="F97" s="60">
        <v>0</v>
      </c>
      <c r="G97" s="60">
        <f t="shared" si="5"/>
        <v>0</v>
      </c>
    </row>
    <row r="98" spans="1:60" s="18" customFormat="1" ht="11.25" x14ac:dyDescent="0.2">
      <c r="A98" s="60"/>
      <c r="B98" s="61"/>
      <c r="C98" s="61" t="s">
        <v>181</v>
      </c>
      <c r="D98" s="62"/>
      <c r="E98" s="63"/>
      <c r="F98" s="60"/>
      <c r="G98" s="60"/>
    </row>
    <row r="99" spans="1:60" s="18" customFormat="1" ht="21" customHeight="1" x14ac:dyDescent="0.2">
      <c r="A99" s="60">
        <v>71</v>
      </c>
      <c r="B99" s="61" t="s">
        <v>182</v>
      </c>
      <c r="C99" s="92" t="s">
        <v>183</v>
      </c>
      <c r="D99" s="62" t="s">
        <v>174</v>
      </c>
      <c r="E99" s="91">
        <v>1</v>
      </c>
      <c r="F99" s="93">
        <v>0</v>
      </c>
      <c r="G99" s="93">
        <f t="shared" si="5"/>
        <v>0</v>
      </c>
    </row>
    <row r="100" spans="1:60" s="18" customFormat="1" ht="11.25" x14ac:dyDescent="0.2">
      <c r="A100" s="60"/>
      <c r="B100" s="61"/>
      <c r="C100" s="61" t="s">
        <v>195</v>
      </c>
      <c r="D100" s="62"/>
      <c r="E100" s="63"/>
      <c r="F100" s="60"/>
      <c r="G100" s="60"/>
    </row>
    <row r="101" spans="1:60" s="18" customFormat="1" x14ac:dyDescent="0.2">
      <c r="A101" s="29" t="s">
        <v>54</v>
      </c>
      <c r="B101" s="30" t="s">
        <v>184</v>
      </c>
      <c r="C101" s="47" t="s">
        <v>185</v>
      </c>
      <c r="D101" s="31"/>
      <c r="E101" s="32"/>
      <c r="F101" s="33"/>
      <c r="G101" s="34">
        <f>G102</f>
        <v>0</v>
      </c>
    </row>
    <row r="102" spans="1:60" s="18" customFormat="1" ht="11.25" x14ac:dyDescent="0.2">
      <c r="A102" s="60">
        <v>72</v>
      </c>
      <c r="B102" s="61" t="s">
        <v>246</v>
      </c>
      <c r="C102" s="61" t="s">
        <v>186</v>
      </c>
      <c r="D102" s="62" t="s">
        <v>62</v>
      </c>
      <c r="E102" s="63">
        <v>69</v>
      </c>
      <c r="F102" s="60">
        <v>0</v>
      </c>
      <c r="G102" s="60">
        <f>F102*E102</f>
        <v>0</v>
      </c>
    </row>
    <row r="103" spans="1:60" s="18" customFormat="1" ht="11.25" x14ac:dyDescent="0.2">
      <c r="A103" s="60"/>
      <c r="B103" s="61"/>
      <c r="C103" s="61" t="s">
        <v>188</v>
      </c>
      <c r="D103" s="62"/>
      <c r="E103" s="63"/>
      <c r="F103" s="60"/>
      <c r="G103" s="60"/>
    </row>
    <row r="104" spans="1:60" s="18" customFormat="1" ht="11.25" x14ac:dyDescent="0.2">
      <c r="A104" s="60"/>
      <c r="B104" s="61"/>
      <c r="C104" s="61" t="s">
        <v>187</v>
      </c>
      <c r="D104" s="62"/>
      <c r="E104" s="63"/>
      <c r="F104" s="60"/>
      <c r="G104" s="60"/>
    </row>
    <row r="105" spans="1:60" x14ac:dyDescent="0.2">
      <c r="A105" s="29" t="s">
        <v>54</v>
      </c>
      <c r="B105" s="30" t="s">
        <v>26</v>
      </c>
      <c r="C105" s="47" t="s">
        <v>27</v>
      </c>
      <c r="D105" s="31"/>
      <c r="E105" s="32"/>
      <c r="F105" s="33"/>
      <c r="G105" s="34">
        <f>G106+G107+G108</f>
        <v>0</v>
      </c>
      <c r="H105" s="28"/>
      <c r="I105" s="28">
        <v>0</v>
      </c>
      <c r="J105" s="28"/>
      <c r="K105" s="28">
        <v>0</v>
      </c>
      <c r="L105" s="28"/>
      <c r="M105" s="28"/>
      <c r="N105" s="27"/>
      <c r="O105" s="27"/>
      <c r="P105" s="27"/>
      <c r="Q105" s="27"/>
      <c r="R105" s="28"/>
      <c r="S105" s="28"/>
      <c r="T105" s="28"/>
      <c r="U105" s="28"/>
      <c r="V105" s="28"/>
      <c r="W105" s="28"/>
      <c r="X105" s="28"/>
      <c r="Y105" s="28"/>
      <c r="AG105" t="s">
        <v>55</v>
      </c>
    </row>
    <row r="106" spans="1:60" x14ac:dyDescent="0.2">
      <c r="A106" s="35">
        <v>73</v>
      </c>
      <c r="B106" s="36" t="s">
        <v>237</v>
      </c>
      <c r="C106" s="49" t="s">
        <v>159</v>
      </c>
      <c r="D106" s="37" t="s">
        <v>62</v>
      </c>
      <c r="E106" s="38">
        <v>172</v>
      </c>
      <c r="F106" s="39">
        <v>0</v>
      </c>
      <c r="G106" s="40">
        <f>F106*E106</f>
        <v>0</v>
      </c>
      <c r="H106" s="24">
        <v>59.61</v>
      </c>
      <c r="I106" s="24">
        <v>0</v>
      </c>
      <c r="J106" s="24">
        <v>91.89</v>
      </c>
      <c r="K106" s="24">
        <v>0</v>
      </c>
      <c r="L106" s="24">
        <v>21</v>
      </c>
      <c r="M106" s="24">
        <v>0</v>
      </c>
      <c r="N106" s="23">
        <v>4.2000000000000002E-4</v>
      </c>
      <c r="O106" s="23">
        <v>0</v>
      </c>
      <c r="P106" s="23">
        <v>0</v>
      </c>
      <c r="Q106" s="23">
        <v>0</v>
      </c>
      <c r="R106" s="24"/>
      <c r="S106" s="24" t="s">
        <v>57</v>
      </c>
      <c r="T106" s="24" t="s">
        <v>57</v>
      </c>
      <c r="U106" s="24">
        <v>0.13200000000000001</v>
      </c>
      <c r="V106" s="24">
        <v>0</v>
      </c>
      <c r="W106" s="24"/>
      <c r="X106" s="24" t="s">
        <v>58</v>
      </c>
      <c r="Y106" s="24" t="s">
        <v>59</v>
      </c>
      <c r="Z106" s="18"/>
      <c r="AA106" s="18"/>
      <c r="AB106" s="18"/>
      <c r="AC106" s="18"/>
      <c r="AD106" s="18"/>
      <c r="AE106" s="18"/>
      <c r="AF106" s="18"/>
      <c r="AG106" s="18" t="s">
        <v>60</v>
      </c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</row>
    <row r="107" spans="1:60" s="18" customFormat="1" ht="22.5" x14ac:dyDescent="0.2">
      <c r="A107" s="64">
        <v>74</v>
      </c>
      <c r="B107" s="65" t="s">
        <v>238</v>
      </c>
      <c r="C107" s="66" t="s">
        <v>177</v>
      </c>
      <c r="D107" s="67" t="s">
        <v>62</v>
      </c>
      <c r="E107" s="63">
        <v>44</v>
      </c>
      <c r="F107" s="64">
        <v>0</v>
      </c>
      <c r="G107" s="40">
        <f t="shared" ref="G107:G108" si="6">F107*E107</f>
        <v>0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AE107" s="18">
        <v>12</v>
      </c>
      <c r="AF107" s="18">
        <v>21</v>
      </c>
      <c r="AG107" s="18" t="s">
        <v>40</v>
      </c>
    </row>
    <row r="108" spans="1:60" s="18" customFormat="1" ht="11.25" x14ac:dyDescent="0.2">
      <c r="A108" s="60">
        <v>75</v>
      </c>
      <c r="B108" s="61" t="s">
        <v>239</v>
      </c>
      <c r="C108" s="68" t="s">
        <v>179</v>
      </c>
      <c r="D108" s="62" t="s">
        <v>62</v>
      </c>
      <c r="E108" s="63">
        <v>156</v>
      </c>
      <c r="F108" s="60">
        <v>0</v>
      </c>
      <c r="G108" s="40">
        <f t="shared" si="6"/>
        <v>0</v>
      </c>
      <c r="AG108" s="18" t="s">
        <v>160</v>
      </c>
    </row>
    <row r="109" spans="1:60" x14ac:dyDescent="0.2">
      <c r="D109" s="6"/>
    </row>
    <row r="110" spans="1:60" x14ac:dyDescent="0.2">
      <c r="A110" s="29" t="s">
        <v>54</v>
      </c>
      <c r="B110" s="30" t="s">
        <v>189</v>
      </c>
      <c r="C110" s="47" t="s">
        <v>190</v>
      </c>
      <c r="D110" s="31"/>
      <c r="E110" s="32"/>
      <c r="F110" s="33"/>
      <c r="G110" s="34">
        <f>G111+G112+G113</f>
        <v>0</v>
      </c>
    </row>
    <row r="111" spans="1:60" s="18" customFormat="1" ht="12" customHeight="1" x14ac:dyDescent="0.2">
      <c r="A111" s="60">
        <v>76</v>
      </c>
      <c r="B111" s="61" t="s">
        <v>240</v>
      </c>
      <c r="C111" s="74" t="s">
        <v>191</v>
      </c>
      <c r="D111" s="62" t="s">
        <v>174</v>
      </c>
      <c r="E111" s="63">
        <v>16</v>
      </c>
      <c r="F111" s="60">
        <v>0</v>
      </c>
      <c r="G111" s="60">
        <f>F111*E111</f>
        <v>0</v>
      </c>
    </row>
    <row r="112" spans="1:60" s="18" customFormat="1" ht="12.6" customHeight="1" x14ac:dyDescent="0.2">
      <c r="A112" s="60">
        <v>77</v>
      </c>
      <c r="B112" s="61" t="s">
        <v>246</v>
      </c>
      <c r="C112" s="74" t="s">
        <v>192</v>
      </c>
      <c r="D112" s="62" t="s">
        <v>193</v>
      </c>
      <c r="E112" s="63">
        <v>1</v>
      </c>
      <c r="F112" s="60">
        <v>0</v>
      </c>
      <c r="G112" s="60">
        <f t="shared" ref="G112:G113" si="7">F112*E112</f>
        <v>0</v>
      </c>
    </row>
    <row r="113" spans="1:7" s="18" customFormat="1" ht="11.25" x14ac:dyDescent="0.2">
      <c r="A113" s="60">
        <v>78</v>
      </c>
      <c r="B113" s="61" t="s">
        <v>246</v>
      </c>
      <c r="C113" s="75" t="s">
        <v>194</v>
      </c>
      <c r="D113" s="62" t="s">
        <v>174</v>
      </c>
      <c r="E113" s="63">
        <v>1</v>
      </c>
      <c r="F113" s="60">
        <v>0</v>
      </c>
      <c r="G113" s="60">
        <f t="shared" si="7"/>
        <v>0</v>
      </c>
    </row>
    <row r="114" spans="1:7" s="18" customFormat="1" ht="11.25" x14ac:dyDescent="0.2">
      <c r="B114" s="58"/>
      <c r="C114" s="58"/>
      <c r="D114" s="59"/>
    </row>
    <row r="115" spans="1:7" x14ac:dyDescent="0.2">
      <c r="A115" s="69" t="s">
        <v>54</v>
      </c>
      <c r="B115" s="70" t="s">
        <v>199</v>
      </c>
      <c r="C115" s="71" t="s">
        <v>198</v>
      </c>
      <c r="D115" s="72"/>
      <c r="E115" s="72"/>
      <c r="F115" s="72"/>
      <c r="G115" s="81">
        <f>G116</f>
        <v>0</v>
      </c>
    </row>
    <row r="116" spans="1:7" x14ac:dyDescent="0.2">
      <c r="A116" s="60">
        <v>79</v>
      </c>
      <c r="B116" s="61" t="s">
        <v>241</v>
      </c>
      <c r="C116" s="61" t="s">
        <v>200</v>
      </c>
      <c r="D116" s="62" t="s">
        <v>174</v>
      </c>
      <c r="E116" s="63">
        <v>1</v>
      </c>
      <c r="F116" s="60">
        <v>0</v>
      </c>
      <c r="G116" s="73">
        <f>F116*E116</f>
        <v>0</v>
      </c>
    </row>
    <row r="117" spans="1:7" x14ac:dyDescent="0.2">
      <c r="D117" s="6"/>
    </row>
    <row r="118" spans="1:7" x14ac:dyDescent="0.2">
      <c r="C118" s="10" t="s">
        <v>242</v>
      </c>
      <c r="D118" s="6" t="s">
        <v>243</v>
      </c>
      <c r="G118" s="82">
        <f>G115+G110+G105+G101+G88+G80+G63+G61+G58+G54+G51+G46+G25+G8</f>
        <v>0</v>
      </c>
    </row>
    <row r="119" spans="1:7" x14ac:dyDescent="0.2">
      <c r="C119" s="10" t="s">
        <v>244</v>
      </c>
      <c r="D119" s="6"/>
      <c r="G119" s="82">
        <f>G118/100*21</f>
        <v>0</v>
      </c>
    </row>
    <row r="120" spans="1:7" x14ac:dyDescent="0.2">
      <c r="D120" s="6"/>
    </row>
    <row r="121" spans="1:7" x14ac:dyDescent="0.2">
      <c r="C121" s="83" t="s">
        <v>245</v>
      </c>
      <c r="D121" s="90" t="s">
        <v>243</v>
      </c>
      <c r="G121" s="84">
        <f>G118+G119</f>
        <v>0</v>
      </c>
    </row>
    <row r="122" spans="1:7" x14ac:dyDescent="0.2">
      <c r="D122" s="6"/>
    </row>
    <row r="123" spans="1:7" x14ac:dyDescent="0.2">
      <c r="D123" s="6"/>
    </row>
    <row r="124" spans="1:7" x14ac:dyDescent="0.2">
      <c r="D124" s="6"/>
    </row>
    <row r="125" spans="1:7" x14ac:dyDescent="0.2">
      <c r="D125" s="6"/>
    </row>
    <row r="126" spans="1:7" x14ac:dyDescent="0.2">
      <c r="D126" s="6"/>
    </row>
    <row r="127" spans="1:7" x14ac:dyDescent="0.2">
      <c r="D127" s="6"/>
    </row>
    <row r="128" spans="1:7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  <row r="5002" spans="4:4" x14ac:dyDescent="0.2">
      <c r="D5002" s="6"/>
    </row>
    <row r="5003" spans="4:4" x14ac:dyDescent="0.2">
      <c r="D5003" s="6"/>
    </row>
    <row r="5004" spans="4:4" x14ac:dyDescent="0.2">
      <c r="D5004" s="6"/>
    </row>
    <row r="5005" spans="4:4" x14ac:dyDescent="0.2">
      <c r="D5005" s="6"/>
    </row>
    <row r="5006" spans="4:4" x14ac:dyDescent="0.2">
      <c r="D5006" s="6"/>
    </row>
    <row r="5007" spans="4:4" x14ac:dyDescent="0.2">
      <c r="D5007" s="6"/>
    </row>
    <row r="5008" spans="4:4" x14ac:dyDescent="0.2">
      <c r="D5008" s="6"/>
    </row>
    <row r="5009" spans="4:4" x14ac:dyDescent="0.2">
      <c r="D5009" s="6"/>
    </row>
    <row r="5010" spans="4:4" x14ac:dyDescent="0.2">
      <c r="D5010" s="6"/>
    </row>
    <row r="5011" spans="4:4" x14ac:dyDescent="0.2">
      <c r="D5011" s="6"/>
    </row>
    <row r="5012" spans="4:4" x14ac:dyDescent="0.2">
      <c r="D5012" s="6"/>
    </row>
  </sheetData>
  <mergeCells count="4">
    <mergeCell ref="A1:G1"/>
    <mergeCell ref="C2:G2"/>
    <mergeCell ref="C3:G3"/>
    <mergeCell ref="C4:G4"/>
  </mergeCells>
  <phoneticPr fontId="6" type="noConversion"/>
  <pageMargins left="0.59055118110236204" right="0.196850393700787" top="0.78740157499999996" bottom="0.78740157499999996" header="0.3" footer="0.3"/>
  <pageSetup paperSize="9" scale="79" orientation="portrait" r:id="rId1"/>
  <headerFooter>
    <oddFooter>&amp;RStránka &amp;P z &amp;N&amp;LZpracováno programem BUILDpower S,  © RTS, a.s.</oddFooter>
  </headerFooter>
  <rowBreaks count="2" manualBreakCount="2">
    <brk id="45" max="10" man="1"/>
    <brk id="79" max="10" man="1"/>
  </rowBreaks>
  <colBreaks count="1" manualBreakCount="1">
    <brk id="7" max="12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položkový rozpočet</vt:lpstr>
      <vt:lpstr>'položkový rozpočet'!Názvy_tisku</vt:lpstr>
      <vt:lpstr>'položkový rozpočet'!Oblast_tisku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Prokop</dc:creator>
  <cp:lastModifiedBy>Petr Löffler</cp:lastModifiedBy>
  <cp:lastPrinted>2025-04-27T12:19:03Z</cp:lastPrinted>
  <dcterms:created xsi:type="dcterms:W3CDTF">2009-04-08T07:15:50Z</dcterms:created>
  <dcterms:modified xsi:type="dcterms:W3CDTF">2025-04-28T11:16:03Z</dcterms:modified>
</cp:coreProperties>
</file>